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5475" tabRatio="866" activeTab="1"/>
  </bookViews>
  <sheets>
    <sheet name="Recalendarizaciones S2" sheetId="1" r:id="rId1"/>
    <sheet name="Reprogramaciones S2" sheetId="2" r:id="rId2"/>
  </sheets>
  <externalReferences>
    <externalReference r:id="rId5"/>
  </externalReferences>
  <definedNames/>
  <calcPr fullCalcOnLoad="1"/>
</workbook>
</file>

<file path=xl/sharedStrings.xml><?xml version="1.0" encoding="utf-8"?>
<sst xmlns="http://schemas.openxmlformats.org/spreadsheetml/2006/main" count="335" uniqueCount="116">
  <si>
    <t>REASIGNACION PRESUPUESTARIA SUSTANTIVA</t>
  </si>
  <si>
    <t xml:space="preserve">Fuente </t>
  </si>
  <si>
    <t>Destino</t>
  </si>
  <si>
    <t>Monto a recalendarizarse por periodo</t>
  </si>
  <si>
    <t>Monto total</t>
  </si>
  <si>
    <t xml:space="preserve">Justificación </t>
  </si>
  <si>
    <t xml:space="preserve">Institución </t>
  </si>
  <si>
    <t>Respuesta del FM</t>
  </si>
  <si>
    <t>Module</t>
  </si>
  <si>
    <t>Intervention</t>
  </si>
  <si>
    <t>Cost grouping</t>
  </si>
  <si>
    <t>Presupuesto original
Semestre 2 Año 2014</t>
  </si>
  <si>
    <t>Saldo disponible
 Semestre 2 Año 2014</t>
  </si>
  <si>
    <t>Q12015</t>
  </si>
  <si>
    <t>Q22015</t>
  </si>
  <si>
    <t>Q32015</t>
  </si>
  <si>
    <t xml:space="preserve">Program management (HIV) </t>
  </si>
  <si>
    <t xml:space="preserve"> Planning, Coordination and management</t>
  </si>
  <si>
    <t>8. Infrastructure (INF)</t>
  </si>
  <si>
    <t>no se pudo ejecutar porque la aprobación vino tarde. los 87 los desembolsaron hasta en septiembre y se inició el proceso en octubre bajo la modalidad de licitación, actualmente está en la fase de recepción de ofertas por lo que se solicita recalendarizar el período de ejecución. Se está trabajando el plan de implementación del fortalecimiento de almacenes para el período subsecuente, dado que el desembolso fue recibido en Diciembre de 2014.</t>
  </si>
  <si>
    <t>MINSAL</t>
  </si>
  <si>
    <t>3. External professional services (EPS)</t>
  </si>
  <si>
    <r>
      <t xml:space="preserve">Se presentó en tres ocasiones a la UACI y las ofertas no se aprobaron por no cumplimiento de los términos solicitados. Se pide autorización para recalendarizar presupuesto del año 2014 las capacitaciones y fortalecer capacidades y  habilidades del personal del área financiera, técnicos administradores de contratos y técnicos de monitoreo. Post Grado en Finanzas y Diplomado en Estadística Aplicada a la investigación. </t>
    </r>
    <r>
      <rPr>
        <sz val="10"/>
        <color indexed="10"/>
        <rFont val="Arial"/>
        <family val="2"/>
      </rPr>
      <t xml:space="preserve">Es importante mencionar que para el año 2015 hay presupuesto para esta actividad pero con diferentes temáticas a las del año 2014. Este presupuesto será ejecutado para capacitaciones y fortalecer habilidades del personal técnico ejecutor de proyectos y/o administradores de contrato con Diplomado en Administración Financiera para no financieros, Análisis LACAP así como para  personal administrativo con seminarios sobre Comunicación Efectiva, Toma de decisiones y manejo de conflictos. </t>
    </r>
  </si>
  <si>
    <t>11. Programme administration costs (PA)</t>
  </si>
  <si>
    <t>Program management (HIV)</t>
  </si>
  <si>
    <t>Planning, Coordination and management</t>
  </si>
  <si>
    <t>Prevention key populations-Prisioners</t>
  </si>
  <si>
    <t>HIV testing and Counseling</t>
  </si>
  <si>
    <t>9. Non - health equipment (NHP</t>
  </si>
  <si>
    <t>Se pide recalendarizar esta compra, que no se ha podido realizar debido a que los distribuidores de vehículos no aceptan vender sin IVA. Se ha negociado con la Gerencia de Operaciones y la UFI para que el Ministerio pague el IVA y se pueda concretar la nueva Unidad Móvil.</t>
  </si>
  <si>
    <t>6. Health Products - Equipment (HPE)</t>
  </si>
  <si>
    <t>Se hizo el proceso de libre gestión, pero las ofertas recibidas superaron el presupuesto y se quedaron desiertos: aires acondicionados, mobiliario para equipamiento de las clínicas de los centros penitenciarios.</t>
  </si>
  <si>
    <t xml:space="preserve">Treatment, care and support - </t>
  </si>
  <si>
    <t>Diagnosis and treatment of STIs</t>
  </si>
  <si>
    <t>Se hizo el proceso de libre gestión, pero las ofertas recibidas superaron el presupuesto de aires acondicionados y mobiliario. La oferta para electrocauterios fue declarada desierta por incumplimiento a la exención de impuestos. Estos equipos son para las clínicas VICITS.</t>
  </si>
  <si>
    <t>Prevention, Diagnosis and treatment of Opportunistic Infections</t>
  </si>
  <si>
    <t xml:space="preserve">Estos equipos son para las clínicas de día, se descentralizó a 5 hospitales y no se recibieron ofertas para algunos ítems que son necesarios para la apertura de las clínicas (Sillones, carro de curaciones, portasuero para el Hospital Rosales= $6,761.60; Hospital de San Miguel y San Rafael: Carro de curaciones, atriles) </t>
  </si>
  <si>
    <t>Treatment adherence</t>
  </si>
  <si>
    <t>10. Communication materials and publications (CMP)</t>
  </si>
  <si>
    <t>Se hizo el proceso de compra por libre gestión, sin embargo no se pudo adjudicar porque el techo para la adquisicón de material impreso ya estaba en su límite. Los formularios son necesarios para implementar la estrategia de adherencia en los hospitales.</t>
  </si>
  <si>
    <t>Total solicitud:</t>
  </si>
  <si>
    <t>TOTAL</t>
  </si>
  <si>
    <t>Todos los montos en USD</t>
  </si>
  <si>
    <t>Evidencia de hipotesis utilizadas para calculo de costos</t>
  </si>
  <si>
    <t>Institución</t>
  </si>
  <si>
    <t>Saldo disponible
 Semestre 2Año 2014</t>
  </si>
  <si>
    <t xml:space="preserve">Prevention key populations-Prisioners - </t>
  </si>
  <si>
    <t>Prevention in other population 50%</t>
  </si>
  <si>
    <t>Behavioral Change Programs</t>
  </si>
  <si>
    <t>5. Health Products  - Non-Pharmacueticals (HPNP)</t>
  </si>
  <si>
    <t>2. Travel related costs (TRC)</t>
  </si>
  <si>
    <t xml:space="preserve">Program management (HIV) - </t>
  </si>
  <si>
    <t>3. External professional services (EPS</t>
  </si>
  <si>
    <t>TB/HIV collaborative interventions</t>
  </si>
  <si>
    <t>Treatment monitoring</t>
  </si>
  <si>
    <t xml:space="preserve">M&amp;E (HIV) - </t>
  </si>
  <si>
    <t>Administrative and finance data sources</t>
  </si>
  <si>
    <t>9. Non - health equipment (NHP)</t>
  </si>
  <si>
    <t>Se solicita autorización para la adquisición de póliza de seguro para bienes adquiridos con fondos de las subvenciones del Fondo Mundial, el cual ha sido observado por las auditorías externas realizadas al proyecto, se han hecho gestiones para que el Ministerio asuma esta aseguranza sin embargo por razones de déficit presupuestario y priorización de otras áreas no se obtuvo asignación presupuestaria para este rubro.</t>
  </si>
  <si>
    <t>Program Management (HIV)</t>
  </si>
  <si>
    <t>7. Procurement and Supply-Chain Management costs (PSM)</t>
  </si>
  <si>
    <t>PNUD</t>
  </si>
  <si>
    <t>Treatment, care and support</t>
  </si>
  <si>
    <t>Pre ART</t>
  </si>
  <si>
    <t xml:space="preserve">10. Comunication material Publication  </t>
  </si>
  <si>
    <t>Se solicita reprogramacion de esta linea para la impresión de 1000 ejemplares de la nueva Guia de Atencion actualizada de acuerdo a la implementacion de la estrategia 2,0 de la OPS, a un costo estimado de $ 4.00 cada una.</t>
  </si>
  <si>
    <t>M&amp;E (HIV)</t>
  </si>
  <si>
    <t>- Survey</t>
  </si>
  <si>
    <t xml:space="preserve">Se solicita autorizaciòn de esta disponibilidad para complementar el presupuesto para la impresiòn de los Formularios que sirven como fuente primaria para alimentar los Sistemas de Informacion como el SUMEVE y el SEPS. </t>
  </si>
  <si>
    <t>1. Human resources (HR</t>
  </si>
  <si>
    <t>Economias Provenientes de la Subvenvion Consolidada SSF</t>
  </si>
  <si>
    <t>Preand post exposure prophytaxis</t>
  </si>
  <si>
    <t>3. External Profesional Services</t>
  </si>
  <si>
    <t xml:space="preserve">Se solicita utilizar esta disponibilidad para financiar Pasantìa en salud anal para 4 recursos mèdicos que atienden poblaciones claves de las clìnicas VICITS en la Ciudad de Mexico estimando una semana con un costo estimado de $ 4,000.00. </t>
  </si>
  <si>
    <t>REVISIÓN ALF 27 ABRIL 2015</t>
  </si>
  <si>
    <t xml:space="preserve">Aca es una reprogramación y de acuero al costo unitario $ 854.57 de la PO 11523, el set cuesta $25,937.10 </t>
  </si>
  <si>
    <t xml:space="preserve">Esta disponibilidad presupuestaria se ha destinado para adquisición de equipos de cómputo portátil, cañones multimedia para los equipos regionales que hacen monitoreo en VIH y a las clínicas VICITS , aires acondicionados destinados para laboratorios de UCSF en sitios geográficos de alta temperatura ambiente para climatizar el ambiente de trabajo donde se realizan los procedimientos (en la Región Oriental la temperatura oscila entre los 38 y 41°C). Ademàs se solicita la autorización para comprar más refrigeradoras y aumentar los puntos de toma de pruebas de VIH para embarazadas,  en  establecimientos donde no hay laboratorios conservando las  muestras  adecuadamente.,  mejorando la  captación de embarazadas en puntos distantes y no perdiendo la oportunidad de realizarles la prueba de VIH. </t>
  </si>
  <si>
    <t xml:space="preserve">Economias de multas e intereses </t>
  </si>
  <si>
    <t>Se solicita autorización para la adquisición de una fotocopiadora-impresora de alto rendimiento para uso de la Unidad Coordinadora de Proyectos, debido a que la que se tiene actualmente ya dio su vida útil y se arruina con frecuencia.</t>
  </si>
  <si>
    <t xml:space="preserve">Se solicita esta disponibilidad para ser ejecutada en el año 2,017. Debido a que nos encontramos en la fase temprana de la ruta critica para elaboración del PENM, no se pueden definir en que actividades se programará esta disponibilidad.  </t>
  </si>
  <si>
    <t xml:space="preserve"> Se solicita esta disponibilidad para ser ejecutada en el año 2017. Debido a que nos encontramos en la fase temprana de la ruta crítica para elaboración del PENM, no se pueden definir en que actividades se programará esta disponibilidad. </t>
  </si>
  <si>
    <t>Esta linea presupuestaria corresponde a los costos de internaciòn, deaduanaje.  Se solicita esta economia para  la reprogramacion de este monto para ser ejecutado en el año 2017.  Debido a que nos encontramos en la fase temprana de la ruta critica para elaboración del PENM, no se pueden definir en que actividades se programará esta disponibilidad.</t>
  </si>
  <si>
    <t xml:space="preserve">Se solicita  unir este fondo que corresponde a la compra de accesorios para vehiculo  y sumarlo al presupuesto del año 2 para ser utilizados para compra de servicios de mantenimiento preventivo y correctivo  de vehículos asignados a la UCP para garantizar la vida útil de éstos. Esta solicitud obedece a que con la compra del año 1 se abasteció de los  accesorios necesarios y  no habrá necesidad de comprar durante este año. </t>
  </si>
  <si>
    <t xml:space="preserve">Esta disponibillidad de $ 48,975.75 es economia de adquisición de reactivos,los que se solicita autorización para ejecutar en el año 2017.  Al  momento no se pueden definir en que se programará esta disponibilidad, debido a que de acuerdo a ruta critica de la elaboración del PENM estamos en una fase temprana para establecerlas </t>
  </si>
  <si>
    <t xml:space="preserve">   </t>
  </si>
  <si>
    <t>PMTCT - Prong 3: Preventing vertical HIV transmission</t>
  </si>
  <si>
    <t xml:space="preserve"> Preventing vertical HIV transmission</t>
  </si>
  <si>
    <t>6. Health Products - Equipment (HPE)- 6-6 Other health equipment - Per unit</t>
  </si>
  <si>
    <t>Subtotal  MINSAL</t>
  </si>
  <si>
    <t>Subtotal MINSAL</t>
  </si>
  <si>
    <t>Subtotal  PNUD</t>
  </si>
  <si>
    <t xml:space="preserve">Se pide reprogramar este monto para poder trabajar con las organizaciones de sociedad civil que atienden a personas con VIH y poblaciones clave que solicitan condones. Esto es debido a que el RP Plan solo entregra este insumo a sus Subreceptores y existen otras ONG de poblaciones claves que demandan los condones. </t>
  </si>
  <si>
    <t>Se solicita autorización para reprogramar $3,600.00 para complementar la compra de dos set de reactivo para el estudio de genotipaje el cual inicialmente incluía 150 pruebas, pero por el incremento del precio del set (48 puebas) a $50,000 solo se podra adquirir  2 sets (96 pruebas) de genotipaje ( ver cuadro de PNUD ejecución financiera NMF en la linea 3.2.12.32 de pruebas de genotipaje para el estudio con una disponibilidad de $96,900), por lo que se adquiriran 54 pruebas menos contempladas para el estudio.</t>
  </si>
  <si>
    <t>Con esta dsiponibilidad se pagaran los salarios  de técnicos asociados al proyecto del año 2015</t>
  </si>
  <si>
    <t xml:space="preserve">PMTCT - </t>
  </si>
  <si>
    <t>Prong 1: Primary prevention of HIV infection among women of childbearing age</t>
  </si>
  <si>
    <t>Prevention key populations-Prisioners 10%</t>
  </si>
  <si>
    <t>Prong 3: Preventing vertical HIV transmission</t>
  </si>
  <si>
    <t>Prong 4: Treatment, care, support to mothers living with HIV and their families</t>
  </si>
  <si>
    <t xml:space="preserve">Prevention key populations-MSM </t>
  </si>
  <si>
    <t>Other (HIV)</t>
  </si>
  <si>
    <t>ART</t>
  </si>
  <si>
    <t>1. Human resources (HR)-</t>
  </si>
  <si>
    <t xml:space="preserve">Prevention key populations-Prisioners </t>
  </si>
  <si>
    <t xml:space="preserve"> HIV testing and Counseling</t>
  </si>
  <si>
    <t>Prevention key populations- SWs 30%</t>
  </si>
  <si>
    <t>Pre and Post-exposure prophylaxis (PrEP</t>
  </si>
  <si>
    <t>Prevention key populations- MSM 5%</t>
  </si>
  <si>
    <t xml:space="preserve"> Treatment adherence</t>
  </si>
  <si>
    <t>9. Non - health equipment (NHP)-</t>
  </si>
  <si>
    <t>Intereses Acumulados a la Fecha</t>
  </si>
  <si>
    <t>Prevention for other Populations - Trans 5%</t>
  </si>
  <si>
    <t>Economías generadas del Proyecto SSF</t>
  </si>
  <si>
    <t>Se solicita este monto de $ 41,617.94 para el pago de GMS y costos indirectos para los bienes y servicios a adquirirce en el PNUD calculados en base a la estimacion de gastos según reprogamacion</t>
  </si>
  <si>
    <t>Economias SSF</t>
  </si>
  <si>
    <t>Se solicita esta disponibilidad para ser ejecutada en el 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</si>
</sst>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_);_(@_)"/>
    <numFmt numFmtId="173" formatCode="#.##0"/>
    <numFmt numFmtId="174" formatCode="#.##000"/>
    <numFmt numFmtId="175" formatCode="_(* #,##0.00_);_(* \(#,##0.00\);_(* \-??_);_(@_)"/>
  </numFmts>
  <fonts count="65">
    <font>
      <sz val="11"/>
      <color indexed="8"/>
      <name val="Arial"/>
      <family val="2"/>
    </font>
    <font>
      <sz val="10"/>
      <name val="Arial"/>
      <family val="0"/>
    </font>
    <font>
      <b/>
      <sz val="18"/>
      <color indexed="10"/>
      <name val="Arial"/>
      <family val="2"/>
    </font>
    <font>
      <b/>
      <sz val="26"/>
      <color indexed="10"/>
      <name val="Arial"/>
      <family val="2"/>
    </font>
    <font>
      <b/>
      <sz val="18"/>
      <color indexed="8"/>
      <name val="Georgia"/>
      <family val="1"/>
    </font>
    <font>
      <b/>
      <sz val="12"/>
      <color indexed="8"/>
      <name val="Georgia"/>
      <family val="1"/>
    </font>
    <font>
      <b/>
      <sz val="11"/>
      <color indexed="8"/>
      <name val="Georgia"/>
      <family val="1"/>
    </font>
    <font>
      <b/>
      <sz val="12"/>
      <color indexed="10"/>
      <name val="Georgia"/>
      <family val="1"/>
    </font>
    <font>
      <sz val="10"/>
      <color indexed="8"/>
      <name val="Arial"/>
      <family val="2"/>
    </font>
    <font>
      <sz val="10"/>
      <color indexed="10"/>
      <name val="Arial"/>
      <family val="2"/>
    </font>
    <font>
      <b/>
      <sz val="11"/>
      <color indexed="8"/>
      <name val="Arial"/>
      <family val="2"/>
    </font>
    <font>
      <b/>
      <sz val="20"/>
      <color indexed="8"/>
      <name val="Arial"/>
      <family val="2"/>
    </font>
    <font>
      <i/>
      <sz val="10"/>
      <color indexed="8"/>
      <name val="Arial"/>
      <family val="2"/>
    </font>
    <font>
      <i/>
      <sz val="11"/>
      <color indexed="8"/>
      <name val="Arial"/>
      <family val="2"/>
    </font>
    <font>
      <sz val="10"/>
      <color indexed="63"/>
      <name val="Arial"/>
      <family val="2"/>
    </font>
    <font>
      <sz val="8"/>
      <color indexed="63"/>
      <name val="Arial"/>
      <family val="2"/>
    </font>
    <font>
      <b/>
      <sz val="14"/>
      <color indexed="8"/>
      <name val="Arial"/>
      <family val="2"/>
    </font>
    <font>
      <sz val="11"/>
      <name val="Arial"/>
      <family val="2"/>
    </font>
    <font>
      <sz val="16"/>
      <color indexed="8"/>
      <name val="Arial"/>
      <family val="2"/>
    </font>
    <font>
      <sz val="16"/>
      <name val="Arial"/>
      <family val="2"/>
    </font>
    <font>
      <b/>
      <sz val="16"/>
      <color indexed="8"/>
      <name val="Arial"/>
      <family val="2"/>
    </font>
    <font>
      <sz val="16"/>
      <color indexed="63"/>
      <name val="Calibri"/>
      <family val="2"/>
    </font>
    <font>
      <i/>
      <sz val="16"/>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2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thin">
        <color indexed="56"/>
      </right>
      <top style="medium">
        <color indexed="56"/>
      </top>
      <bottom>
        <color indexed="63"/>
      </bottom>
    </border>
    <border>
      <left style="medium">
        <color indexed="56"/>
      </left>
      <right style="medium">
        <color indexed="56"/>
      </right>
      <top style="medium">
        <color indexed="56"/>
      </top>
      <bottom>
        <color indexed="63"/>
      </bottom>
    </border>
    <border>
      <left>
        <color indexed="63"/>
      </left>
      <right style="medium">
        <color indexed="56"/>
      </right>
      <top>
        <color indexed="63"/>
      </top>
      <bottom>
        <color indexed="63"/>
      </bottom>
    </border>
    <border>
      <left style="medium">
        <color indexed="56"/>
      </left>
      <right style="thin">
        <color indexed="56"/>
      </right>
      <top style="thin">
        <color indexed="56"/>
      </top>
      <bottom style="thin">
        <color indexed="56"/>
      </bottom>
    </border>
    <border>
      <left>
        <color indexed="63"/>
      </left>
      <right style="thin">
        <color indexed="56"/>
      </right>
      <top style="thin">
        <color indexed="56"/>
      </top>
      <bottom style="thin">
        <color indexed="56"/>
      </bottom>
    </border>
    <border>
      <left>
        <color indexed="63"/>
      </left>
      <right>
        <color indexed="63"/>
      </right>
      <top style="thin">
        <color indexed="56"/>
      </top>
      <bottom style="thin">
        <color indexed="56"/>
      </bottom>
    </border>
    <border>
      <left style="medium">
        <color indexed="56"/>
      </left>
      <right style="medium">
        <color indexed="56"/>
      </right>
      <top style="medium">
        <color indexed="56"/>
      </top>
      <bottom style="thin">
        <color indexed="56"/>
      </bottom>
    </border>
    <border>
      <left style="medium">
        <color indexed="56"/>
      </left>
      <right style="thin">
        <color indexed="56"/>
      </right>
      <top style="medium">
        <color indexed="56"/>
      </top>
      <bottom style="medium">
        <color indexed="56"/>
      </bottom>
    </border>
    <border>
      <left>
        <color indexed="63"/>
      </left>
      <right style="thin">
        <color indexed="56"/>
      </right>
      <top style="medium">
        <color indexed="56"/>
      </top>
      <bottom style="medium">
        <color indexed="56"/>
      </bottom>
    </border>
    <border>
      <left>
        <color indexed="63"/>
      </left>
      <right>
        <color indexed="63"/>
      </right>
      <top style="medium">
        <color indexed="56"/>
      </top>
      <bottom style="medium">
        <color indexed="56"/>
      </bottom>
    </border>
    <border>
      <left style="thin">
        <color indexed="56"/>
      </left>
      <right style="medium">
        <color indexed="56"/>
      </right>
      <top style="medium">
        <color indexed="56"/>
      </top>
      <bottom style="medium">
        <color indexed="56"/>
      </bottom>
    </border>
    <border>
      <left style="thin">
        <color indexed="56"/>
      </left>
      <right style="thin">
        <color indexed="56"/>
      </right>
      <top style="medium">
        <color indexed="56"/>
      </top>
      <bottom style="medium">
        <color indexed="56"/>
      </bottom>
    </border>
    <border>
      <left style="thin">
        <color indexed="56"/>
      </left>
      <right style="thin">
        <color indexed="56"/>
      </right>
      <top style="thin">
        <color indexed="56"/>
      </top>
      <bottom style="thin">
        <color indexed="56"/>
      </bottom>
    </border>
    <border>
      <left style="medium">
        <color indexed="56"/>
      </left>
      <right style="medium">
        <color indexed="56"/>
      </right>
      <top style="thin">
        <color indexed="56"/>
      </top>
      <bottom style="thin">
        <color indexed="56"/>
      </bottom>
    </border>
    <border>
      <left style="thin">
        <color indexed="56"/>
      </left>
      <right>
        <color indexed="63"/>
      </right>
      <top style="thin">
        <color indexed="56"/>
      </top>
      <bottom>
        <color indexed="63"/>
      </bottom>
    </border>
    <border>
      <left style="medium">
        <color indexed="56"/>
      </left>
      <right style="medium">
        <color indexed="56"/>
      </right>
      <top style="thin">
        <color indexed="56"/>
      </top>
      <bottom>
        <color indexed="63"/>
      </bottom>
    </border>
    <border>
      <left>
        <color indexed="63"/>
      </left>
      <right style="thin">
        <color indexed="56"/>
      </right>
      <top style="medium">
        <color indexed="56"/>
      </top>
      <bottom>
        <color indexed="63"/>
      </bottom>
    </border>
    <border>
      <left>
        <color indexed="63"/>
      </left>
      <right>
        <color indexed="63"/>
      </right>
      <top style="medium">
        <color indexed="56"/>
      </top>
      <bottom>
        <color indexed="63"/>
      </bottom>
    </border>
    <border>
      <left style="medium">
        <color indexed="56"/>
      </left>
      <right style="medium">
        <color indexed="56"/>
      </right>
      <top style="medium">
        <color indexed="56"/>
      </top>
      <bottom style="medium">
        <color indexed="56"/>
      </bottom>
    </border>
    <border>
      <left style="medium">
        <color indexed="56"/>
      </left>
      <right style="thin">
        <color indexed="56"/>
      </right>
      <top>
        <color indexed="63"/>
      </top>
      <bottom style="medium">
        <color indexed="56"/>
      </bottom>
    </border>
    <border>
      <left>
        <color indexed="63"/>
      </left>
      <right style="thin">
        <color indexed="56"/>
      </right>
      <top>
        <color indexed="63"/>
      </top>
      <bottom style="medium">
        <color indexed="56"/>
      </bottom>
    </border>
    <border>
      <left style="thin">
        <color indexed="56"/>
      </left>
      <right>
        <color indexed="63"/>
      </right>
      <top style="medium">
        <color indexed="56"/>
      </top>
      <bottom style="medium">
        <color indexed="56"/>
      </bottom>
    </border>
    <border>
      <left style="thin">
        <color indexed="56"/>
      </left>
      <right style="thin">
        <color indexed="56"/>
      </right>
      <top style="medium">
        <color indexed="56"/>
      </top>
      <bottom style="thin">
        <color indexed="56"/>
      </bottom>
    </border>
    <border>
      <left>
        <color indexed="63"/>
      </left>
      <right>
        <color indexed="63"/>
      </right>
      <top style="medium">
        <color indexed="56"/>
      </top>
      <bottom style="thin">
        <color indexed="56"/>
      </bottom>
    </border>
    <border>
      <left>
        <color indexed="63"/>
      </left>
      <right>
        <color indexed="63"/>
      </right>
      <top>
        <color indexed="63"/>
      </top>
      <bottom style="medium">
        <color indexed="56"/>
      </bottom>
    </border>
    <border>
      <left style="thin"/>
      <right style="thin"/>
      <top style="thin"/>
      <bottom style="thin"/>
    </border>
    <border>
      <left style="thin"/>
      <right style="thin"/>
      <top>
        <color indexed="63"/>
      </top>
      <bottom>
        <color indexed="63"/>
      </bottom>
    </border>
    <border>
      <left style="thin">
        <color indexed="59"/>
      </left>
      <right style="thin">
        <color indexed="59"/>
      </right>
      <top style="thin">
        <color indexed="59"/>
      </top>
      <bottom style="thin">
        <color indexed="59"/>
      </bottom>
    </border>
    <border>
      <left style="thin">
        <color indexed="56"/>
      </left>
      <right style="thin">
        <color indexed="56"/>
      </right>
      <top>
        <color indexed="63"/>
      </top>
      <bottom style="medium">
        <color indexed="56"/>
      </bottom>
    </border>
    <border>
      <left style="thin">
        <color indexed="56"/>
      </left>
      <right style="thin">
        <color indexed="56"/>
      </right>
      <top>
        <color indexed="63"/>
      </top>
      <bottom>
        <color indexed="63"/>
      </bottom>
    </border>
    <border>
      <left style="thin">
        <color indexed="56"/>
      </left>
      <right>
        <color indexed="63"/>
      </right>
      <top>
        <color indexed="63"/>
      </top>
      <bottom>
        <color indexed="63"/>
      </bottom>
    </border>
    <border>
      <left style="thin">
        <color indexed="58"/>
      </left>
      <right style="thin">
        <color indexed="58"/>
      </right>
      <top style="thin">
        <color indexed="58"/>
      </top>
      <bottom style="thin">
        <color indexed="58"/>
      </bottom>
    </border>
    <border>
      <left style="thin">
        <color indexed="58"/>
      </left>
      <right style="thin">
        <color indexed="58"/>
      </right>
      <top>
        <color indexed="63"/>
      </top>
      <bottom style="thin">
        <color indexed="58"/>
      </bottom>
    </border>
    <border>
      <left style="thin">
        <color indexed="58"/>
      </left>
      <right style="thin">
        <color indexed="58"/>
      </right>
      <top style="thin">
        <color indexed="58"/>
      </top>
      <bottom>
        <color indexed="63"/>
      </bottom>
    </border>
    <border>
      <left style="thin">
        <color indexed="59"/>
      </left>
      <right>
        <color indexed="63"/>
      </right>
      <top style="thin">
        <color indexed="59"/>
      </top>
      <bottom>
        <color indexed="63"/>
      </bottom>
    </border>
    <border>
      <left style="thin">
        <color indexed="56"/>
      </left>
      <right>
        <color indexed="63"/>
      </right>
      <top>
        <color indexed="63"/>
      </top>
      <bottom style="medium">
        <color indexed="56"/>
      </bottom>
    </border>
    <border>
      <left style="thin"/>
      <right>
        <color indexed="63"/>
      </right>
      <top style="thin"/>
      <bottom style="thin"/>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color indexed="63"/>
      </bottom>
    </border>
    <border>
      <left style="thin">
        <color indexed="56"/>
      </left>
      <right style="thin">
        <color indexed="59"/>
      </right>
      <top>
        <color indexed="63"/>
      </top>
      <bottom style="thin">
        <color indexed="59"/>
      </bottom>
    </border>
    <border>
      <left>
        <color indexed="63"/>
      </left>
      <right style="thin">
        <color indexed="59"/>
      </right>
      <top style="thin">
        <color indexed="59"/>
      </top>
      <bottom>
        <color indexed="63"/>
      </bottom>
    </border>
    <border>
      <left style="thin"/>
      <right style="thin"/>
      <top style="thin"/>
      <bottom>
        <color indexed="63"/>
      </bottom>
    </border>
    <border>
      <left style="thin">
        <color indexed="56"/>
      </left>
      <right style="thin">
        <color indexed="56"/>
      </right>
      <top style="medium">
        <color indexed="56"/>
      </top>
      <bottom>
        <color indexed="63"/>
      </bottom>
    </border>
    <border>
      <left style="thin">
        <color indexed="59"/>
      </left>
      <right style="thin">
        <color indexed="59"/>
      </right>
      <top style="thin"/>
      <bottom>
        <color indexed="63"/>
      </bottom>
    </border>
    <border>
      <left>
        <color indexed="63"/>
      </left>
      <right style="thin">
        <color indexed="56"/>
      </right>
      <top>
        <color indexed="63"/>
      </top>
      <bottom>
        <color indexed="63"/>
      </bottom>
    </border>
    <border>
      <left>
        <color indexed="63"/>
      </left>
      <right>
        <color indexed="63"/>
      </right>
      <top style="thin">
        <color indexed="59"/>
      </top>
      <bottom>
        <color indexed="63"/>
      </bottom>
    </border>
    <border>
      <left style="thin">
        <color indexed="56"/>
      </left>
      <right>
        <color indexed="63"/>
      </right>
      <top style="medium">
        <color indexed="56"/>
      </top>
      <bottom style="thin">
        <color indexed="56"/>
      </bottom>
    </border>
    <border>
      <left style="thin">
        <color indexed="56"/>
      </left>
      <right style="thin">
        <color indexed="56"/>
      </right>
      <top style="thin">
        <color indexed="56"/>
      </top>
      <bottom style="medium">
        <color indexed="56"/>
      </bottom>
    </border>
    <border>
      <left>
        <color indexed="63"/>
      </left>
      <right>
        <color indexed="63"/>
      </right>
      <top style="thin">
        <color indexed="56"/>
      </top>
      <bottom style="medium">
        <color indexed="56"/>
      </bottom>
    </border>
    <border>
      <left style="medium">
        <color indexed="56"/>
      </left>
      <right style="thin">
        <color indexed="56"/>
      </right>
      <top>
        <color indexed="63"/>
      </top>
      <bottom style="thin">
        <color indexed="56"/>
      </bottom>
    </border>
    <border>
      <left>
        <color indexed="63"/>
      </left>
      <right style="thin">
        <color indexed="56"/>
      </right>
      <top>
        <color indexed="63"/>
      </top>
      <bottom style="thin">
        <color indexed="56"/>
      </bottom>
    </border>
    <border>
      <left>
        <color indexed="63"/>
      </left>
      <right>
        <color indexed="63"/>
      </right>
      <top>
        <color indexed="63"/>
      </top>
      <bottom style="thin">
        <color indexed="56"/>
      </bottom>
    </border>
    <border>
      <left>
        <color indexed="63"/>
      </left>
      <right style="thin">
        <color indexed="56"/>
      </right>
      <top style="thin">
        <color indexed="56"/>
      </top>
      <bottom>
        <color indexed="63"/>
      </bottom>
    </border>
    <border>
      <left style="medium">
        <color indexed="56"/>
      </left>
      <right style="thin">
        <color indexed="56"/>
      </right>
      <top style="thin">
        <color indexed="56"/>
      </top>
      <bottom>
        <color indexed="63"/>
      </bottom>
    </border>
    <border>
      <left style="thin">
        <color indexed="56"/>
      </left>
      <right style="medium">
        <color indexed="56"/>
      </right>
      <top style="medium">
        <color indexed="56"/>
      </top>
      <bottom>
        <color indexed="63"/>
      </bottom>
    </border>
    <border>
      <left style="medium">
        <color indexed="58"/>
      </left>
      <right style="thin">
        <color indexed="58"/>
      </right>
      <top style="thin">
        <color indexed="58"/>
      </top>
      <bottom style="thin">
        <color indexed="58"/>
      </bottom>
    </border>
    <border>
      <left>
        <color indexed="63"/>
      </left>
      <right style="thin">
        <color indexed="58"/>
      </right>
      <top style="thin">
        <color indexed="58"/>
      </top>
      <bottom style="thin">
        <color indexed="58"/>
      </bottom>
    </border>
    <border>
      <left>
        <color indexed="63"/>
      </left>
      <right>
        <color indexed="63"/>
      </right>
      <top style="thin">
        <color indexed="58"/>
      </top>
      <bottom style="thin">
        <color indexed="58"/>
      </bottom>
    </border>
    <border>
      <left style="thin">
        <color indexed="58"/>
      </left>
      <right style="thin">
        <color indexed="58"/>
      </right>
      <top style="medium">
        <color indexed="58"/>
      </top>
      <bottom style="thin">
        <color indexed="58"/>
      </bottom>
    </border>
    <border>
      <left style="thin">
        <color indexed="58"/>
      </left>
      <right style="thin">
        <color indexed="58"/>
      </right>
      <top style="thin">
        <color indexed="58"/>
      </top>
      <bottom style="medium">
        <color indexed="58"/>
      </bottom>
    </border>
    <border>
      <left style="medium">
        <color indexed="58"/>
      </left>
      <right style="thin">
        <color indexed="58"/>
      </right>
      <top style="thin">
        <color indexed="58"/>
      </top>
      <bottom>
        <color indexed="63"/>
      </bottom>
    </border>
    <border>
      <left>
        <color indexed="63"/>
      </left>
      <right style="thin">
        <color indexed="58"/>
      </right>
      <top style="thin">
        <color indexed="58"/>
      </top>
      <bottom>
        <color indexed="63"/>
      </bottom>
    </border>
    <border>
      <left>
        <color indexed="63"/>
      </left>
      <right>
        <color indexed="63"/>
      </right>
      <top style="thin">
        <color indexed="58"/>
      </top>
      <bottom>
        <color indexed="63"/>
      </bottom>
    </border>
    <border>
      <left style="medium">
        <color indexed="58"/>
      </left>
      <right style="thin">
        <color indexed="58"/>
      </right>
      <top style="medium">
        <color indexed="58"/>
      </top>
      <bottom style="thin">
        <color indexed="58"/>
      </bottom>
    </border>
    <border>
      <left>
        <color indexed="63"/>
      </left>
      <right style="thin">
        <color indexed="58"/>
      </right>
      <top style="medium">
        <color indexed="58"/>
      </top>
      <bottom style="thin">
        <color indexed="58"/>
      </bottom>
    </border>
    <border>
      <left>
        <color indexed="63"/>
      </left>
      <right>
        <color indexed="63"/>
      </right>
      <top style="medium">
        <color indexed="58"/>
      </top>
      <bottom style="thin">
        <color indexed="58"/>
      </bottom>
    </border>
    <border>
      <left>
        <color indexed="63"/>
      </left>
      <right>
        <color indexed="63"/>
      </right>
      <top style="medium">
        <color indexed="58"/>
      </top>
      <bottom>
        <color indexed="63"/>
      </bottom>
    </border>
    <border>
      <left>
        <color indexed="63"/>
      </left>
      <right>
        <color indexed="63"/>
      </right>
      <top>
        <color indexed="63"/>
      </top>
      <bottom style="medium">
        <color indexed="58"/>
      </bottom>
    </border>
    <border>
      <left style="thin"/>
      <right style="thin"/>
      <top>
        <color indexed="63"/>
      </top>
      <bottom style="thin"/>
    </border>
    <border>
      <left style="thin">
        <color indexed="56"/>
      </left>
      <right>
        <color indexed="63"/>
      </right>
      <top style="medium">
        <color indexed="56"/>
      </top>
      <bottom>
        <color indexed="63"/>
      </bottom>
    </border>
    <border>
      <left style="medium">
        <color indexed="56"/>
      </left>
      <right style="thin">
        <color indexed="56"/>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medium">
        <color indexed="56"/>
      </right>
      <top>
        <color indexed="63"/>
      </top>
      <bottom>
        <color indexed="63"/>
      </bottom>
    </border>
    <border>
      <left style="medium">
        <color indexed="56"/>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color indexed="59"/>
      </left>
      <right style="thin">
        <color indexed="59"/>
      </right>
      <top>
        <color indexed="63"/>
      </top>
      <bottom>
        <color indexed="63"/>
      </bottom>
    </border>
    <border>
      <left style="thin">
        <color indexed="59"/>
      </left>
      <right style="thin">
        <color indexed="56"/>
      </right>
      <top>
        <color indexed="63"/>
      </top>
      <bottom>
        <color indexed="63"/>
      </bottom>
    </border>
    <border>
      <left style="thin">
        <color indexed="59"/>
      </left>
      <right style="thin">
        <color indexed="56"/>
      </right>
      <top>
        <color indexed="63"/>
      </top>
      <bottom style="thin">
        <color indexed="59"/>
      </bottom>
    </border>
    <border>
      <left style="thin">
        <color indexed="59"/>
      </left>
      <right style="thin">
        <color indexed="56"/>
      </right>
      <top style="thin">
        <color indexed="59"/>
      </top>
      <bottom>
        <color indexed="63"/>
      </bottom>
    </border>
    <border>
      <left style="medium">
        <color indexed="56"/>
      </left>
      <right>
        <color indexed="63"/>
      </right>
      <top style="medium">
        <color indexed="56"/>
      </top>
      <bottom>
        <color indexed="63"/>
      </bottom>
    </border>
    <border>
      <left>
        <color indexed="63"/>
      </left>
      <right style="thin"/>
      <top style="thin">
        <color indexed="59"/>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top>
        <color indexed="63"/>
      </top>
      <bottom style="thin">
        <color indexed="59"/>
      </bottom>
    </border>
    <border>
      <left style="thin">
        <color indexed="59"/>
      </left>
      <right style="thin">
        <color indexed="59"/>
      </right>
      <top>
        <color indexed="63"/>
      </top>
      <bottom style="thin"/>
    </border>
    <border>
      <left style="medium">
        <color indexed="56"/>
      </left>
      <right>
        <color indexed="63"/>
      </right>
      <top>
        <color indexed="63"/>
      </top>
      <bottom style="medium">
        <color indexed="56"/>
      </bottom>
    </border>
    <border>
      <left>
        <color indexed="63"/>
      </left>
      <right style="medium">
        <color indexed="56"/>
      </right>
      <top>
        <color indexed="63"/>
      </top>
      <bottom style="medium">
        <color indexed="56"/>
      </bottom>
    </border>
    <border>
      <left style="thin">
        <color indexed="59"/>
      </left>
      <right>
        <color indexed="63"/>
      </right>
      <top>
        <color indexed="63"/>
      </top>
      <bottom>
        <color indexed="63"/>
      </bottom>
    </border>
    <border>
      <left style="thin">
        <color indexed="58"/>
      </left>
      <right style="thin">
        <color indexed="58"/>
      </right>
      <top style="medium">
        <color indexed="58"/>
      </top>
      <bottom style="medium">
        <color indexed="58"/>
      </bottom>
    </border>
    <border>
      <left style="medium">
        <color indexed="58"/>
      </left>
      <right style="thin">
        <color indexed="58"/>
      </right>
      <top style="medium">
        <color indexed="58"/>
      </top>
      <bottom style="medium">
        <color indexed="58"/>
      </bottom>
    </border>
    <border>
      <left style="medium">
        <color indexed="58"/>
      </left>
      <right style="thin">
        <color indexed="58"/>
      </right>
      <top style="thin">
        <color indexed="58"/>
      </top>
      <bottom style="medium">
        <color indexed="58"/>
      </bottom>
    </border>
    <border>
      <left style="thin">
        <color indexed="56"/>
      </left>
      <right style="medium">
        <color indexed="56"/>
      </right>
      <top>
        <color indexed="63"/>
      </top>
      <bottom style="medium">
        <color indexed="56"/>
      </bottom>
    </border>
    <border>
      <left>
        <color indexed="63"/>
      </left>
      <right style="thin">
        <color indexed="59"/>
      </right>
      <top>
        <color indexed="63"/>
      </top>
      <bottom style="thin">
        <color indexed="59"/>
      </bottom>
    </border>
    <border>
      <left>
        <color indexed="63"/>
      </left>
      <right style="thin">
        <color indexed="59"/>
      </right>
      <top style="thin">
        <color indexed="59"/>
      </top>
      <bottom style="thin">
        <color indexed="59"/>
      </bottom>
    </border>
    <border>
      <left style="thin">
        <color indexed="58"/>
      </left>
      <right>
        <color indexed="63"/>
      </right>
      <top style="medium">
        <color indexed="58"/>
      </top>
      <bottom style="medium">
        <color indexed="58"/>
      </bottom>
    </border>
    <border>
      <left style="thin">
        <color indexed="56"/>
      </left>
      <right>
        <color indexed="63"/>
      </right>
      <top style="thin">
        <color indexed="59"/>
      </top>
      <bottom>
        <color indexed="63"/>
      </bottom>
    </border>
    <border>
      <left style="thin">
        <color indexed="56"/>
      </left>
      <right style="thin">
        <color indexed="59"/>
      </right>
      <top style="thin">
        <color indexed="59"/>
      </top>
      <bottom>
        <color indexed="63"/>
      </bottom>
    </border>
    <border>
      <left style="thin">
        <color indexed="59"/>
      </left>
      <right style="thin"/>
      <top style="thin">
        <color indexed="59"/>
      </top>
      <bottom>
        <color indexed="63"/>
      </bottom>
    </border>
    <border>
      <left style="thin">
        <color indexed="59"/>
      </left>
      <right style="thin"/>
      <top>
        <color indexed="63"/>
      </top>
      <bottom style="thin">
        <color indexed="5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2" fontId="0" fillId="0" borderId="0" applyFill="0" applyBorder="0" applyAlignment="0" applyProtection="0"/>
    <xf numFmtId="168" fontId="1" fillId="0" borderId="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277">
    <xf numFmtId="0" fontId="0" fillId="0" borderId="0" xfId="0" applyAlignment="1">
      <alignment/>
    </xf>
    <xf numFmtId="0" fontId="0" fillId="0" borderId="0" xfId="0" applyAlignment="1">
      <alignment wrapText="1"/>
    </xf>
    <xf numFmtId="0" fontId="3" fillId="0" borderId="0" xfId="0" applyFont="1" applyAlignment="1">
      <alignment horizontal="left" vertical="top" wrapText="1"/>
    </xf>
    <xf numFmtId="0" fontId="0" fillId="0" borderId="0" xfId="0" applyAlignment="1">
      <alignment vertical="center" wrapText="1"/>
    </xf>
    <xf numFmtId="0" fontId="0" fillId="0" borderId="0" xfId="0" applyBorder="1" applyAlignment="1">
      <alignment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0" fillId="35" borderId="13" xfId="0" applyFont="1" applyFill="1" applyBorder="1" applyAlignment="1">
      <alignment vertical="center" wrapText="1"/>
    </xf>
    <xf numFmtId="0" fontId="0" fillId="35" borderId="14" xfId="0" applyFont="1" applyFill="1" applyBorder="1" applyAlignment="1">
      <alignment vertical="center" wrapText="1"/>
    </xf>
    <xf numFmtId="0" fontId="0" fillId="35" borderId="15" xfId="0" applyFont="1" applyFill="1" applyBorder="1" applyAlignment="1">
      <alignment vertical="center" wrapText="1"/>
    </xf>
    <xf numFmtId="172" fontId="0" fillId="35" borderId="16" xfId="50" applyFont="1" applyFill="1" applyBorder="1" applyAlignment="1" applyProtection="1">
      <alignment vertical="center" wrapText="1"/>
      <protection/>
    </xf>
    <xf numFmtId="0" fontId="0" fillId="35" borderId="17" xfId="0" applyFont="1" applyFill="1" applyBorder="1" applyAlignment="1">
      <alignment vertical="center" wrapText="1"/>
    </xf>
    <xf numFmtId="0" fontId="0" fillId="35" borderId="18" xfId="0" applyFont="1" applyFill="1" applyBorder="1" applyAlignment="1">
      <alignment vertical="center" wrapText="1"/>
    </xf>
    <xf numFmtId="0" fontId="0" fillId="35" borderId="19" xfId="0" applyFont="1" applyFill="1" applyBorder="1" applyAlignment="1">
      <alignment vertical="center" wrapText="1"/>
    </xf>
    <xf numFmtId="172" fontId="0" fillId="35" borderId="17" xfId="50" applyFont="1" applyFill="1" applyBorder="1" applyAlignment="1" applyProtection="1">
      <alignment vertical="center" wrapText="1"/>
      <protection/>
    </xf>
    <xf numFmtId="172" fontId="0" fillId="35" borderId="20" xfId="50" applyFont="1" applyFill="1" applyBorder="1" applyAlignment="1" applyProtection="1">
      <alignment vertical="center" wrapText="1"/>
      <protection/>
    </xf>
    <xf numFmtId="172" fontId="0" fillId="35" borderId="21" xfId="50" applyFont="1" applyFill="1" applyBorder="1" applyAlignment="1" applyProtection="1">
      <alignment wrapText="1"/>
      <protection/>
    </xf>
    <xf numFmtId="0" fontId="8" fillId="35" borderId="22" xfId="0" applyFont="1" applyFill="1" applyBorder="1" applyAlignment="1">
      <alignment vertical="center" wrapText="1"/>
    </xf>
    <xf numFmtId="0" fontId="8" fillId="35" borderId="22" xfId="0" applyFont="1" applyFill="1" applyBorder="1" applyAlignment="1">
      <alignment horizontal="center" vertical="center" wrapText="1"/>
    </xf>
    <xf numFmtId="0" fontId="0" fillId="36" borderId="20" xfId="0" applyFill="1" applyBorder="1" applyAlignment="1">
      <alignment wrapText="1"/>
    </xf>
    <xf numFmtId="172" fontId="0" fillId="35" borderId="23" xfId="50" applyFont="1" applyFill="1" applyBorder="1" applyAlignment="1" applyProtection="1">
      <alignment vertical="center" wrapText="1"/>
      <protection/>
    </xf>
    <xf numFmtId="173" fontId="0" fillId="35" borderId="21" xfId="0" applyNumberFormat="1" applyFill="1" applyBorder="1" applyAlignment="1">
      <alignment wrapText="1"/>
    </xf>
    <xf numFmtId="0" fontId="0" fillId="35" borderId="24" xfId="0" applyFont="1" applyFill="1" applyBorder="1" applyAlignment="1">
      <alignment horizontal="left" vertical="center" wrapText="1"/>
    </xf>
    <xf numFmtId="172" fontId="0" fillId="35" borderId="25" xfId="50" applyFont="1" applyFill="1" applyBorder="1" applyAlignment="1" applyProtection="1">
      <alignment horizontal="center" vertical="center" wrapText="1"/>
      <protection/>
    </xf>
    <xf numFmtId="0" fontId="0" fillId="0" borderId="0" xfId="0" applyBorder="1" applyAlignment="1">
      <alignment vertical="center" wrapText="1"/>
    </xf>
    <xf numFmtId="0" fontId="0" fillId="35" borderId="21" xfId="0" applyFont="1" applyFill="1" applyBorder="1" applyAlignment="1">
      <alignment horizontal="center" vertical="center" wrapText="1"/>
    </xf>
    <xf numFmtId="0" fontId="0" fillId="35" borderId="20" xfId="0" applyFont="1" applyFill="1" applyBorder="1" applyAlignment="1">
      <alignment horizontal="left" vertical="center" wrapText="1"/>
    </xf>
    <xf numFmtId="173" fontId="0" fillId="35" borderId="21" xfId="0" applyNumberFormat="1" applyFill="1" applyBorder="1" applyAlignment="1">
      <alignment vertical="center" wrapText="1"/>
    </xf>
    <xf numFmtId="0" fontId="8" fillId="35" borderId="22" xfId="0" applyFont="1" applyFill="1" applyBorder="1" applyAlignment="1">
      <alignment wrapText="1"/>
    </xf>
    <xf numFmtId="0" fontId="8" fillId="35" borderId="22" xfId="0" applyFont="1" applyFill="1" applyBorder="1" applyAlignment="1">
      <alignment horizontal="center" wrapText="1"/>
    </xf>
    <xf numFmtId="0" fontId="0" fillId="35" borderId="10" xfId="0" applyFont="1" applyFill="1" applyBorder="1" applyAlignment="1">
      <alignment vertical="center" wrapText="1"/>
    </xf>
    <xf numFmtId="0" fontId="0" fillId="35" borderId="26" xfId="0" applyFont="1" applyFill="1" applyBorder="1" applyAlignment="1">
      <alignment vertical="center" wrapText="1"/>
    </xf>
    <xf numFmtId="0" fontId="0" fillId="35" borderId="27" xfId="0" applyFont="1" applyFill="1" applyBorder="1" applyAlignment="1">
      <alignment vertical="center" wrapText="1"/>
    </xf>
    <xf numFmtId="172" fontId="0" fillId="35" borderId="25" xfId="50" applyFont="1" applyFill="1" applyBorder="1" applyAlignment="1" applyProtection="1">
      <alignment vertical="center" wrapText="1"/>
      <protection/>
    </xf>
    <xf numFmtId="172" fontId="0" fillId="35" borderId="28" xfId="50" applyFont="1" applyFill="1" applyBorder="1" applyAlignment="1" applyProtection="1">
      <alignment vertical="center" wrapText="1"/>
      <protection/>
    </xf>
    <xf numFmtId="0" fontId="0" fillId="35" borderId="29" xfId="0" applyFill="1" applyBorder="1" applyAlignment="1">
      <alignment wrapText="1"/>
    </xf>
    <xf numFmtId="0" fontId="0" fillId="35" borderId="30" xfId="0" applyFill="1" applyBorder="1" applyAlignment="1">
      <alignment wrapText="1"/>
    </xf>
    <xf numFmtId="172" fontId="10" fillId="35" borderId="28" xfId="50" applyFont="1" applyFill="1" applyBorder="1" applyAlignment="1" applyProtection="1">
      <alignment wrapText="1"/>
      <protection/>
    </xf>
    <xf numFmtId="172" fontId="10" fillId="35" borderId="21" xfId="50" applyFont="1" applyFill="1" applyBorder="1" applyAlignment="1" applyProtection="1">
      <alignment vertical="center" wrapText="1"/>
      <protection/>
    </xf>
    <xf numFmtId="173" fontId="0" fillId="35" borderId="31" xfId="0" applyNumberFormat="1" applyFill="1" applyBorder="1" applyAlignment="1">
      <alignment wrapText="1"/>
    </xf>
    <xf numFmtId="172" fontId="10" fillId="35" borderId="28" xfId="50" applyFont="1" applyFill="1" applyBorder="1" applyAlignment="1" applyProtection="1">
      <alignment vertical="center" wrapText="1"/>
      <protection/>
    </xf>
    <xf numFmtId="0" fontId="8" fillId="35" borderId="18" xfId="0" applyFont="1" applyFill="1" applyBorder="1" applyAlignment="1">
      <alignment wrapText="1"/>
    </xf>
    <xf numFmtId="0" fontId="11" fillId="0" borderId="0" xfId="0" applyFont="1" applyBorder="1" applyAlignment="1">
      <alignment horizontal="left" wrapText="1"/>
    </xf>
    <xf numFmtId="0" fontId="10" fillId="0" borderId="0" xfId="0" applyFont="1" applyBorder="1" applyAlignment="1">
      <alignment wrapText="1"/>
    </xf>
    <xf numFmtId="173" fontId="10" fillId="35" borderId="0" xfId="0" applyNumberFormat="1" applyFont="1" applyFill="1" applyBorder="1" applyAlignment="1">
      <alignment wrapText="1"/>
    </xf>
    <xf numFmtId="172" fontId="10" fillId="35" borderId="32" xfId="50" applyFont="1" applyFill="1" applyBorder="1" applyAlignment="1" applyProtection="1">
      <alignment vertical="center" wrapText="1"/>
      <protection/>
    </xf>
    <xf numFmtId="0" fontId="12" fillId="0" borderId="0" xfId="0" applyFont="1" applyBorder="1" applyAlignment="1">
      <alignment horizontal="right" wrapText="1"/>
    </xf>
    <xf numFmtId="0" fontId="13" fillId="0" borderId="0" xfId="0" applyFont="1" applyAlignment="1">
      <alignment/>
    </xf>
    <xf numFmtId="172" fontId="0" fillId="0" borderId="0" xfId="0" applyNumberFormat="1" applyAlignment="1">
      <alignment wrapText="1"/>
    </xf>
    <xf numFmtId="172" fontId="0" fillId="35" borderId="32" xfId="50" applyFont="1" applyFill="1" applyBorder="1" applyAlignment="1" applyProtection="1">
      <alignment vertical="center" wrapText="1"/>
      <protection/>
    </xf>
    <xf numFmtId="175" fontId="16" fillId="35" borderId="30" xfId="0" applyNumberFormat="1" applyFont="1" applyFill="1" applyBorder="1" applyAlignment="1">
      <alignment wrapText="1"/>
    </xf>
    <xf numFmtId="0" fontId="0" fillId="36" borderId="33" xfId="0" applyFill="1" applyBorder="1" applyAlignment="1">
      <alignment wrapText="1"/>
    </xf>
    <xf numFmtId="0" fontId="0" fillId="36" borderId="34" xfId="0" applyFill="1" applyBorder="1" applyAlignment="1">
      <alignment wrapText="1"/>
    </xf>
    <xf numFmtId="0" fontId="0" fillId="0" borderId="35" xfId="0" applyBorder="1" applyAlignment="1">
      <alignment wrapText="1"/>
    </xf>
    <xf numFmtId="0" fontId="0" fillId="0" borderId="36" xfId="0" applyBorder="1" applyAlignment="1">
      <alignment horizontal="center" wrapText="1"/>
    </xf>
    <xf numFmtId="43" fontId="0" fillId="0" borderId="35" xfId="0" applyNumberFormat="1" applyBorder="1" applyAlignment="1">
      <alignment wrapText="1"/>
    </xf>
    <xf numFmtId="172" fontId="0" fillId="0" borderId="35" xfId="50" applyBorder="1" applyAlignment="1">
      <alignment wrapText="1"/>
    </xf>
    <xf numFmtId="0" fontId="0" fillId="37" borderId="0" xfId="0" applyFill="1" applyBorder="1" applyAlignment="1">
      <alignment wrapText="1"/>
    </xf>
    <xf numFmtId="172" fontId="0" fillId="38" borderId="13" xfId="50" applyFont="1" applyFill="1" applyBorder="1" applyAlignment="1" applyProtection="1">
      <alignment vertical="center" wrapText="1"/>
      <protection/>
    </xf>
    <xf numFmtId="0" fontId="0" fillId="39" borderId="0" xfId="0" applyFill="1" applyBorder="1" applyAlignment="1">
      <alignment wrapText="1"/>
    </xf>
    <xf numFmtId="172" fontId="0" fillId="38" borderId="32" xfId="50" applyFont="1" applyFill="1" applyBorder="1" applyAlignment="1" applyProtection="1">
      <alignment vertical="center" wrapText="1"/>
      <protection/>
    </xf>
    <xf numFmtId="0" fontId="0" fillId="38" borderId="32" xfId="0" applyFont="1" applyFill="1" applyBorder="1" applyAlignment="1">
      <alignment horizontal="center" vertical="center" wrapText="1"/>
    </xf>
    <xf numFmtId="49" fontId="14" fillId="37" borderId="37" xfId="0" applyNumberFormat="1" applyFont="1" applyFill="1" applyBorder="1" applyAlignment="1" applyProtection="1">
      <alignment vertical="center" wrapText="1"/>
      <protection locked="0"/>
    </xf>
    <xf numFmtId="172" fontId="0" fillId="37" borderId="38" xfId="50" applyFont="1" applyFill="1" applyBorder="1" applyAlignment="1" applyProtection="1">
      <alignment vertical="center" wrapText="1"/>
      <protection/>
    </xf>
    <xf numFmtId="172" fontId="0" fillId="37" borderId="38" xfId="50" applyFont="1" applyFill="1" applyBorder="1" applyAlignment="1" applyProtection="1">
      <alignment wrapText="1"/>
      <protection/>
    </xf>
    <xf numFmtId="172" fontId="0" fillId="37" borderId="39" xfId="50" applyFont="1" applyFill="1" applyBorder="1" applyAlignment="1" applyProtection="1">
      <alignment wrapText="1"/>
      <protection/>
    </xf>
    <xf numFmtId="172" fontId="0" fillId="37" borderId="39" xfId="50" applyFont="1" applyFill="1" applyBorder="1" applyAlignment="1" applyProtection="1">
      <alignment vertical="center" wrapText="1"/>
      <protection/>
    </xf>
    <xf numFmtId="172" fontId="0" fillId="37" borderId="40" xfId="50" applyFont="1" applyFill="1" applyBorder="1" applyAlignment="1" applyProtection="1">
      <alignment vertical="center" wrapText="1"/>
      <protection/>
    </xf>
    <xf numFmtId="172" fontId="0" fillId="37" borderId="35" xfId="50" applyFont="1" applyFill="1" applyBorder="1" applyAlignment="1" applyProtection="1">
      <alignment wrapText="1"/>
      <protection/>
    </xf>
    <xf numFmtId="49" fontId="14" fillId="37" borderId="41" xfId="0" applyNumberFormat="1" applyFont="1" applyFill="1" applyBorder="1" applyAlignment="1" applyProtection="1">
      <alignment vertical="center" wrapText="1"/>
      <protection locked="0"/>
    </xf>
    <xf numFmtId="49" fontId="14" fillId="37" borderId="42" xfId="0" applyNumberFormat="1" applyFont="1" applyFill="1" applyBorder="1" applyAlignment="1" applyProtection="1">
      <alignment vertical="center" wrapText="1"/>
      <protection locked="0"/>
    </xf>
    <xf numFmtId="172" fontId="0" fillId="37" borderId="42" xfId="50" applyFont="1" applyFill="1" applyBorder="1" applyAlignment="1" applyProtection="1">
      <alignment vertical="center" wrapText="1"/>
      <protection/>
    </xf>
    <xf numFmtId="172" fontId="0" fillId="37" borderId="41" xfId="50" applyFont="1" applyFill="1" applyBorder="1" applyAlignment="1" applyProtection="1">
      <alignment vertical="center" wrapText="1"/>
      <protection/>
    </xf>
    <xf numFmtId="172" fontId="0" fillId="37" borderId="43" xfId="50" applyFont="1" applyFill="1" applyBorder="1" applyAlignment="1" applyProtection="1">
      <alignment vertical="center" wrapText="1"/>
      <protection/>
    </xf>
    <xf numFmtId="172" fontId="0" fillId="37" borderId="44" xfId="50" applyFont="1" applyFill="1" applyBorder="1" applyAlignment="1" applyProtection="1">
      <alignment vertical="center" wrapText="1"/>
      <protection/>
    </xf>
    <xf numFmtId="0" fontId="15" fillId="37" borderId="37" xfId="0" applyFont="1" applyFill="1" applyBorder="1" applyAlignment="1">
      <alignment wrapText="1"/>
    </xf>
    <xf numFmtId="172" fontId="0" fillId="37" borderId="45" xfId="50" applyFont="1" applyFill="1" applyBorder="1" applyAlignment="1" applyProtection="1">
      <alignment vertical="center" wrapText="1"/>
      <protection/>
    </xf>
    <xf numFmtId="172" fontId="0" fillId="37" borderId="46" xfId="50" applyFont="1" applyFill="1" applyBorder="1" applyAlignment="1" applyProtection="1">
      <alignment vertical="center" wrapText="1"/>
      <protection/>
    </xf>
    <xf numFmtId="172" fontId="0" fillId="37" borderId="47" xfId="50" applyFont="1" applyFill="1" applyBorder="1" applyAlignment="1" applyProtection="1">
      <alignment vertical="center" wrapText="1"/>
      <protection/>
    </xf>
    <xf numFmtId="172" fontId="0" fillId="37" borderId="48" xfId="50" applyFont="1" applyFill="1" applyBorder="1" applyAlignment="1" applyProtection="1">
      <alignment vertical="center" wrapText="1"/>
      <protection/>
    </xf>
    <xf numFmtId="49" fontId="14" fillId="37" borderId="48" xfId="0" applyNumberFormat="1" applyFont="1" applyFill="1" applyBorder="1" applyAlignment="1" applyProtection="1">
      <alignment vertical="center" wrapText="1"/>
      <protection locked="0"/>
    </xf>
    <xf numFmtId="172" fontId="0" fillId="37" borderId="35" xfId="50" applyFont="1" applyFill="1" applyBorder="1" applyAlignment="1" applyProtection="1">
      <alignment vertical="center" wrapText="1"/>
      <protection/>
    </xf>
    <xf numFmtId="49" fontId="14" fillId="37" borderId="35" xfId="0" applyNumberFormat="1" applyFont="1" applyFill="1" applyBorder="1" applyAlignment="1" applyProtection="1">
      <alignment vertical="center" wrapText="1"/>
      <protection locked="0"/>
    </xf>
    <xf numFmtId="172" fontId="20" fillId="35" borderId="32" xfId="50" applyFont="1" applyFill="1" applyBorder="1" applyAlignment="1" applyProtection="1">
      <alignment vertical="center" wrapText="1"/>
      <protection/>
    </xf>
    <xf numFmtId="175" fontId="20" fillId="35" borderId="30" xfId="0" applyNumberFormat="1" applyFont="1" applyFill="1" applyBorder="1" applyAlignment="1">
      <alignment wrapText="1"/>
    </xf>
    <xf numFmtId="0" fontId="19" fillId="37" borderId="48" xfId="0" applyNumberFormat="1" applyFont="1" applyFill="1" applyBorder="1" applyAlignment="1" applyProtection="1">
      <alignment horizontal="center" vertical="center" wrapText="1"/>
      <protection locked="0"/>
    </xf>
    <xf numFmtId="0" fontId="21" fillId="37" borderId="49" xfId="50" applyNumberFormat="1" applyFont="1" applyFill="1" applyBorder="1" applyAlignment="1" applyProtection="1">
      <alignment horizontal="center" wrapText="1"/>
      <protection/>
    </xf>
    <xf numFmtId="0" fontId="19" fillId="37" borderId="37" xfId="0" applyFont="1" applyFill="1" applyBorder="1" applyAlignment="1">
      <alignment horizontal="center" vertical="center" wrapText="1"/>
    </xf>
    <xf numFmtId="0" fontId="18" fillId="37" borderId="50" xfId="50" applyNumberFormat="1" applyFont="1" applyFill="1" applyBorder="1" applyAlignment="1" applyProtection="1">
      <alignment horizontal="center" wrapText="1"/>
      <protection/>
    </xf>
    <xf numFmtId="0" fontId="18" fillId="37" borderId="47" xfId="50" applyNumberFormat="1" applyFont="1" applyFill="1" applyBorder="1" applyAlignment="1" applyProtection="1">
      <alignment horizontal="center" wrapText="1"/>
      <protection/>
    </xf>
    <xf numFmtId="0" fontId="18" fillId="37" borderId="37" xfId="50" applyNumberFormat="1" applyFont="1" applyFill="1" applyBorder="1" applyAlignment="1" applyProtection="1">
      <alignment horizontal="center" wrapText="1"/>
      <protection/>
    </xf>
    <xf numFmtId="0" fontId="22" fillId="0" borderId="0" xfId="0" applyFont="1" applyBorder="1" applyAlignment="1">
      <alignment horizontal="right" wrapText="1"/>
    </xf>
    <xf numFmtId="0" fontId="1" fillId="35" borderId="22" xfId="0" applyFont="1" applyFill="1" applyBorder="1" applyAlignment="1">
      <alignment vertical="center" wrapText="1"/>
    </xf>
    <xf numFmtId="172" fontId="18" fillId="37" borderId="48" xfId="50" applyFont="1" applyFill="1" applyBorder="1" applyAlignment="1" applyProtection="1">
      <alignment horizontal="center" vertical="center" wrapText="1"/>
      <protection/>
    </xf>
    <xf numFmtId="0" fontId="0" fillId="0" borderId="51" xfId="0" applyBorder="1" applyAlignment="1">
      <alignment horizontal="center" wrapText="1"/>
    </xf>
    <xf numFmtId="44" fontId="0" fillId="0" borderId="0" xfId="0" applyNumberFormat="1" applyAlignment="1">
      <alignment wrapText="1"/>
    </xf>
    <xf numFmtId="172" fontId="0" fillId="38" borderId="52" xfId="50" applyFont="1" applyFill="1" applyBorder="1" applyAlignment="1" applyProtection="1">
      <alignment horizontal="center" vertical="center" wrapText="1"/>
      <protection/>
    </xf>
    <xf numFmtId="0" fontId="0" fillId="38" borderId="10" xfId="0" applyFont="1" applyFill="1" applyBorder="1" applyAlignment="1">
      <alignment vertical="center" wrapText="1"/>
    </xf>
    <xf numFmtId="43" fontId="0" fillId="38" borderId="32" xfId="0" applyNumberFormat="1" applyFont="1" applyFill="1" applyBorder="1" applyAlignment="1">
      <alignment horizontal="center" vertical="center" wrapText="1"/>
    </xf>
    <xf numFmtId="4" fontId="0" fillId="0" borderId="0" xfId="0" applyNumberFormat="1" applyAlignment="1">
      <alignment wrapText="1"/>
    </xf>
    <xf numFmtId="43" fontId="0" fillId="0" borderId="0" xfId="0" applyNumberFormat="1" applyAlignment="1">
      <alignment wrapText="1"/>
    </xf>
    <xf numFmtId="49" fontId="14" fillId="37" borderId="35" xfId="0" applyNumberFormat="1" applyFont="1" applyFill="1" applyBorder="1" applyAlignment="1" applyProtection="1">
      <alignment vertical="center" wrapText="1"/>
      <protection locked="0"/>
    </xf>
    <xf numFmtId="172" fontId="0" fillId="37" borderId="35" xfId="50" applyFont="1" applyFill="1" applyBorder="1" applyAlignment="1" applyProtection="1">
      <alignment vertical="center" wrapText="1"/>
      <protection/>
    </xf>
    <xf numFmtId="49" fontId="14" fillId="37" borderId="53" xfId="0" applyNumberFormat="1" applyFont="1" applyFill="1" applyBorder="1" applyAlignment="1" applyProtection="1">
      <alignment vertical="center" wrapText="1"/>
      <protection locked="0"/>
    </xf>
    <xf numFmtId="49" fontId="14" fillId="37" borderId="48" xfId="0" applyNumberFormat="1" applyFont="1" applyFill="1" applyBorder="1" applyAlignment="1" applyProtection="1">
      <alignment vertical="center" wrapText="1"/>
      <protection locked="0"/>
    </xf>
    <xf numFmtId="0" fontId="64" fillId="39" borderId="35" xfId="0" applyFont="1" applyFill="1" applyBorder="1" applyAlignment="1">
      <alignment wrapText="1"/>
    </xf>
    <xf numFmtId="0" fontId="64" fillId="40" borderId="35" xfId="0" applyFont="1" applyFill="1" applyBorder="1" applyAlignment="1">
      <alignment wrapText="1"/>
    </xf>
    <xf numFmtId="172" fontId="0" fillId="37" borderId="54" xfId="50" applyFont="1" applyFill="1" applyBorder="1" applyAlignment="1" applyProtection="1">
      <alignment vertical="center" wrapText="1"/>
      <protection/>
    </xf>
    <xf numFmtId="49" fontId="14" fillId="37" borderId="55" xfId="0" applyNumberFormat="1" applyFont="1" applyFill="1" applyBorder="1" applyAlignment="1" applyProtection="1">
      <alignment vertical="center" wrapText="1"/>
      <protection locked="0"/>
    </xf>
    <xf numFmtId="172" fontId="0" fillId="38" borderId="56" xfId="50" applyFont="1" applyFill="1" applyBorder="1" applyAlignment="1" applyProtection="1">
      <alignment vertical="center" wrapText="1"/>
      <protection/>
    </xf>
    <xf numFmtId="172" fontId="0" fillId="37" borderId="0" xfId="50" applyFont="1" applyFill="1" applyBorder="1" applyAlignment="1" applyProtection="1">
      <alignment vertical="center" wrapText="1"/>
      <protection/>
    </xf>
    <xf numFmtId="172" fontId="0" fillId="37" borderId="35" xfId="50" applyFont="1" applyFill="1" applyBorder="1" applyAlignment="1" applyProtection="1">
      <alignment wrapText="1"/>
      <protection/>
    </xf>
    <xf numFmtId="49" fontId="14" fillId="37" borderId="51" xfId="0" applyNumberFormat="1" applyFont="1" applyFill="1" applyBorder="1" applyAlignment="1" applyProtection="1">
      <alignment vertical="center" wrapText="1"/>
      <protection locked="0"/>
    </xf>
    <xf numFmtId="0" fontId="0" fillId="0" borderId="51" xfId="0" applyBorder="1" applyAlignment="1">
      <alignment wrapText="1"/>
    </xf>
    <xf numFmtId="0" fontId="0" fillId="36" borderId="0" xfId="0" applyFill="1" applyBorder="1" applyAlignment="1">
      <alignment wrapText="1"/>
    </xf>
    <xf numFmtId="172" fontId="0" fillId="37" borderId="35" xfId="50" applyFont="1" applyFill="1" applyBorder="1" applyAlignment="1" applyProtection="1">
      <alignment vertical="center" wrapText="1"/>
      <protection/>
    </xf>
    <xf numFmtId="0" fontId="8" fillId="35" borderId="35" xfId="0" applyFont="1" applyFill="1" applyBorder="1" applyAlignment="1">
      <alignment wrapText="1"/>
    </xf>
    <xf numFmtId="0" fontId="0" fillId="36" borderId="35" xfId="0" applyFill="1" applyBorder="1" applyAlignment="1">
      <alignment wrapText="1"/>
    </xf>
    <xf numFmtId="0" fontId="23" fillId="35" borderId="35" xfId="0" applyFont="1" applyFill="1" applyBorder="1" applyAlignment="1">
      <alignment wrapText="1"/>
    </xf>
    <xf numFmtId="173" fontId="23" fillId="35" borderId="35" xfId="0" applyNumberFormat="1" applyFont="1" applyFill="1" applyBorder="1" applyAlignment="1">
      <alignment wrapText="1"/>
    </xf>
    <xf numFmtId="172" fontId="23" fillId="35" borderId="35" xfId="50" applyFont="1" applyFill="1" applyBorder="1" applyAlignment="1" applyProtection="1">
      <alignment vertical="center" wrapText="1"/>
      <protection/>
    </xf>
    <xf numFmtId="0" fontId="0" fillId="38" borderId="13" xfId="0" applyFont="1" applyFill="1" applyBorder="1" applyAlignment="1">
      <alignment vertical="center" wrapText="1"/>
    </xf>
    <xf numFmtId="0" fontId="0" fillId="38" borderId="14" xfId="0" applyFont="1" applyFill="1" applyBorder="1" applyAlignment="1">
      <alignment vertical="center" wrapText="1"/>
    </xf>
    <xf numFmtId="0" fontId="0" fillId="38" borderId="15" xfId="0" applyFont="1" applyFill="1" applyBorder="1" applyAlignment="1">
      <alignment vertical="center" wrapText="1"/>
    </xf>
    <xf numFmtId="0" fontId="0" fillId="41" borderId="33" xfId="0" applyFill="1" applyBorder="1" applyAlignment="1">
      <alignment wrapText="1"/>
    </xf>
    <xf numFmtId="172" fontId="0" fillId="38" borderId="22" xfId="50" applyFont="1" applyFill="1" applyBorder="1" applyAlignment="1" applyProtection="1">
      <alignment vertical="center" wrapText="1"/>
      <protection/>
    </xf>
    <xf numFmtId="0" fontId="0" fillId="41" borderId="15" xfId="0" applyFill="1" applyBorder="1" applyAlignment="1">
      <alignment wrapText="1"/>
    </xf>
    <xf numFmtId="172" fontId="0" fillId="38" borderId="57" xfId="50" applyFont="1" applyFill="1" applyBorder="1" applyAlignment="1" applyProtection="1">
      <alignment vertical="center" wrapText="1"/>
      <protection/>
    </xf>
    <xf numFmtId="0" fontId="0" fillId="41" borderId="58" xfId="0" applyFill="1" applyBorder="1" applyAlignment="1">
      <alignment wrapText="1"/>
    </xf>
    <xf numFmtId="0" fontId="0" fillId="38" borderId="59" xfId="0" applyFont="1" applyFill="1" applyBorder="1" applyAlignment="1">
      <alignment vertical="center" wrapText="1"/>
    </xf>
    <xf numFmtId="0" fontId="0" fillId="38" borderId="60" xfId="0" applyFont="1" applyFill="1" applyBorder="1" applyAlignment="1">
      <alignment vertical="center" wrapText="1"/>
    </xf>
    <xf numFmtId="0" fontId="0" fillId="38" borderId="61" xfId="0" applyFont="1" applyFill="1" applyBorder="1" applyAlignment="1">
      <alignment vertical="center" wrapText="1"/>
    </xf>
    <xf numFmtId="172" fontId="0" fillId="38" borderId="59" xfId="50" applyFont="1" applyFill="1" applyBorder="1" applyAlignment="1" applyProtection="1">
      <alignment vertical="center" wrapText="1"/>
      <protection/>
    </xf>
    <xf numFmtId="0" fontId="0" fillId="38" borderId="17" xfId="0" applyFont="1" applyFill="1" applyBorder="1" applyAlignment="1">
      <alignment vertical="center" wrapText="1"/>
    </xf>
    <xf numFmtId="0" fontId="0" fillId="38" borderId="21" xfId="0" applyFont="1" applyFill="1" applyBorder="1" applyAlignment="1">
      <alignment vertical="center" wrapText="1"/>
    </xf>
    <xf numFmtId="172" fontId="0" fillId="38" borderId="21" xfId="50" applyFont="1" applyFill="1" applyBorder="1" applyAlignment="1" applyProtection="1">
      <alignment vertical="center" wrapText="1"/>
      <protection/>
    </xf>
    <xf numFmtId="172" fontId="0" fillId="38" borderId="21" xfId="50" applyFont="1" applyFill="1" applyBorder="1" applyAlignment="1" applyProtection="1">
      <alignment wrapText="1"/>
      <protection/>
    </xf>
    <xf numFmtId="0" fontId="18" fillId="38" borderId="20" xfId="0" applyFont="1" applyFill="1" applyBorder="1" applyAlignment="1">
      <alignment horizontal="center" vertical="center" wrapText="1"/>
    </xf>
    <xf numFmtId="0" fontId="0" fillId="41" borderId="19" xfId="0" applyFill="1" applyBorder="1" applyAlignment="1">
      <alignment wrapText="1"/>
    </xf>
    <xf numFmtId="0" fontId="0" fillId="38" borderId="62" xfId="0" applyFont="1" applyFill="1" applyBorder="1" applyAlignment="1">
      <alignment vertical="center" wrapText="1"/>
    </xf>
    <xf numFmtId="172" fontId="0" fillId="38" borderId="63" xfId="50" applyFont="1" applyFill="1" applyBorder="1" applyAlignment="1" applyProtection="1">
      <alignment vertical="center" wrapText="1"/>
      <protection/>
    </xf>
    <xf numFmtId="172" fontId="0" fillId="38" borderId="52" xfId="50" applyFont="1" applyFill="1" applyBorder="1" applyAlignment="1" applyProtection="1">
      <alignment wrapText="1"/>
      <protection/>
    </xf>
    <xf numFmtId="0" fontId="18" fillId="38" borderId="64" xfId="0" applyFont="1" applyFill="1" applyBorder="1" applyAlignment="1">
      <alignment horizontal="center" vertical="center" wrapText="1"/>
    </xf>
    <xf numFmtId="0" fontId="0" fillId="38" borderId="65" xfId="0" applyFont="1" applyFill="1" applyBorder="1" applyAlignment="1">
      <alignment vertical="center" wrapText="1"/>
    </xf>
    <xf numFmtId="0" fontId="0" fillId="38" borderId="66" xfId="0" applyFont="1" applyFill="1" applyBorder="1" applyAlignment="1">
      <alignment vertical="center" wrapText="1"/>
    </xf>
    <xf numFmtId="0" fontId="0" fillId="38" borderId="67" xfId="0" applyFont="1" applyFill="1" applyBorder="1" applyAlignment="1">
      <alignment vertical="center" wrapText="1"/>
    </xf>
    <xf numFmtId="172" fontId="0" fillId="38" borderId="65" xfId="50" applyFont="1" applyFill="1" applyBorder="1" applyAlignment="1" applyProtection="1">
      <alignment vertical="center" wrapText="1"/>
      <protection/>
    </xf>
    <xf numFmtId="172" fontId="0" fillId="38" borderId="68" xfId="50" applyFont="1" applyFill="1" applyBorder="1" applyAlignment="1" applyProtection="1">
      <alignment vertical="center" wrapText="1"/>
      <protection/>
    </xf>
    <xf numFmtId="0" fontId="0" fillId="41" borderId="27" xfId="0" applyFill="1" applyBorder="1" applyAlignment="1">
      <alignment wrapText="1"/>
    </xf>
    <xf numFmtId="172" fontId="0" fillId="38" borderId="41" xfId="50" applyFont="1" applyFill="1" applyBorder="1" applyAlignment="1" applyProtection="1">
      <alignment vertical="center" wrapText="1"/>
      <protection/>
    </xf>
    <xf numFmtId="172" fontId="0" fillId="38" borderId="69" xfId="50" applyFont="1" applyFill="1" applyBorder="1" applyAlignment="1" applyProtection="1">
      <alignment vertical="center" wrapText="1"/>
      <protection/>
    </xf>
    <xf numFmtId="0" fontId="0" fillId="38" borderId="70" xfId="0" applyFont="1" applyFill="1" applyBorder="1" applyAlignment="1">
      <alignment vertical="center" wrapText="1"/>
    </xf>
    <xf numFmtId="0" fontId="0" fillId="38" borderId="71" xfId="0" applyFont="1" applyFill="1" applyBorder="1" applyAlignment="1">
      <alignment vertical="center" wrapText="1"/>
    </xf>
    <xf numFmtId="0" fontId="0" fillId="38" borderId="72" xfId="0" applyFill="1" applyBorder="1" applyAlignment="1">
      <alignment vertical="center" wrapText="1"/>
    </xf>
    <xf numFmtId="172" fontId="0" fillId="38" borderId="70" xfId="50" applyFont="1" applyFill="1" applyBorder="1" applyAlignment="1" applyProtection="1">
      <alignment vertical="center" wrapText="1"/>
      <protection/>
    </xf>
    <xf numFmtId="0" fontId="0" fillId="38" borderId="73" xfId="0" applyFont="1" applyFill="1" applyBorder="1" applyAlignment="1">
      <alignment vertical="center" wrapText="1"/>
    </xf>
    <xf numFmtId="0" fontId="0" fillId="38" borderId="74" xfId="0" applyFont="1" applyFill="1" applyBorder="1" applyAlignment="1">
      <alignment vertical="center" wrapText="1"/>
    </xf>
    <xf numFmtId="0" fontId="0" fillId="38" borderId="75" xfId="0" applyFont="1" applyFill="1" applyBorder="1" applyAlignment="1">
      <alignment vertical="center" wrapText="1"/>
    </xf>
    <xf numFmtId="172" fontId="0" fillId="38" borderId="73" xfId="50" applyFont="1" applyFill="1" applyBorder="1" applyAlignment="1" applyProtection="1">
      <alignment vertical="center" wrapText="1"/>
      <protection/>
    </xf>
    <xf numFmtId="0" fontId="0" fillId="39" borderId="76" xfId="0" applyFill="1" applyBorder="1" applyAlignment="1">
      <alignment wrapText="1"/>
    </xf>
    <xf numFmtId="0" fontId="0" fillId="39" borderId="77" xfId="0" applyFill="1" applyBorder="1" applyAlignment="1">
      <alignment wrapText="1"/>
    </xf>
    <xf numFmtId="172" fontId="0" fillId="38" borderId="0" xfId="50" applyFont="1" applyFill="1" applyBorder="1" applyAlignment="1" applyProtection="1">
      <alignment vertical="center" wrapText="1"/>
      <protection/>
    </xf>
    <xf numFmtId="172" fontId="0" fillId="38" borderId="0" xfId="50" applyFont="1" applyFill="1" applyBorder="1" applyAlignment="1" applyProtection="1">
      <alignment horizontal="center" vertical="center" wrapText="1"/>
      <protection/>
    </xf>
    <xf numFmtId="0" fontId="18" fillId="38" borderId="78" xfId="0" applyFont="1" applyFill="1" applyBorder="1" applyAlignment="1">
      <alignment horizontal="center" vertical="center" wrapText="1"/>
    </xf>
    <xf numFmtId="172" fontId="0" fillId="38" borderId="52" xfId="50" applyFont="1" applyFill="1" applyBorder="1" applyAlignment="1" applyProtection="1">
      <alignment vertical="center" wrapText="1"/>
      <protection/>
    </xf>
    <xf numFmtId="172" fontId="0" fillId="38" borderId="79" xfId="50" applyFont="1" applyFill="1" applyBorder="1" applyAlignment="1" applyProtection="1">
      <alignment vertical="center" wrapText="1"/>
      <protection/>
    </xf>
    <xf numFmtId="0" fontId="18" fillId="38" borderId="35" xfId="0" applyFont="1" applyFill="1" applyBorder="1" applyAlignment="1">
      <alignment horizontal="center" vertical="center" wrapText="1"/>
    </xf>
    <xf numFmtId="0" fontId="0" fillId="38" borderId="70" xfId="0" applyFill="1" applyBorder="1" applyAlignment="1">
      <alignment vertical="center" wrapText="1"/>
    </xf>
    <xf numFmtId="172" fontId="0" fillId="38" borderId="80" xfId="50" applyFont="1" applyFill="1" applyBorder="1" applyAlignment="1" applyProtection="1">
      <alignment vertical="center" wrapText="1"/>
      <protection/>
    </xf>
    <xf numFmtId="0" fontId="0" fillId="38" borderId="46" xfId="0" applyFill="1" applyBorder="1" applyAlignment="1">
      <alignment vertical="center" wrapText="1"/>
    </xf>
    <xf numFmtId="0" fontId="0" fillId="38" borderId="81" xfId="0" applyFont="1" applyFill="1" applyBorder="1" applyAlignment="1">
      <alignment vertical="center" wrapText="1"/>
    </xf>
    <xf numFmtId="0" fontId="0" fillId="38" borderId="81" xfId="0" applyFill="1" applyBorder="1" applyAlignment="1">
      <alignment vertical="center" wrapText="1"/>
    </xf>
    <xf numFmtId="172" fontId="0" fillId="38" borderId="82" xfId="50" applyFont="1" applyFill="1" applyBorder="1" applyAlignment="1" applyProtection="1">
      <alignment vertical="center" wrapText="1"/>
      <protection/>
    </xf>
    <xf numFmtId="172" fontId="0" fillId="38" borderId="35" xfId="50" applyFont="1" applyFill="1" applyBorder="1" applyAlignment="1" applyProtection="1">
      <alignment vertical="center" wrapText="1"/>
      <protection/>
    </xf>
    <xf numFmtId="0" fontId="0" fillId="38" borderId="46" xfId="0" applyFont="1" applyFill="1" applyBorder="1" applyAlignment="1">
      <alignment horizontal="center" vertical="center" wrapText="1"/>
    </xf>
    <xf numFmtId="0" fontId="0" fillId="38" borderId="81" xfId="0" applyFont="1" applyFill="1" applyBorder="1" applyAlignment="1">
      <alignment horizontal="center" vertical="center" wrapText="1"/>
    </xf>
    <xf numFmtId="0" fontId="0" fillId="38" borderId="82" xfId="0" applyFont="1" applyFill="1" applyBorder="1" applyAlignment="1">
      <alignment horizontal="center" vertical="center" wrapText="1"/>
    </xf>
    <xf numFmtId="0" fontId="18" fillId="38" borderId="83"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0" fillId="35" borderId="84" xfId="0" applyFill="1" applyBorder="1" applyAlignment="1">
      <alignment horizontal="center" wrapText="1"/>
    </xf>
    <xf numFmtId="0" fontId="0" fillId="35" borderId="19" xfId="0" applyFill="1" applyBorder="1" applyAlignment="1">
      <alignment horizontal="center" wrapText="1"/>
    </xf>
    <xf numFmtId="0" fontId="0" fillId="35" borderId="85" xfId="0" applyFill="1" applyBorder="1" applyAlignment="1">
      <alignment horizontal="center" wrapText="1"/>
    </xf>
    <xf numFmtId="0" fontId="2" fillId="0" borderId="0" xfId="0" applyFont="1" applyBorder="1" applyAlignment="1">
      <alignment horizontal="center" wrapText="1"/>
    </xf>
    <xf numFmtId="0" fontId="4" fillId="34" borderId="28" xfId="0" applyFont="1" applyFill="1" applyBorder="1" applyAlignment="1">
      <alignment horizontal="left" vertical="center" wrapText="1"/>
    </xf>
    <xf numFmtId="49" fontId="14" fillId="37" borderId="86" xfId="0" applyNumberFormat="1" applyFont="1" applyFill="1" applyBorder="1" applyAlignment="1" applyProtection="1">
      <alignment horizontal="center" vertical="center" wrapText="1"/>
      <protection locked="0"/>
    </xf>
    <xf numFmtId="49" fontId="14" fillId="37" borderId="47" xfId="0" applyNumberFormat="1" applyFont="1" applyFill="1" applyBorder="1" applyAlignment="1" applyProtection="1">
      <alignment horizontal="center" vertical="center" wrapText="1"/>
      <protection locked="0"/>
    </xf>
    <xf numFmtId="49" fontId="14" fillId="37" borderId="87" xfId="0" applyNumberFormat="1" applyFont="1" applyFill="1" applyBorder="1" applyAlignment="1" applyProtection="1">
      <alignment horizontal="center" vertical="center" wrapText="1"/>
      <protection locked="0"/>
    </xf>
    <xf numFmtId="49" fontId="14" fillId="37" borderId="88" xfId="0" applyNumberFormat="1" applyFont="1" applyFill="1" applyBorder="1" applyAlignment="1" applyProtection="1">
      <alignment horizontal="center" vertical="center" wrapText="1"/>
      <protection locked="0"/>
    </xf>
    <xf numFmtId="49" fontId="14" fillId="37" borderId="48" xfId="0" applyNumberFormat="1" applyFont="1" applyFill="1" applyBorder="1" applyAlignment="1" applyProtection="1">
      <alignment horizontal="center" vertical="center" wrapText="1"/>
      <protection locked="0"/>
    </xf>
    <xf numFmtId="49" fontId="14" fillId="37" borderId="89" xfId="0" applyNumberFormat="1" applyFont="1" applyFill="1" applyBorder="1" applyAlignment="1" applyProtection="1">
      <alignment horizontal="center" vertical="center" wrapText="1"/>
      <protection locked="0"/>
    </xf>
    <xf numFmtId="0" fontId="18" fillId="37" borderId="51" xfId="50" applyNumberFormat="1" applyFont="1" applyFill="1" applyBorder="1" applyAlignment="1" applyProtection="1">
      <alignment horizontal="center" wrapText="1"/>
      <protection/>
    </xf>
    <xf numFmtId="0" fontId="18" fillId="37" borderId="78" xfId="50" applyNumberFormat="1" applyFont="1" applyFill="1" applyBorder="1" applyAlignment="1" applyProtection="1">
      <alignment horizontal="center" wrapText="1"/>
      <protection/>
    </xf>
    <xf numFmtId="0" fontId="5" fillId="34" borderId="90" xfId="0" applyFont="1" applyFill="1" applyBorder="1" applyAlignment="1">
      <alignment horizontal="center" vertical="center" wrapText="1"/>
    </xf>
    <xf numFmtId="0" fontId="0" fillId="38" borderId="17" xfId="0" applyFont="1" applyFill="1" applyBorder="1" applyAlignment="1">
      <alignment horizontal="center" vertical="center" wrapText="1"/>
    </xf>
    <xf numFmtId="0" fontId="0" fillId="38" borderId="21" xfId="0" applyFont="1" applyFill="1" applyBorder="1" applyAlignment="1">
      <alignment horizontal="center" vertical="center" wrapText="1"/>
    </xf>
    <xf numFmtId="172" fontId="0" fillId="38" borderId="21" xfId="50" applyFont="1" applyFill="1" applyBorder="1" applyAlignment="1" applyProtection="1">
      <alignment horizontal="center" vertical="center" wrapText="1"/>
      <protection/>
    </xf>
    <xf numFmtId="0" fontId="18" fillId="38" borderId="20" xfId="0" applyFont="1" applyFill="1" applyBorder="1" applyAlignment="1">
      <alignment horizontal="center" vertical="center" wrapText="1"/>
    </xf>
    <xf numFmtId="172" fontId="0" fillId="37" borderId="35" xfId="50" applyFont="1" applyFill="1" applyBorder="1" applyAlignment="1" applyProtection="1">
      <alignment horizontal="center" vertical="center" wrapText="1"/>
      <protection/>
    </xf>
    <xf numFmtId="49" fontId="14" fillId="37" borderId="44" xfId="0" applyNumberFormat="1" applyFont="1" applyFill="1" applyBorder="1" applyAlignment="1" applyProtection="1">
      <alignment horizontal="center" vertical="center" wrapText="1"/>
      <protection locked="0"/>
    </xf>
    <xf numFmtId="49" fontId="14" fillId="37" borderId="55" xfId="0" applyNumberFormat="1" applyFont="1" applyFill="1" applyBorder="1" applyAlignment="1" applyProtection="1">
      <alignment horizontal="center" vertical="center" wrapText="1"/>
      <protection locked="0"/>
    </xf>
    <xf numFmtId="49" fontId="14" fillId="37" borderId="91" xfId="0" applyNumberFormat="1" applyFont="1" applyFill="1" applyBorder="1" applyAlignment="1" applyProtection="1">
      <alignment horizontal="center" vertical="center" wrapText="1"/>
      <protection locked="0"/>
    </xf>
    <xf numFmtId="49" fontId="14" fillId="37" borderId="92" xfId="0" applyNumberFormat="1" applyFont="1" applyFill="1" applyBorder="1" applyAlignment="1" applyProtection="1">
      <alignment horizontal="center" vertical="center" wrapText="1"/>
      <protection locked="0"/>
    </xf>
    <xf numFmtId="49" fontId="14" fillId="37" borderId="93" xfId="0" applyNumberFormat="1" applyFont="1" applyFill="1" applyBorder="1" applyAlignment="1" applyProtection="1">
      <alignment horizontal="center" vertical="center" wrapText="1"/>
      <protection locked="0"/>
    </xf>
    <xf numFmtId="49" fontId="14" fillId="37" borderId="94" xfId="0" applyNumberFormat="1" applyFont="1" applyFill="1" applyBorder="1" applyAlignment="1" applyProtection="1">
      <alignment horizontal="center" vertical="center" wrapText="1"/>
      <protection locked="0"/>
    </xf>
    <xf numFmtId="172" fontId="0" fillId="37" borderId="51" xfId="50" applyFont="1" applyFill="1" applyBorder="1" applyAlignment="1" applyProtection="1">
      <alignment horizontal="center" vertical="center" wrapText="1"/>
      <protection/>
    </xf>
    <xf numFmtId="172" fontId="0" fillId="37" borderId="78" xfId="50"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78" xfId="0" applyBorder="1" applyAlignment="1">
      <alignment horizontal="center" vertical="center" wrapText="1"/>
    </xf>
    <xf numFmtId="0" fontId="0" fillId="0" borderId="51" xfId="0" applyBorder="1" applyAlignment="1">
      <alignment horizontal="center" wrapText="1"/>
    </xf>
    <xf numFmtId="0" fontId="0" fillId="0" borderId="36" xfId="0" applyBorder="1" applyAlignment="1">
      <alignment horizontal="center" wrapText="1"/>
    </xf>
    <xf numFmtId="0" fontId="0" fillId="0" borderId="78" xfId="0" applyBorder="1" applyAlignment="1">
      <alignment horizontal="center" wrapText="1"/>
    </xf>
    <xf numFmtId="49" fontId="14" fillId="37" borderId="48" xfId="0" applyNumberFormat="1" applyFont="1" applyFill="1" applyBorder="1" applyAlignment="1" applyProtection="1">
      <alignment horizontal="center" wrapText="1"/>
      <protection locked="0"/>
    </xf>
    <xf numFmtId="49" fontId="14" fillId="37" borderId="47" xfId="0" applyNumberFormat="1" applyFont="1" applyFill="1" applyBorder="1" applyAlignment="1" applyProtection="1">
      <alignment horizontal="center" wrapText="1"/>
      <protection locked="0"/>
    </xf>
    <xf numFmtId="172" fontId="0" fillId="37" borderId="48" xfId="50" applyFont="1" applyFill="1" applyBorder="1" applyAlignment="1" applyProtection="1">
      <alignment horizontal="center" vertical="center" wrapText="1"/>
      <protection/>
    </xf>
    <xf numFmtId="172" fontId="0" fillId="37" borderId="95" xfId="50" applyFont="1" applyFill="1" applyBorder="1" applyAlignment="1" applyProtection="1">
      <alignment horizontal="center" vertical="center" wrapText="1"/>
      <protection/>
    </xf>
    <xf numFmtId="49" fontId="14" fillId="37" borderId="35" xfId="0" applyNumberFormat="1" applyFont="1" applyFill="1" applyBorder="1" applyAlignment="1" applyProtection="1">
      <alignment horizontal="center" vertical="center" wrapText="1"/>
      <protection locked="0"/>
    </xf>
    <xf numFmtId="0" fontId="23" fillId="35" borderId="35" xfId="0" applyFont="1" applyFill="1" applyBorder="1" applyAlignment="1">
      <alignment horizontal="center" wrapText="1"/>
    </xf>
    <xf numFmtId="0" fontId="0" fillId="38" borderId="96" xfId="0" applyFill="1" applyBorder="1" applyAlignment="1">
      <alignment horizontal="center" wrapText="1"/>
    </xf>
    <xf numFmtId="0" fontId="0" fillId="38" borderId="34" xfId="0" applyFill="1" applyBorder="1" applyAlignment="1">
      <alignment horizontal="center" wrapText="1"/>
    </xf>
    <xf numFmtId="0" fontId="0" fillId="38" borderId="97" xfId="0" applyFill="1" applyBorder="1" applyAlignment="1">
      <alignment horizontal="center" wrapText="1"/>
    </xf>
    <xf numFmtId="49" fontId="14" fillId="37" borderId="98" xfId="0" applyNumberFormat="1" applyFont="1" applyFill="1" applyBorder="1" applyAlignment="1" applyProtection="1">
      <alignment horizontal="center" vertical="center" wrapText="1"/>
      <protection locked="0"/>
    </xf>
    <xf numFmtId="172" fontId="0" fillId="38" borderId="69" xfId="50" applyFont="1" applyFill="1" applyBorder="1" applyAlignment="1" applyProtection="1">
      <alignment horizontal="center" vertical="center" wrapText="1"/>
      <protection/>
    </xf>
    <xf numFmtId="0" fontId="18" fillId="38" borderId="51" xfId="0" applyFont="1" applyFill="1" applyBorder="1" applyAlignment="1">
      <alignment horizontal="center" vertical="center" wrapText="1"/>
    </xf>
    <xf numFmtId="0" fontId="18" fillId="38" borderId="36" xfId="0" applyFont="1" applyFill="1" applyBorder="1" applyAlignment="1">
      <alignment horizontal="center" vertical="center" wrapText="1"/>
    </xf>
    <xf numFmtId="0" fontId="18" fillId="38" borderId="78" xfId="0" applyFont="1" applyFill="1" applyBorder="1" applyAlignment="1">
      <alignment horizontal="center" vertical="center" wrapText="1"/>
    </xf>
    <xf numFmtId="172" fontId="0" fillId="38" borderId="68" xfId="50" applyFont="1" applyFill="1" applyBorder="1" applyAlignment="1" applyProtection="1">
      <alignment horizontal="center" vertical="center" wrapText="1"/>
      <protection/>
    </xf>
    <xf numFmtId="172" fontId="0" fillId="38" borderId="41" xfId="50" applyFont="1" applyFill="1" applyBorder="1" applyAlignment="1" applyProtection="1">
      <alignment horizontal="center" vertical="center" wrapText="1"/>
      <protection/>
    </xf>
    <xf numFmtId="172" fontId="0" fillId="38" borderId="99" xfId="50" applyFont="1" applyFill="1" applyBorder="1" applyAlignment="1" applyProtection="1">
      <alignment horizontal="center" vertical="center" wrapText="1"/>
      <protection/>
    </xf>
    <xf numFmtId="0" fontId="0" fillId="38" borderId="100" xfId="0" applyFont="1" applyFill="1" applyBorder="1" applyAlignment="1">
      <alignment horizontal="center" vertical="center" wrapText="1"/>
    </xf>
    <xf numFmtId="0" fontId="0" fillId="38" borderId="99" xfId="0" applyFont="1" applyFill="1" applyBorder="1" applyAlignment="1">
      <alignment horizontal="center" vertical="center" wrapText="1"/>
    </xf>
    <xf numFmtId="0" fontId="0" fillId="38" borderId="73" xfId="0" applyFont="1" applyFill="1" applyBorder="1" applyAlignment="1">
      <alignment horizontal="center" vertical="center" wrapText="1"/>
    </xf>
    <xf numFmtId="0" fontId="0" fillId="38" borderId="68" xfId="0" applyFont="1" applyFill="1" applyBorder="1" applyAlignment="1">
      <alignment horizontal="center" vertical="center" wrapText="1"/>
    </xf>
    <xf numFmtId="0" fontId="0" fillId="38" borderId="65" xfId="0" applyFont="1" applyFill="1" applyBorder="1" applyAlignment="1">
      <alignment horizontal="center" vertical="center" wrapText="1"/>
    </xf>
    <xf numFmtId="0" fontId="0" fillId="38" borderId="41" xfId="0" applyFont="1" applyFill="1" applyBorder="1" applyAlignment="1">
      <alignment horizontal="center" vertical="center" wrapText="1"/>
    </xf>
    <xf numFmtId="0" fontId="0" fillId="38" borderId="101" xfId="0" applyFont="1" applyFill="1" applyBorder="1" applyAlignment="1">
      <alignment horizontal="center" vertical="center" wrapText="1"/>
    </xf>
    <xf numFmtId="0" fontId="0" fillId="38" borderId="70" xfId="0" applyFont="1" applyFill="1" applyBorder="1" applyAlignment="1">
      <alignment horizontal="center" vertical="center" wrapText="1"/>
    </xf>
    <xf numFmtId="0" fontId="0" fillId="38" borderId="69" xfId="0" applyFont="1" applyFill="1" applyBorder="1" applyAlignment="1">
      <alignment horizontal="center" vertical="center" wrapText="1"/>
    </xf>
    <xf numFmtId="0" fontId="0" fillId="38" borderId="43" xfId="0" applyFont="1" applyFill="1" applyBorder="1" applyAlignment="1">
      <alignment horizontal="center" vertical="center" wrapText="1"/>
    </xf>
    <xf numFmtId="0" fontId="17" fillId="38" borderId="20" xfId="0" applyFont="1" applyFill="1" applyBorder="1" applyAlignment="1">
      <alignment horizontal="center" vertical="center" wrapText="1"/>
    </xf>
    <xf numFmtId="0" fontId="0" fillId="38" borderId="20" xfId="0" applyFont="1" applyFill="1" applyBorder="1" applyAlignment="1">
      <alignment horizontal="center" vertical="center" wrapText="1"/>
    </xf>
    <xf numFmtId="0" fontId="0" fillId="38" borderId="102" xfId="0" applyFont="1" applyFill="1" applyBorder="1" applyAlignment="1">
      <alignment vertical="center" wrapText="1"/>
    </xf>
    <xf numFmtId="0" fontId="0" fillId="38" borderId="20" xfId="0" applyFont="1" applyFill="1" applyBorder="1" applyAlignment="1">
      <alignment vertical="center" wrapText="1"/>
    </xf>
    <xf numFmtId="0" fontId="0" fillId="37" borderId="48" xfId="50" applyNumberFormat="1" applyFont="1" applyFill="1" applyBorder="1" applyAlignment="1" applyProtection="1">
      <alignment horizontal="left" wrapText="1"/>
      <protection/>
    </xf>
    <xf numFmtId="0" fontId="0" fillId="37" borderId="50" xfId="50" applyNumberFormat="1" applyFont="1" applyFill="1" applyBorder="1" applyAlignment="1" applyProtection="1">
      <alignment horizontal="left" wrapText="1"/>
      <protection/>
    </xf>
    <xf numFmtId="172" fontId="0" fillId="37" borderId="50" xfId="50" applyFont="1" applyFill="1" applyBorder="1" applyAlignment="1" applyProtection="1">
      <alignment horizontal="left" vertical="center" wrapText="1"/>
      <protection/>
    </xf>
    <xf numFmtId="172" fontId="0" fillId="37" borderId="103" xfId="50" applyFont="1" applyFill="1" applyBorder="1" applyAlignment="1" applyProtection="1">
      <alignment horizontal="left" vertical="center" wrapText="1"/>
      <protection/>
    </xf>
    <xf numFmtId="0" fontId="17" fillId="37" borderId="48" xfId="0" applyNumberFormat="1" applyFont="1" applyFill="1" applyBorder="1" applyAlignment="1" applyProtection="1">
      <alignment vertical="center" wrapText="1"/>
      <protection locked="0"/>
    </xf>
    <xf numFmtId="0" fontId="17" fillId="37" borderId="48" xfId="0" applyFont="1" applyFill="1" applyBorder="1" applyAlignment="1">
      <alignment vertical="center" wrapText="1"/>
    </xf>
    <xf numFmtId="172" fontId="0" fillId="37" borderId="47" xfId="50" applyFont="1" applyFill="1" applyBorder="1" applyAlignment="1" applyProtection="1">
      <alignment horizontal="left" vertical="center" wrapText="1"/>
      <protection/>
    </xf>
    <xf numFmtId="0" fontId="17" fillId="37" borderId="37" xfId="50" applyNumberFormat="1" applyFont="1" applyFill="1" applyBorder="1" applyAlignment="1" applyProtection="1">
      <alignment wrapText="1"/>
      <protection/>
    </xf>
    <xf numFmtId="0" fontId="0" fillId="37" borderId="104" xfId="50" applyNumberFormat="1" applyFont="1" applyFill="1" applyBorder="1" applyAlignment="1" applyProtection="1">
      <alignment wrapText="1"/>
      <protection/>
    </xf>
    <xf numFmtId="0" fontId="0" fillId="37" borderId="51" xfId="50" applyNumberFormat="1" applyFont="1" applyFill="1" applyBorder="1" applyAlignment="1" applyProtection="1">
      <alignment vertical="justify" wrapText="1"/>
      <protection/>
    </xf>
    <xf numFmtId="172" fontId="0" fillId="42" borderId="99" xfId="50" applyFont="1" applyFill="1" applyBorder="1" applyAlignment="1" applyProtection="1">
      <alignment horizontal="center" vertical="center" wrapText="1"/>
      <protection/>
    </xf>
    <xf numFmtId="0" fontId="0" fillId="42" borderId="105" xfId="0" applyFont="1" applyFill="1" applyBorder="1" applyAlignment="1">
      <alignment horizontal="center" vertical="center" wrapText="1"/>
    </xf>
    <xf numFmtId="172" fontId="0" fillId="42" borderId="68" xfId="50" applyFont="1" applyFill="1" applyBorder="1" applyAlignment="1" applyProtection="1">
      <alignment horizontal="center" vertical="center" wrapText="1"/>
      <protection/>
    </xf>
    <xf numFmtId="172" fontId="0" fillId="42" borderId="41" xfId="50" applyFont="1" applyFill="1" applyBorder="1" applyAlignment="1" applyProtection="1">
      <alignment horizontal="center" vertical="center" wrapText="1"/>
      <protection/>
    </xf>
    <xf numFmtId="172" fontId="0" fillId="42" borderId="69" xfId="50" applyFont="1" applyFill="1" applyBorder="1" applyAlignment="1" applyProtection="1">
      <alignment horizontal="center" vertical="center" wrapText="1"/>
      <protection/>
    </xf>
    <xf numFmtId="172" fontId="0" fillId="42" borderId="43" xfId="50" applyFont="1" applyFill="1" applyBorder="1" applyAlignment="1" applyProtection="1">
      <alignment horizontal="center" vertical="center" wrapText="1"/>
      <protection/>
    </xf>
    <xf numFmtId="172" fontId="0" fillId="42" borderId="35" xfId="50" applyFont="1" applyFill="1" applyBorder="1" applyAlignment="1" applyProtection="1">
      <alignment vertical="center" wrapText="1"/>
      <protection/>
    </xf>
    <xf numFmtId="0" fontId="0" fillId="42" borderId="0" xfId="0" applyFont="1" applyFill="1" applyBorder="1" applyAlignment="1">
      <alignment horizontal="center" vertical="center" wrapText="1"/>
    </xf>
    <xf numFmtId="172" fontId="0" fillId="42" borderId="80" xfId="50" applyFont="1" applyFill="1" applyBorder="1" applyAlignment="1" applyProtection="1">
      <alignment vertical="center" wrapText="1"/>
      <protection/>
    </xf>
    <xf numFmtId="0" fontId="0" fillId="42" borderId="0" xfId="0" applyFont="1" applyFill="1" applyBorder="1" applyAlignment="1">
      <alignment vertical="center" wrapText="1"/>
    </xf>
    <xf numFmtId="172" fontId="17" fillId="42" borderId="35" xfId="50" applyFont="1" applyFill="1" applyBorder="1" applyAlignment="1" applyProtection="1">
      <alignment vertical="center" wrapText="1"/>
      <protection/>
    </xf>
    <xf numFmtId="0" fontId="0" fillId="42" borderId="35" xfId="0" applyFont="1" applyFill="1" applyBorder="1" applyAlignment="1">
      <alignment horizontal="left" vertical="center" wrapText="1"/>
    </xf>
    <xf numFmtId="172" fontId="0" fillId="43" borderId="38" xfId="50" applyFont="1" applyFill="1" applyBorder="1" applyAlignment="1" applyProtection="1">
      <alignment wrapText="1"/>
      <protection/>
    </xf>
    <xf numFmtId="0" fontId="17" fillId="43" borderId="48" xfId="0" applyNumberFormat="1" applyFont="1" applyFill="1" applyBorder="1" applyAlignment="1" applyProtection="1">
      <alignment horizontal="left" vertical="center" wrapText="1"/>
      <protection locked="0"/>
    </xf>
    <xf numFmtId="0" fontId="17" fillId="43" borderId="106" xfId="0" applyNumberFormat="1" applyFont="1" applyFill="1" applyBorder="1" applyAlignment="1" applyProtection="1">
      <alignment vertical="center" wrapText="1"/>
      <protection locked="0"/>
    </xf>
    <xf numFmtId="0" fontId="17" fillId="43" borderId="48" xfId="0" applyNumberFormat="1" applyFont="1" applyFill="1" applyBorder="1" applyAlignment="1" applyProtection="1">
      <alignment vertical="center" wrapText="1"/>
      <protection locked="0"/>
    </xf>
    <xf numFmtId="0" fontId="0" fillId="37" borderId="47" xfId="50" applyNumberFormat="1" applyFont="1" applyFill="1" applyBorder="1" applyAlignment="1" applyProtection="1">
      <alignment horizontal="left" vertical="center" wrapText="1"/>
      <protection/>
    </xf>
    <xf numFmtId="172" fontId="0" fillId="43" borderId="107" xfId="50" applyFont="1" applyFill="1" applyBorder="1" applyAlignment="1" applyProtection="1">
      <alignment horizontal="center" vertical="center" wrapText="1"/>
      <protection/>
    </xf>
    <xf numFmtId="0" fontId="0" fillId="43" borderId="108" xfId="0" applyNumberFormat="1" applyFont="1" applyFill="1" applyBorder="1" applyAlignment="1">
      <alignment horizontal="left" vertical="center" wrapText="1"/>
    </xf>
    <xf numFmtId="172" fontId="0" fillId="43" borderId="49" xfId="50" applyFont="1" applyFill="1" applyBorder="1" applyAlignment="1" applyProtection="1">
      <alignment horizontal="center" vertical="center" wrapText="1"/>
      <protection/>
    </xf>
    <xf numFmtId="0" fontId="0" fillId="43" borderId="109" xfId="0" applyNumberFormat="1" applyFont="1" applyFill="1" applyBorder="1" applyAlignment="1">
      <alignment horizontal="left" vertical="center" wrapText="1"/>
    </xf>
    <xf numFmtId="0" fontId="0" fillId="13" borderId="0" xfId="0" applyFill="1" applyAlignment="1">
      <alignment wrapText="1"/>
    </xf>
    <xf numFmtId="44" fontId="44" fillId="13" borderId="0" xfId="0" applyNumberFormat="1" applyFont="1" applyFill="1" applyAlignment="1">
      <alignment wrapText="1"/>
    </xf>
    <xf numFmtId="0" fontId="44" fillId="13" borderId="0" xfId="0" applyFont="1" applyFill="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31312"/>
      <rgbColor rgb="00339966"/>
      <rgbColor rgb="001F1C1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PROGRAMACIONES%2015%20ABRIL%202015\home\mlgonzalez\Descargas\home\mlgonzalez\Descargas\CUADRO%20REPROGRAMACIONES%20COMPRAS%20NIM%20AL%2031122014%20(14%20ABRIL%2015%20900pm)-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UCION FINANCIERA SSF"/>
      <sheetName val="EJECUCION FINANCIERA NMF"/>
      <sheetName val="EJECUCION FINANCIERA INT,RCC,R7"/>
      <sheetName val="cuadro de reprogramaciones NIM"/>
    </sheetNames>
    <sheetDataSet>
      <sheetData sheetId="1">
        <row r="34">
          <cell r="M34">
            <v>91759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B3:R26"/>
  <sheetViews>
    <sheetView zoomScale="70" zoomScaleNormal="70" zoomScalePageLayoutView="0" workbookViewId="0" topLeftCell="L13">
      <selection activeCell="P16" sqref="P16"/>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23.50390625" style="1" customWidth="1"/>
    <col min="7" max="7" width="2.75390625" style="1" customWidth="1"/>
    <col min="8" max="8" width="14.00390625" style="1" customWidth="1"/>
    <col min="9" max="9" width="16.00390625" style="1" customWidth="1"/>
    <col min="10" max="10" width="18.00390625" style="1" customWidth="1"/>
    <col min="11" max="11" width="0" style="1" hidden="1" customWidth="1"/>
    <col min="12" max="12" width="18.75390625" style="1" customWidth="1"/>
    <col min="13" max="14" width="0" style="1" hidden="1" customWidth="1"/>
    <col min="15" max="15" width="27.875" style="1" customWidth="1"/>
    <col min="16" max="16" width="52.50390625" style="1" customWidth="1"/>
    <col min="17" max="18" width="23.00390625" style="1" customWidth="1"/>
    <col min="19" max="16384" width="9.00390625" style="1" customWidth="1"/>
  </cols>
  <sheetData>
    <row r="3" spans="2:18" ht="23.25" customHeight="1">
      <c r="B3" s="183" t="s">
        <v>0</v>
      </c>
      <c r="C3" s="183"/>
      <c r="D3" s="183"/>
      <c r="E3" s="183"/>
      <c r="F3" s="183"/>
      <c r="G3" s="183"/>
      <c r="H3" s="183"/>
      <c r="I3" s="183"/>
      <c r="J3" s="183"/>
      <c r="K3" s="183"/>
      <c r="L3" s="183"/>
      <c r="M3" s="183"/>
      <c r="N3" s="183"/>
      <c r="O3" s="183"/>
      <c r="P3" s="183"/>
      <c r="Q3" s="183"/>
      <c r="R3" s="183"/>
    </row>
    <row r="5" spans="2:7" ht="15" customHeight="1">
      <c r="B5" s="2"/>
      <c r="C5" s="2"/>
      <c r="D5" s="2"/>
      <c r="E5" s="2"/>
      <c r="F5" s="2"/>
      <c r="G5" s="2"/>
    </row>
    <row r="7" spans="2:18" s="3" customFormat="1" ht="50.25" customHeight="1">
      <c r="B7" s="184" t="s">
        <v>1</v>
      </c>
      <c r="C7" s="184"/>
      <c r="D7" s="184"/>
      <c r="E7" s="184"/>
      <c r="F7" s="184"/>
      <c r="G7" s="4"/>
      <c r="H7" s="184" t="s">
        <v>2</v>
      </c>
      <c r="I7" s="184"/>
      <c r="J7" s="184"/>
      <c r="K7" s="179" t="s">
        <v>3</v>
      </c>
      <c r="L7" s="179"/>
      <c r="M7" s="179"/>
      <c r="N7" s="179"/>
      <c r="O7" s="179" t="s">
        <v>4</v>
      </c>
      <c r="P7" s="179" t="s">
        <v>5</v>
      </c>
      <c r="Q7" s="179" t="s">
        <v>6</v>
      </c>
      <c r="R7" s="179" t="s">
        <v>7</v>
      </c>
    </row>
    <row r="8" spans="2:18" s="3" customFormat="1" ht="85.5" customHeight="1">
      <c r="B8" s="5" t="s">
        <v>8</v>
      </c>
      <c r="C8" s="5" t="s">
        <v>9</v>
      </c>
      <c r="D8" s="5" t="s">
        <v>10</v>
      </c>
      <c r="E8" s="5" t="s">
        <v>11</v>
      </c>
      <c r="F8" s="6" t="s">
        <v>12</v>
      </c>
      <c r="G8" s="4"/>
      <c r="H8" s="5" t="s">
        <v>8</v>
      </c>
      <c r="I8" s="5" t="s">
        <v>9</v>
      </c>
      <c r="J8" s="6" t="s">
        <v>10</v>
      </c>
      <c r="K8" s="7" t="s">
        <v>13</v>
      </c>
      <c r="L8" s="7" t="s">
        <v>14</v>
      </c>
      <c r="M8" s="7" t="s">
        <v>15</v>
      </c>
      <c r="N8" s="7" t="s">
        <v>15</v>
      </c>
      <c r="O8" s="179"/>
      <c r="P8" s="179"/>
      <c r="Q8" s="179"/>
      <c r="R8" s="179"/>
    </row>
    <row r="9" spans="2:18" ht="155.25" customHeight="1">
      <c r="B9" s="8" t="s">
        <v>16</v>
      </c>
      <c r="C9" s="9" t="s">
        <v>17</v>
      </c>
      <c r="D9" s="10" t="s">
        <v>18</v>
      </c>
      <c r="E9" s="11">
        <v>261000</v>
      </c>
      <c r="F9" s="11">
        <v>261000</v>
      </c>
      <c r="G9" s="4"/>
      <c r="H9" s="12" t="s">
        <v>16</v>
      </c>
      <c r="I9" s="13" t="s">
        <v>17</v>
      </c>
      <c r="J9" s="14" t="s">
        <v>18</v>
      </c>
      <c r="K9" s="15"/>
      <c r="L9" s="16">
        <v>261000</v>
      </c>
      <c r="M9" s="17"/>
      <c r="N9" s="16"/>
      <c r="O9" s="16">
        <f aca="true" t="shared" si="0" ref="O9:O16">N9+M9+L9+K9</f>
        <v>261000</v>
      </c>
      <c r="P9" s="18" t="s">
        <v>19</v>
      </c>
      <c r="Q9" s="19" t="s">
        <v>20</v>
      </c>
      <c r="R9" s="20"/>
    </row>
    <row r="10" spans="2:18" ht="178.5">
      <c r="B10" s="8" t="s">
        <v>16</v>
      </c>
      <c r="C10" s="9" t="s">
        <v>17</v>
      </c>
      <c r="D10" s="10" t="s">
        <v>21</v>
      </c>
      <c r="E10" s="21">
        <v>15440</v>
      </c>
      <c r="F10" s="21">
        <v>15440</v>
      </c>
      <c r="G10" s="4"/>
      <c r="H10" s="12" t="s">
        <v>16</v>
      </c>
      <c r="I10" s="13" t="s">
        <v>17</v>
      </c>
      <c r="J10" s="14" t="s">
        <v>21</v>
      </c>
      <c r="K10" s="15"/>
      <c r="L10" s="16">
        <v>15440</v>
      </c>
      <c r="M10" s="22"/>
      <c r="N10" s="16"/>
      <c r="O10" s="16">
        <f t="shared" si="0"/>
        <v>15440</v>
      </c>
      <c r="P10" s="18" t="s">
        <v>22</v>
      </c>
      <c r="Q10" s="19" t="s">
        <v>20</v>
      </c>
      <c r="R10" s="20"/>
    </row>
    <row r="11" spans="2:18" ht="89.25">
      <c r="B11" s="8" t="s">
        <v>16</v>
      </c>
      <c r="C11" s="9" t="s">
        <v>17</v>
      </c>
      <c r="D11" s="23" t="s">
        <v>23</v>
      </c>
      <c r="E11" s="24">
        <v>1916.5</v>
      </c>
      <c r="F11" s="21">
        <v>1916.5</v>
      </c>
      <c r="G11" s="25"/>
      <c r="H11" s="12" t="s">
        <v>24</v>
      </c>
      <c r="I11" s="26" t="s">
        <v>25</v>
      </c>
      <c r="J11" s="27" t="s">
        <v>23</v>
      </c>
      <c r="K11" s="28"/>
      <c r="L11" s="16">
        <v>1916.5</v>
      </c>
      <c r="M11" s="28"/>
      <c r="N11" s="16"/>
      <c r="O11" s="16">
        <f t="shared" si="0"/>
        <v>1916.5</v>
      </c>
      <c r="P11" s="93" t="s">
        <v>82</v>
      </c>
      <c r="Q11" s="19" t="s">
        <v>20</v>
      </c>
      <c r="R11" s="20"/>
    </row>
    <row r="12" spans="2:18" ht="63.75">
      <c r="B12" s="8" t="s">
        <v>26</v>
      </c>
      <c r="C12" s="9" t="s">
        <v>27</v>
      </c>
      <c r="D12" s="10" t="s">
        <v>28</v>
      </c>
      <c r="E12" s="24">
        <v>50000</v>
      </c>
      <c r="F12" s="21">
        <v>46304.35</v>
      </c>
      <c r="G12" s="25"/>
      <c r="H12" s="12" t="s">
        <v>26</v>
      </c>
      <c r="I12" s="13" t="s">
        <v>27</v>
      </c>
      <c r="J12" s="14" t="s">
        <v>28</v>
      </c>
      <c r="K12" s="22"/>
      <c r="L12" s="16">
        <v>46304.35</v>
      </c>
      <c r="M12" s="22"/>
      <c r="N12" s="16"/>
      <c r="O12" s="16">
        <f t="shared" si="0"/>
        <v>46304.35</v>
      </c>
      <c r="P12" s="18" t="s">
        <v>29</v>
      </c>
      <c r="Q12" s="19" t="s">
        <v>20</v>
      </c>
      <c r="R12" s="20"/>
    </row>
    <row r="13" spans="2:18" ht="51">
      <c r="B13" s="8" t="s">
        <v>26</v>
      </c>
      <c r="C13" s="9" t="s">
        <v>27</v>
      </c>
      <c r="D13" s="10" t="s">
        <v>30</v>
      </c>
      <c r="E13" s="21">
        <v>10200</v>
      </c>
      <c r="F13" s="21">
        <v>5753.61</v>
      </c>
      <c r="G13" s="4"/>
      <c r="H13" s="12" t="s">
        <v>26</v>
      </c>
      <c r="I13" s="13" t="s">
        <v>27</v>
      </c>
      <c r="J13" s="14" t="s">
        <v>30</v>
      </c>
      <c r="K13" s="22"/>
      <c r="L13" s="16">
        <v>5753.61</v>
      </c>
      <c r="M13" s="22"/>
      <c r="N13" s="16"/>
      <c r="O13" s="16">
        <f t="shared" si="0"/>
        <v>5753.61</v>
      </c>
      <c r="P13" s="29" t="s">
        <v>31</v>
      </c>
      <c r="Q13" s="30" t="s">
        <v>20</v>
      </c>
      <c r="R13" s="20"/>
    </row>
    <row r="14" spans="2:18" ht="63.75">
      <c r="B14" s="31" t="s">
        <v>32</v>
      </c>
      <c r="C14" s="32" t="s">
        <v>33</v>
      </c>
      <c r="D14" s="33" t="s">
        <v>30</v>
      </c>
      <c r="E14" s="34">
        <v>21267.03</v>
      </c>
      <c r="F14" s="34">
        <v>15507.02</v>
      </c>
      <c r="G14" s="4"/>
      <c r="H14" s="12" t="s">
        <v>32</v>
      </c>
      <c r="I14" s="13" t="s">
        <v>33</v>
      </c>
      <c r="J14" s="14" t="s">
        <v>30</v>
      </c>
      <c r="K14" s="22"/>
      <c r="L14" s="16">
        <v>15507.02</v>
      </c>
      <c r="M14" s="22"/>
      <c r="N14" s="16"/>
      <c r="O14" s="16">
        <f t="shared" si="0"/>
        <v>15507.02</v>
      </c>
      <c r="P14" s="29" t="s">
        <v>34</v>
      </c>
      <c r="Q14" s="30" t="s">
        <v>20</v>
      </c>
      <c r="R14" s="20"/>
    </row>
    <row r="15" spans="2:18" ht="89.25" customHeight="1">
      <c r="B15" s="12" t="s">
        <v>32</v>
      </c>
      <c r="C15" s="13" t="s">
        <v>35</v>
      </c>
      <c r="D15" s="14" t="s">
        <v>30</v>
      </c>
      <c r="E15" s="35">
        <v>37719.56</v>
      </c>
      <c r="F15" s="35">
        <v>11976.26</v>
      </c>
      <c r="G15" s="4"/>
      <c r="H15" s="12" t="s">
        <v>32</v>
      </c>
      <c r="I15" s="13" t="s">
        <v>35</v>
      </c>
      <c r="J15" s="14" t="s">
        <v>30</v>
      </c>
      <c r="K15" s="22"/>
      <c r="L15" s="16">
        <v>11976.26</v>
      </c>
      <c r="M15" s="22"/>
      <c r="N15" s="16"/>
      <c r="O15" s="16">
        <f t="shared" si="0"/>
        <v>11976.26</v>
      </c>
      <c r="P15" s="29" t="s">
        <v>36</v>
      </c>
      <c r="Q15" s="30" t="s">
        <v>20</v>
      </c>
      <c r="R15" s="20"/>
    </row>
    <row r="16" spans="2:18" ht="106.5" customHeight="1" thickBot="1">
      <c r="B16" s="12" t="s">
        <v>32</v>
      </c>
      <c r="C16" s="13" t="s">
        <v>37</v>
      </c>
      <c r="D16" s="14" t="s">
        <v>38</v>
      </c>
      <c r="E16" s="35">
        <v>5592.7</v>
      </c>
      <c r="F16" s="35">
        <v>5592.7</v>
      </c>
      <c r="G16" s="4"/>
      <c r="H16" s="12" t="s">
        <v>32</v>
      </c>
      <c r="I16" s="13" t="s">
        <v>37</v>
      </c>
      <c r="J16" s="14" t="s">
        <v>38</v>
      </c>
      <c r="K16" s="22"/>
      <c r="L16" s="16">
        <v>5592.7</v>
      </c>
      <c r="M16" s="22"/>
      <c r="N16" s="16"/>
      <c r="O16" s="16">
        <f t="shared" si="0"/>
        <v>5592.7</v>
      </c>
      <c r="P16" s="29" t="s">
        <v>39</v>
      </c>
      <c r="Q16" s="30" t="s">
        <v>20</v>
      </c>
      <c r="R16" s="20"/>
    </row>
    <row r="17" spans="2:18" ht="22.5" customHeight="1" thickBot="1">
      <c r="B17" s="180" t="s">
        <v>88</v>
      </c>
      <c r="C17" s="181"/>
      <c r="D17" s="182"/>
      <c r="E17" s="38">
        <f>SUM(E9:E16)</f>
        <v>403135.79000000004</v>
      </c>
      <c r="F17" s="38">
        <f>SUM(F9:F16)</f>
        <v>363490.44</v>
      </c>
      <c r="G17" s="4"/>
      <c r="H17" s="180" t="s">
        <v>88</v>
      </c>
      <c r="I17" s="181"/>
      <c r="J17" s="182"/>
      <c r="K17" s="22"/>
      <c r="L17" s="39">
        <f>SUM(L9:L16)</f>
        <v>363490.44</v>
      </c>
      <c r="M17" s="22"/>
      <c r="N17" s="40"/>
      <c r="O17" s="41">
        <f>SUM(O9:O16)</f>
        <v>363490.44</v>
      </c>
      <c r="P17" s="42"/>
      <c r="Q17" s="42"/>
      <c r="R17" s="20"/>
    </row>
    <row r="18" spans="2:15" ht="14.25">
      <c r="B18" s="48" t="s">
        <v>43</v>
      </c>
      <c r="F18" s="49"/>
      <c r="O18" s="49"/>
    </row>
    <row r="20" ht="15" customHeight="1">
      <c r="O20" s="49"/>
    </row>
    <row r="21" ht="14.25">
      <c r="O21" s="49"/>
    </row>
    <row r="23" ht="14.25">
      <c r="P23" s="49"/>
    </row>
    <row r="24" ht="14.25">
      <c r="O24" s="49"/>
    </row>
    <row r="25" ht="14.25">
      <c r="E25" s="100"/>
    </row>
    <row r="26" ht="14.25">
      <c r="E26" s="100"/>
    </row>
  </sheetData>
  <sheetProtection selectLockedCells="1" selectUnlockedCells="1"/>
  <mergeCells count="10">
    <mergeCell ref="R7:R8"/>
    <mergeCell ref="H17:J17"/>
    <mergeCell ref="B17:D17"/>
    <mergeCell ref="B3:R3"/>
    <mergeCell ref="B7:F7"/>
    <mergeCell ref="H7:J7"/>
    <mergeCell ref="K7:N7"/>
    <mergeCell ref="O7:O8"/>
    <mergeCell ref="P7:P8"/>
    <mergeCell ref="Q7:Q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50"/>
  </sheetPr>
  <dimension ref="B3:T73"/>
  <sheetViews>
    <sheetView tabSelected="1" zoomScale="60" zoomScaleNormal="60" zoomScalePageLayoutView="0" workbookViewId="0" topLeftCell="F59">
      <selection activeCell="Q69" sqref="Q69"/>
    </sheetView>
  </sheetViews>
  <sheetFormatPr defaultColWidth="9.00390625" defaultRowHeight="14.25"/>
  <cols>
    <col min="1" max="1" width="3.875" style="1" customWidth="1"/>
    <col min="2" max="2" width="26.00390625" style="1" customWidth="1"/>
    <col min="3" max="3" width="20.00390625" style="1" customWidth="1"/>
    <col min="4" max="4" width="20.75390625" style="1" customWidth="1"/>
    <col min="5" max="5" width="19.50390625" style="1" customWidth="1"/>
    <col min="6" max="6" width="19.625" style="1" customWidth="1"/>
    <col min="7" max="7" width="2.75390625" style="1" customWidth="1"/>
    <col min="8" max="8" width="14.00390625" style="1" customWidth="1"/>
    <col min="9" max="9" width="16.00390625" style="1" customWidth="1"/>
    <col min="10" max="10" width="18.00390625" style="1" customWidth="1"/>
    <col min="11" max="14" width="0" style="1" hidden="1" customWidth="1"/>
    <col min="15" max="15" width="25.00390625" style="1" customWidth="1"/>
    <col min="16" max="16" width="59.625" style="1" customWidth="1"/>
    <col min="17" max="18" width="23.00390625" style="1" customWidth="1"/>
    <col min="19" max="19" width="28.25390625" style="1" customWidth="1"/>
    <col min="20" max="20" width="35.75390625" style="1" customWidth="1"/>
    <col min="21" max="16384" width="9.00390625" style="1" customWidth="1"/>
  </cols>
  <sheetData>
    <row r="3" spans="2:18" ht="23.25" customHeight="1">
      <c r="B3" s="183" t="s">
        <v>0</v>
      </c>
      <c r="C3" s="183"/>
      <c r="D3" s="183"/>
      <c r="E3" s="183"/>
      <c r="F3" s="183"/>
      <c r="G3" s="183"/>
      <c r="H3" s="183"/>
      <c r="I3" s="183"/>
      <c r="J3" s="183"/>
      <c r="K3" s="183"/>
      <c r="L3" s="183"/>
      <c r="M3" s="183"/>
      <c r="N3" s="183"/>
      <c r="O3" s="183"/>
      <c r="P3" s="183"/>
      <c r="Q3" s="183"/>
      <c r="R3" s="183"/>
    </row>
    <row r="5" spans="2:7" ht="15" customHeight="1">
      <c r="B5" s="2"/>
      <c r="C5" s="2"/>
      <c r="D5" s="2"/>
      <c r="E5" s="2"/>
      <c r="F5" s="2"/>
      <c r="G5" s="2"/>
    </row>
    <row r="7" spans="2:19" s="3" customFormat="1" ht="50.25" customHeight="1">
      <c r="B7" s="184" t="s">
        <v>1</v>
      </c>
      <c r="C7" s="184"/>
      <c r="D7" s="184"/>
      <c r="E7" s="184"/>
      <c r="F7" s="184"/>
      <c r="G7" s="4"/>
      <c r="H7" s="184" t="s">
        <v>2</v>
      </c>
      <c r="I7" s="184"/>
      <c r="J7" s="184"/>
      <c r="K7" s="179" t="s">
        <v>3</v>
      </c>
      <c r="L7" s="179"/>
      <c r="M7" s="179"/>
      <c r="N7" s="179"/>
      <c r="O7" s="179" t="s">
        <v>4</v>
      </c>
      <c r="P7" s="179" t="s">
        <v>5</v>
      </c>
      <c r="Q7" s="179" t="s">
        <v>44</v>
      </c>
      <c r="R7" s="193" t="s">
        <v>7</v>
      </c>
      <c r="S7" s="207" t="s">
        <v>74</v>
      </c>
    </row>
    <row r="8" spans="2:19" s="3" customFormat="1" ht="85.5" customHeight="1">
      <c r="B8" s="5" t="s">
        <v>8</v>
      </c>
      <c r="C8" s="5" t="s">
        <v>9</v>
      </c>
      <c r="D8" s="5" t="s">
        <v>10</v>
      </c>
      <c r="E8" s="5" t="s">
        <v>11</v>
      </c>
      <c r="F8" s="6" t="s">
        <v>45</v>
      </c>
      <c r="G8" s="4"/>
      <c r="H8" s="5" t="s">
        <v>8</v>
      </c>
      <c r="I8" s="5" t="s">
        <v>9</v>
      </c>
      <c r="J8" s="6" t="s">
        <v>10</v>
      </c>
      <c r="K8" s="7" t="s">
        <v>13</v>
      </c>
      <c r="L8" s="7" t="s">
        <v>14</v>
      </c>
      <c r="M8" s="7" t="s">
        <v>15</v>
      </c>
      <c r="N8" s="7" t="s">
        <v>15</v>
      </c>
      <c r="O8" s="179"/>
      <c r="P8" s="179"/>
      <c r="Q8" s="179"/>
      <c r="R8" s="193"/>
      <c r="S8" s="208"/>
    </row>
    <row r="9" spans="2:19" ht="89.25" customHeight="1">
      <c r="B9" s="122" t="s">
        <v>46</v>
      </c>
      <c r="C9" s="123" t="s">
        <v>27</v>
      </c>
      <c r="D9" s="124" t="s">
        <v>23</v>
      </c>
      <c r="E9" s="59">
        <v>5000</v>
      </c>
      <c r="F9" s="59">
        <v>5000</v>
      </c>
      <c r="G9" s="60"/>
      <c r="H9" s="194" t="s">
        <v>47</v>
      </c>
      <c r="I9" s="195" t="s">
        <v>48</v>
      </c>
      <c r="J9" s="195" t="s">
        <v>49</v>
      </c>
      <c r="K9" s="61"/>
      <c r="L9" s="61"/>
      <c r="M9" s="196">
        <f>SUM(F9:F13)</f>
        <v>50872.67999999999</v>
      </c>
      <c r="N9" s="61"/>
      <c r="O9" s="196">
        <f>+M9</f>
        <v>50872.67999999999</v>
      </c>
      <c r="P9" s="239" t="s">
        <v>91</v>
      </c>
      <c r="Q9" s="197" t="s">
        <v>20</v>
      </c>
      <c r="R9" s="125"/>
      <c r="S9" s="209"/>
    </row>
    <row r="10" spans="2:19" ht="57">
      <c r="B10" s="122" t="s">
        <v>32</v>
      </c>
      <c r="C10" s="123" t="s">
        <v>35</v>
      </c>
      <c r="D10" s="124" t="s">
        <v>50</v>
      </c>
      <c r="E10" s="59">
        <v>24992</v>
      </c>
      <c r="F10" s="59">
        <v>9776.48</v>
      </c>
      <c r="G10" s="60"/>
      <c r="H10" s="194"/>
      <c r="I10" s="195"/>
      <c r="J10" s="195"/>
      <c r="K10" s="126"/>
      <c r="L10" s="126"/>
      <c r="M10" s="196"/>
      <c r="N10" s="126"/>
      <c r="O10" s="196"/>
      <c r="P10" s="240"/>
      <c r="Q10" s="197"/>
      <c r="R10" s="127"/>
      <c r="S10" s="210"/>
    </row>
    <row r="11" spans="2:19" ht="38.25" customHeight="1">
      <c r="B11" s="122" t="s">
        <v>51</v>
      </c>
      <c r="C11" s="123" t="s">
        <v>25</v>
      </c>
      <c r="D11" s="124" t="s">
        <v>52</v>
      </c>
      <c r="E11" s="59">
        <f>37000+8000+5280</f>
        <v>50280</v>
      </c>
      <c r="F11" s="59">
        <f>27605+3050+2533.2</f>
        <v>33188.2</v>
      </c>
      <c r="G11" s="60"/>
      <c r="H11" s="194"/>
      <c r="I11" s="195"/>
      <c r="J11" s="195"/>
      <c r="K11" s="126"/>
      <c r="L11" s="126"/>
      <c r="M11" s="196"/>
      <c r="N11" s="126"/>
      <c r="O11" s="196"/>
      <c r="P11" s="240"/>
      <c r="Q11" s="197"/>
      <c r="R11" s="127"/>
      <c r="S11" s="210"/>
    </row>
    <row r="12" spans="2:19" ht="38.25" customHeight="1">
      <c r="B12" s="122" t="s">
        <v>32</v>
      </c>
      <c r="C12" s="123" t="s">
        <v>53</v>
      </c>
      <c r="D12" s="124" t="s">
        <v>52</v>
      </c>
      <c r="E12" s="59">
        <v>21408</v>
      </c>
      <c r="F12" s="59">
        <v>408</v>
      </c>
      <c r="G12" s="60"/>
      <c r="H12" s="194"/>
      <c r="I12" s="195"/>
      <c r="J12" s="195"/>
      <c r="K12" s="126"/>
      <c r="L12" s="126"/>
      <c r="M12" s="196"/>
      <c r="N12" s="126"/>
      <c r="O12" s="196"/>
      <c r="P12" s="240"/>
      <c r="Q12" s="197"/>
      <c r="R12" s="127"/>
      <c r="S12" s="210"/>
    </row>
    <row r="13" spans="2:19" ht="38.25" customHeight="1" thickBot="1">
      <c r="B13" s="122" t="s">
        <v>32</v>
      </c>
      <c r="C13" s="123" t="s">
        <v>37</v>
      </c>
      <c r="D13" s="124" t="s">
        <v>52</v>
      </c>
      <c r="E13" s="59">
        <v>15000</v>
      </c>
      <c r="F13" s="59">
        <v>2500</v>
      </c>
      <c r="G13" s="60"/>
      <c r="H13" s="194"/>
      <c r="I13" s="195"/>
      <c r="J13" s="195"/>
      <c r="K13" s="128"/>
      <c r="L13" s="128"/>
      <c r="M13" s="196"/>
      <c r="N13" s="128"/>
      <c r="O13" s="196"/>
      <c r="P13" s="240"/>
      <c r="Q13" s="197"/>
      <c r="R13" s="129"/>
      <c r="S13" s="211"/>
    </row>
    <row r="14" spans="2:19" ht="143.25" customHeight="1" thickBot="1">
      <c r="B14" s="130" t="s">
        <v>55</v>
      </c>
      <c r="C14" s="131" t="s">
        <v>56</v>
      </c>
      <c r="D14" s="132" t="s">
        <v>57</v>
      </c>
      <c r="E14" s="133">
        <v>7854.75</v>
      </c>
      <c r="F14" s="59">
        <v>2590.7</v>
      </c>
      <c r="G14" s="60"/>
      <c r="H14" s="134" t="s">
        <v>51</v>
      </c>
      <c r="I14" s="135" t="s">
        <v>25</v>
      </c>
      <c r="J14" s="135" t="s">
        <v>23</v>
      </c>
      <c r="K14" s="136"/>
      <c r="L14" s="136"/>
      <c r="M14" s="137">
        <v>2590.7</v>
      </c>
      <c r="N14" s="136"/>
      <c r="O14" s="137">
        <f>+M14</f>
        <v>2590.7</v>
      </c>
      <c r="P14" s="241" t="s">
        <v>58</v>
      </c>
      <c r="Q14" s="138" t="s">
        <v>20</v>
      </c>
      <c r="R14" s="139"/>
      <c r="S14" s="55"/>
    </row>
    <row r="15" spans="2:19" ht="78" customHeight="1" thickBot="1">
      <c r="B15" s="122" t="s">
        <v>51</v>
      </c>
      <c r="C15" s="140" t="s">
        <v>25</v>
      </c>
      <c r="D15" s="124" t="s">
        <v>23</v>
      </c>
      <c r="E15" s="141">
        <v>7624</v>
      </c>
      <c r="F15" s="141">
        <v>3898.59</v>
      </c>
      <c r="G15" s="60"/>
      <c r="H15" s="134" t="s">
        <v>51</v>
      </c>
      <c r="I15" s="135" t="s">
        <v>25</v>
      </c>
      <c r="J15" s="135" t="s">
        <v>23</v>
      </c>
      <c r="K15" s="136"/>
      <c r="L15" s="136"/>
      <c r="M15" s="137">
        <v>3898.59</v>
      </c>
      <c r="N15" s="136"/>
      <c r="O15" s="142">
        <f>+M15</f>
        <v>3898.59</v>
      </c>
      <c r="P15" s="242" t="s">
        <v>78</v>
      </c>
      <c r="Q15" s="143" t="s">
        <v>20</v>
      </c>
      <c r="R15" s="139"/>
      <c r="S15" s="55"/>
    </row>
    <row r="16" spans="2:19" ht="38.25" customHeight="1" thickBot="1">
      <c r="B16" s="144" t="s">
        <v>94</v>
      </c>
      <c r="C16" s="145" t="s">
        <v>95</v>
      </c>
      <c r="D16" s="146" t="s">
        <v>52</v>
      </c>
      <c r="E16" s="147">
        <v>4400</v>
      </c>
      <c r="F16" s="147">
        <v>23.98</v>
      </c>
      <c r="G16" s="60"/>
      <c r="H16" s="229" t="s">
        <v>96</v>
      </c>
      <c r="I16" s="230" t="s">
        <v>48</v>
      </c>
      <c r="J16" s="230" t="s">
        <v>49</v>
      </c>
      <c r="K16" s="148"/>
      <c r="L16" s="148"/>
      <c r="M16" s="228">
        <f>SUM(F16:F24)</f>
        <v>10390.92</v>
      </c>
      <c r="N16" s="228"/>
      <c r="O16" s="253">
        <f>+M16</f>
        <v>10390.92</v>
      </c>
      <c r="P16" s="254" t="s">
        <v>79</v>
      </c>
      <c r="Q16" s="223" t="s">
        <v>20</v>
      </c>
      <c r="R16" s="149"/>
      <c r="S16" s="55"/>
    </row>
    <row r="17" spans="2:19" ht="38.25" customHeight="1" thickBot="1">
      <c r="B17" s="144" t="s">
        <v>94</v>
      </c>
      <c r="C17" s="145" t="s">
        <v>97</v>
      </c>
      <c r="D17" s="146" t="s">
        <v>52</v>
      </c>
      <c r="E17" s="147">
        <v>4400</v>
      </c>
      <c r="F17" s="147">
        <v>23.98</v>
      </c>
      <c r="G17" s="60"/>
      <c r="H17" s="229"/>
      <c r="I17" s="230"/>
      <c r="J17" s="230"/>
      <c r="K17" s="150"/>
      <c r="L17" s="150"/>
      <c r="M17" s="228"/>
      <c r="N17" s="228"/>
      <c r="O17" s="253"/>
      <c r="P17" s="254"/>
      <c r="Q17" s="224"/>
      <c r="R17" s="149"/>
      <c r="S17" s="55"/>
    </row>
    <row r="18" spans="2:19" ht="38.25" customHeight="1" thickBot="1">
      <c r="B18" s="144" t="s">
        <v>94</v>
      </c>
      <c r="C18" s="145" t="s">
        <v>98</v>
      </c>
      <c r="D18" s="146" t="s">
        <v>52</v>
      </c>
      <c r="E18" s="147">
        <v>4400</v>
      </c>
      <c r="F18" s="147">
        <v>1112.07</v>
      </c>
      <c r="G18" s="60"/>
      <c r="H18" s="229"/>
      <c r="I18" s="230"/>
      <c r="J18" s="230"/>
      <c r="K18" s="150"/>
      <c r="L18" s="150"/>
      <c r="M18" s="228"/>
      <c r="N18" s="228"/>
      <c r="O18" s="253"/>
      <c r="P18" s="254"/>
      <c r="Q18" s="224"/>
      <c r="R18" s="149"/>
      <c r="S18" s="55"/>
    </row>
    <row r="19" spans="2:19" ht="38.25" customHeight="1" thickBot="1">
      <c r="B19" s="144" t="s">
        <v>99</v>
      </c>
      <c r="C19" s="145" t="s">
        <v>27</v>
      </c>
      <c r="D19" s="146" t="s">
        <v>52</v>
      </c>
      <c r="E19" s="147">
        <v>12100</v>
      </c>
      <c r="F19" s="147">
        <v>37.05</v>
      </c>
      <c r="G19" s="60"/>
      <c r="H19" s="229"/>
      <c r="I19" s="230"/>
      <c r="J19" s="230"/>
      <c r="K19" s="150"/>
      <c r="L19" s="150"/>
      <c r="M19" s="228"/>
      <c r="N19" s="228"/>
      <c r="O19" s="253"/>
      <c r="P19" s="254"/>
      <c r="Q19" s="224"/>
      <c r="R19" s="149"/>
      <c r="S19" s="55"/>
    </row>
    <row r="20" spans="2:19" ht="38.25" customHeight="1" thickBot="1">
      <c r="B20" s="144" t="s">
        <v>46</v>
      </c>
      <c r="C20" s="145" t="s">
        <v>48</v>
      </c>
      <c r="D20" s="146" t="s">
        <v>52</v>
      </c>
      <c r="E20" s="147">
        <v>10050</v>
      </c>
      <c r="F20" s="147">
        <v>1027.89</v>
      </c>
      <c r="G20" s="60"/>
      <c r="H20" s="229"/>
      <c r="I20" s="230"/>
      <c r="J20" s="230"/>
      <c r="K20" s="150"/>
      <c r="L20" s="150"/>
      <c r="M20" s="228"/>
      <c r="N20" s="228"/>
      <c r="O20" s="253"/>
      <c r="P20" s="254"/>
      <c r="Q20" s="224"/>
      <c r="R20" s="149"/>
      <c r="S20" s="55"/>
    </row>
    <row r="21" spans="2:19" ht="38.25" customHeight="1" thickBot="1">
      <c r="B21" s="144" t="s">
        <v>46</v>
      </c>
      <c r="C21" s="145" t="s">
        <v>27</v>
      </c>
      <c r="D21" s="146" t="s">
        <v>52</v>
      </c>
      <c r="E21" s="147">
        <v>10800</v>
      </c>
      <c r="F21" s="147">
        <v>2</v>
      </c>
      <c r="G21" s="60"/>
      <c r="H21" s="229"/>
      <c r="I21" s="230"/>
      <c r="J21" s="230"/>
      <c r="K21" s="150"/>
      <c r="L21" s="150"/>
      <c r="M21" s="228"/>
      <c r="N21" s="228"/>
      <c r="O21" s="253"/>
      <c r="P21" s="254"/>
      <c r="Q21" s="224"/>
      <c r="R21" s="149"/>
      <c r="S21" s="55"/>
    </row>
    <row r="22" spans="2:19" ht="38.25" customHeight="1" thickBot="1">
      <c r="B22" s="144" t="s">
        <v>46</v>
      </c>
      <c r="C22" s="145" t="s">
        <v>100</v>
      </c>
      <c r="D22" s="146" t="s">
        <v>52</v>
      </c>
      <c r="E22" s="147">
        <v>2645</v>
      </c>
      <c r="F22" s="147">
        <v>253.35</v>
      </c>
      <c r="G22" s="60"/>
      <c r="H22" s="229"/>
      <c r="I22" s="230"/>
      <c r="J22" s="230"/>
      <c r="K22" s="150"/>
      <c r="L22" s="150"/>
      <c r="M22" s="228"/>
      <c r="N22" s="228"/>
      <c r="O22" s="253"/>
      <c r="P22" s="254"/>
      <c r="Q22" s="224"/>
      <c r="R22" s="149"/>
      <c r="S22" s="55"/>
    </row>
    <row r="23" spans="2:19" ht="38.25" customHeight="1" thickBot="1">
      <c r="B23" s="144" t="s">
        <v>32</v>
      </c>
      <c r="C23" s="145" t="s">
        <v>101</v>
      </c>
      <c r="D23" s="146" t="s">
        <v>52</v>
      </c>
      <c r="E23" s="147">
        <v>1320</v>
      </c>
      <c r="F23" s="147">
        <v>1320</v>
      </c>
      <c r="G23" s="60"/>
      <c r="H23" s="229"/>
      <c r="I23" s="230"/>
      <c r="J23" s="230"/>
      <c r="K23" s="150"/>
      <c r="L23" s="150"/>
      <c r="M23" s="228"/>
      <c r="N23" s="228"/>
      <c r="O23" s="253"/>
      <c r="P23" s="254"/>
      <c r="Q23" s="224"/>
      <c r="R23" s="149"/>
      <c r="S23" s="55"/>
    </row>
    <row r="24" spans="2:19" ht="38.25" customHeight="1" thickBot="1">
      <c r="B24" s="144" t="s">
        <v>32</v>
      </c>
      <c r="C24" s="145" t="s">
        <v>37</v>
      </c>
      <c r="D24" s="146" t="s">
        <v>102</v>
      </c>
      <c r="E24" s="147">
        <v>27171.9</v>
      </c>
      <c r="F24" s="147">
        <v>6590.6</v>
      </c>
      <c r="G24" s="60"/>
      <c r="H24" s="229"/>
      <c r="I24" s="230"/>
      <c r="J24" s="230"/>
      <c r="K24" s="151"/>
      <c r="L24" s="151"/>
      <c r="M24" s="228"/>
      <c r="N24" s="228"/>
      <c r="O24" s="253"/>
      <c r="P24" s="254"/>
      <c r="Q24" s="225"/>
      <c r="R24" s="149"/>
      <c r="S24" s="55"/>
    </row>
    <row r="25" spans="2:19" ht="38.25" customHeight="1" thickBot="1">
      <c r="B25" s="144" t="s">
        <v>103</v>
      </c>
      <c r="C25" s="145" t="s">
        <v>104</v>
      </c>
      <c r="D25" s="146" t="s">
        <v>102</v>
      </c>
      <c r="E25" s="147">
        <f>2590.14+4942.86</f>
        <v>7533</v>
      </c>
      <c r="F25" s="147">
        <f>42.32+13.83</f>
        <v>56.15</v>
      </c>
      <c r="G25" s="60"/>
      <c r="H25" s="231" t="s">
        <v>105</v>
      </c>
      <c r="I25" s="232" t="s">
        <v>48</v>
      </c>
      <c r="J25" s="232" t="s">
        <v>49</v>
      </c>
      <c r="K25" s="148"/>
      <c r="L25" s="148"/>
      <c r="M25" s="226">
        <f>SUM(F25:F34)</f>
        <v>30851.25</v>
      </c>
      <c r="N25" s="148"/>
      <c r="O25" s="255">
        <f>+M25</f>
        <v>30851.25</v>
      </c>
      <c r="P25" s="254" t="s">
        <v>79</v>
      </c>
      <c r="Q25" s="223" t="s">
        <v>20</v>
      </c>
      <c r="R25" s="149"/>
      <c r="S25" s="55"/>
    </row>
    <row r="26" spans="2:19" ht="38.25" customHeight="1" thickBot="1">
      <c r="B26" s="144" t="s">
        <v>51</v>
      </c>
      <c r="C26" s="145" t="s">
        <v>25</v>
      </c>
      <c r="D26" s="146" t="s">
        <v>102</v>
      </c>
      <c r="E26" s="147">
        <v>20496.9</v>
      </c>
      <c r="F26" s="147">
        <v>242.22</v>
      </c>
      <c r="G26" s="60"/>
      <c r="H26" s="231"/>
      <c r="I26" s="232"/>
      <c r="J26" s="232"/>
      <c r="K26" s="150"/>
      <c r="L26" s="150"/>
      <c r="M26" s="226"/>
      <c r="N26" s="150"/>
      <c r="O26" s="255"/>
      <c r="P26" s="254"/>
      <c r="Q26" s="224"/>
      <c r="R26" s="149"/>
      <c r="S26" s="55"/>
    </row>
    <row r="27" spans="2:19" ht="38.25" customHeight="1" thickBot="1">
      <c r="B27" s="144" t="s">
        <v>32</v>
      </c>
      <c r="C27" s="145" t="s">
        <v>101</v>
      </c>
      <c r="D27" s="146" t="s">
        <v>102</v>
      </c>
      <c r="E27" s="147">
        <v>69171.66</v>
      </c>
      <c r="F27" s="147">
        <v>22350.22</v>
      </c>
      <c r="G27" s="60"/>
      <c r="H27" s="231"/>
      <c r="I27" s="232"/>
      <c r="J27" s="232"/>
      <c r="K27" s="150"/>
      <c r="L27" s="150"/>
      <c r="M27" s="226"/>
      <c r="N27" s="150"/>
      <c r="O27" s="255"/>
      <c r="P27" s="254"/>
      <c r="Q27" s="224"/>
      <c r="R27" s="149"/>
      <c r="S27" s="55"/>
    </row>
    <row r="28" spans="2:19" ht="38.25" customHeight="1" thickBot="1">
      <c r="B28" s="144" t="s">
        <v>32</v>
      </c>
      <c r="C28" s="145" t="s">
        <v>35</v>
      </c>
      <c r="D28" s="146" t="s">
        <v>102</v>
      </c>
      <c r="E28" s="147">
        <v>19915.74</v>
      </c>
      <c r="F28" s="147">
        <v>1672.48</v>
      </c>
      <c r="G28" s="60"/>
      <c r="H28" s="231"/>
      <c r="I28" s="232"/>
      <c r="J28" s="232"/>
      <c r="K28" s="150"/>
      <c r="L28" s="150"/>
      <c r="M28" s="226"/>
      <c r="N28" s="150"/>
      <c r="O28" s="255"/>
      <c r="P28" s="254"/>
      <c r="Q28" s="224"/>
      <c r="R28" s="149"/>
      <c r="S28" s="55"/>
    </row>
    <row r="29" spans="2:19" ht="38.25" customHeight="1" thickBot="1">
      <c r="B29" s="144" t="s">
        <v>32</v>
      </c>
      <c r="C29" s="145" t="s">
        <v>53</v>
      </c>
      <c r="D29" s="146" t="s">
        <v>102</v>
      </c>
      <c r="E29" s="147">
        <v>4338.18</v>
      </c>
      <c r="F29" s="147">
        <v>1586.86</v>
      </c>
      <c r="G29" s="60"/>
      <c r="H29" s="231"/>
      <c r="I29" s="232"/>
      <c r="J29" s="232"/>
      <c r="K29" s="150"/>
      <c r="L29" s="150"/>
      <c r="M29" s="226"/>
      <c r="N29" s="150"/>
      <c r="O29" s="255"/>
      <c r="P29" s="254"/>
      <c r="Q29" s="224"/>
      <c r="R29" s="149"/>
      <c r="S29" s="55"/>
    </row>
    <row r="30" spans="2:19" ht="38.25" customHeight="1" thickBot="1">
      <c r="B30" s="144" t="s">
        <v>32</v>
      </c>
      <c r="C30" s="145" t="s">
        <v>54</v>
      </c>
      <c r="D30" s="146" t="s">
        <v>38</v>
      </c>
      <c r="E30" s="147">
        <v>3000</v>
      </c>
      <c r="F30" s="147">
        <v>854.4</v>
      </c>
      <c r="G30" s="60"/>
      <c r="H30" s="231"/>
      <c r="I30" s="232"/>
      <c r="J30" s="232"/>
      <c r="K30" s="150"/>
      <c r="L30" s="150"/>
      <c r="M30" s="226"/>
      <c r="N30" s="150"/>
      <c r="O30" s="255"/>
      <c r="P30" s="254"/>
      <c r="Q30" s="224"/>
      <c r="R30" s="149"/>
      <c r="S30" s="55"/>
    </row>
    <row r="31" spans="2:19" ht="38.25" customHeight="1" thickBot="1">
      <c r="B31" s="144" t="s">
        <v>46</v>
      </c>
      <c r="C31" s="145" t="s">
        <v>48</v>
      </c>
      <c r="D31" s="146" t="s">
        <v>38</v>
      </c>
      <c r="E31" s="147">
        <f>1000+776.07</f>
        <v>1776.0700000000002</v>
      </c>
      <c r="F31" s="147">
        <v>1023.57</v>
      </c>
      <c r="G31" s="60"/>
      <c r="H31" s="231"/>
      <c r="I31" s="232"/>
      <c r="J31" s="232"/>
      <c r="K31" s="150"/>
      <c r="L31" s="150"/>
      <c r="M31" s="226"/>
      <c r="N31" s="150"/>
      <c r="O31" s="255"/>
      <c r="P31" s="254"/>
      <c r="Q31" s="224"/>
      <c r="R31" s="149"/>
      <c r="S31" s="55"/>
    </row>
    <row r="32" spans="2:19" ht="38.25" customHeight="1" thickBot="1">
      <c r="B32" s="144" t="s">
        <v>46</v>
      </c>
      <c r="C32" s="145" t="s">
        <v>25</v>
      </c>
      <c r="D32" s="146" t="s">
        <v>38</v>
      </c>
      <c r="E32" s="147">
        <v>1440</v>
      </c>
      <c r="F32" s="147">
        <v>267.75</v>
      </c>
      <c r="G32" s="60"/>
      <c r="H32" s="231"/>
      <c r="I32" s="232"/>
      <c r="J32" s="232"/>
      <c r="K32" s="150"/>
      <c r="L32" s="150"/>
      <c r="M32" s="226"/>
      <c r="N32" s="150"/>
      <c r="O32" s="255"/>
      <c r="P32" s="254"/>
      <c r="Q32" s="224"/>
      <c r="R32" s="149"/>
      <c r="S32" s="55"/>
    </row>
    <row r="33" spans="2:19" ht="38.25" customHeight="1" thickBot="1">
      <c r="B33" s="144" t="s">
        <v>46</v>
      </c>
      <c r="C33" s="145" t="s">
        <v>27</v>
      </c>
      <c r="D33" s="146" t="s">
        <v>38</v>
      </c>
      <c r="E33" s="147">
        <v>1000</v>
      </c>
      <c r="F33" s="147">
        <v>10</v>
      </c>
      <c r="G33" s="60"/>
      <c r="H33" s="231"/>
      <c r="I33" s="232"/>
      <c r="J33" s="232"/>
      <c r="K33" s="150"/>
      <c r="L33" s="150"/>
      <c r="M33" s="226"/>
      <c r="N33" s="150"/>
      <c r="O33" s="255"/>
      <c r="P33" s="254"/>
      <c r="Q33" s="224"/>
      <c r="R33" s="149"/>
      <c r="S33" s="55"/>
    </row>
    <row r="34" spans="2:19" ht="38.25" customHeight="1" thickBot="1">
      <c r="B34" s="144" t="s">
        <v>32</v>
      </c>
      <c r="C34" s="145" t="s">
        <v>54</v>
      </c>
      <c r="D34" s="146" t="s">
        <v>102</v>
      </c>
      <c r="E34" s="147">
        <v>7215</v>
      </c>
      <c r="F34" s="147">
        <v>2787.6</v>
      </c>
      <c r="G34" s="60"/>
      <c r="H34" s="231"/>
      <c r="I34" s="232"/>
      <c r="J34" s="232"/>
      <c r="K34" s="150"/>
      <c r="L34" s="150"/>
      <c r="M34" s="226"/>
      <c r="N34" s="150"/>
      <c r="O34" s="255"/>
      <c r="P34" s="254"/>
      <c r="Q34" s="224"/>
      <c r="R34" s="149"/>
      <c r="S34" s="55"/>
    </row>
    <row r="35" spans="2:19" ht="38.25" customHeight="1" thickBot="1">
      <c r="B35" s="144" t="s">
        <v>32</v>
      </c>
      <c r="C35" s="145" t="s">
        <v>106</v>
      </c>
      <c r="D35" s="146" t="s">
        <v>52</v>
      </c>
      <c r="E35" s="147">
        <v>8800</v>
      </c>
      <c r="F35" s="147">
        <v>2088.63</v>
      </c>
      <c r="G35" s="60"/>
      <c r="H35" s="233" t="s">
        <v>107</v>
      </c>
      <c r="I35" s="234" t="s">
        <v>48</v>
      </c>
      <c r="J35" s="234" t="s">
        <v>49</v>
      </c>
      <c r="K35" s="150"/>
      <c r="L35" s="150"/>
      <c r="M35" s="227">
        <f>SUM(F35:F38)</f>
        <v>4866.61</v>
      </c>
      <c r="N35" s="150"/>
      <c r="O35" s="256">
        <f>+M35</f>
        <v>4866.61</v>
      </c>
      <c r="P35" s="254"/>
      <c r="Q35" s="224"/>
      <c r="R35" s="149"/>
      <c r="S35" s="55"/>
    </row>
    <row r="36" spans="2:19" ht="38.25" customHeight="1" thickBot="1">
      <c r="B36" s="144" t="s">
        <v>32</v>
      </c>
      <c r="C36" s="145" t="s">
        <v>53</v>
      </c>
      <c r="D36" s="146" t="s">
        <v>52</v>
      </c>
      <c r="E36" s="147">
        <v>7876</v>
      </c>
      <c r="F36" s="147">
        <v>1011.3</v>
      </c>
      <c r="G36" s="60"/>
      <c r="H36" s="233"/>
      <c r="I36" s="234"/>
      <c r="J36" s="234"/>
      <c r="K36" s="150"/>
      <c r="L36" s="150"/>
      <c r="M36" s="227"/>
      <c r="N36" s="150"/>
      <c r="O36" s="256"/>
      <c r="P36" s="254"/>
      <c r="Q36" s="224"/>
      <c r="R36" s="149"/>
      <c r="S36" s="55"/>
    </row>
    <row r="37" spans="2:19" ht="38.25" customHeight="1" thickBot="1">
      <c r="B37" s="144" t="s">
        <v>32</v>
      </c>
      <c r="C37" s="145" t="s">
        <v>108</v>
      </c>
      <c r="D37" s="146" t="s">
        <v>109</v>
      </c>
      <c r="E37" s="147">
        <v>16270.17</v>
      </c>
      <c r="F37" s="147">
        <v>1417.73</v>
      </c>
      <c r="G37" s="60"/>
      <c r="H37" s="233"/>
      <c r="I37" s="234"/>
      <c r="J37" s="234"/>
      <c r="K37" s="150"/>
      <c r="L37" s="150"/>
      <c r="M37" s="227"/>
      <c r="N37" s="150"/>
      <c r="O37" s="256"/>
      <c r="P37" s="254"/>
      <c r="Q37" s="224"/>
      <c r="R37" s="149"/>
      <c r="S37" s="55"/>
    </row>
    <row r="38" spans="2:19" ht="38.25" customHeight="1" thickBot="1">
      <c r="B38" s="152"/>
      <c r="C38" s="153" t="s">
        <v>110</v>
      </c>
      <c r="D38" s="154"/>
      <c r="E38" s="155">
        <f>697.9/2</f>
        <v>348.95</v>
      </c>
      <c r="F38" s="147">
        <f>+E38</f>
        <v>348.95</v>
      </c>
      <c r="G38" s="60"/>
      <c r="H38" s="233"/>
      <c r="I38" s="234"/>
      <c r="J38" s="234"/>
      <c r="K38" s="150"/>
      <c r="L38" s="150"/>
      <c r="M38" s="227"/>
      <c r="N38" s="150"/>
      <c r="O38" s="256"/>
      <c r="P38" s="254"/>
      <c r="Q38" s="224"/>
      <c r="R38" s="149"/>
      <c r="S38" s="55"/>
    </row>
    <row r="39" spans="2:19" ht="38.25" customHeight="1" thickBot="1">
      <c r="B39" s="156"/>
      <c r="C39" s="157" t="s">
        <v>110</v>
      </c>
      <c r="D39" s="158"/>
      <c r="E39" s="159">
        <f>697.9/2</f>
        <v>348.95</v>
      </c>
      <c r="F39" s="147">
        <f>+E39</f>
        <v>348.95</v>
      </c>
      <c r="G39" s="160"/>
      <c r="H39" s="235" t="s">
        <v>111</v>
      </c>
      <c r="I39" s="237" t="s">
        <v>48</v>
      </c>
      <c r="J39" s="237" t="s">
        <v>49</v>
      </c>
      <c r="K39" s="150"/>
      <c r="L39" s="150"/>
      <c r="M39" s="222">
        <f>+F39+F40+F41+F42</f>
        <v>4700.15</v>
      </c>
      <c r="N39" s="150"/>
      <c r="O39" s="257">
        <f>+M39</f>
        <v>4700.15</v>
      </c>
      <c r="P39" s="254"/>
      <c r="Q39" s="224"/>
      <c r="R39" s="149"/>
      <c r="S39" s="55"/>
    </row>
    <row r="40" spans="2:19" ht="38.25" customHeight="1" thickBot="1">
      <c r="B40" s="144" t="s">
        <v>32</v>
      </c>
      <c r="C40" s="145" t="s">
        <v>54</v>
      </c>
      <c r="D40" s="146" t="s">
        <v>52</v>
      </c>
      <c r="E40" s="147">
        <v>25872</v>
      </c>
      <c r="F40" s="147">
        <v>2.9</v>
      </c>
      <c r="G40" s="60"/>
      <c r="H40" s="235"/>
      <c r="I40" s="237"/>
      <c r="J40" s="237"/>
      <c r="K40" s="150"/>
      <c r="L40" s="150"/>
      <c r="M40" s="222"/>
      <c r="N40" s="150"/>
      <c r="O40" s="257"/>
      <c r="P40" s="254"/>
      <c r="Q40" s="224"/>
      <c r="R40" s="149"/>
      <c r="S40" s="55"/>
    </row>
    <row r="41" spans="2:19" ht="38.25" customHeight="1" thickBot="1">
      <c r="B41" s="144" t="s">
        <v>32</v>
      </c>
      <c r="C41" s="145" t="s">
        <v>53</v>
      </c>
      <c r="D41" s="146" t="s">
        <v>18</v>
      </c>
      <c r="E41" s="147">
        <v>30745.51</v>
      </c>
      <c r="F41" s="147">
        <v>4.77</v>
      </c>
      <c r="G41" s="60"/>
      <c r="H41" s="235"/>
      <c r="I41" s="237"/>
      <c r="J41" s="237"/>
      <c r="K41" s="150"/>
      <c r="L41" s="150"/>
      <c r="M41" s="222"/>
      <c r="N41" s="150"/>
      <c r="O41" s="257"/>
      <c r="P41" s="254"/>
      <c r="Q41" s="224"/>
      <c r="R41" s="149"/>
      <c r="S41" s="55"/>
    </row>
    <row r="42" spans="2:19" ht="38.25" customHeight="1" thickBot="1">
      <c r="B42" s="168"/>
      <c r="C42" s="153" t="s">
        <v>112</v>
      </c>
      <c r="D42" s="154"/>
      <c r="E42" s="155">
        <v>4343.53</v>
      </c>
      <c r="F42" s="155">
        <f>+E42</f>
        <v>4343.53</v>
      </c>
      <c r="G42" s="161"/>
      <c r="H42" s="236"/>
      <c r="I42" s="238"/>
      <c r="J42" s="238"/>
      <c r="K42" s="151"/>
      <c r="L42" s="151"/>
      <c r="M42" s="222"/>
      <c r="N42" s="151"/>
      <c r="O42" s="258"/>
      <c r="P42" s="254"/>
      <c r="Q42" s="225"/>
      <c r="R42" s="149"/>
      <c r="S42" s="55"/>
    </row>
    <row r="43" spans="2:19" ht="38.25" customHeight="1" thickBot="1">
      <c r="B43" s="170" t="s">
        <v>114</v>
      </c>
      <c r="C43" s="171"/>
      <c r="D43" s="172"/>
      <c r="E43" s="173"/>
      <c r="F43" s="174">
        <v>25266.3</v>
      </c>
      <c r="G43" s="60"/>
      <c r="H43" s="175"/>
      <c r="I43" s="176"/>
      <c r="J43" s="177"/>
      <c r="K43" s="162"/>
      <c r="L43" s="162"/>
      <c r="M43" s="163"/>
      <c r="N43" s="162"/>
      <c r="O43" s="259">
        <v>25266.3</v>
      </c>
      <c r="P43" s="260" t="s">
        <v>115</v>
      </c>
      <c r="Q43" s="164" t="s">
        <v>20</v>
      </c>
      <c r="R43" s="149"/>
      <c r="S43" s="55"/>
    </row>
    <row r="44" spans="2:19" ht="38.25" customHeight="1" thickBot="1">
      <c r="B44" s="218" t="s">
        <v>89</v>
      </c>
      <c r="C44" s="219"/>
      <c r="D44" s="220"/>
      <c r="E44" s="169">
        <f>+SUM(E9:E15)</f>
        <v>132158.75</v>
      </c>
      <c r="F44" s="169">
        <f>+SUM(F9:F43)</f>
        <v>133437.19999999998</v>
      </c>
      <c r="G44" s="60"/>
      <c r="H44" s="218" t="s">
        <v>89</v>
      </c>
      <c r="I44" s="219"/>
      <c r="J44" s="220"/>
      <c r="K44" s="165"/>
      <c r="L44" s="165"/>
      <c r="M44" s="142"/>
      <c r="N44" s="166"/>
      <c r="O44" s="261">
        <f>+SUM(O9:O43)</f>
        <v>133437.19999999998</v>
      </c>
      <c r="P44" s="262"/>
      <c r="Q44" s="167"/>
      <c r="R44" s="149"/>
      <c r="S44" s="55"/>
    </row>
    <row r="45" spans="2:19" ht="140.25" customHeight="1">
      <c r="B45" s="106" t="s">
        <v>85</v>
      </c>
      <c r="C45" s="106" t="s">
        <v>86</v>
      </c>
      <c r="D45" s="107" t="s">
        <v>87</v>
      </c>
      <c r="E45" s="59">
        <v>69260</v>
      </c>
      <c r="F45" s="59">
        <v>21810</v>
      </c>
      <c r="G45" s="60"/>
      <c r="H45" s="98"/>
      <c r="I45" s="99"/>
      <c r="J45" s="62"/>
      <c r="K45" s="61"/>
      <c r="L45" s="61"/>
      <c r="M45" s="97">
        <f>SUM(F45:F45)</f>
        <v>21810</v>
      </c>
      <c r="N45" s="110"/>
      <c r="O45" s="263">
        <f>21810</f>
        <v>21810</v>
      </c>
      <c r="P45" s="264" t="s">
        <v>79</v>
      </c>
      <c r="Q45" s="178" t="s">
        <v>61</v>
      </c>
      <c r="R45" s="52"/>
      <c r="S45" s="95"/>
    </row>
    <row r="46" spans="2:19" ht="159.75" customHeight="1" thickBot="1">
      <c r="B46" s="216" t="s">
        <v>59</v>
      </c>
      <c r="C46" s="216" t="s">
        <v>25</v>
      </c>
      <c r="D46" s="216" t="s">
        <v>60</v>
      </c>
      <c r="E46" s="198">
        <f>546392.29-0.92</f>
        <v>546391.37</v>
      </c>
      <c r="F46" s="198">
        <f>129342.33-49175.8+3217.11</f>
        <v>83383.64</v>
      </c>
      <c r="G46" s="58"/>
      <c r="H46" s="63"/>
      <c r="I46" s="63"/>
      <c r="J46" s="63"/>
      <c r="K46" s="64"/>
      <c r="L46" s="64"/>
      <c r="M46" s="65">
        <v>153578.15</v>
      </c>
      <c r="N46" s="64"/>
      <c r="O46" s="265">
        <f>153578.15-43765.5-15194.57-9041.25-9566.76-49175.8+3217.11</f>
        <v>30051.37999999999</v>
      </c>
      <c r="P46" s="266" t="s">
        <v>81</v>
      </c>
      <c r="Q46" s="86" t="s">
        <v>61</v>
      </c>
      <c r="R46" s="53"/>
      <c r="S46" s="56"/>
    </row>
    <row r="47" spans="2:19" ht="63.75" customHeight="1" thickBot="1">
      <c r="B47" s="216"/>
      <c r="C47" s="216"/>
      <c r="D47" s="216"/>
      <c r="E47" s="198"/>
      <c r="F47" s="198"/>
      <c r="G47" s="58"/>
      <c r="H47" s="105" t="s">
        <v>62</v>
      </c>
      <c r="I47" s="109" t="s">
        <v>35</v>
      </c>
      <c r="J47" s="105" t="s">
        <v>30</v>
      </c>
      <c r="K47" s="64"/>
      <c r="L47" s="64"/>
      <c r="M47" s="65">
        <v>22425</v>
      </c>
      <c r="N47" s="64"/>
      <c r="O47" s="66">
        <v>22425</v>
      </c>
      <c r="P47" s="243" t="s">
        <v>76</v>
      </c>
      <c r="Q47" s="86" t="s">
        <v>61</v>
      </c>
      <c r="R47" s="53"/>
      <c r="S47" s="54"/>
    </row>
    <row r="48" spans="2:20" ht="216" customHeight="1" thickBot="1">
      <c r="B48" s="216"/>
      <c r="C48" s="216"/>
      <c r="D48" s="216"/>
      <c r="E48" s="198"/>
      <c r="F48" s="198"/>
      <c r="G48" s="58"/>
      <c r="H48" s="83" t="s">
        <v>62</v>
      </c>
      <c r="I48" s="83" t="s">
        <v>35</v>
      </c>
      <c r="J48" s="83" t="s">
        <v>18</v>
      </c>
      <c r="K48" s="108"/>
      <c r="L48" s="67"/>
      <c r="M48" s="66">
        <v>21340.5</v>
      </c>
      <c r="N48" s="68"/>
      <c r="O48" s="69">
        <f>21340.5</f>
        <v>21340.5</v>
      </c>
      <c r="P48" s="244"/>
      <c r="Q48" s="86" t="s">
        <v>61</v>
      </c>
      <c r="R48" s="53"/>
      <c r="S48" s="54"/>
      <c r="T48" s="49">
        <v>153578.15</v>
      </c>
    </row>
    <row r="49" spans="2:20" ht="188.25" customHeight="1" thickBot="1">
      <c r="B49" s="216"/>
      <c r="C49" s="216"/>
      <c r="D49" s="216"/>
      <c r="E49" s="198"/>
      <c r="F49" s="198"/>
      <c r="G49" s="58"/>
      <c r="H49" s="185" t="s">
        <v>62</v>
      </c>
      <c r="I49" s="185" t="s">
        <v>53</v>
      </c>
      <c r="J49" s="187" t="s">
        <v>64</v>
      </c>
      <c r="K49" s="67"/>
      <c r="L49" s="67"/>
      <c r="M49" s="66"/>
      <c r="N49" s="68"/>
      <c r="O49" s="69">
        <v>9566.76</v>
      </c>
      <c r="P49" s="245" t="s">
        <v>68</v>
      </c>
      <c r="Q49" s="94" t="s">
        <v>61</v>
      </c>
      <c r="R49" s="53"/>
      <c r="S49" s="54"/>
      <c r="T49" s="49"/>
    </row>
    <row r="50" spans="2:20" ht="188.25" customHeight="1" thickBot="1">
      <c r="B50" s="216" t="s">
        <v>59</v>
      </c>
      <c r="C50" s="216" t="s">
        <v>25</v>
      </c>
      <c r="D50" s="216" t="s">
        <v>69</v>
      </c>
      <c r="E50" s="198">
        <v>90227.16</v>
      </c>
      <c r="F50" s="198">
        <f>60820.23</f>
        <v>60820.23</v>
      </c>
      <c r="G50" s="58"/>
      <c r="H50" s="186"/>
      <c r="I50" s="186"/>
      <c r="J50" s="188"/>
      <c r="K50" s="64"/>
      <c r="L50" s="64"/>
      <c r="M50" s="80">
        <v>38320.23</v>
      </c>
      <c r="N50" s="64"/>
      <c r="O50" s="80">
        <f>38320.23-9566.76</f>
        <v>28753.47</v>
      </c>
      <c r="P50" s="246"/>
      <c r="Q50" s="94" t="s">
        <v>61</v>
      </c>
      <c r="R50" s="53"/>
      <c r="S50" s="54"/>
      <c r="T50" s="49"/>
    </row>
    <row r="51" spans="2:20" ht="188.25" customHeight="1" thickBot="1">
      <c r="B51" s="216"/>
      <c r="C51" s="216"/>
      <c r="D51" s="216"/>
      <c r="E51" s="198"/>
      <c r="F51" s="198"/>
      <c r="G51" s="58"/>
      <c r="H51" s="104" t="s">
        <v>59</v>
      </c>
      <c r="I51" s="104" t="s">
        <v>25</v>
      </c>
      <c r="J51" s="104" t="s">
        <v>69</v>
      </c>
      <c r="K51" s="64"/>
      <c r="L51" s="64"/>
      <c r="M51" s="111"/>
      <c r="N51" s="64"/>
      <c r="O51" s="112">
        <f>22500+9566.76</f>
        <v>32066.760000000002</v>
      </c>
      <c r="P51" s="247" t="s">
        <v>93</v>
      </c>
      <c r="Q51" s="94" t="s">
        <v>61</v>
      </c>
      <c r="R51" s="53"/>
      <c r="S51" s="54"/>
      <c r="T51" s="49"/>
    </row>
    <row r="52" spans="2:19" ht="209.25" customHeight="1" thickBot="1">
      <c r="B52" s="71" t="s">
        <v>62</v>
      </c>
      <c r="C52" s="71" t="s">
        <v>63</v>
      </c>
      <c r="D52" s="71" t="s">
        <v>49</v>
      </c>
      <c r="E52" s="72">
        <v>241154.71</v>
      </c>
      <c r="F52" s="72">
        <v>25046.17</v>
      </c>
      <c r="G52" s="58"/>
      <c r="H52" s="63"/>
      <c r="I52" s="63"/>
      <c r="J52" s="63"/>
      <c r="K52" s="64"/>
      <c r="L52" s="64"/>
      <c r="M52" s="65">
        <v>25046.17</v>
      </c>
      <c r="N52" s="64"/>
      <c r="O52" s="65">
        <v>25046.17</v>
      </c>
      <c r="P52" s="247" t="s">
        <v>79</v>
      </c>
      <c r="Q52" s="86" t="s">
        <v>61</v>
      </c>
      <c r="R52" s="53"/>
      <c r="S52" s="54" t="s">
        <v>75</v>
      </c>
    </row>
    <row r="53" spans="2:19" ht="246" customHeight="1" thickBot="1">
      <c r="B53" s="70" t="s">
        <v>62</v>
      </c>
      <c r="C53" s="70" t="s">
        <v>54</v>
      </c>
      <c r="D53" s="70" t="s">
        <v>49</v>
      </c>
      <c r="E53" s="73">
        <v>1191581.65</v>
      </c>
      <c r="F53" s="73">
        <v>48975.75</v>
      </c>
      <c r="G53" s="58"/>
      <c r="H53" s="63"/>
      <c r="I53" s="63"/>
      <c r="J53" s="63"/>
      <c r="K53" s="64"/>
      <c r="L53" s="64"/>
      <c r="M53" s="65">
        <v>126495.75</v>
      </c>
      <c r="N53" s="64"/>
      <c r="O53" s="265">
        <f>+F53</f>
        <v>48975.75</v>
      </c>
      <c r="P53" s="267" t="s">
        <v>83</v>
      </c>
      <c r="Q53" s="86" t="s">
        <v>61</v>
      </c>
      <c r="R53" s="53"/>
      <c r="S53" s="57">
        <v>76495.75</v>
      </c>
    </row>
    <row r="54" spans="2:19" ht="126" customHeight="1" thickBot="1">
      <c r="B54" s="70" t="s">
        <v>62</v>
      </c>
      <c r="C54" s="70" t="s">
        <v>33</v>
      </c>
      <c r="D54" s="70" t="s">
        <v>49</v>
      </c>
      <c r="E54" s="74">
        <v>519176</v>
      </c>
      <c r="F54" s="74">
        <f>11584.17-2000</f>
        <v>9584.17</v>
      </c>
      <c r="G54" s="58"/>
      <c r="H54" s="63"/>
      <c r="I54" s="63"/>
      <c r="J54" s="63"/>
      <c r="K54" s="64"/>
      <c r="L54" s="64"/>
      <c r="M54" s="65">
        <v>11584.17</v>
      </c>
      <c r="N54" s="64"/>
      <c r="O54" s="265">
        <f>11584.17-2000</f>
        <v>9584.17</v>
      </c>
      <c r="P54" s="268" t="s">
        <v>79</v>
      </c>
      <c r="Q54" s="87" t="s">
        <v>61</v>
      </c>
      <c r="R54" s="53"/>
      <c r="S54" s="54"/>
    </row>
    <row r="55" spans="2:19" ht="144" customHeight="1" thickBot="1">
      <c r="B55" s="185" t="s">
        <v>62</v>
      </c>
      <c r="C55" s="185" t="s">
        <v>53</v>
      </c>
      <c r="D55" s="221" t="s">
        <v>30</v>
      </c>
      <c r="E55" s="198">
        <v>52934</v>
      </c>
      <c r="F55" s="198">
        <v>7986.43</v>
      </c>
      <c r="G55" s="58"/>
      <c r="H55" s="63" t="s">
        <v>62</v>
      </c>
      <c r="I55" s="63" t="s">
        <v>53</v>
      </c>
      <c r="J55" s="63" t="s">
        <v>64</v>
      </c>
      <c r="K55" s="64"/>
      <c r="L55" s="64"/>
      <c r="M55" s="75">
        <v>4386.43</v>
      </c>
      <c r="N55" s="64"/>
      <c r="O55" s="75">
        <v>4386.43</v>
      </c>
      <c r="P55" s="248" t="s">
        <v>65</v>
      </c>
      <c r="Q55" s="88" t="s">
        <v>61</v>
      </c>
      <c r="R55" s="53"/>
      <c r="S55" s="54"/>
    </row>
    <row r="56" spans="2:19" ht="253.5" customHeight="1" thickBot="1">
      <c r="B56" s="185"/>
      <c r="C56" s="185"/>
      <c r="D56" s="221"/>
      <c r="E56" s="198"/>
      <c r="F56" s="198"/>
      <c r="G56" s="58"/>
      <c r="H56" s="76" t="s">
        <v>66</v>
      </c>
      <c r="I56" s="63" t="s">
        <v>67</v>
      </c>
      <c r="J56" s="63" t="s">
        <v>49</v>
      </c>
      <c r="K56" s="64"/>
      <c r="L56" s="64"/>
      <c r="M56" s="75">
        <v>3600</v>
      </c>
      <c r="N56" s="77"/>
      <c r="O56" s="78">
        <v>3600</v>
      </c>
      <c r="P56" s="269" t="s">
        <v>92</v>
      </c>
      <c r="Q56" s="89" t="s">
        <v>61</v>
      </c>
      <c r="R56" s="53"/>
      <c r="S56" s="54"/>
    </row>
    <row r="57" spans="2:19" ht="120.75" customHeight="1" thickBot="1">
      <c r="B57" s="76" t="s">
        <v>66</v>
      </c>
      <c r="C57" s="63" t="s">
        <v>67</v>
      </c>
      <c r="D57" s="63" t="s">
        <v>49</v>
      </c>
      <c r="E57" s="79">
        <f>+'[1]EJECUCION FINANCIERA NMF'!$M$34</f>
        <v>91759</v>
      </c>
      <c r="F57" s="79">
        <v>56319</v>
      </c>
      <c r="G57" s="58"/>
      <c r="H57" s="81" t="s">
        <v>62</v>
      </c>
      <c r="I57" s="81" t="s">
        <v>53</v>
      </c>
      <c r="J57" s="63" t="s">
        <v>64</v>
      </c>
      <c r="K57" s="64"/>
      <c r="L57" s="64"/>
      <c r="M57" s="65">
        <v>56319</v>
      </c>
      <c r="N57" s="64"/>
      <c r="O57" s="80">
        <f>SUM(K57:N57)</f>
        <v>56319</v>
      </c>
      <c r="P57" s="249" t="s">
        <v>68</v>
      </c>
      <c r="Q57" s="94" t="s">
        <v>61</v>
      </c>
      <c r="R57" s="53"/>
      <c r="S57" s="54"/>
    </row>
    <row r="58" spans="2:19" ht="92.25" customHeight="1" thickBot="1">
      <c r="B58" s="212" t="s">
        <v>70</v>
      </c>
      <c r="C58" s="189"/>
      <c r="D58" s="189"/>
      <c r="E58" s="214">
        <v>1789821.63</v>
      </c>
      <c r="F58" s="214">
        <v>236682.16</v>
      </c>
      <c r="G58" s="58"/>
      <c r="H58" s="189"/>
      <c r="I58" s="189"/>
      <c r="J58" s="190"/>
      <c r="K58" s="64"/>
      <c r="L58" s="64"/>
      <c r="M58" s="80">
        <v>86989.95</v>
      </c>
      <c r="N58" s="64"/>
      <c r="O58" s="270">
        <f>+F58</f>
        <v>236682.16</v>
      </c>
      <c r="P58" s="271" t="s">
        <v>79</v>
      </c>
      <c r="Q58" s="191" t="s">
        <v>61</v>
      </c>
      <c r="R58" s="53"/>
      <c r="S58" s="54"/>
    </row>
    <row r="59" spans="2:19" ht="48.75" customHeight="1" thickBot="1">
      <c r="B59" s="213"/>
      <c r="C59" s="186"/>
      <c r="D59" s="186"/>
      <c r="E59" s="215"/>
      <c r="F59" s="215"/>
      <c r="G59" s="58"/>
      <c r="H59" s="186"/>
      <c r="I59" s="186"/>
      <c r="J59" s="188"/>
      <c r="K59" s="64"/>
      <c r="L59" s="64"/>
      <c r="M59" s="80">
        <v>152596.6</v>
      </c>
      <c r="N59" s="64"/>
      <c r="O59" s="272"/>
      <c r="P59" s="273"/>
      <c r="Q59" s="192"/>
      <c r="R59" s="53"/>
      <c r="S59" s="54"/>
    </row>
    <row r="60" spans="2:19" ht="165" customHeight="1" thickBot="1">
      <c r="B60" s="199" t="s">
        <v>77</v>
      </c>
      <c r="C60" s="200"/>
      <c r="D60" s="201"/>
      <c r="E60" s="205">
        <v>0</v>
      </c>
      <c r="F60" s="205">
        <v>43934.5</v>
      </c>
      <c r="G60" s="58"/>
      <c r="H60" s="81"/>
      <c r="I60" s="81"/>
      <c r="J60" s="81"/>
      <c r="K60" s="64"/>
      <c r="L60" s="64"/>
      <c r="M60" s="80">
        <v>26840.5</v>
      </c>
      <c r="N60" s="64"/>
      <c r="O60" s="80">
        <v>27934.5</v>
      </c>
      <c r="P60" s="250" t="s">
        <v>80</v>
      </c>
      <c r="Q60" s="90" t="s">
        <v>61</v>
      </c>
      <c r="R60" s="53"/>
      <c r="S60" s="54"/>
    </row>
    <row r="61" spans="2:19" ht="59.25" thickBot="1">
      <c r="B61" s="202"/>
      <c r="C61" s="203"/>
      <c r="D61" s="204"/>
      <c r="E61" s="206"/>
      <c r="F61" s="206"/>
      <c r="G61" s="58"/>
      <c r="H61" s="81" t="s">
        <v>62</v>
      </c>
      <c r="I61" s="81" t="s">
        <v>71</v>
      </c>
      <c r="J61" s="81" t="s">
        <v>72</v>
      </c>
      <c r="K61" s="64"/>
      <c r="L61" s="64"/>
      <c r="M61" s="80">
        <v>16000</v>
      </c>
      <c r="N61" s="77"/>
      <c r="O61" s="82">
        <v>16000</v>
      </c>
      <c r="P61" s="251" t="s">
        <v>73</v>
      </c>
      <c r="Q61" s="91" t="s">
        <v>61</v>
      </c>
      <c r="R61" s="53"/>
      <c r="S61" s="54"/>
    </row>
    <row r="62" spans="2:19" ht="90" customHeight="1">
      <c r="B62" s="102" t="s">
        <v>59</v>
      </c>
      <c r="C62" s="102" t="s">
        <v>25</v>
      </c>
      <c r="D62" s="102" t="s">
        <v>60</v>
      </c>
      <c r="E62" s="103">
        <f>546392.29-0.92</f>
        <v>546391.37</v>
      </c>
      <c r="F62" s="116">
        <v>41617.94</v>
      </c>
      <c r="G62" s="58"/>
      <c r="H62" s="113" t="s">
        <v>59</v>
      </c>
      <c r="I62" s="113" t="s">
        <v>25</v>
      </c>
      <c r="J62" s="113" t="s">
        <v>60</v>
      </c>
      <c r="K62" s="111"/>
      <c r="L62" s="111"/>
      <c r="M62" s="111"/>
      <c r="N62" s="111"/>
      <c r="O62" s="111">
        <v>41617.94</v>
      </c>
      <c r="P62" s="252" t="s">
        <v>113</v>
      </c>
      <c r="Q62" s="91" t="s">
        <v>61</v>
      </c>
      <c r="R62" s="115"/>
      <c r="S62" s="114"/>
    </row>
    <row r="63" spans="2:19" ht="18.75" thickBot="1">
      <c r="B63" s="36" t="s">
        <v>90</v>
      </c>
      <c r="C63" s="37"/>
      <c r="D63" s="37"/>
      <c r="E63" s="51">
        <f>+SUM(E45:E61)</f>
        <v>4592305.52</v>
      </c>
      <c r="F63" s="51">
        <f>+SUM(F45:F62)</f>
        <v>636159.99</v>
      </c>
      <c r="G63" s="4"/>
      <c r="H63" s="217" t="s">
        <v>90</v>
      </c>
      <c r="I63" s="217"/>
      <c r="J63" s="119"/>
      <c r="K63" s="120"/>
      <c r="L63" s="120"/>
      <c r="M63" s="120"/>
      <c r="N63" s="120"/>
      <c r="O63" s="121">
        <f>+SUM(O45:O62)</f>
        <v>636159.99</v>
      </c>
      <c r="P63" s="117"/>
      <c r="Q63" s="117"/>
      <c r="R63" s="118"/>
      <c r="S63" s="54"/>
    </row>
    <row r="64" spans="2:18" ht="15" thickBot="1">
      <c r="B64" s="4"/>
      <c r="C64" s="4"/>
      <c r="D64" s="4"/>
      <c r="E64" s="4"/>
      <c r="F64" s="4"/>
      <c r="G64" s="4"/>
      <c r="H64" s="4"/>
      <c r="I64" s="4"/>
      <c r="J64" s="4"/>
      <c r="K64" s="4"/>
      <c r="L64" s="4"/>
      <c r="M64" s="4"/>
      <c r="N64" s="4"/>
      <c r="O64" s="4"/>
      <c r="P64" s="4"/>
      <c r="Q64" s="4"/>
      <c r="R64" s="4"/>
    </row>
    <row r="65" spans="2:17" ht="28.5" customHeight="1" thickBot="1">
      <c r="B65" s="43" t="s">
        <v>40</v>
      </c>
      <c r="C65" s="43"/>
      <c r="D65" s="43"/>
      <c r="E65" s="85">
        <f>+E44+E63</f>
        <v>4724464.27</v>
      </c>
      <c r="F65" s="85">
        <f>+F44+F63</f>
        <v>769597.19</v>
      </c>
      <c r="G65" s="4"/>
      <c r="H65" s="4"/>
      <c r="I65" s="4"/>
      <c r="J65" s="44" t="s">
        <v>41</v>
      </c>
      <c r="K65" s="45">
        <f>SUM(K46:K63)</f>
        <v>0</v>
      </c>
      <c r="L65" s="50">
        <f>SUM(L46:L63)</f>
        <v>0</v>
      </c>
      <c r="M65" s="46">
        <f>SUM(M9:M63)</f>
        <v>875503.35</v>
      </c>
      <c r="N65" s="46">
        <f>SUM(N46:N63)</f>
        <v>0</v>
      </c>
      <c r="O65" s="84">
        <f>+O44+O63</f>
        <v>769597.19</v>
      </c>
      <c r="P65" s="92" t="s">
        <v>42</v>
      </c>
      <c r="Q65" s="47"/>
    </row>
    <row r="66" spans="15:16" ht="14.25">
      <c r="O66" s="101">
        <f>+O65-F65</f>
        <v>0</v>
      </c>
      <c r="P66" s="1" t="s">
        <v>84</v>
      </c>
    </row>
    <row r="68" spans="15:16" ht="14.25">
      <c r="O68" s="49"/>
      <c r="P68" s="101"/>
    </row>
    <row r="69" spans="10:16" ht="27">
      <c r="J69" s="276">
        <v>2017</v>
      </c>
      <c r="K69" s="274"/>
      <c r="L69" s="274"/>
      <c r="M69" s="274"/>
      <c r="N69" s="274"/>
      <c r="O69" s="275">
        <f>O16+O25+O35+O39+O43+O44+O45++O46+O53+O54</f>
        <v>319933.73</v>
      </c>
      <c r="P69" s="101"/>
    </row>
    <row r="70" spans="6:15" ht="14.25">
      <c r="F70" s="101"/>
      <c r="O70" s="49"/>
    </row>
    <row r="71" ht="14.25">
      <c r="O71" s="96"/>
    </row>
    <row r="72" spans="15:16" ht="14.25">
      <c r="O72" s="96"/>
      <c r="P72" s="101"/>
    </row>
    <row r="73" ht="14.25">
      <c r="P73" s="101"/>
    </row>
  </sheetData>
  <sheetProtection selectLockedCells="1" selectUnlockedCells="1"/>
  <mergeCells count="79">
    <mergeCell ref="H35:H38"/>
    <mergeCell ref="I35:I38"/>
    <mergeCell ref="J35:J38"/>
    <mergeCell ref="M35:M38"/>
    <mergeCell ref="H39:H42"/>
    <mergeCell ref="I39:I42"/>
    <mergeCell ref="J39:J42"/>
    <mergeCell ref="M39:M42"/>
    <mergeCell ref="H16:H24"/>
    <mergeCell ref="I16:I24"/>
    <mergeCell ref="J16:J24"/>
    <mergeCell ref="M16:M24"/>
    <mergeCell ref="H25:H34"/>
    <mergeCell ref="I25:I34"/>
    <mergeCell ref="J25:J34"/>
    <mergeCell ref="M25:M34"/>
    <mergeCell ref="O39:O42"/>
    <mergeCell ref="P25:P42"/>
    <mergeCell ref="Q25:Q42"/>
    <mergeCell ref="O25:O34"/>
    <mergeCell ref="O35:O38"/>
    <mergeCell ref="N16:N24"/>
    <mergeCell ref="O16:O24"/>
    <mergeCell ref="P16:P24"/>
    <mergeCell ref="Q16:Q24"/>
    <mergeCell ref="H63:I63"/>
    <mergeCell ref="B44:D44"/>
    <mergeCell ref="H44:J44"/>
    <mergeCell ref="B50:B51"/>
    <mergeCell ref="C50:C51"/>
    <mergeCell ref="D50:D51"/>
    <mergeCell ref="E50:E51"/>
    <mergeCell ref="F50:F51"/>
    <mergeCell ref="D55:D56"/>
    <mergeCell ref="E55:E56"/>
    <mergeCell ref="S7:S8"/>
    <mergeCell ref="S9:S13"/>
    <mergeCell ref="B58:B59"/>
    <mergeCell ref="C58:C59"/>
    <mergeCell ref="D58:D59"/>
    <mergeCell ref="E58:E59"/>
    <mergeCell ref="F58:F59"/>
    <mergeCell ref="B46:B49"/>
    <mergeCell ref="C46:C49"/>
    <mergeCell ref="D46:D49"/>
    <mergeCell ref="E46:E49"/>
    <mergeCell ref="F46:F49"/>
    <mergeCell ref="B60:D61"/>
    <mergeCell ref="E60:E61"/>
    <mergeCell ref="F60:F61"/>
    <mergeCell ref="B55:B56"/>
    <mergeCell ref="C55:C56"/>
    <mergeCell ref="F55:F56"/>
    <mergeCell ref="M9:M13"/>
    <mergeCell ref="O9:O13"/>
    <mergeCell ref="P9:P13"/>
    <mergeCell ref="Q9:Q13"/>
    <mergeCell ref="P7:P8"/>
    <mergeCell ref="Q7:Q8"/>
    <mergeCell ref="Q58:Q59"/>
    <mergeCell ref="B3:R3"/>
    <mergeCell ref="B7:F7"/>
    <mergeCell ref="H7:J7"/>
    <mergeCell ref="K7:N7"/>
    <mergeCell ref="O7:O8"/>
    <mergeCell ref="R7:R8"/>
    <mergeCell ref="H9:H13"/>
    <mergeCell ref="I9:I13"/>
    <mergeCell ref="J9:J13"/>
    <mergeCell ref="P47:P48"/>
    <mergeCell ref="H49:H50"/>
    <mergeCell ref="I49:I50"/>
    <mergeCell ref="J49:J50"/>
    <mergeCell ref="P49:P50"/>
    <mergeCell ref="H58:H59"/>
    <mergeCell ref="I58:I59"/>
    <mergeCell ref="J58:J59"/>
    <mergeCell ref="O58:O59"/>
    <mergeCell ref="P58:P59"/>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16059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Velasquez Gallego</dc:creator>
  <cp:keywords/>
  <dc:description/>
  <cp:lastModifiedBy>anieto</cp:lastModifiedBy>
  <cp:lastPrinted>2014-08-11T16:42:38Z</cp:lastPrinted>
  <dcterms:created xsi:type="dcterms:W3CDTF">2012-01-12T11:34:43Z</dcterms:created>
  <dcterms:modified xsi:type="dcterms:W3CDTF">2015-05-14T14:43:43Z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0x01010011E010077973CC4BA3F747977CAF75EB</vt:lpwstr>
  </property>
  <property fmtid="{D5CDD505-2E9C-101B-9397-08002B2CF9AE}" pid="3" name="IsFinal">
    <vt:lpwstr>NO</vt:lpwstr>
  </property>
</Properties>
</file>