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AÑO 2015\Objetivo 1\1.2 Plenarias de Monitoreo\ME04-2015 03 sep\Anexos ME04-2015\Tableros Plan 03 sep\"/>
    </mc:Choice>
  </mc:AlternateContent>
  <bookViews>
    <workbookView xWindow="0" yWindow="0" windowWidth="19200" windowHeight="10935" tabRatio="500"/>
  </bookViews>
  <sheets>
    <sheet name="metas nuevos y seguimientos" sheetId="2" r:id="rId1"/>
    <sheet name="Comparativos de metas" sheetId="1" r:id="rId2"/>
  </sheets>
  <externalReferences>
    <externalReference r:id="rId3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2" l="1"/>
  <c r="C7" i="1"/>
  <c r="C30" i="1"/>
  <c r="D7" i="1"/>
  <c r="D30" i="1"/>
  <c r="E7" i="1"/>
  <c r="E30" i="1"/>
  <c r="F7" i="1"/>
  <c r="F30" i="1"/>
  <c r="G7" i="1"/>
  <c r="G30" i="1"/>
  <c r="B7" i="1"/>
  <c r="B30" i="1"/>
  <c r="G31" i="1"/>
  <c r="G32" i="1"/>
  <c r="G33" i="1"/>
  <c r="G34" i="1"/>
  <c r="F31" i="1"/>
  <c r="F32" i="1"/>
  <c r="F33" i="1"/>
  <c r="F34" i="1"/>
  <c r="E31" i="1"/>
  <c r="E32" i="1"/>
  <c r="E33" i="1"/>
  <c r="E34" i="1"/>
  <c r="D31" i="1"/>
  <c r="D32" i="1"/>
  <c r="D33" i="1"/>
  <c r="D34" i="1"/>
  <c r="C31" i="1"/>
  <c r="C32" i="1"/>
  <c r="C33" i="1"/>
  <c r="C34" i="1"/>
  <c r="B31" i="1"/>
  <c r="B32" i="1"/>
  <c r="B33" i="1"/>
  <c r="B34" i="1"/>
  <c r="C6" i="1"/>
  <c r="C23" i="1"/>
  <c r="C24" i="1"/>
  <c r="C25" i="1"/>
  <c r="C26" i="1"/>
  <c r="C27" i="1"/>
  <c r="D6" i="1"/>
  <c r="D23" i="1"/>
  <c r="D24" i="1"/>
  <c r="D25" i="1"/>
  <c r="D26" i="1"/>
  <c r="D27" i="1"/>
  <c r="E6" i="1"/>
  <c r="E23" i="1"/>
  <c r="E24" i="1"/>
  <c r="E25" i="1"/>
  <c r="E26" i="1"/>
  <c r="E27" i="1"/>
  <c r="F6" i="1"/>
  <c r="F23" i="1"/>
  <c r="F24" i="1"/>
  <c r="F25" i="1"/>
  <c r="F26" i="1"/>
  <c r="F27" i="1"/>
  <c r="G6" i="1"/>
  <c r="G23" i="1"/>
  <c r="G24" i="1"/>
  <c r="G25" i="1"/>
  <c r="G26" i="1"/>
  <c r="G27" i="1"/>
  <c r="B6" i="1"/>
  <c r="B23" i="1"/>
  <c r="B24" i="1"/>
  <c r="B25" i="1"/>
  <c r="B26" i="1"/>
  <c r="B27" i="1"/>
  <c r="C17" i="1"/>
  <c r="D17" i="1"/>
  <c r="E17" i="1"/>
  <c r="F17" i="1"/>
  <c r="G17" i="1"/>
  <c r="B17" i="1"/>
  <c r="D8" i="1"/>
  <c r="E8" i="1"/>
  <c r="E9" i="1"/>
  <c r="E15" i="1"/>
  <c r="D11" i="1"/>
  <c r="E11" i="1"/>
  <c r="C18" i="1"/>
  <c r="C19" i="1"/>
  <c r="C20" i="1"/>
  <c r="D18" i="1"/>
  <c r="D19" i="1"/>
  <c r="D20" i="1"/>
  <c r="E18" i="1"/>
  <c r="E19" i="1"/>
  <c r="E20" i="1"/>
  <c r="F18" i="1"/>
  <c r="F19" i="1"/>
  <c r="F20" i="1"/>
  <c r="G18" i="1"/>
  <c r="G19" i="1"/>
  <c r="G20" i="1"/>
  <c r="B18" i="1"/>
  <c r="B19" i="1"/>
  <c r="B20" i="1"/>
  <c r="B8" i="1"/>
  <c r="C8" i="1"/>
  <c r="C9" i="1"/>
  <c r="C15" i="1"/>
  <c r="D15" i="1"/>
  <c r="F15" i="1"/>
  <c r="F8" i="1"/>
  <c r="G8" i="1"/>
  <c r="G9" i="1"/>
  <c r="G15" i="1"/>
  <c r="B15" i="1"/>
  <c r="H6" i="1"/>
  <c r="H7" i="1"/>
  <c r="H8" i="1"/>
  <c r="B5" i="1"/>
  <c r="C5" i="1"/>
  <c r="D5" i="1"/>
  <c r="E5" i="1"/>
  <c r="F5" i="1"/>
  <c r="G5" i="1"/>
  <c r="H5" i="1"/>
  <c r="B4" i="1"/>
  <c r="D4" i="1"/>
  <c r="E4" i="1"/>
  <c r="F4" i="1"/>
  <c r="G4" i="1"/>
  <c r="H4" i="1"/>
  <c r="D55" i="2"/>
  <c r="B55" i="2"/>
  <c r="D29" i="2"/>
  <c r="B29" i="2"/>
</calcChain>
</file>

<file path=xl/sharedStrings.xml><?xml version="1.0" encoding="utf-8"?>
<sst xmlns="http://schemas.openxmlformats.org/spreadsheetml/2006/main" count="99" uniqueCount="32">
  <si>
    <t>Metas desglosadas entre nuevos CUI, Seguimientos y número de abordajes por cada uno.</t>
  </si>
  <si>
    <t>Total Población</t>
  </si>
  <si>
    <t>Porcentaje Meta</t>
  </si>
  <si>
    <t>HSH</t>
  </si>
  <si>
    <t>Meta Población</t>
  </si>
  <si>
    <t>P1</t>
  </si>
  <si>
    <t>P2</t>
  </si>
  <si>
    <t>P3</t>
  </si>
  <si>
    <t>P4</t>
  </si>
  <si>
    <t>P5</t>
  </si>
  <si>
    <t>P6</t>
  </si>
  <si>
    <t>Personas Alcanzadas Nuevos CUI</t>
  </si>
  <si>
    <t>Seguimientos</t>
  </si>
  <si>
    <t>Total personas a alcanzar</t>
  </si>
  <si>
    <t>Abordajes Personas nuevas Alcanzadas</t>
  </si>
  <si>
    <t>Abordajes Seguimientos</t>
  </si>
  <si>
    <t>Total Abordajes</t>
  </si>
  <si>
    <t>TSF</t>
  </si>
  <si>
    <t>Metas Población</t>
  </si>
  <si>
    <t>Trans</t>
  </si>
  <si>
    <t>Contactos Nuevos</t>
  </si>
  <si>
    <t>Meta Real</t>
  </si>
  <si>
    <t>Meta Mal interpretada</t>
  </si>
  <si>
    <t>Educadores HSH</t>
  </si>
  <si>
    <t>Paquetes a mes</t>
  </si>
  <si>
    <t>Paquetes al mes por promotor</t>
  </si>
  <si>
    <t>Intervenciones</t>
  </si>
  <si>
    <t>Actividades por día</t>
  </si>
  <si>
    <t>Metas acumuladas anuales</t>
  </si>
  <si>
    <t>Metas por semestre</t>
  </si>
  <si>
    <t>paquetes nuevos</t>
  </si>
  <si>
    <t>HSH nuevos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</si>
</sst>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9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1"/>
    <xf numFmtId="0" fontId="3" fillId="0" borderId="0" xfId="1" applyFont="1"/>
    <xf numFmtId="3" fontId="4" fillId="0" borderId="0" xfId="1" applyNumberFormat="1" applyFont="1"/>
    <xf numFmtId="9" fontId="4" fillId="0" borderId="0" xfId="1" applyNumberFormat="1" applyFont="1"/>
    <xf numFmtId="0" fontId="4" fillId="2" borderId="1" xfId="1" applyFont="1" applyFill="1" applyBorder="1"/>
    <xf numFmtId="0" fontId="2" fillId="2" borderId="2" xfId="1" applyFill="1" applyBorder="1"/>
    <xf numFmtId="0" fontId="2" fillId="2" borderId="3" xfId="1" applyFill="1" applyBorder="1"/>
    <xf numFmtId="0" fontId="2" fillId="2" borderId="4" xfId="1" applyFill="1" applyBorder="1"/>
    <xf numFmtId="0" fontId="2" fillId="0" borderId="5" xfId="1" applyBorder="1"/>
    <xf numFmtId="1" fontId="2" fillId="0" borderId="5" xfId="1" applyNumberFormat="1" applyBorder="1"/>
    <xf numFmtId="1" fontId="2" fillId="0" borderId="0" xfId="1" applyNumberFormat="1"/>
    <xf numFmtId="0" fontId="2" fillId="3" borderId="6" xfId="1" applyFill="1" applyBorder="1"/>
    <xf numFmtId="1" fontId="2" fillId="3" borderId="6" xfId="1" applyNumberFormat="1" applyFill="1" applyBorder="1"/>
    <xf numFmtId="0" fontId="2" fillId="0" borderId="6" xfId="1" applyBorder="1"/>
    <xf numFmtId="1" fontId="2" fillId="0" borderId="6" xfId="1" applyNumberFormat="1" applyBorder="1"/>
    <xf numFmtId="0" fontId="2" fillId="0" borderId="6" xfId="1" applyFill="1" applyBorder="1"/>
    <xf numFmtId="0" fontId="5" fillId="3" borderId="6" xfId="1" applyFont="1" applyFill="1" applyBorder="1"/>
    <xf numFmtId="1" fontId="5" fillId="3" borderId="6" xfId="1" applyNumberFormat="1" applyFont="1" applyFill="1" applyBorder="1"/>
    <xf numFmtId="9" fontId="2" fillId="0" borderId="0" xfId="1" applyNumberFormat="1"/>
    <xf numFmtId="0" fontId="2" fillId="4" borderId="1" xfId="1" applyFill="1" applyBorder="1"/>
    <xf numFmtId="0" fontId="2" fillId="4" borderId="2" xfId="1" applyFill="1" applyBorder="1"/>
    <xf numFmtId="0" fontId="2" fillId="4" borderId="3" xfId="1" applyFill="1" applyBorder="1"/>
    <xf numFmtId="0" fontId="2" fillId="4" borderId="4" xfId="1" applyFill="1" applyBorder="1"/>
    <xf numFmtId="0" fontId="2" fillId="5" borderId="1" xfId="1" applyFill="1" applyBorder="1"/>
    <xf numFmtId="0" fontId="2" fillId="5" borderId="2" xfId="1" applyFill="1" applyBorder="1"/>
    <xf numFmtId="0" fontId="2" fillId="5" borderId="3" xfId="1" applyFill="1" applyBorder="1"/>
    <xf numFmtId="0" fontId="2" fillId="5" borderId="4" xfId="1" applyFill="1" applyBorder="1"/>
    <xf numFmtId="0" fontId="2" fillId="0" borderId="5" xfId="1" applyFill="1" applyBorder="1"/>
    <xf numFmtId="0" fontId="2" fillId="2" borderId="8" xfId="1" applyFill="1" applyBorder="1"/>
    <xf numFmtId="1" fontId="0" fillId="0" borderId="6" xfId="0" applyNumberFormat="1" applyBorder="1"/>
    <xf numFmtId="0" fontId="4" fillId="2" borderId="9" xfId="1" applyFont="1" applyFill="1" applyBorder="1"/>
    <xf numFmtId="0" fontId="0" fillId="0" borderId="10" xfId="0" applyBorder="1"/>
    <xf numFmtId="0" fontId="2" fillId="2" borderId="7" xfId="1" applyFill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0" xfId="0" applyNumberFormat="1"/>
    <xf numFmtId="0" fontId="0" fillId="3" borderId="0" xfId="0" applyFill="1"/>
    <xf numFmtId="1" fontId="0" fillId="3" borderId="11" xfId="0" applyNumberFormat="1" applyFill="1" applyBorder="1"/>
    <xf numFmtId="0" fontId="2" fillId="2" borderId="15" xfId="1" applyFill="1" applyBorder="1"/>
    <xf numFmtId="1" fontId="0" fillId="0" borderId="16" xfId="0" applyNumberFormat="1" applyBorder="1"/>
    <xf numFmtId="1" fontId="0" fillId="0" borderId="17" xfId="0" applyNumberFormat="1" applyBorder="1"/>
    <xf numFmtId="0" fontId="8" fillId="0" borderId="0" xfId="0" applyFont="1"/>
    <xf numFmtId="9" fontId="0" fillId="0" borderId="0" xfId="4" applyFont="1"/>
    <xf numFmtId="0" fontId="0" fillId="0" borderId="18" xfId="0" applyBorder="1"/>
    <xf numFmtId="1" fontId="0" fillId="0" borderId="19" xfId="0" applyNumberFormat="1" applyBorder="1"/>
    <xf numFmtId="1" fontId="0" fillId="0" borderId="20" xfId="0" applyNumberFormat="1" applyBorder="1"/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23" xfId="0" applyBorder="1"/>
    <xf numFmtId="1" fontId="0" fillId="0" borderId="18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0" fontId="9" fillId="0" borderId="11" xfId="0" applyFont="1" applyBorder="1"/>
    <xf numFmtId="0" fontId="9" fillId="0" borderId="13" xfId="0" applyFont="1" applyBorder="1"/>
    <xf numFmtId="1" fontId="0" fillId="0" borderId="21" xfId="0" applyNumberFormat="1" applyBorder="1"/>
    <xf numFmtId="0" fontId="0" fillId="0" borderId="26" xfId="0" applyBorder="1"/>
    <xf numFmtId="0" fontId="0" fillId="0" borderId="16" xfId="0" applyBorder="1"/>
    <xf numFmtId="0" fontId="0" fillId="0" borderId="17" xfId="0" applyBorder="1"/>
  </cellXfs>
  <cellStyles count="19">
    <cellStyle name="Hipervínculo" xfId="2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3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Normal" xfId="0" builtinId="0"/>
    <cellStyle name="Normal 2" xfId="1"/>
    <cellStyle name="Porcentaje" xfId="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Nuevos</a:t>
            </a:r>
            <a:r>
              <a:rPr lang="es-SV" baseline="0"/>
              <a:t> Vs Seguimientos</a:t>
            </a:r>
            <a:endParaRPr lang="es-SV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'metas nuevos y seguimientos'!$A$5</c:f>
              <c:strCache>
                <c:ptCount val="1"/>
                <c:pt idx="0">
                  <c:v>Personas Alcanzadas Nuevos CUI</c:v>
                </c:pt>
              </c:strCache>
            </c:strRef>
          </c:tx>
          <c:marker>
            <c:symbol val="none"/>
          </c:marker>
          <c:val>
            <c:numRef>
              <c:f>'metas nuevos y seguimientos'!$C$5:$H$5</c:f>
              <c:numCache>
                <c:formatCode>0</c:formatCode>
                <c:ptCount val="6"/>
                <c:pt idx="0">
                  <c:v>1557.7440000000001</c:v>
                </c:pt>
                <c:pt idx="1">
                  <c:v>2336.616</c:v>
                </c:pt>
                <c:pt idx="2">
                  <c:v>2878.44</c:v>
                </c:pt>
                <c:pt idx="3">
                  <c:v>2878.44</c:v>
                </c:pt>
                <c:pt idx="4">
                  <c:v>2751.4500000000003</c:v>
                </c:pt>
                <c:pt idx="5">
                  <c:v>1481.55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'metas nuevos y seguimientos'!$A$6</c:f>
              <c:strCache>
                <c:ptCount val="1"/>
                <c:pt idx="0">
                  <c:v>Seguimientos</c:v>
                </c:pt>
              </c:strCache>
            </c:strRef>
          </c:tx>
          <c:marker>
            <c:symbol val="none"/>
          </c:marker>
          <c:val>
            <c:numRef>
              <c:f>'metas nuevos y seguimientos'!$C$6:$H$6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1947.1799999999998</c:v>
                </c:pt>
                <c:pt idx="3">
                  <c:v>1947.1799999999998</c:v>
                </c:pt>
                <c:pt idx="4">
                  <c:v>4825.619999999999</c:v>
                </c:pt>
                <c:pt idx="5">
                  <c:v>4825.62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971144"/>
        <c:axId val="132971536"/>
      </c:lineChart>
      <c:catAx>
        <c:axId val="13297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2971536"/>
        <c:crosses val="autoZero"/>
        <c:auto val="1"/>
        <c:lblAlgn val="ctr"/>
        <c:lblOffset val="100"/>
        <c:noMultiLvlLbl val="0"/>
      </c:catAx>
      <c:valAx>
        <c:axId val="1329715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2971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271615952700601"/>
          <c:y val="0.89523757484794997"/>
          <c:w val="0.641975695635426"/>
          <c:h val="8.095233389582519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Abordajes con nuevos Vs Seguimientos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'metas nuevos y seguimientos'!$A$8</c:f>
              <c:strCache>
                <c:ptCount val="1"/>
                <c:pt idx="0">
                  <c:v>Abordajes Personas nuevas Alcanzadas</c:v>
                </c:pt>
              </c:strCache>
            </c:strRef>
          </c:tx>
          <c:marker>
            <c:symbol val="none"/>
          </c:marker>
          <c:val>
            <c:numRef>
              <c:f>'metas nuevos y seguimientos'!$C$8:$H$8</c:f>
              <c:numCache>
                <c:formatCode>0</c:formatCode>
                <c:ptCount val="6"/>
                <c:pt idx="0">
                  <c:v>3894.3600000000006</c:v>
                </c:pt>
                <c:pt idx="1">
                  <c:v>5841.54</c:v>
                </c:pt>
                <c:pt idx="2">
                  <c:v>7196.1</c:v>
                </c:pt>
                <c:pt idx="3">
                  <c:v>7196.1</c:v>
                </c:pt>
                <c:pt idx="4">
                  <c:v>6878.6250000000009</c:v>
                </c:pt>
                <c:pt idx="5">
                  <c:v>3703.875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'metas nuevos y seguimientos'!$A$9</c:f>
              <c:strCache>
                <c:ptCount val="1"/>
                <c:pt idx="0">
                  <c:v>Abordajes Seguimientos</c:v>
                </c:pt>
              </c:strCache>
            </c:strRef>
          </c:tx>
          <c:marker>
            <c:symbol val="none"/>
          </c:marker>
          <c:val>
            <c:numRef>
              <c:f>'metas nuevos y seguimientos'!$C$9:$H$9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4867.95</c:v>
                </c:pt>
                <c:pt idx="3">
                  <c:v>4867.95</c:v>
                </c:pt>
                <c:pt idx="4">
                  <c:v>12064.049999999997</c:v>
                </c:pt>
                <c:pt idx="5">
                  <c:v>12064.05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972320"/>
        <c:axId val="132972712"/>
      </c:lineChart>
      <c:catAx>
        <c:axId val="13297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2972712"/>
        <c:crosses val="autoZero"/>
        <c:auto val="1"/>
        <c:lblAlgn val="ctr"/>
        <c:lblOffset val="100"/>
        <c:noMultiLvlLbl val="0"/>
      </c:catAx>
      <c:valAx>
        <c:axId val="1329727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2972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1210277899812E-2"/>
          <c:y val="0.89523757484794997"/>
          <c:w val="0.97217656269361197"/>
          <c:h val="8.095233389582519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Nuevos Vs Seguimientos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'metas nuevos y seguimientos'!$A$31</c:f>
              <c:strCache>
                <c:ptCount val="1"/>
                <c:pt idx="0">
                  <c:v>Personas Alcanzadas Nuevos CUI</c:v>
                </c:pt>
              </c:strCache>
            </c:strRef>
          </c:tx>
          <c:marker>
            <c:symbol val="none"/>
          </c:marker>
          <c:val>
            <c:numRef>
              <c:f>'metas nuevos y seguimientos'!$C$31:$H$31</c:f>
              <c:numCache>
                <c:formatCode>0</c:formatCode>
                <c:ptCount val="6"/>
                <c:pt idx="0">
                  <c:v>1170.8399999999999</c:v>
                </c:pt>
                <c:pt idx="1">
                  <c:v>1756.26</c:v>
                </c:pt>
                <c:pt idx="2">
                  <c:v>2195.3250000000003</c:v>
                </c:pt>
                <c:pt idx="3">
                  <c:v>2195.3250000000003</c:v>
                </c:pt>
                <c:pt idx="4">
                  <c:v>2162.0625</c:v>
                </c:pt>
                <c:pt idx="5">
                  <c:v>1164.1875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'metas nuevos y seguimientos'!$A$32</c:f>
              <c:strCache>
                <c:ptCount val="1"/>
                <c:pt idx="0">
                  <c:v>Seguimientos</c:v>
                </c:pt>
              </c:strCache>
            </c:strRef>
          </c:tx>
          <c:marker>
            <c:symbol val="none"/>
          </c:marker>
          <c:val>
            <c:numRef>
              <c:f>'metas nuevos y seguimientos'!$C$32:$H$32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1463.5499999999997</c:v>
                </c:pt>
                <c:pt idx="3">
                  <c:v>1463.5499999999997</c:v>
                </c:pt>
                <c:pt idx="4">
                  <c:v>3658.875</c:v>
                </c:pt>
                <c:pt idx="5">
                  <c:v>3658.875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300336"/>
        <c:axId val="244300728"/>
      </c:lineChart>
      <c:catAx>
        <c:axId val="24430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44300728"/>
        <c:crosses val="autoZero"/>
        <c:auto val="1"/>
        <c:lblAlgn val="ctr"/>
        <c:lblOffset val="100"/>
        <c:noMultiLvlLbl val="0"/>
      </c:catAx>
      <c:valAx>
        <c:axId val="2443007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44300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250005264283799"/>
          <c:y val="0.89523757484794997"/>
          <c:w val="0.65000019836431799"/>
          <c:h val="8.095233389582519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Abordajes con nuevos</a:t>
            </a:r>
            <a:r>
              <a:rPr lang="es-SV" baseline="0"/>
              <a:t> Vs Seguimientos</a:t>
            </a:r>
            <a:endParaRPr lang="es-SV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'metas nuevos y seguimientos'!$A$34</c:f>
              <c:strCache>
                <c:ptCount val="1"/>
                <c:pt idx="0">
                  <c:v>Abordajes Personas nuevas Alcanzadas</c:v>
                </c:pt>
              </c:strCache>
            </c:strRef>
          </c:tx>
          <c:marker>
            <c:symbol val="none"/>
          </c:marker>
          <c:val>
            <c:numRef>
              <c:f>'metas nuevos y seguimientos'!$C$34:$H$34</c:f>
              <c:numCache>
                <c:formatCode>0</c:formatCode>
                <c:ptCount val="6"/>
                <c:pt idx="0">
                  <c:v>3512.5199999999995</c:v>
                </c:pt>
                <c:pt idx="1">
                  <c:v>5268.78</c:v>
                </c:pt>
                <c:pt idx="2">
                  <c:v>6585.9750000000004</c:v>
                </c:pt>
                <c:pt idx="3">
                  <c:v>6585.9750000000004</c:v>
                </c:pt>
                <c:pt idx="4">
                  <c:v>6486.1875</c:v>
                </c:pt>
                <c:pt idx="5">
                  <c:v>3492.5625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'metas nuevos y seguimientos'!$A$35</c:f>
              <c:strCache>
                <c:ptCount val="1"/>
                <c:pt idx="0">
                  <c:v>Abordajes Seguimientos</c:v>
                </c:pt>
              </c:strCache>
            </c:strRef>
          </c:tx>
          <c:marker>
            <c:symbol val="none"/>
          </c:marker>
          <c:val>
            <c:numRef>
              <c:f>'metas nuevos y seguimientos'!$C$35:$H$35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4390.6499999999996</c:v>
                </c:pt>
                <c:pt idx="3">
                  <c:v>4390.6499999999996</c:v>
                </c:pt>
                <c:pt idx="4">
                  <c:v>10976.625</c:v>
                </c:pt>
                <c:pt idx="5">
                  <c:v>10976.625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301512"/>
        <c:axId val="244301904"/>
      </c:lineChart>
      <c:catAx>
        <c:axId val="244301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44301904"/>
        <c:crosses val="autoZero"/>
        <c:auto val="1"/>
        <c:lblAlgn val="ctr"/>
        <c:lblOffset val="100"/>
        <c:noMultiLvlLbl val="0"/>
      </c:catAx>
      <c:valAx>
        <c:axId val="2443019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44301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4666569444570993E-2"/>
          <c:y val="0.89523757484794997"/>
          <c:w val="0.86399887500146499"/>
          <c:h val="8.095233389582519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Nuevos Vs Seguimientos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'metas nuevos y seguimientos'!$A$57</c:f>
              <c:strCache>
                <c:ptCount val="1"/>
                <c:pt idx="0">
                  <c:v>Personas Alcanzadas Nuevos CUI</c:v>
                </c:pt>
              </c:strCache>
            </c:strRef>
          </c:tx>
          <c:marker>
            <c:symbol val="none"/>
          </c:marker>
          <c:val>
            <c:numRef>
              <c:f>'metas nuevos y seguimientos'!$C$57:$H$57</c:f>
              <c:numCache>
                <c:formatCode>0</c:formatCode>
                <c:ptCount val="6"/>
                <c:pt idx="0">
                  <c:v>220.48000000000002</c:v>
                </c:pt>
                <c:pt idx="1">
                  <c:v>330.72</c:v>
                </c:pt>
                <c:pt idx="2">
                  <c:v>482.29999999999995</c:v>
                </c:pt>
                <c:pt idx="3">
                  <c:v>482.29999999999995</c:v>
                </c:pt>
                <c:pt idx="4">
                  <c:v>394.10800000000006</c:v>
                </c:pt>
                <c:pt idx="5">
                  <c:v>212.21200000000002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'metas nuevos y seguimientos'!$A$58</c:f>
              <c:strCache>
                <c:ptCount val="1"/>
                <c:pt idx="0">
                  <c:v>Seguimientos</c:v>
                </c:pt>
              </c:strCache>
            </c:strRef>
          </c:tx>
          <c:marker>
            <c:symbol val="none"/>
          </c:marker>
          <c:val>
            <c:numRef>
              <c:f>'metas nuevos y seguimientos'!$C$58:$H$58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275.60000000000002</c:v>
                </c:pt>
                <c:pt idx="3">
                  <c:v>275.60000000000002</c:v>
                </c:pt>
                <c:pt idx="4">
                  <c:v>757.9</c:v>
                </c:pt>
                <c:pt idx="5">
                  <c:v>757.9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731720"/>
        <c:axId val="244732112"/>
      </c:lineChart>
      <c:catAx>
        <c:axId val="24473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44732112"/>
        <c:crosses val="autoZero"/>
        <c:auto val="1"/>
        <c:lblAlgn val="ctr"/>
        <c:lblOffset val="100"/>
        <c:noMultiLvlLbl val="0"/>
      </c:catAx>
      <c:valAx>
        <c:axId val="2447321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44731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456375044178199"/>
          <c:y val="0.89523757484794997"/>
          <c:w val="0.64837964449804797"/>
          <c:h val="8.095233389582519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Abordajes con nuevos</a:t>
            </a:r>
            <a:r>
              <a:rPr lang="es-SV" baseline="0"/>
              <a:t> Vs Seguimientos</a:t>
            </a:r>
            <a:endParaRPr lang="es-SV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'metas nuevos y seguimientos'!$A$60</c:f>
              <c:strCache>
                <c:ptCount val="1"/>
                <c:pt idx="0">
                  <c:v>Abordajes Personas nuevas Alcanzadas</c:v>
                </c:pt>
              </c:strCache>
            </c:strRef>
          </c:tx>
          <c:marker>
            <c:symbol val="none"/>
          </c:marker>
          <c:val>
            <c:numRef>
              <c:f>'metas nuevos y seguimientos'!$C$60:$H$60</c:f>
              <c:numCache>
                <c:formatCode>0</c:formatCode>
                <c:ptCount val="6"/>
                <c:pt idx="0">
                  <c:v>661.44</c:v>
                </c:pt>
                <c:pt idx="1">
                  <c:v>992.16000000000008</c:v>
                </c:pt>
                <c:pt idx="2">
                  <c:v>1446.8999999999999</c:v>
                </c:pt>
                <c:pt idx="3">
                  <c:v>1446.8999999999999</c:v>
                </c:pt>
                <c:pt idx="4">
                  <c:v>1182.3240000000001</c:v>
                </c:pt>
                <c:pt idx="5">
                  <c:v>636.63600000000008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'metas nuevos y seguimientos'!$A$61</c:f>
              <c:strCache>
                <c:ptCount val="1"/>
                <c:pt idx="0">
                  <c:v>Abordajes Seguimientos</c:v>
                </c:pt>
              </c:strCache>
            </c:strRef>
          </c:tx>
          <c:marker>
            <c:symbol val="none"/>
          </c:marker>
          <c:val>
            <c:numRef>
              <c:f>'metas nuevos y seguimientos'!$C$61:$H$61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826.80000000000007</c:v>
                </c:pt>
                <c:pt idx="3">
                  <c:v>826.80000000000007</c:v>
                </c:pt>
                <c:pt idx="4">
                  <c:v>2273.6999999999998</c:v>
                </c:pt>
                <c:pt idx="5">
                  <c:v>2273.6999999999998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733288"/>
        <c:axId val="244733680"/>
      </c:lineChart>
      <c:catAx>
        <c:axId val="24473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44733680"/>
        <c:crosses val="autoZero"/>
        <c:auto val="1"/>
        <c:lblAlgn val="ctr"/>
        <c:lblOffset val="100"/>
        <c:noMultiLvlLbl val="0"/>
      </c:catAx>
      <c:valAx>
        <c:axId val="244733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44733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9148891271134202E-2"/>
          <c:y val="0.89523757484794997"/>
          <c:w val="0.86170156814798005"/>
          <c:h val="8.095233389582519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10</xdr:row>
      <xdr:rowOff>165100</xdr:rowOff>
    </xdr:from>
    <xdr:to>
      <xdr:col>3</xdr:col>
      <xdr:colOff>647700</xdr:colOff>
      <xdr:row>25</xdr:row>
      <xdr:rowOff>165100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25400</xdr:colOff>
      <xdr:row>11</xdr:row>
      <xdr:rowOff>12700</xdr:rowOff>
    </xdr:from>
    <xdr:to>
      <xdr:col>14</xdr:col>
      <xdr:colOff>647700</xdr:colOff>
      <xdr:row>26</xdr:row>
      <xdr:rowOff>12700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36</xdr:row>
      <xdr:rowOff>114300</xdr:rowOff>
    </xdr:from>
    <xdr:to>
      <xdr:col>3</xdr:col>
      <xdr:colOff>457200</xdr:colOff>
      <xdr:row>51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685800</xdr:colOff>
      <xdr:row>36</xdr:row>
      <xdr:rowOff>114300</xdr:rowOff>
    </xdr:from>
    <xdr:to>
      <xdr:col>9</xdr:col>
      <xdr:colOff>495300</xdr:colOff>
      <xdr:row>51</xdr:row>
      <xdr:rowOff>114300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62</xdr:row>
      <xdr:rowOff>114300</xdr:rowOff>
    </xdr:from>
    <xdr:to>
      <xdr:col>3</xdr:col>
      <xdr:colOff>393700</xdr:colOff>
      <xdr:row>77</xdr:row>
      <xdr:rowOff>114300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546100</xdr:colOff>
      <xdr:row>62</xdr:row>
      <xdr:rowOff>139700</xdr:rowOff>
    </xdr:from>
    <xdr:to>
      <xdr:col>9</xdr:col>
      <xdr:colOff>368300</xdr:colOff>
      <xdr:row>77</xdr:row>
      <xdr:rowOff>139700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Library\Caches\TemporaryItems\Outlook%20Temp\Copia%20de%20Copia%20de%20INDICADORES-Nuevas%20Metas%2013e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F"/>
      <sheetName val="Tran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43" workbookViewId="0">
      <selection activeCell="L74" sqref="L74"/>
    </sheetView>
  </sheetViews>
  <sheetFormatPr baseColWidth="10" defaultColWidth="10.875" defaultRowHeight="15"/>
  <cols>
    <col min="1" max="1" width="33.125" style="1" customWidth="1"/>
    <col min="2" max="3" width="14.5" style="1" bestFit="1" customWidth="1"/>
    <col min="4" max="4" width="10.875" style="1" bestFit="1" customWidth="1"/>
    <col min="5" max="16384" width="10.875" style="1"/>
  </cols>
  <sheetData>
    <row r="1" spans="1:9">
      <c r="A1" s="1" t="s">
        <v>0</v>
      </c>
    </row>
    <row r="3" spans="1:9" ht="15.75" thickBot="1">
      <c r="A3" s="2" t="s">
        <v>1</v>
      </c>
      <c r="B3" s="3">
        <v>16932</v>
      </c>
      <c r="C3" s="2" t="s">
        <v>2</v>
      </c>
      <c r="D3" s="4">
        <v>0.82</v>
      </c>
    </row>
    <row r="4" spans="1:9" ht="15.75" thickBot="1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</row>
    <row r="5" spans="1:9">
      <c r="A5" s="28" t="s">
        <v>11</v>
      </c>
      <c r="B5" s="9">
        <v>13877</v>
      </c>
      <c r="C5" s="10">
        <v>1557.7440000000001</v>
      </c>
      <c r="D5" s="10">
        <v>2336.616</v>
      </c>
      <c r="E5" s="10">
        <v>2878.44</v>
      </c>
      <c r="F5" s="10">
        <v>2878.44</v>
      </c>
      <c r="G5" s="10">
        <v>2751.4500000000003</v>
      </c>
      <c r="H5" s="10">
        <v>1481.55</v>
      </c>
      <c r="I5" s="11">
        <f>SUM(C5:H5)</f>
        <v>13884.24</v>
      </c>
    </row>
    <row r="6" spans="1:9">
      <c r="A6" s="12" t="s">
        <v>12</v>
      </c>
      <c r="B6" s="13">
        <v>13552.839999999997</v>
      </c>
      <c r="C6" s="13">
        <v>0</v>
      </c>
      <c r="D6" s="13">
        <v>0</v>
      </c>
      <c r="E6" s="13">
        <v>1947.1799999999998</v>
      </c>
      <c r="F6" s="13">
        <v>1947.1799999999998</v>
      </c>
      <c r="G6" s="13">
        <v>4825.619999999999</v>
      </c>
      <c r="H6" s="13">
        <v>4825.62</v>
      </c>
    </row>
    <row r="7" spans="1:9">
      <c r="A7" s="14" t="s">
        <v>13</v>
      </c>
      <c r="B7" s="15">
        <v>27429.839999999997</v>
      </c>
      <c r="C7" s="15">
        <v>1557.7440000000001</v>
      </c>
      <c r="D7" s="15">
        <v>2336.616</v>
      </c>
      <c r="E7" s="15">
        <v>4825.62</v>
      </c>
      <c r="F7" s="15">
        <v>4825.62</v>
      </c>
      <c r="G7" s="15">
        <v>7577.07</v>
      </c>
      <c r="H7" s="15">
        <v>6307.17</v>
      </c>
    </row>
    <row r="8" spans="1:9">
      <c r="A8" s="16" t="s">
        <v>14</v>
      </c>
      <c r="B8" s="15">
        <v>34710.6</v>
      </c>
      <c r="C8" s="15">
        <v>3894.3600000000006</v>
      </c>
      <c r="D8" s="15">
        <v>5841.54</v>
      </c>
      <c r="E8" s="15">
        <v>7196.1</v>
      </c>
      <c r="F8" s="15">
        <v>7196.1</v>
      </c>
      <c r="G8" s="15">
        <v>6878.6250000000009</v>
      </c>
      <c r="H8" s="15">
        <v>3703.875</v>
      </c>
    </row>
    <row r="9" spans="1:9">
      <c r="A9" s="17" t="s">
        <v>15</v>
      </c>
      <c r="B9" s="18">
        <v>33864</v>
      </c>
      <c r="C9" s="18">
        <v>0</v>
      </c>
      <c r="D9" s="18">
        <v>0</v>
      </c>
      <c r="E9" s="18">
        <v>4867.95</v>
      </c>
      <c r="F9" s="18">
        <v>4867.95</v>
      </c>
      <c r="G9" s="18">
        <v>12064.049999999997</v>
      </c>
      <c r="H9" s="18">
        <v>12064.05</v>
      </c>
    </row>
    <row r="10" spans="1:9">
      <c r="A10" s="16" t="s">
        <v>16</v>
      </c>
      <c r="B10" s="15">
        <v>68574.600000000006</v>
      </c>
      <c r="C10" s="15">
        <v>3894.3600000000006</v>
      </c>
      <c r="D10" s="15">
        <v>5841.54</v>
      </c>
      <c r="E10" s="15">
        <v>12064.05</v>
      </c>
      <c r="F10" s="15">
        <v>12064.05</v>
      </c>
      <c r="G10" s="15">
        <v>18942.674999999999</v>
      </c>
      <c r="H10" s="15">
        <v>15767.924999999999</v>
      </c>
    </row>
    <row r="29" spans="1:8" ht="15.75" thickBot="1">
      <c r="A29" s="1" t="s">
        <v>1</v>
      </c>
      <c r="B29" s="1" t="e">
        <f>[1]TSF!O9</f>
        <v>#REF!</v>
      </c>
      <c r="C29" s="1" t="s">
        <v>2</v>
      </c>
      <c r="D29" s="19" t="e">
        <f>[1]TSF!O7</f>
        <v>#REF!</v>
      </c>
    </row>
    <row r="30" spans="1:8" ht="15.75" thickBot="1">
      <c r="A30" s="20" t="s">
        <v>17</v>
      </c>
      <c r="B30" s="21" t="s">
        <v>18</v>
      </c>
      <c r="C30" s="22" t="s">
        <v>5</v>
      </c>
      <c r="D30" s="22" t="s">
        <v>6</v>
      </c>
      <c r="E30" s="22" t="s">
        <v>7</v>
      </c>
      <c r="F30" s="22" t="s">
        <v>8</v>
      </c>
      <c r="G30" s="22" t="s">
        <v>9</v>
      </c>
      <c r="H30" s="23" t="s">
        <v>10</v>
      </c>
    </row>
    <row r="31" spans="1:8">
      <c r="A31" s="9" t="s">
        <v>11</v>
      </c>
      <c r="B31" s="9">
        <v>10605</v>
      </c>
      <c r="C31" s="10">
        <v>1170.8399999999999</v>
      </c>
      <c r="D31" s="10">
        <v>1756.26</v>
      </c>
      <c r="E31" s="10">
        <v>2195.3250000000003</v>
      </c>
      <c r="F31" s="10">
        <v>2195.3250000000003</v>
      </c>
      <c r="G31" s="10">
        <v>2162.0625</v>
      </c>
      <c r="H31" s="10">
        <v>1164.1875</v>
      </c>
    </row>
    <row r="32" spans="1:8">
      <c r="A32" s="12" t="s">
        <v>12</v>
      </c>
      <c r="B32" s="13">
        <v>10283.849999999999</v>
      </c>
      <c r="C32" s="13">
        <v>0</v>
      </c>
      <c r="D32" s="13">
        <v>0</v>
      </c>
      <c r="E32" s="13">
        <v>1463.5499999999997</v>
      </c>
      <c r="F32" s="13">
        <v>1463.5499999999997</v>
      </c>
      <c r="G32" s="13">
        <v>3658.875</v>
      </c>
      <c r="H32" s="13">
        <v>3658.875</v>
      </c>
    </row>
    <row r="33" spans="1:8">
      <c r="A33" s="14" t="s">
        <v>13</v>
      </c>
      <c r="B33" s="15">
        <v>20888.849999999999</v>
      </c>
      <c r="C33" s="15">
        <v>1170.8399999999999</v>
      </c>
      <c r="D33" s="15">
        <v>1756.26</v>
      </c>
      <c r="E33" s="15">
        <v>3658.875</v>
      </c>
      <c r="F33" s="15">
        <v>3658.875</v>
      </c>
      <c r="G33" s="15">
        <v>5820.9375</v>
      </c>
      <c r="H33" s="15">
        <v>4823.0625</v>
      </c>
    </row>
    <row r="34" spans="1:8">
      <c r="A34" s="14" t="s">
        <v>14</v>
      </c>
      <c r="B34" s="15">
        <v>31932</v>
      </c>
      <c r="C34" s="15">
        <v>3512.5199999999995</v>
      </c>
      <c r="D34" s="15">
        <v>5268.78</v>
      </c>
      <c r="E34" s="15">
        <v>6585.9750000000004</v>
      </c>
      <c r="F34" s="15">
        <v>6585.9750000000004</v>
      </c>
      <c r="G34" s="15">
        <v>6486.1875</v>
      </c>
      <c r="H34" s="15">
        <v>3492.5625</v>
      </c>
    </row>
    <row r="35" spans="1:8">
      <c r="A35" s="12" t="s">
        <v>15</v>
      </c>
      <c r="B35" s="13">
        <v>30734.55</v>
      </c>
      <c r="C35" s="13">
        <v>0</v>
      </c>
      <c r="D35" s="13">
        <v>0</v>
      </c>
      <c r="E35" s="13">
        <v>4390.6499999999996</v>
      </c>
      <c r="F35" s="13">
        <v>4390.6499999999996</v>
      </c>
      <c r="G35" s="13">
        <v>10976.625</v>
      </c>
      <c r="H35" s="13">
        <v>10976.625</v>
      </c>
    </row>
    <row r="36" spans="1:8">
      <c r="A36" s="16" t="s">
        <v>16</v>
      </c>
      <c r="B36" s="15">
        <v>62666.55</v>
      </c>
      <c r="C36" s="15">
        <v>3512.5199999999995</v>
      </c>
      <c r="D36" s="15">
        <v>5268.78</v>
      </c>
      <c r="E36" s="15">
        <v>10976.625</v>
      </c>
      <c r="F36" s="15">
        <v>10976.625</v>
      </c>
      <c r="G36" s="15">
        <v>17462.8125</v>
      </c>
      <c r="H36" s="15">
        <v>14469.1875</v>
      </c>
    </row>
    <row r="55" spans="1:8" ht="15.75" thickBot="1">
      <c r="A55" s="1" t="s">
        <v>1</v>
      </c>
      <c r="B55" s="1" t="e">
        <f>[1]Trans!O9</f>
        <v>#REF!</v>
      </c>
      <c r="C55" s="1" t="s">
        <v>2</v>
      </c>
      <c r="D55" s="19" t="e">
        <f>[1]Trans!Q9</f>
        <v>#REF!</v>
      </c>
    </row>
    <row r="56" spans="1:8" ht="15.75" thickBot="1">
      <c r="A56" s="24" t="s">
        <v>19</v>
      </c>
      <c r="B56" s="25" t="s">
        <v>18</v>
      </c>
      <c r="C56" s="26" t="s">
        <v>5</v>
      </c>
      <c r="D56" s="26" t="s">
        <v>6</v>
      </c>
      <c r="E56" s="26" t="s">
        <v>7</v>
      </c>
      <c r="F56" s="26" t="s">
        <v>8</v>
      </c>
      <c r="G56" s="26" t="s">
        <v>9</v>
      </c>
      <c r="H56" s="27" t="s">
        <v>10</v>
      </c>
    </row>
    <row r="57" spans="1:8">
      <c r="A57" s="9" t="s">
        <v>11</v>
      </c>
      <c r="B57" s="9">
        <v>2118</v>
      </c>
      <c r="C57" s="10">
        <v>220.48000000000002</v>
      </c>
      <c r="D57" s="10">
        <v>330.72</v>
      </c>
      <c r="E57" s="10">
        <v>482.29999999999995</v>
      </c>
      <c r="F57" s="10">
        <v>482.29999999999995</v>
      </c>
      <c r="G57" s="10">
        <v>394.10800000000006</v>
      </c>
      <c r="H57" s="10">
        <v>212.21200000000002</v>
      </c>
    </row>
    <row r="58" spans="1:8">
      <c r="A58" s="12" t="s">
        <v>12</v>
      </c>
      <c r="B58" s="13">
        <v>2071.12</v>
      </c>
      <c r="C58" s="13">
        <v>0</v>
      </c>
      <c r="D58" s="13">
        <v>0</v>
      </c>
      <c r="E58" s="13">
        <v>275.60000000000002</v>
      </c>
      <c r="F58" s="13">
        <v>275.60000000000002</v>
      </c>
      <c r="G58" s="13">
        <v>757.9</v>
      </c>
      <c r="H58" s="13">
        <v>757.9</v>
      </c>
    </row>
    <row r="59" spans="1:8">
      <c r="A59" s="14" t="s">
        <v>13</v>
      </c>
      <c r="B59" s="15">
        <v>4189.12</v>
      </c>
      <c r="C59" s="15">
        <v>220.48000000000002</v>
      </c>
      <c r="D59" s="15">
        <v>330.72</v>
      </c>
      <c r="E59" s="15">
        <v>757.9</v>
      </c>
      <c r="F59" s="15">
        <v>757.9</v>
      </c>
      <c r="G59" s="15">
        <v>1152.008</v>
      </c>
      <c r="H59" s="15">
        <v>970.11199999999997</v>
      </c>
    </row>
    <row r="60" spans="1:8">
      <c r="A60" s="14" t="s">
        <v>14</v>
      </c>
      <c r="B60" s="15">
        <v>6366.3600000000006</v>
      </c>
      <c r="C60" s="15">
        <v>661.44</v>
      </c>
      <c r="D60" s="15">
        <v>992.16000000000008</v>
      </c>
      <c r="E60" s="15">
        <v>1446.8999999999999</v>
      </c>
      <c r="F60" s="15">
        <v>1446.8999999999999</v>
      </c>
      <c r="G60" s="15">
        <v>1182.3240000000001</v>
      </c>
      <c r="H60" s="15">
        <v>636.63600000000008</v>
      </c>
    </row>
    <row r="61" spans="1:8">
      <c r="A61" s="12" t="s">
        <v>15</v>
      </c>
      <c r="B61" s="13">
        <v>6201</v>
      </c>
      <c r="C61" s="13">
        <v>0</v>
      </c>
      <c r="D61" s="13">
        <v>0</v>
      </c>
      <c r="E61" s="13">
        <v>826.80000000000007</v>
      </c>
      <c r="F61" s="13">
        <v>826.80000000000007</v>
      </c>
      <c r="G61" s="13">
        <v>2273.6999999999998</v>
      </c>
      <c r="H61" s="13">
        <v>2273.6999999999998</v>
      </c>
    </row>
    <row r="62" spans="1:8">
      <c r="A62" s="16" t="s">
        <v>16</v>
      </c>
      <c r="B62" s="15">
        <v>12567.359999999999</v>
      </c>
      <c r="C62" s="15">
        <v>661.44</v>
      </c>
      <c r="D62" s="15">
        <v>992.16000000000008</v>
      </c>
      <c r="E62" s="15">
        <v>2273.6999999999998</v>
      </c>
      <c r="F62" s="15">
        <v>2273.6999999999998</v>
      </c>
      <c r="G62" s="15">
        <v>3456.0239999999999</v>
      </c>
      <c r="H62" s="15">
        <v>2910.3359999999998</v>
      </c>
    </row>
  </sheetData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>
      <selection activeCell="J18" sqref="J18"/>
    </sheetView>
  </sheetViews>
  <sheetFormatPr baseColWidth="10" defaultRowHeight="15.75"/>
  <cols>
    <col min="1" max="1" width="26" bestFit="1" customWidth="1"/>
    <col min="8" max="8" width="13" bestFit="1" customWidth="1"/>
  </cols>
  <sheetData>
    <row r="2" spans="1:8" ht="16.5" thickBot="1"/>
    <row r="3" spans="1:8">
      <c r="A3" s="31" t="s">
        <v>3</v>
      </c>
      <c r="B3" s="33" t="s">
        <v>5</v>
      </c>
      <c r="C3" s="29" t="s">
        <v>6</v>
      </c>
      <c r="D3" s="33" t="s">
        <v>7</v>
      </c>
      <c r="E3" s="29" t="s">
        <v>8</v>
      </c>
      <c r="F3" s="33" t="s">
        <v>9</v>
      </c>
      <c r="G3" s="29" t="s">
        <v>10</v>
      </c>
      <c r="H3" s="41" t="s">
        <v>4</v>
      </c>
    </row>
    <row r="4" spans="1:8">
      <c r="A4" s="32" t="s">
        <v>22</v>
      </c>
      <c r="B4" s="34" t="e">
        <f>'metas nuevos y seguimientos'!#REF!</f>
        <v>#REF!</v>
      </c>
      <c r="C4" s="35">
        <v>3894</v>
      </c>
      <c r="D4" s="40" t="e">
        <f>SUM('metas nuevos y seguimientos'!#REF!)</f>
        <v>#REF!</v>
      </c>
      <c r="E4" s="35" t="e">
        <f>SUM('metas nuevos y seguimientos'!#REF!)</f>
        <v>#REF!</v>
      </c>
      <c r="F4" s="40" t="e">
        <f>SUM('metas nuevos y seguimientos'!#REF!)</f>
        <v>#REF!</v>
      </c>
      <c r="G4" s="35" t="e">
        <f>SUM('metas nuevos y seguimientos'!#REF!)</f>
        <v>#REF!</v>
      </c>
      <c r="H4" s="42" t="e">
        <f>SUM(B4:G4)</f>
        <v>#REF!</v>
      </c>
    </row>
    <row r="5" spans="1:8">
      <c r="A5" s="32" t="s">
        <v>21</v>
      </c>
      <c r="B5" s="34" t="e">
        <f>'metas nuevos y seguimientos'!#REF!</f>
        <v>#REF!</v>
      </c>
      <c r="C5" s="35" t="e">
        <f>'metas nuevos y seguimientos'!#REF!</f>
        <v>#REF!</v>
      </c>
      <c r="D5" s="34" t="e">
        <f>SUM('metas nuevos y seguimientos'!#REF!)</f>
        <v>#REF!</v>
      </c>
      <c r="E5" s="35" t="e">
        <f>SUM('metas nuevos y seguimientos'!#REF!)</f>
        <v>#REF!</v>
      </c>
      <c r="F5" s="34" t="e">
        <f>SUM('metas nuevos y seguimientos'!#REF!)</f>
        <v>#REF!</v>
      </c>
      <c r="G5" s="35" t="e">
        <f>SUM('metas nuevos y seguimientos'!#REF!)</f>
        <v>#REF!</v>
      </c>
      <c r="H5" s="42" t="e">
        <f>SUM(B5:G5)</f>
        <v>#REF!</v>
      </c>
    </row>
    <row r="6" spans="1:8">
      <c r="A6" s="32" t="s">
        <v>20</v>
      </c>
      <c r="B6" s="34" t="e">
        <f>'metas nuevos y seguimientos'!#REF!</f>
        <v>#REF!</v>
      </c>
      <c r="C6" s="35" t="e">
        <f>'metas nuevos y seguimientos'!#REF!</f>
        <v>#REF!</v>
      </c>
      <c r="D6" s="34" t="e">
        <f>'metas nuevos y seguimientos'!#REF!</f>
        <v>#REF!</v>
      </c>
      <c r="E6" s="35" t="e">
        <f>'metas nuevos y seguimientos'!#REF!</f>
        <v>#REF!</v>
      </c>
      <c r="F6" s="34" t="e">
        <f>'metas nuevos y seguimientos'!#REF!</f>
        <v>#REF!</v>
      </c>
      <c r="G6" s="35" t="e">
        <f>'metas nuevos y seguimientos'!#REF!</f>
        <v>#REF!</v>
      </c>
      <c r="H6" s="42" t="e">
        <f>SUM(B6:G6)</f>
        <v>#REF!</v>
      </c>
    </row>
    <row r="7" spans="1:8" ht="16.5" thickBot="1">
      <c r="A7" s="32" t="s">
        <v>12</v>
      </c>
      <c r="B7" s="36" t="e">
        <f>'metas nuevos y seguimientos'!#REF!</f>
        <v>#REF!</v>
      </c>
      <c r="C7" s="37" t="e">
        <f>'metas nuevos y seguimientos'!#REF!</f>
        <v>#REF!</v>
      </c>
      <c r="D7" s="36" t="e">
        <f>'metas nuevos y seguimientos'!#REF!</f>
        <v>#REF!</v>
      </c>
      <c r="E7" s="37" t="e">
        <f>'metas nuevos y seguimientos'!#REF!</f>
        <v>#REF!</v>
      </c>
      <c r="F7" s="36" t="e">
        <f>'metas nuevos y seguimientos'!#REF!</f>
        <v>#REF!</v>
      </c>
      <c r="G7" s="37" t="e">
        <f>'metas nuevos y seguimientos'!#REF!</f>
        <v>#REF!</v>
      </c>
      <c r="H7" s="43" t="e">
        <f>SUM(B7:G7)</f>
        <v>#REF!</v>
      </c>
    </row>
    <row r="8" spans="1:8">
      <c r="B8" s="38" t="e">
        <f>SUM(B6:B7)</f>
        <v>#REF!</v>
      </c>
      <c r="C8" s="38" t="e">
        <f t="shared" ref="C8:H8" si="0">SUM(C6:C7)</f>
        <v>#REF!</v>
      </c>
      <c r="D8" s="38" t="e">
        <f t="shared" si="0"/>
        <v>#REF!</v>
      </c>
      <c r="E8" s="38" t="e">
        <f t="shared" si="0"/>
        <v>#REF!</v>
      </c>
      <c r="F8" s="38" t="e">
        <f t="shared" si="0"/>
        <v>#REF!</v>
      </c>
      <c r="G8" s="38" t="e">
        <f t="shared" si="0"/>
        <v>#REF!</v>
      </c>
      <c r="H8" s="38" t="e">
        <f t="shared" si="0"/>
        <v>#REF!</v>
      </c>
    </row>
    <row r="9" spans="1:8">
      <c r="B9">
        <v>1558</v>
      </c>
      <c r="C9" s="38" t="e">
        <f>SUM(B8:C8)</f>
        <v>#REF!</v>
      </c>
      <c r="D9" s="39">
        <v>4826</v>
      </c>
      <c r="E9" s="38" t="e">
        <f>SUM(D8:E8)</f>
        <v>#REF!</v>
      </c>
      <c r="F9" s="39">
        <v>7577</v>
      </c>
      <c r="G9" s="38" t="e">
        <f>SUM(F8:G8)</f>
        <v>#REF!</v>
      </c>
    </row>
    <row r="10" spans="1:8">
      <c r="E10" s="38"/>
    </row>
    <row r="11" spans="1:8">
      <c r="D11">
        <f>3198+249</f>
        <v>3447</v>
      </c>
      <c r="E11" s="45">
        <f>D11/D9</f>
        <v>0.7142561127227518</v>
      </c>
    </row>
    <row r="13" spans="1:8" ht="16.5" thickBot="1">
      <c r="A13" s="44">
        <v>38</v>
      </c>
      <c r="B13" s="44" t="s">
        <v>23</v>
      </c>
      <c r="C13" s="44"/>
    </row>
    <row r="14" spans="1:8" ht="16.5" thickBot="1">
      <c r="A14" s="31" t="s">
        <v>3</v>
      </c>
      <c r="B14" s="33" t="s">
        <v>5</v>
      </c>
      <c r="C14" s="29" t="s">
        <v>6</v>
      </c>
      <c r="D14" s="33" t="s">
        <v>7</v>
      </c>
      <c r="E14" s="29" t="s">
        <v>8</v>
      </c>
      <c r="F14" s="33" t="s">
        <v>9</v>
      </c>
      <c r="G14" s="29" t="s">
        <v>10</v>
      </c>
    </row>
    <row r="15" spans="1:8">
      <c r="A15" s="51" t="s">
        <v>28</v>
      </c>
      <c r="B15" s="53">
        <f>B9</f>
        <v>1558</v>
      </c>
      <c r="C15" s="48" t="e">
        <f t="shared" ref="C15:G15" si="1">C9</f>
        <v>#REF!</v>
      </c>
      <c r="D15" s="53">
        <f t="shared" si="1"/>
        <v>4826</v>
      </c>
      <c r="E15" s="48" t="e">
        <f t="shared" si="1"/>
        <v>#REF!</v>
      </c>
      <c r="F15" s="53">
        <f t="shared" si="1"/>
        <v>7577</v>
      </c>
      <c r="G15" s="48" t="e">
        <f t="shared" si="1"/>
        <v>#REF!</v>
      </c>
    </row>
    <row r="16" spans="1:8" ht="16.5" thickBot="1">
      <c r="A16" s="52" t="s">
        <v>29</v>
      </c>
      <c r="B16" s="49">
        <v>1558</v>
      </c>
      <c r="C16" s="50">
        <v>2337</v>
      </c>
      <c r="D16" s="49">
        <v>4826</v>
      </c>
      <c r="E16" s="50">
        <v>4826</v>
      </c>
      <c r="F16" s="49">
        <v>7577</v>
      </c>
      <c r="G16" s="50">
        <v>6307</v>
      </c>
    </row>
    <row r="17" spans="1:7">
      <c r="A17" s="59" t="s">
        <v>24</v>
      </c>
      <c r="B17" s="54">
        <f>B16/6</f>
        <v>259.66666666666669</v>
      </c>
      <c r="C17" s="55">
        <f t="shared" ref="C17:G17" si="2">C16/6</f>
        <v>389.5</v>
      </c>
      <c r="D17" s="54">
        <f t="shared" si="2"/>
        <v>804.33333333333337</v>
      </c>
      <c r="E17" s="55">
        <f t="shared" si="2"/>
        <v>804.33333333333337</v>
      </c>
      <c r="F17" s="54">
        <f t="shared" si="2"/>
        <v>1262.8333333333333</v>
      </c>
      <c r="G17" s="55">
        <f t="shared" si="2"/>
        <v>1051.1666666666667</v>
      </c>
    </row>
    <row r="18" spans="1:7">
      <c r="A18" s="60" t="s">
        <v>25</v>
      </c>
      <c r="B18" s="34">
        <f>B17/38</f>
        <v>6.8333333333333339</v>
      </c>
      <c r="C18" s="35">
        <f t="shared" ref="C18:G18" si="3">C17/38</f>
        <v>10.25</v>
      </c>
      <c r="D18" s="34">
        <f t="shared" si="3"/>
        <v>21.166666666666668</v>
      </c>
      <c r="E18" s="35">
        <f t="shared" si="3"/>
        <v>21.166666666666668</v>
      </c>
      <c r="F18" s="34">
        <f t="shared" si="3"/>
        <v>33.232456140350877</v>
      </c>
      <c r="G18" s="35">
        <f t="shared" si="3"/>
        <v>27.662280701754387</v>
      </c>
    </row>
    <row r="19" spans="1:7">
      <c r="A19" s="60" t="s">
        <v>26</v>
      </c>
      <c r="B19" s="34">
        <f>B18*3</f>
        <v>20.5</v>
      </c>
      <c r="C19" s="35">
        <f t="shared" ref="C19:G19" si="4">C18*3</f>
        <v>30.75</v>
      </c>
      <c r="D19" s="34">
        <f t="shared" si="4"/>
        <v>63.5</v>
      </c>
      <c r="E19" s="35">
        <f t="shared" si="4"/>
        <v>63.5</v>
      </c>
      <c r="F19" s="34">
        <f t="shared" si="4"/>
        <v>99.69736842105263</v>
      </c>
      <c r="G19" s="35">
        <f t="shared" si="4"/>
        <v>82.986842105263165</v>
      </c>
    </row>
    <row r="20" spans="1:7" ht="16.5" thickBot="1">
      <c r="A20" s="61" t="s">
        <v>27</v>
      </c>
      <c r="B20" s="36">
        <f>B19/20</f>
        <v>1.0249999999999999</v>
      </c>
      <c r="C20" s="37">
        <f t="shared" ref="C20:G20" si="5">C19/20</f>
        <v>1.5375000000000001</v>
      </c>
      <c r="D20" s="36">
        <f t="shared" si="5"/>
        <v>3.1749999999999998</v>
      </c>
      <c r="E20" s="37">
        <f t="shared" si="5"/>
        <v>3.1749999999999998</v>
      </c>
      <c r="F20" s="36">
        <f t="shared" si="5"/>
        <v>4.9848684210526315</v>
      </c>
      <c r="G20" s="37">
        <f t="shared" si="5"/>
        <v>4.1493421052631581</v>
      </c>
    </row>
    <row r="21" spans="1:7" ht="16.5" thickBot="1"/>
    <row r="22" spans="1:7" ht="16.5" thickBot="1">
      <c r="A22" s="5" t="s">
        <v>31</v>
      </c>
      <c r="B22" s="7" t="s">
        <v>5</v>
      </c>
      <c r="C22" s="7" t="s">
        <v>6</v>
      </c>
      <c r="D22" s="7" t="s">
        <v>7</v>
      </c>
      <c r="E22" s="7" t="s">
        <v>8</v>
      </c>
      <c r="F22" s="7" t="s">
        <v>9</v>
      </c>
      <c r="G22" s="8" t="s">
        <v>10</v>
      </c>
    </row>
    <row r="23" spans="1:7">
      <c r="A23" s="46" t="s">
        <v>30</v>
      </c>
      <c r="B23" s="47" t="e">
        <f t="shared" ref="B23:G23" si="6">B6</f>
        <v>#REF!</v>
      </c>
      <c r="C23" s="47" t="e">
        <f t="shared" si="6"/>
        <v>#REF!</v>
      </c>
      <c r="D23" s="47" t="e">
        <f t="shared" si="6"/>
        <v>#REF!</v>
      </c>
      <c r="E23" s="47" t="e">
        <f t="shared" si="6"/>
        <v>#REF!</v>
      </c>
      <c r="F23" s="47" t="e">
        <f t="shared" si="6"/>
        <v>#REF!</v>
      </c>
      <c r="G23" s="48" t="e">
        <f t="shared" si="6"/>
        <v>#REF!</v>
      </c>
    </row>
    <row r="24" spans="1:7">
      <c r="A24" s="56" t="s">
        <v>24</v>
      </c>
      <c r="B24" s="30" t="e">
        <f>B23/6</f>
        <v>#REF!</v>
      </c>
      <c r="C24" s="30" t="e">
        <f t="shared" ref="C24:G24" si="7">C23/6</f>
        <v>#REF!</v>
      </c>
      <c r="D24" s="30" t="e">
        <f t="shared" si="7"/>
        <v>#REF!</v>
      </c>
      <c r="E24" s="30" t="e">
        <f t="shared" si="7"/>
        <v>#REF!</v>
      </c>
      <c r="F24" s="30" t="e">
        <f t="shared" si="7"/>
        <v>#REF!</v>
      </c>
      <c r="G24" s="35" t="e">
        <f t="shared" si="7"/>
        <v>#REF!</v>
      </c>
    </row>
    <row r="25" spans="1:7">
      <c r="A25" s="56" t="s">
        <v>25</v>
      </c>
      <c r="B25" s="30" t="e">
        <f>B24/38</f>
        <v>#REF!</v>
      </c>
      <c r="C25" s="30" t="e">
        <f t="shared" ref="C25:G25" si="8">C24/38</f>
        <v>#REF!</v>
      </c>
      <c r="D25" s="30" t="e">
        <f t="shared" si="8"/>
        <v>#REF!</v>
      </c>
      <c r="E25" s="30" t="e">
        <f t="shared" si="8"/>
        <v>#REF!</v>
      </c>
      <c r="F25" s="30" t="e">
        <f t="shared" si="8"/>
        <v>#REF!</v>
      </c>
      <c r="G25" s="35" t="e">
        <f t="shared" si="8"/>
        <v>#REF!</v>
      </c>
    </row>
    <row r="26" spans="1:7">
      <c r="A26" s="56" t="s">
        <v>26</v>
      </c>
      <c r="B26" s="30" t="e">
        <f>B25*3</f>
        <v>#REF!</v>
      </c>
      <c r="C26" s="30" t="e">
        <f t="shared" ref="C26:G26" si="9">C25*3</f>
        <v>#REF!</v>
      </c>
      <c r="D26" s="30" t="e">
        <f t="shared" si="9"/>
        <v>#REF!</v>
      </c>
      <c r="E26" s="30" t="e">
        <f t="shared" si="9"/>
        <v>#REF!</v>
      </c>
      <c r="F26" s="30" t="e">
        <f t="shared" si="9"/>
        <v>#REF!</v>
      </c>
      <c r="G26" s="35" t="e">
        <f t="shared" si="9"/>
        <v>#REF!</v>
      </c>
    </row>
    <row r="27" spans="1:7" ht="16.5" thickBot="1">
      <c r="A27" s="57" t="s">
        <v>27</v>
      </c>
      <c r="B27" s="58" t="e">
        <f>B26/20</f>
        <v>#REF!</v>
      </c>
      <c r="C27" s="58" t="e">
        <f t="shared" ref="C27:G27" si="10">C26/20</f>
        <v>#REF!</v>
      </c>
      <c r="D27" s="58" t="e">
        <f t="shared" si="10"/>
        <v>#REF!</v>
      </c>
      <c r="E27" s="58" t="e">
        <f t="shared" si="10"/>
        <v>#REF!</v>
      </c>
      <c r="F27" s="58" t="e">
        <f t="shared" si="10"/>
        <v>#REF!</v>
      </c>
      <c r="G27" s="37" t="e">
        <f t="shared" si="10"/>
        <v>#REF!</v>
      </c>
    </row>
    <row r="28" spans="1:7" ht="16.5" thickBot="1"/>
    <row r="29" spans="1:7" ht="16.5" thickBot="1">
      <c r="A29" s="5" t="s">
        <v>31</v>
      </c>
      <c r="B29" s="7" t="s">
        <v>5</v>
      </c>
      <c r="C29" s="7" t="s">
        <v>6</v>
      </c>
      <c r="D29" s="7" t="s">
        <v>7</v>
      </c>
      <c r="E29" s="7" t="s">
        <v>8</v>
      </c>
      <c r="F29" s="7" t="s">
        <v>9</v>
      </c>
      <c r="G29" s="8" t="s">
        <v>10</v>
      </c>
    </row>
    <row r="30" spans="1:7">
      <c r="A30" s="46" t="s">
        <v>30</v>
      </c>
      <c r="B30" s="47" t="e">
        <f>B7</f>
        <v>#REF!</v>
      </c>
      <c r="C30" s="47" t="e">
        <f t="shared" ref="C30:G30" si="11">C7</f>
        <v>#REF!</v>
      </c>
      <c r="D30" s="47" t="e">
        <f t="shared" si="11"/>
        <v>#REF!</v>
      </c>
      <c r="E30" s="47" t="e">
        <f t="shared" si="11"/>
        <v>#REF!</v>
      </c>
      <c r="F30" s="47" t="e">
        <f t="shared" si="11"/>
        <v>#REF!</v>
      </c>
      <c r="G30" s="48" t="e">
        <f t="shared" si="11"/>
        <v>#REF!</v>
      </c>
    </row>
    <row r="31" spans="1:7">
      <c r="A31" s="56" t="s">
        <v>24</v>
      </c>
      <c r="B31" s="30" t="e">
        <f>B30/6</f>
        <v>#REF!</v>
      </c>
      <c r="C31" s="30" t="e">
        <f t="shared" ref="C31" si="12">C30/6</f>
        <v>#REF!</v>
      </c>
      <c r="D31" s="30" t="e">
        <f t="shared" ref="D31" si="13">D30/6</f>
        <v>#REF!</v>
      </c>
      <c r="E31" s="30" t="e">
        <f t="shared" ref="E31" si="14">E30/6</f>
        <v>#REF!</v>
      </c>
      <c r="F31" s="30" t="e">
        <f t="shared" ref="F31" si="15">F30/6</f>
        <v>#REF!</v>
      </c>
      <c r="G31" s="35" t="e">
        <f t="shared" ref="G31" si="16">G30/6</f>
        <v>#REF!</v>
      </c>
    </row>
    <row r="32" spans="1:7">
      <c r="A32" s="56" t="s">
        <v>25</v>
      </c>
      <c r="B32" s="30" t="e">
        <f>B31/38</f>
        <v>#REF!</v>
      </c>
      <c r="C32" s="30" t="e">
        <f t="shared" ref="C32" si="17">C31/38</f>
        <v>#REF!</v>
      </c>
      <c r="D32" s="30" t="e">
        <f t="shared" ref="D32" si="18">D31/38</f>
        <v>#REF!</v>
      </c>
      <c r="E32" s="30" t="e">
        <f t="shared" ref="E32" si="19">E31/38</f>
        <v>#REF!</v>
      </c>
      <c r="F32" s="30" t="e">
        <f t="shared" ref="F32" si="20">F31/38</f>
        <v>#REF!</v>
      </c>
      <c r="G32" s="35" t="e">
        <f t="shared" ref="G32" si="21">G31/38</f>
        <v>#REF!</v>
      </c>
    </row>
    <row r="33" spans="1:7">
      <c r="A33" s="56" t="s">
        <v>26</v>
      </c>
      <c r="B33" s="30" t="e">
        <f>B32*3</f>
        <v>#REF!</v>
      </c>
      <c r="C33" s="30" t="e">
        <f t="shared" ref="C33" si="22">C32*3</f>
        <v>#REF!</v>
      </c>
      <c r="D33" s="30" t="e">
        <f t="shared" ref="D33" si="23">D32*3</f>
        <v>#REF!</v>
      </c>
      <c r="E33" s="30" t="e">
        <f t="shared" ref="E33" si="24">E32*3</f>
        <v>#REF!</v>
      </c>
      <c r="F33" s="30" t="e">
        <f t="shared" ref="F33" si="25">F32*3</f>
        <v>#REF!</v>
      </c>
      <c r="G33" s="35" t="e">
        <f t="shared" ref="G33" si="26">G32*3</f>
        <v>#REF!</v>
      </c>
    </row>
    <row r="34" spans="1:7" ht="16.5" thickBot="1">
      <c r="A34" s="57" t="s">
        <v>27</v>
      </c>
      <c r="B34" s="58" t="e">
        <f>B33/20</f>
        <v>#REF!</v>
      </c>
      <c r="C34" s="58" t="e">
        <f t="shared" ref="C34" si="27">C33/20</f>
        <v>#REF!</v>
      </c>
      <c r="D34" s="58" t="e">
        <f t="shared" ref="D34" si="28">D33/20</f>
        <v>#REF!</v>
      </c>
      <c r="E34" s="58" t="e">
        <f t="shared" ref="E34" si="29">E33/20</f>
        <v>#REF!</v>
      </c>
      <c r="F34" s="58" t="e">
        <f t="shared" ref="F34" si="30">F33/20</f>
        <v>#REF!</v>
      </c>
      <c r="G34" s="37" t="e">
        <f t="shared" ref="G34" si="31">G33/20</f>
        <v>#REF!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metas nuevos y seguimientos</vt:lpstr>
      <vt:lpstr>Comparativos de metas</vt:lpstr>
    </vt:vector>
  </TitlesOfParts>
  <Company>Gerardo Lara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Lara</dc:creator>
  <cp:lastModifiedBy>Maria Leydies Portillo</cp:lastModifiedBy>
  <dcterms:created xsi:type="dcterms:W3CDTF">2015-08-12T16:01:55Z</dcterms:created>
  <dcterms:modified xsi:type="dcterms:W3CDTF">2015-10-28T22:23:53Z</dcterms:modified>
</cp:coreProperties>
</file>