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codeName="ThisWorkbook" defaultThemeVersion="124226"/>
  <mc:AlternateContent xmlns:mc="http://schemas.openxmlformats.org/markup-compatibility/2006">
    <mc:Choice Requires="x15">
      <x15ac:absPath xmlns:x15ac="http://schemas.microsoft.com/office/spreadsheetml/2010/11/ac" url="C:\Users\jgaray\Desktop\Enviada Jue.14 Dicb2017 a F.M\ANEXOS DEL PENMTB 2017-2021\"/>
    </mc:Choice>
  </mc:AlternateContent>
  <bookViews>
    <workbookView xWindow="0" yWindow="0" windowWidth="20205" windowHeight="6735" tabRatio="842" activeTab="5"/>
  </bookViews>
  <sheets>
    <sheet name="EJERCICIO PRIORIZACION" sheetId="25" r:id="rId1"/>
    <sheet name="Ponderacion" sheetId="5" state="veryHidden" r:id="rId2"/>
    <sheet name="ANEXO 8 Tab. de variab.(PENMTB)" sheetId="26" r:id="rId3"/>
    <sheet name="52 MUNICIPIOS DE ALTA BRECHA " sheetId="33" r:id="rId4"/>
    <sheet name="187 MUNICIPIOS DE MODERADA BREC" sheetId="34" r:id="rId5"/>
    <sheet name="23 MUNICIPIOS DE BAJA BRECHA" sheetId="36" r:id="rId6"/>
  </sheets>
  <externalReferences>
    <externalReference r:id="rId7"/>
  </externalReferences>
  <definedNames>
    <definedName name="_xlnm._FilterDatabase" localSheetId="4" hidden="1">'187 MUNICIPIOS DE MODERADA BREC'!$A$5:$BU$204</definedName>
    <definedName name="_xlnm._FilterDatabase" localSheetId="5" hidden="1">'23 MUNICIPIOS DE BAJA BRECHA'!$A$5:$BU$39</definedName>
    <definedName name="_xlnm._FilterDatabase" localSheetId="3" hidden="1">'52 MUNICIPIOS DE ALTA BRECHA '!$A$5:$BU$125</definedName>
    <definedName name="_xlnm._FilterDatabase" localSheetId="0" hidden="1">'EJERCICIO PRIORIZACION'!$A$5:$BU$278</definedName>
    <definedName name="_xlnm.Print_Area" localSheetId="4">'187 MUNICIPIOS DE MODERADA BREC'!$B$6:$AH$194</definedName>
    <definedName name="_xlnm.Print_Area" localSheetId="5">'23 MUNICIPIOS DE BAJA BRECHA'!$B$6:$AH$29</definedName>
    <definedName name="_xlnm.Print_Area" localSheetId="3">'52 MUNICIPIOS DE ALTA BRECHA '!$B$6:$AH$115</definedName>
    <definedName name="_xlnm.Print_Area" localSheetId="0">'EJERCICIO PRIORIZACION'!$B$6:$AH$268</definedName>
    <definedName name="ponderacion" localSheetId="4">[1]Ponderacion!$A$1:$B$4</definedName>
    <definedName name="ponderacion" localSheetId="5">[1]Ponderacion!$A$1:$B$4</definedName>
    <definedName name="ponderacion" localSheetId="3">[1]Ponderacion!$A$1:$B$4</definedName>
    <definedName name="ponderacion" localSheetId="0">[1]Ponderacion!$A$1:$B$4</definedName>
    <definedName name="ponderacion">Ponderacion!$A$1:$B$4</definedName>
    <definedName name="ponderacion2" localSheetId="4">[1]Ponderacion!#REF!</definedName>
    <definedName name="ponderacion2" localSheetId="5">[1]Ponderacion!#REF!</definedName>
    <definedName name="ponderacion2" localSheetId="3">[1]Ponderacion!#REF!</definedName>
    <definedName name="ponderacion2" localSheetId="0">[1]Ponderacion!#REF!</definedName>
    <definedName name="ponderacion2">Ponderacion!#REF!</definedName>
  </definedNames>
  <calcPr calcId="162913" iterateDelta="1E-4"/>
</workbook>
</file>

<file path=xl/calcChain.xml><?xml version="1.0" encoding="utf-8"?>
<calcChain xmlns="http://schemas.openxmlformats.org/spreadsheetml/2006/main">
  <c r="C35" i="36" l="1"/>
  <c r="C200" i="34"/>
  <c r="C121" i="33"/>
  <c r="V29" i="36"/>
  <c r="W29" i="36"/>
  <c r="Y29" i="36"/>
  <c r="Z29" i="36"/>
  <c r="AA29" i="36"/>
  <c r="AB29" i="36"/>
  <c r="AC29" i="36"/>
  <c r="AD29" i="36"/>
  <c r="AE29" i="36"/>
  <c r="AF29" i="36"/>
  <c r="AG29" i="36"/>
  <c r="X29" i="36"/>
  <c r="AL29" i="36"/>
  <c r="AK29" i="36"/>
  <c r="D29" i="36"/>
  <c r="BG28" i="36"/>
  <c r="BE28" i="36"/>
  <c r="BA28" i="36"/>
  <c r="AU28" i="36"/>
  <c r="AJ28" i="36"/>
  <c r="AI28" i="36"/>
  <c r="AM28" i="36" s="1"/>
  <c r="AH28" i="36"/>
  <c r="AV28" i="36" s="1"/>
  <c r="J28" i="36"/>
  <c r="H28" i="36"/>
  <c r="G28" i="36"/>
  <c r="BG27" i="36"/>
  <c r="BE27" i="36"/>
  <c r="BA27" i="36"/>
  <c r="AU27" i="36"/>
  <c r="AJ27" i="36"/>
  <c r="AI27" i="36"/>
  <c r="AM27" i="36" s="1"/>
  <c r="AN27" i="36" s="1"/>
  <c r="AH27" i="36"/>
  <c r="AV27" i="36" s="1"/>
  <c r="J27" i="36"/>
  <c r="H27" i="36"/>
  <c r="G27" i="36"/>
  <c r="BG26" i="36"/>
  <c r="BE26" i="36"/>
  <c r="BA26" i="36"/>
  <c r="AU26" i="36"/>
  <c r="AJ26" i="36"/>
  <c r="AI26" i="36"/>
  <c r="AH26" i="36"/>
  <c r="AV26" i="36" s="1"/>
  <c r="J26" i="36"/>
  <c r="H26" i="36"/>
  <c r="G26" i="36"/>
  <c r="BG25" i="36"/>
  <c r="BE25" i="36"/>
  <c r="BA25" i="36"/>
  <c r="AU25" i="36"/>
  <c r="AJ25" i="36"/>
  <c r="AI25" i="36"/>
  <c r="AM25" i="36" s="1"/>
  <c r="AH25" i="36"/>
  <c r="AV25" i="36" s="1"/>
  <c r="J25" i="36"/>
  <c r="H25" i="36"/>
  <c r="G25" i="36"/>
  <c r="BG24" i="36"/>
  <c r="BE24" i="36"/>
  <c r="BA24" i="36"/>
  <c r="AU24" i="36"/>
  <c r="AJ24" i="36"/>
  <c r="AI24" i="36"/>
  <c r="AM24" i="36" s="1"/>
  <c r="AH24" i="36"/>
  <c r="AV24" i="36" s="1"/>
  <c r="J24" i="36"/>
  <c r="H24" i="36"/>
  <c r="G24" i="36"/>
  <c r="BG23" i="36"/>
  <c r="BE23" i="36"/>
  <c r="BA23" i="36"/>
  <c r="AU23" i="36"/>
  <c r="AJ23" i="36"/>
  <c r="AI23" i="36"/>
  <c r="AM23" i="36" s="1"/>
  <c r="AH23" i="36"/>
  <c r="AV23" i="36" s="1"/>
  <c r="J23" i="36"/>
  <c r="H23" i="36"/>
  <c r="G23" i="36"/>
  <c r="BG22" i="36"/>
  <c r="BE22" i="36"/>
  <c r="BA22" i="36"/>
  <c r="AU22" i="36"/>
  <c r="AJ22" i="36"/>
  <c r="AI22" i="36"/>
  <c r="AM22" i="36" s="1"/>
  <c r="AH22" i="36"/>
  <c r="AV22" i="36" s="1"/>
  <c r="J22" i="36"/>
  <c r="H22" i="36"/>
  <c r="G22" i="36"/>
  <c r="BG21" i="36"/>
  <c r="BE21" i="36"/>
  <c r="BA21" i="36"/>
  <c r="AU21" i="36"/>
  <c r="AJ21" i="36"/>
  <c r="AI21" i="36"/>
  <c r="AM21" i="36" s="1"/>
  <c r="AH21" i="36"/>
  <c r="AV21" i="36" s="1"/>
  <c r="J21" i="36"/>
  <c r="H21" i="36"/>
  <c r="G21" i="36"/>
  <c r="BG20" i="36"/>
  <c r="BE20" i="36"/>
  <c r="BA20" i="36"/>
  <c r="AU20" i="36"/>
  <c r="AJ20" i="36"/>
  <c r="AI20" i="36"/>
  <c r="AM20" i="36" s="1"/>
  <c r="AH20" i="36"/>
  <c r="AV20" i="36" s="1"/>
  <c r="J20" i="36"/>
  <c r="H20" i="36"/>
  <c r="G20" i="36"/>
  <c r="BG19" i="36"/>
  <c r="BE19" i="36"/>
  <c r="BA19" i="36"/>
  <c r="AU19" i="36"/>
  <c r="AJ19" i="36"/>
  <c r="AI19" i="36"/>
  <c r="AM19" i="36" s="1"/>
  <c r="AO19" i="36" s="1"/>
  <c r="AH19" i="36"/>
  <c r="AV19" i="36" s="1"/>
  <c r="J19" i="36"/>
  <c r="H19" i="36"/>
  <c r="G19" i="36"/>
  <c r="BG18" i="36"/>
  <c r="BE18" i="36"/>
  <c r="BA18" i="36"/>
  <c r="AU18" i="36"/>
  <c r="AJ18" i="36"/>
  <c r="AI18" i="36"/>
  <c r="AM18" i="36" s="1"/>
  <c r="AN18" i="36" s="1"/>
  <c r="AH18" i="36"/>
  <c r="AV18" i="36" s="1"/>
  <c r="J18" i="36"/>
  <c r="H18" i="36"/>
  <c r="G18" i="36"/>
  <c r="BG17" i="36"/>
  <c r="BE17" i="36"/>
  <c r="BA17" i="36"/>
  <c r="AU17" i="36"/>
  <c r="AJ17" i="36"/>
  <c r="AI17" i="36"/>
  <c r="AM17" i="36" s="1"/>
  <c r="AH17" i="36"/>
  <c r="AV17" i="36" s="1"/>
  <c r="J17" i="36"/>
  <c r="H17" i="36"/>
  <c r="G17" i="36"/>
  <c r="BG16" i="36"/>
  <c r="BE16" i="36"/>
  <c r="BA16" i="36"/>
  <c r="AU16" i="36"/>
  <c r="AJ16" i="36"/>
  <c r="AI16" i="36"/>
  <c r="AM16" i="36" s="1"/>
  <c r="AH16" i="36"/>
  <c r="AV16" i="36" s="1"/>
  <c r="J16" i="36"/>
  <c r="H16" i="36"/>
  <c r="G16" i="36"/>
  <c r="BG15" i="36"/>
  <c r="BE15" i="36"/>
  <c r="BA15" i="36"/>
  <c r="AU15" i="36"/>
  <c r="AJ15" i="36"/>
  <c r="AI15" i="36"/>
  <c r="AM15" i="36" s="1"/>
  <c r="AN15" i="36" s="1"/>
  <c r="AH15" i="36"/>
  <c r="AV15" i="36" s="1"/>
  <c r="J15" i="36"/>
  <c r="H15" i="36"/>
  <c r="G15" i="36"/>
  <c r="BG14" i="36"/>
  <c r="BE14" i="36"/>
  <c r="BA14" i="36"/>
  <c r="AU14" i="36"/>
  <c r="AJ14" i="36"/>
  <c r="AI14" i="36"/>
  <c r="AH14" i="36"/>
  <c r="AV14" i="36" s="1"/>
  <c r="J14" i="36"/>
  <c r="H14" i="36"/>
  <c r="G14" i="36"/>
  <c r="BG13" i="36"/>
  <c r="BE13" i="36"/>
  <c r="BA13" i="36"/>
  <c r="AU13" i="36"/>
  <c r="AJ13" i="36"/>
  <c r="AI13" i="36"/>
  <c r="AM13" i="36" s="1"/>
  <c r="AN13" i="36" s="1"/>
  <c r="AH13" i="36"/>
  <c r="AV13" i="36" s="1"/>
  <c r="J13" i="36"/>
  <c r="H13" i="36"/>
  <c r="G13" i="36"/>
  <c r="BG12" i="36"/>
  <c r="BE12" i="36"/>
  <c r="BA12" i="36"/>
  <c r="AU12" i="36"/>
  <c r="AJ12" i="36"/>
  <c r="AI12" i="36"/>
  <c r="AM12" i="36" s="1"/>
  <c r="AN12" i="36" s="1"/>
  <c r="AH12" i="36"/>
  <c r="AV12" i="36" s="1"/>
  <c r="J12" i="36"/>
  <c r="H12" i="36"/>
  <c r="G12" i="36"/>
  <c r="BG11" i="36"/>
  <c r="BE11" i="36"/>
  <c r="BA11" i="36"/>
  <c r="AU11" i="36"/>
  <c r="AJ11" i="36"/>
  <c r="AI11" i="36"/>
  <c r="AH11" i="36"/>
  <c r="AV11" i="36" s="1"/>
  <c r="J11" i="36"/>
  <c r="H11" i="36"/>
  <c r="G11" i="36"/>
  <c r="BG10" i="36"/>
  <c r="BE10" i="36"/>
  <c r="BA10" i="36"/>
  <c r="AU10" i="36"/>
  <c r="AJ10" i="36"/>
  <c r="AI10" i="36"/>
  <c r="AM10" i="36" s="1"/>
  <c r="AH10" i="36"/>
  <c r="AV10" i="36" s="1"/>
  <c r="J10" i="36"/>
  <c r="H10" i="36"/>
  <c r="G10" i="36"/>
  <c r="BG9" i="36"/>
  <c r="BE9" i="36"/>
  <c r="BA9" i="36"/>
  <c r="AU9" i="36"/>
  <c r="AJ9" i="36"/>
  <c r="AI9" i="36"/>
  <c r="AM9" i="36" s="1"/>
  <c r="AH9" i="36"/>
  <c r="AV9" i="36" s="1"/>
  <c r="J9" i="36"/>
  <c r="H9" i="36"/>
  <c r="G9" i="36"/>
  <c r="BG8" i="36"/>
  <c r="BE8" i="36"/>
  <c r="BA8" i="36"/>
  <c r="AU8" i="36"/>
  <c r="AJ8" i="36"/>
  <c r="AI8" i="36"/>
  <c r="AH8" i="36"/>
  <c r="AV8" i="36" s="1"/>
  <c r="J8" i="36"/>
  <c r="H8" i="36"/>
  <c r="G8" i="36"/>
  <c r="BG7" i="36"/>
  <c r="BE7" i="36"/>
  <c r="BA7" i="36"/>
  <c r="AU7" i="36"/>
  <c r="AJ7" i="36"/>
  <c r="AI7" i="36"/>
  <c r="AH7" i="36"/>
  <c r="AV7" i="36" s="1"/>
  <c r="J7" i="36"/>
  <c r="H7" i="36"/>
  <c r="G7" i="36"/>
  <c r="BG6" i="36"/>
  <c r="BE6" i="36"/>
  <c r="BA6" i="36"/>
  <c r="AU6" i="36"/>
  <c r="AJ6" i="36"/>
  <c r="AI6" i="36"/>
  <c r="AM6" i="36" s="1"/>
  <c r="AH6" i="36"/>
  <c r="AV6" i="36" s="1"/>
  <c r="J6" i="36"/>
  <c r="H6" i="36"/>
  <c r="G6" i="36"/>
  <c r="AG115" i="33"/>
  <c r="AL194" i="34"/>
  <c r="AK194" i="34"/>
  <c r="AG194" i="34"/>
  <c r="AF194" i="34"/>
  <c r="AE194" i="34"/>
  <c r="AD194" i="34"/>
  <c r="AC194" i="34"/>
  <c r="AB194" i="34"/>
  <c r="AA194" i="34"/>
  <c r="Z194" i="34"/>
  <c r="Y194" i="34"/>
  <c r="X194" i="34"/>
  <c r="D194" i="34"/>
  <c r="BG193" i="34"/>
  <c r="BD193" i="34"/>
  <c r="BE193" i="34" s="1"/>
  <c r="BA193" i="34"/>
  <c r="AU193" i="34"/>
  <c r="AJ193" i="34"/>
  <c r="AI193" i="34"/>
  <c r="AM193" i="34" s="1"/>
  <c r="AH193" i="34"/>
  <c r="AV193" i="34" s="1"/>
  <c r="J193" i="34"/>
  <c r="H193" i="34"/>
  <c r="G193" i="34"/>
  <c r="BG192" i="34"/>
  <c r="BE192" i="34"/>
  <c r="BA192" i="34"/>
  <c r="AU192" i="34"/>
  <c r="AJ192" i="34"/>
  <c r="AI192" i="34"/>
  <c r="AM192" i="34" s="1"/>
  <c r="AH192" i="34"/>
  <c r="AV192" i="34" s="1"/>
  <c r="J192" i="34"/>
  <c r="H192" i="34"/>
  <c r="G192" i="34"/>
  <c r="BG191" i="34"/>
  <c r="BE191" i="34"/>
  <c r="BA191" i="34"/>
  <c r="AU191" i="34"/>
  <c r="AJ191" i="34"/>
  <c r="AI191" i="34"/>
  <c r="AM191" i="34" s="1"/>
  <c r="AH191" i="34"/>
  <c r="AV191" i="34" s="1"/>
  <c r="J191" i="34"/>
  <c r="H191" i="34"/>
  <c r="G191" i="34"/>
  <c r="BG190" i="34"/>
  <c r="BE190" i="34"/>
  <c r="BA190" i="34"/>
  <c r="AU190" i="34"/>
  <c r="AJ190" i="34"/>
  <c r="AI190" i="34"/>
  <c r="AM190" i="34" s="1"/>
  <c r="AH190" i="34"/>
  <c r="AV190" i="34" s="1"/>
  <c r="J190" i="34"/>
  <c r="H190" i="34"/>
  <c r="G190" i="34"/>
  <c r="BG189" i="34"/>
  <c r="BE189" i="34"/>
  <c r="BA189" i="34"/>
  <c r="AU189" i="34"/>
  <c r="AJ189" i="34"/>
  <c r="AI189" i="34"/>
  <c r="AM189" i="34" s="1"/>
  <c r="AN189" i="34" s="1"/>
  <c r="AH189" i="34"/>
  <c r="AV189" i="34" s="1"/>
  <c r="J189" i="34"/>
  <c r="H189" i="34"/>
  <c r="G189" i="34"/>
  <c r="BG188" i="34"/>
  <c r="BE188" i="34"/>
  <c r="BA188" i="34"/>
  <c r="AU188" i="34"/>
  <c r="AJ188" i="34"/>
  <c r="AI188" i="34"/>
  <c r="AH188" i="34"/>
  <c r="AV188" i="34" s="1"/>
  <c r="J188" i="34"/>
  <c r="H188" i="34"/>
  <c r="G188" i="34"/>
  <c r="BG187" i="34"/>
  <c r="BE187" i="34"/>
  <c r="BA187" i="34"/>
  <c r="AU187" i="34"/>
  <c r="AJ187" i="34"/>
  <c r="AI187" i="34"/>
  <c r="AH187" i="34"/>
  <c r="AV187" i="34" s="1"/>
  <c r="J187" i="34"/>
  <c r="H187" i="34"/>
  <c r="G187" i="34"/>
  <c r="BG186" i="34"/>
  <c r="BE186" i="34"/>
  <c r="BA186" i="34"/>
  <c r="AU186" i="34"/>
  <c r="AJ186" i="34"/>
  <c r="AI186" i="34"/>
  <c r="AH186" i="34"/>
  <c r="AV186" i="34" s="1"/>
  <c r="J186" i="34"/>
  <c r="H186" i="34"/>
  <c r="G186" i="34"/>
  <c r="BG185" i="34"/>
  <c r="BE185" i="34"/>
  <c r="BA185" i="34"/>
  <c r="AU185" i="34"/>
  <c r="AJ185" i="34"/>
  <c r="AI185" i="34"/>
  <c r="AM185" i="34" s="1"/>
  <c r="AO185" i="34" s="1"/>
  <c r="AH185" i="34"/>
  <c r="AV185" i="34" s="1"/>
  <c r="J185" i="34"/>
  <c r="H185" i="34"/>
  <c r="G185" i="34"/>
  <c r="BG184" i="34"/>
  <c r="BE184" i="34"/>
  <c r="BA184" i="34"/>
  <c r="AU184" i="34"/>
  <c r="AJ184" i="34"/>
  <c r="AI184" i="34"/>
  <c r="AH184" i="34"/>
  <c r="AV184" i="34" s="1"/>
  <c r="J184" i="34"/>
  <c r="H184" i="34"/>
  <c r="G184" i="34"/>
  <c r="BG183" i="34"/>
  <c r="BE183" i="34"/>
  <c r="BA183" i="34"/>
  <c r="AU183" i="34"/>
  <c r="AJ183" i="34"/>
  <c r="AI183" i="34"/>
  <c r="AH183" i="34"/>
  <c r="AV183" i="34" s="1"/>
  <c r="J183" i="34"/>
  <c r="H183" i="34"/>
  <c r="G183" i="34"/>
  <c r="BG182" i="34"/>
  <c r="BE182" i="34"/>
  <c r="BA182" i="34"/>
  <c r="AU182" i="34"/>
  <c r="AJ182" i="34"/>
  <c r="AI182" i="34"/>
  <c r="AH182" i="34"/>
  <c r="AV182" i="34" s="1"/>
  <c r="J182" i="34"/>
  <c r="H182" i="34"/>
  <c r="G182" i="34"/>
  <c r="BG181" i="34"/>
  <c r="BE181" i="34"/>
  <c r="BA181" i="34"/>
  <c r="AU181" i="34"/>
  <c r="AJ181" i="34"/>
  <c r="AI181" i="34"/>
  <c r="AM181" i="34" s="1"/>
  <c r="AH181" i="34"/>
  <c r="AV181" i="34" s="1"/>
  <c r="J181" i="34"/>
  <c r="H181" i="34"/>
  <c r="G181" i="34"/>
  <c r="BG180" i="34"/>
  <c r="BE180" i="34"/>
  <c r="BA180" i="34"/>
  <c r="AU180" i="34"/>
  <c r="AJ180" i="34"/>
  <c r="AI180" i="34"/>
  <c r="AH180" i="34"/>
  <c r="AV180" i="34" s="1"/>
  <c r="J180" i="34"/>
  <c r="H180" i="34"/>
  <c r="G180" i="34"/>
  <c r="BG179" i="34"/>
  <c r="BE179" i="34"/>
  <c r="BA179" i="34"/>
  <c r="AU179" i="34"/>
  <c r="AJ179" i="34"/>
  <c r="AI179" i="34"/>
  <c r="AM179" i="34" s="1"/>
  <c r="AN179" i="34" s="1"/>
  <c r="AH179" i="34"/>
  <c r="AV179" i="34" s="1"/>
  <c r="J179" i="34"/>
  <c r="H179" i="34"/>
  <c r="G179" i="34"/>
  <c r="BG178" i="34"/>
  <c r="BE178" i="34"/>
  <c r="BA178" i="34"/>
  <c r="AU178" i="34"/>
  <c r="AJ178" i="34"/>
  <c r="AI178" i="34"/>
  <c r="AH178" i="34"/>
  <c r="AV178" i="34" s="1"/>
  <c r="J178" i="34"/>
  <c r="H178" i="34"/>
  <c r="G178" i="34"/>
  <c r="BG177" i="34"/>
  <c r="BE177" i="34"/>
  <c r="BA177" i="34"/>
  <c r="AU177" i="34"/>
  <c r="AJ177" i="34"/>
  <c r="AI177" i="34"/>
  <c r="AM177" i="34" s="1"/>
  <c r="AH177" i="34"/>
  <c r="AV177" i="34" s="1"/>
  <c r="J177" i="34"/>
  <c r="H177" i="34"/>
  <c r="G177" i="34"/>
  <c r="BG176" i="34"/>
  <c r="BE176" i="34"/>
  <c r="BA176" i="34"/>
  <c r="AU176" i="34"/>
  <c r="AJ176" i="34"/>
  <c r="AI176" i="34"/>
  <c r="AM176" i="34" s="1"/>
  <c r="AH176" i="34"/>
  <c r="AV176" i="34" s="1"/>
  <c r="J176" i="34"/>
  <c r="H176" i="34"/>
  <c r="G176" i="34"/>
  <c r="BG175" i="34"/>
  <c r="BE175" i="34"/>
  <c r="BA175" i="34"/>
  <c r="AU175" i="34"/>
  <c r="AJ175" i="34"/>
  <c r="AI175" i="34"/>
  <c r="AM175" i="34" s="1"/>
  <c r="AN175" i="34" s="1"/>
  <c r="AH175" i="34"/>
  <c r="AV175" i="34" s="1"/>
  <c r="J175" i="34"/>
  <c r="H175" i="34"/>
  <c r="G175" i="34"/>
  <c r="BG174" i="34"/>
  <c r="BE174" i="34"/>
  <c r="BA174" i="34"/>
  <c r="AU174" i="34"/>
  <c r="AJ174" i="34"/>
  <c r="AI174" i="34"/>
  <c r="AH174" i="34"/>
  <c r="AV174" i="34" s="1"/>
  <c r="J174" i="34"/>
  <c r="H174" i="34"/>
  <c r="G174" i="34"/>
  <c r="BG173" i="34"/>
  <c r="BE173" i="34"/>
  <c r="BA173" i="34"/>
  <c r="AU173" i="34"/>
  <c r="AJ173" i="34"/>
  <c r="AI173" i="34"/>
  <c r="AM173" i="34" s="1"/>
  <c r="AH173" i="34"/>
  <c r="AV173" i="34" s="1"/>
  <c r="J173" i="34"/>
  <c r="H173" i="34"/>
  <c r="G173" i="34"/>
  <c r="BG172" i="34"/>
  <c r="BE172" i="34"/>
  <c r="BA172" i="34"/>
  <c r="AU172" i="34"/>
  <c r="AJ172" i="34"/>
  <c r="AI172" i="34"/>
  <c r="AM172" i="34" s="1"/>
  <c r="AH172" i="34"/>
  <c r="AV172" i="34" s="1"/>
  <c r="J172" i="34"/>
  <c r="H172" i="34"/>
  <c r="G172" i="34"/>
  <c r="BG171" i="34"/>
  <c r="BE171" i="34"/>
  <c r="BA171" i="34"/>
  <c r="AU171" i="34"/>
  <c r="AJ171" i="34"/>
  <c r="AI171" i="34"/>
  <c r="AM171" i="34" s="1"/>
  <c r="AN171" i="34" s="1"/>
  <c r="AH171" i="34"/>
  <c r="AV171" i="34" s="1"/>
  <c r="J171" i="34"/>
  <c r="H171" i="34"/>
  <c r="G171" i="34"/>
  <c r="BG170" i="34"/>
  <c r="BE170" i="34"/>
  <c r="BA170" i="34"/>
  <c r="AU170" i="34"/>
  <c r="AJ170" i="34"/>
  <c r="AI170" i="34"/>
  <c r="AH170" i="34"/>
  <c r="AV170" i="34" s="1"/>
  <c r="J170" i="34"/>
  <c r="H170" i="34"/>
  <c r="G170" i="34"/>
  <c r="BG169" i="34"/>
  <c r="BE169" i="34"/>
  <c r="BA169" i="34"/>
  <c r="AU169" i="34"/>
  <c r="AJ169" i="34"/>
  <c r="AI169" i="34"/>
  <c r="AM169" i="34" s="1"/>
  <c r="AH169" i="34"/>
  <c r="AV169" i="34" s="1"/>
  <c r="J169" i="34"/>
  <c r="H169" i="34"/>
  <c r="G169" i="34"/>
  <c r="BG168" i="34"/>
  <c r="BE168" i="34"/>
  <c r="BA168" i="34"/>
  <c r="AU168" i="34"/>
  <c r="AJ168" i="34"/>
  <c r="AI168" i="34"/>
  <c r="AM168" i="34" s="1"/>
  <c r="AH168" i="34"/>
  <c r="AV168" i="34" s="1"/>
  <c r="J168" i="34"/>
  <c r="H168" i="34"/>
  <c r="G168" i="34"/>
  <c r="BG167" i="34"/>
  <c r="BE167" i="34"/>
  <c r="BA167" i="34"/>
  <c r="AU167" i="34"/>
  <c r="AJ167" i="34"/>
  <c r="AI167" i="34"/>
  <c r="AM167" i="34" s="1"/>
  <c r="AN167" i="34" s="1"/>
  <c r="AH167" i="34"/>
  <c r="AV167" i="34" s="1"/>
  <c r="J167" i="34"/>
  <c r="H167" i="34"/>
  <c r="G167" i="34"/>
  <c r="BG166" i="34"/>
  <c r="BE166" i="34"/>
  <c r="BA166" i="34"/>
  <c r="AU166" i="34"/>
  <c r="AJ166" i="34"/>
  <c r="AI166" i="34"/>
  <c r="AH166" i="34"/>
  <c r="AV166" i="34" s="1"/>
  <c r="J166" i="34"/>
  <c r="H166" i="34"/>
  <c r="G166" i="34"/>
  <c r="BG165" i="34"/>
  <c r="BE165" i="34"/>
  <c r="BA165" i="34"/>
  <c r="AU165" i="34"/>
  <c r="AJ165" i="34"/>
  <c r="AI165" i="34"/>
  <c r="AM165" i="34" s="1"/>
  <c r="AH165" i="34"/>
  <c r="AV165" i="34" s="1"/>
  <c r="J165" i="34"/>
  <c r="H165" i="34"/>
  <c r="G165" i="34"/>
  <c r="BG164" i="34"/>
  <c r="BE164" i="34"/>
  <c r="BA164" i="34"/>
  <c r="AU164" i="34"/>
  <c r="AJ164" i="34"/>
  <c r="AI164" i="34"/>
  <c r="AM164" i="34" s="1"/>
  <c r="AH164" i="34"/>
  <c r="AV164" i="34" s="1"/>
  <c r="J164" i="34"/>
  <c r="H164" i="34"/>
  <c r="G164" i="34"/>
  <c r="BG163" i="34"/>
  <c r="BE163" i="34"/>
  <c r="BA163" i="34"/>
  <c r="AU163" i="34"/>
  <c r="AJ163" i="34"/>
  <c r="AI163" i="34"/>
  <c r="AM163" i="34" s="1"/>
  <c r="AN163" i="34" s="1"/>
  <c r="AH163" i="34"/>
  <c r="AV163" i="34" s="1"/>
  <c r="J163" i="34"/>
  <c r="H163" i="34"/>
  <c r="G163" i="34"/>
  <c r="BG162" i="34"/>
  <c r="BE162" i="34"/>
  <c r="BA162" i="34"/>
  <c r="AU162" i="34"/>
  <c r="AJ162" i="34"/>
  <c r="AI162" i="34"/>
  <c r="AH162" i="34"/>
  <c r="AV162" i="34" s="1"/>
  <c r="J162" i="34"/>
  <c r="H162" i="34"/>
  <c r="G162" i="34"/>
  <c r="BG161" i="34"/>
  <c r="BE161" i="34"/>
  <c r="BA161" i="34"/>
  <c r="AU161" i="34"/>
  <c r="AJ161" i="34"/>
  <c r="AI161" i="34"/>
  <c r="AM161" i="34" s="1"/>
  <c r="AH161" i="34"/>
  <c r="AV161" i="34" s="1"/>
  <c r="J161" i="34"/>
  <c r="H161" i="34"/>
  <c r="G161" i="34"/>
  <c r="BG160" i="34"/>
  <c r="BE160" i="34"/>
  <c r="BA160" i="34"/>
  <c r="AU160" i="34"/>
  <c r="AJ160" i="34"/>
  <c r="AI160" i="34"/>
  <c r="AM160" i="34" s="1"/>
  <c r="AH160" i="34"/>
  <c r="AV160" i="34" s="1"/>
  <c r="J160" i="34"/>
  <c r="H160" i="34"/>
  <c r="G160" i="34"/>
  <c r="BG159" i="34"/>
  <c r="BE159" i="34"/>
  <c r="BA159" i="34"/>
  <c r="AU159" i="34"/>
  <c r="AJ159" i="34"/>
  <c r="AI159" i="34"/>
  <c r="AP159" i="34" s="1"/>
  <c r="AQ159" i="34" s="1"/>
  <c r="AH159" i="34"/>
  <c r="AV159" i="34" s="1"/>
  <c r="J159" i="34"/>
  <c r="H159" i="34"/>
  <c r="G159" i="34"/>
  <c r="BG158" i="34"/>
  <c r="BE158" i="34"/>
  <c r="BA158" i="34"/>
  <c r="AU158" i="34"/>
  <c r="AJ158" i="34"/>
  <c r="AI158" i="34"/>
  <c r="AH158" i="34"/>
  <c r="AV158" i="34" s="1"/>
  <c r="J158" i="34"/>
  <c r="H158" i="34"/>
  <c r="G158" i="34"/>
  <c r="BG157" i="34"/>
  <c r="BE157" i="34"/>
  <c r="BA157" i="34"/>
  <c r="AU157" i="34"/>
  <c r="AJ157" i="34"/>
  <c r="AI157" i="34"/>
  <c r="AM157" i="34" s="1"/>
  <c r="AN157" i="34" s="1"/>
  <c r="AH157" i="34"/>
  <c r="AV157" i="34" s="1"/>
  <c r="J157" i="34"/>
  <c r="H157" i="34"/>
  <c r="G157" i="34"/>
  <c r="BG156" i="34"/>
  <c r="BE156" i="34"/>
  <c r="BA156" i="34"/>
  <c r="AU156" i="34"/>
  <c r="AJ156" i="34"/>
  <c r="AI156" i="34"/>
  <c r="AM156" i="34" s="1"/>
  <c r="AH156" i="34"/>
  <c r="AV156" i="34" s="1"/>
  <c r="J156" i="34"/>
  <c r="H156" i="34"/>
  <c r="G156" i="34"/>
  <c r="BG155" i="34"/>
  <c r="BE155" i="34"/>
  <c r="BA155" i="34"/>
  <c r="AU155" i="34"/>
  <c r="AJ155" i="34"/>
  <c r="AI155" i="34"/>
  <c r="AM155" i="34" s="1"/>
  <c r="AN155" i="34" s="1"/>
  <c r="AH155" i="34"/>
  <c r="AV155" i="34" s="1"/>
  <c r="J155" i="34"/>
  <c r="H155" i="34"/>
  <c r="G155" i="34"/>
  <c r="BG154" i="34"/>
  <c r="BE154" i="34"/>
  <c r="BA154" i="34"/>
  <c r="AU154" i="34"/>
  <c r="AJ154" i="34"/>
  <c r="AI154" i="34"/>
  <c r="AH154" i="34"/>
  <c r="AV154" i="34" s="1"/>
  <c r="J154" i="34"/>
  <c r="H154" i="34"/>
  <c r="G154" i="34"/>
  <c r="BG153" i="34"/>
  <c r="BE153" i="34"/>
  <c r="BA153" i="34"/>
  <c r="AU153" i="34"/>
  <c r="AJ153" i="34"/>
  <c r="AI153" i="34"/>
  <c r="AH153" i="34"/>
  <c r="AV153" i="34" s="1"/>
  <c r="J153" i="34"/>
  <c r="H153" i="34"/>
  <c r="G153" i="34"/>
  <c r="BG152" i="34"/>
  <c r="BE152" i="34"/>
  <c r="BA152" i="34"/>
  <c r="AU152" i="34"/>
  <c r="AJ152" i="34"/>
  <c r="AI152" i="34"/>
  <c r="AM152" i="34" s="1"/>
  <c r="AH152" i="34"/>
  <c r="AV152" i="34" s="1"/>
  <c r="J152" i="34"/>
  <c r="H152" i="34"/>
  <c r="G152" i="34"/>
  <c r="BG151" i="34"/>
  <c r="BE151" i="34"/>
  <c r="BA151" i="34"/>
  <c r="AU151" i="34"/>
  <c r="AJ151" i="34"/>
  <c r="AI151" i="34"/>
  <c r="AM151" i="34" s="1"/>
  <c r="AN151" i="34" s="1"/>
  <c r="AH151" i="34"/>
  <c r="AV151" i="34" s="1"/>
  <c r="J151" i="34"/>
  <c r="H151" i="34"/>
  <c r="G151" i="34"/>
  <c r="BG150" i="34"/>
  <c r="BE150" i="34"/>
  <c r="BA150" i="34"/>
  <c r="AU150" i="34"/>
  <c r="AJ150" i="34"/>
  <c r="AI150" i="34"/>
  <c r="AM150" i="34" s="1"/>
  <c r="AN150" i="34" s="1"/>
  <c r="AH150" i="34"/>
  <c r="AV150" i="34" s="1"/>
  <c r="J150" i="34"/>
  <c r="H150" i="34"/>
  <c r="G150" i="34"/>
  <c r="BG149" i="34"/>
  <c r="BE149" i="34"/>
  <c r="BA149" i="34"/>
  <c r="AU149" i="34"/>
  <c r="AJ149" i="34"/>
  <c r="AI149" i="34"/>
  <c r="AH149" i="34"/>
  <c r="AV149" i="34" s="1"/>
  <c r="J149" i="34"/>
  <c r="H149" i="34"/>
  <c r="G149" i="34"/>
  <c r="BG148" i="34"/>
  <c r="BE148" i="34"/>
  <c r="BA148" i="34"/>
  <c r="AU148" i="34"/>
  <c r="AJ148" i="34"/>
  <c r="AI148" i="34"/>
  <c r="AM148" i="34" s="1"/>
  <c r="AH148" i="34"/>
  <c r="AV148" i="34" s="1"/>
  <c r="J148" i="34"/>
  <c r="H148" i="34"/>
  <c r="G148" i="34"/>
  <c r="BG147" i="34"/>
  <c r="BE147" i="34"/>
  <c r="BA147" i="34"/>
  <c r="AU147" i="34"/>
  <c r="AJ147" i="34"/>
  <c r="AI147" i="34"/>
  <c r="AM147" i="34" s="1"/>
  <c r="AH147" i="34"/>
  <c r="AV147" i="34" s="1"/>
  <c r="J147" i="34"/>
  <c r="H147" i="34"/>
  <c r="G147" i="34"/>
  <c r="BG146" i="34"/>
  <c r="BE146" i="34"/>
  <c r="BA146" i="34"/>
  <c r="AU146" i="34"/>
  <c r="AJ146" i="34"/>
  <c r="AI146" i="34"/>
  <c r="AH146" i="34"/>
  <c r="AV146" i="34" s="1"/>
  <c r="J146" i="34"/>
  <c r="H146" i="34"/>
  <c r="G146" i="34"/>
  <c r="BG145" i="34"/>
  <c r="BE145" i="34"/>
  <c r="BA145" i="34"/>
  <c r="AU145" i="34"/>
  <c r="AJ145" i="34"/>
  <c r="AI145" i="34"/>
  <c r="AH145" i="34"/>
  <c r="AV145" i="34" s="1"/>
  <c r="J145" i="34"/>
  <c r="H145" i="34"/>
  <c r="G145" i="34"/>
  <c r="BG144" i="34"/>
  <c r="BE144" i="34"/>
  <c r="BA144" i="34"/>
  <c r="AU144" i="34"/>
  <c r="AJ144" i="34"/>
  <c r="AI144" i="34"/>
  <c r="AM144" i="34" s="1"/>
  <c r="AH144" i="34"/>
  <c r="AV144" i="34" s="1"/>
  <c r="J144" i="34"/>
  <c r="H144" i="34"/>
  <c r="G144" i="34"/>
  <c r="BG143" i="34"/>
  <c r="BE143" i="34"/>
  <c r="BA143" i="34"/>
  <c r="AU143" i="34"/>
  <c r="AJ143" i="34"/>
  <c r="AI143" i="34"/>
  <c r="AM143" i="34" s="1"/>
  <c r="AH143" i="34"/>
  <c r="AV143" i="34" s="1"/>
  <c r="J143" i="34"/>
  <c r="H143" i="34"/>
  <c r="G143" i="34"/>
  <c r="BG142" i="34"/>
  <c r="BE142" i="34"/>
  <c r="BA142" i="34"/>
  <c r="AU142" i="34"/>
  <c r="AJ142" i="34"/>
  <c r="AI142" i="34"/>
  <c r="AM142" i="34" s="1"/>
  <c r="AN142" i="34" s="1"/>
  <c r="AH142" i="34"/>
  <c r="AV142" i="34" s="1"/>
  <c r="J142" i="34"/>
  <c r="H142" i="34"/>
  <c r="G142" i="34"/>
  <c r="BG141" i="34"/>
  <c r="BE141" i="34"/>
  <c r="BA141" i="34"/>
  <c r="AU141" i="34"/>
  <c r="AJ141" i="34"/>
  <c r="AI141" i="34"/>
  <c r="AH141" i="34"/>
  <c r="AV141" i="34" s="1"/>
  <c r="J141" i="34"/>
  <c r="H141" i="34"/>
  <c r="G141" i="34"/>
  <c r="BG140" i="34"/>
  <c r="BE140" i="34"/>
  <c r="BA140" i="34"/>
  <c r="AU140" i="34"/>
  <c r="AJ140" i="34"/>
  <c r="AI140" i="34"/>
  <c r="AM140" i="34" s="1"/>
  <c r="AH140" i="34"/>
  <c r="AV140" i="34" s="1"/>
  <c r="J140" i="34"/>
  <c r="H140" i="34"/>
  <c r="G140" i="34"/>
  <c r="BG139" i="34"/>
  <c r="BE139" i="34"/>
  <c r="BA139" i="34"/>
  <c r="AU139" i="34"/>
  <c r="AJ139" i="34"/>
  <c r="AI139" i="34"/>
  <c r="AM139" i="34" s="1"/>
  <c r="AH139" i="34"/>
  <c r="AV139" i="34" s="1"/>
  <c r="J139" i="34"/>
  <c r="H139" i="34"/>
  <c r="G139" i="34"/>
  <c r="BG138" i="34"/>
  <c r="BE138" i="34"/>
  <c r="BA138" i="34"/>
  <c r="AU138" i="34"/>
  <c r="AJ138" i="34"/>
  <c r="AI138" i="34"/>
  <c r="AM138" i="34" s="1"/>
  <c r="AN138" i="34" s="1"/>
  <c r="AH138" i="34"/>
  <c r="AV138" i="34" s="1"/>
  <c r="J138" i="34"/>
  <c r="H138" i="34"/>
  <c r="G138" i="34"/>
  <c r="BG137" i="34"/>
  <c r="BE137" i="34"/>
  <c r="BA137" i="34"/>
  <c r="AU137" i="34"/>
  <c r="AJ137" i="34"/>
  <c r="AI137" i="34"/>
  <c r="AS137" i="34" s="1"/>
  <c r="AH137" i="34"/>
  <c r="AV137" i="34" s="1"/>
  <c r="J137" i="34"/>
  <c r="H137" i="34"/>
  <c r="G137" i="34"/>
  <c r="BG136" i="34"/>
  <c r="BE136" i="34"/>
  <c r="BA136" i="34"/>
  <c r="AU136" i="34"/>
  <c r="AJ136" i="34"/>
  <c r="AI136" i="34"/>
  <c r="AM136" i="34" s="1"/>
  <c r="AH136" i="34"/>
  <c r="AV136" i="34" s="1"/>
  <c r="J136" i="34"/>
  <c r="H136" i="34"/>
  <c r="G136" i="34"/>
  <c r="BG135" i="34"/>
  <c r="BE135" i="34"/>
  <c r="BA135" i="34"/>
  <c r="AU135" i="34"/>
  <c r="AJ135" i="34"/>
  <c r="AI135" i="34"/>
  <c r="AM135" i="34" s="1"/>
  <c r="AH135" i="34"/>
  <c r="AV135" i="34" s="1"/>
  <c r="J135" i="34"/>
  <c r="H135" i="34"/>
  <c r="G135" i="34"/>
  <c r="BG134" i="34"/>
  <c r="BE134" i="34"/>
  <c r="BA134" i="34"/>
  <c r="AU134" i="34"/>
  <c r="AJ134" i="34"/>
  <c r="AI134" i="34"/>
  <c r="AM134" i="34" s="1"/>
  <c r="AH134" i="34"/>
  <c r="AV134" i="34" s="1"/>
  <c r="J134" i="34"/>
  <c r="H134" i="34"/>
  <c r="G134" i="34"/>
  <c r="BG133" i="34"/>
  <c r="BE133" i="34"/>
  <c r="BA133" i="34"/>
  <c r="AU133" i="34"/>
  <c r="AJ133" i="34"/>
  <c r="AI133" i="34"/>
  <c r="AH133" i="34"/>
  <c r="AV133" i="34" s="1"/>
  <c r="J133" i="34"/>
  <c r="H133" i="34"/>
  <c r="G133" i="34"/>
  <c r="BG132" i="34"/>
  <c r="BE132" i="34"/>
  <c r="BA132" i="34"/>
  <c r="AU132" i="34"/>
  <c r="AJ132" i="34"/>
  <c r="AI132" i="34"/>
  <c r="AM132" i="34" s="1"/>
  <c r="AH132" i="34"/>
  <c r="AV132" i="34" s="1"/>
  <c r="J132" i="34"/>
  <c r="H132" i="34"/>
  <c r="G132" i="34"/>
  <c r="BG131" i="34"/>
  <c r="BE131" i="34"/>
  <c r="BA131" i="34"/>
  <c r="AU131" i="34"/>
  <c r="AJ131" i="34"/>
  <c r="AI131" i="34"/>
  <c r="AH131" i="34"/>
  <c r="AV131" i="34" s="1"/>
  <c r="J131" i="34"/>
  <c r="H131" i="34"/>
  <c r="G131" i="34"/>
  <c r="BG130" i="34"/>
  <c r="BE130" i="34"/>
  <c r="BA130" i="34"/>
  <c r="AU130" i="34"/>
  <c r="AJ130" i="34"/>
  <c r="AI130" i="34"/>
  <c r="AM130" i="34" s="1"/>
  <c r="AH130" i="34"/>
  <c r="AV130" i="34" s="1"/>
  <c r="J130" i="34"/>
  <c r="H130" i="34"/>
  <c r="G130" i="34"/>
  <c r="BG129" i="34"/>
  <c r="BE129" i="34"/>
  <c r="BA129" i="34"/>
  <c r="AU129" i="34"/>
  <c r="AJ129" i="34"/>
  <c r="AI129" i="34"/>
  <c r="AH129" i="34"/>
  <c r="AV129" i="34" s="1"/>
  <c r="J129" i="34"/>
  <c r="H129" i="34"/>
  <c r="G129" i="34"/>
  <c r="BG128" i="34"/>
  <c r="BE128" i="34"/>
  <c r="BA128" i="34"/>
  <c r="AU128" i="34"/>
  <c r="AJ128" i="34"/>
  <c r="AI128" i="34"/>
  <c r="AM128" i="34" s="1"/>
  <c r="AH128" i="34"/>
  <c r="AV128" i="34" s="1"/>
  <c r="J128" i="34"/>
  <c r="H128" i="34"/>
  <c r="G128" i="34"/>
  <c r="BG127" i="34"/>
  <c r="BE127" i="34"/>
  <c r="BA127" i="34"/>
  <c r="AU127" i="34"/>
  <c r="AJ127" i="34"/>
  <c r="AI127" i="34"/>
  <c r="AM127" i="34" s="1"/>
  <c r="AH127" i="34"/>
  <c r="AV127" i="34" s="1"/>
  <c r="J127" i="34"/>
  <c r="H127" i="34"/>
  <c r="G127" i="34"/>
  <c r="BG126" i="34"/>
  <c r="BE126" i="34"/>
  <c r="BA126" i="34"/>
  <c r="AU126" i="34"/>
  <c r="AJ126" i="34"/>
  <c r="AI126" i="34"/>
  <c r="AM126" i="34" s="1"/>
  <c r="AH126" i="34"/>
  <c r="AV126" i="34" s="1"/>
  <c r="J126" i="34"/>
  <c r="H126" i="34"/>
  <c r="G126" i="34"/>
  <c r="BG125" i="34"/>
  <c r="BE125" i="34"/>
  <c r="BA125" i="34"/>
  <c r="AU125" i="34"/>
  <c r="AJ125" i="34"/>
  <c r="AI125" i="34"/>
  <c r="AM125" i="34" s="1"/>
  <c r="AO125" i="34" s="1"/>
  <c r="AH125" i="34"/>
  <c r="AV125" i="34" s="1"/>
  <c r="J125" i="34"/>
  <c r="H125" i="34"/>
  <c r="G125" i="34"/>
  <c r="BG124" i="34"/>
  <c r="BE124" i="34"/>
  <c r="BA124" i="34"/>
  <c r="AU124" i="34"/>
  <c r="AJ124" i="34"/>
  <c r="AI124" i="34"/>
  <c r="AM124" i="34" s="1"/>
  <c r="AH124" i="34"/>
  <c r="AV124" i="34" s="1"/>
  <c r="J124" i="34"/>
  <c r="H124" i="34"/>
  <c r="G124" i="34"/>
  <c r="BG123" i="34"/>
  <c r="BE123" i="34"/>
  <c r="BA123" i="34"/>
  <c r="AU123" i="34"/>
  <c r="AJ123" i="34"/>
  <c r="AI123" i="34"/>
  <c r="AH123" i="34"/>
  <c r="AV123" i="34" s="1"/>
  <c r="J123" i="34"/>
  <c r="H123" i="34"/>
  <c r="G123" i="34"/>
  <c r="BG122" i="34"/>
  <c r="BE122" i="34"/>
  <c r="BA122" i="34"/>
  <c r="AU122" i="34"/>
  <c r="AJ122" i="34"/>
  <c r="AI122" i="34"/>
  <c r="AH122" i="34"/>
  <c r="AV122" i="34" s="1"/>
  <c r="J122" i="34"/>
  <c r="H122" i="34"/>
  <c r="G122" i="34"/>
  <c r="BG121" i="34"/>
  <c r="BE121" i="34"/>
  <c r="BA121" i="34"/>
  <c r="AU121" i="34"/>
  <c r="AJ121" i="34"/>
  <c r="AI121" i="34"/>
  <c r="AM121" i="34" s="1"/>
  <c r="AH121" i="34"/>
  <c r="AV121" i="34" s="1"/>
  <c r="J121" i="34"/>
  <c r="H121" i="34"/>
  <c r="G121" i="34"/>
  <c r="BG120" i="34"/>
  <c r="BE120" i="34"/>
  <c r="BA120" i="34"/>
  <c r="AU120" i="34"/>
  <c r="AJ120" i="34"/>
  <c r="AI120" i="34"/>
  <c r="AM120" i="34" s="1"/>
  <c r="AH120" i="34"/>
  <c r="AV120" i="34" s="1"/>
  <c r="J120" i="34"/>
  <c r="H120" i="34"/>
  <c r="G120" i="34"/>
  <c r="BG119" i="34"/>
  <c r="BE119" i="34"/>
  <c r="BA119" i="34"/>
  <c r="AU119" i="34"/>
  <c r="AJ119" i="34"/>
  <c r="AI119" i="34"/>
  <c r="AM119" i="34" s="1"/>
  <c r="AN119" i="34" s="1"/>
  <c r="AH119" i="34"/>
  <c r="AV119" i="34" s="1"/>
  <c r="J119" i="34"/>
  <c r="H119" i="34"/>
  <c r="G119" i="34"/>
  <c r="BG118" i="34"/>
  <c r="BE118" i="34"/>
  <c r="BA118" i="34"/>
  <c r="AU118" i="34"/>
  <c r="AJ118" i="34"/>
  <c r="AI118" i="34"/>
  <c r="AH118" i="34"/>
  <c r="AV118" i="34" s="1"/>
  <c r="J118" i="34"/>
  <c r="H118" i="34"/>
  <c r="G118" i="34"/>
  <c r="BG117" i="34"/>
  <c r="BE117" i="34"/>
  <c r="BA117" i="34"/>
  <c r="AU117" i="34"/>
  <c r="AJ117" i="34"/>
  <c r="AI117" i="34"/>
  <c r="AM117" i="34" s="1"/>
  <c r="AH117" i="34"/>
  <c r="AV117" i="34" s="1"/>
  <c r="J117" i="34"/>
  <c r="H117" i="34"/>
  <c r="G117" i="34"/>
  <c r="BG116" i="34"/>
  <c r="BE116" i="34"/>
  <c r="BA116" i="34"/>
  <c r="AU116" i="34"/>
  <c r="AJ116" i="34"/>
  <c r="AI116" i="34"/>
  <c r="AM116" i="34" s="1"/>
  <c r="AH116" i="34"/>
  <c r="AV116" i="34" s="1"/>
  <c r="J116" i="34"/>
  <c r="H116" i="34"/>
  <c r="G116" i="34"/>
  <c r="BG115" i="34"/>
  <c r="BE115" i="34"/>
  <c r="BA115" i="34"/>
  <c r="AU115" i="34"/>
  <c r="AJ115" i="34"/>
  <c r="AI115" i="34"/>
  <c r="AM115" i="34" s="1"/>
  <c r="AN115" i="34" s="1"/>
  <c r="AH115" i="34"/>
  <c r="AV115" i="34" s="1"/>
  <c r="J115" i="34"/>
  <c r="H115" i="34"/>
  <c r="G115" i="34"/>
  <c r="BG114" i="34"/>
  <c r="BE114" i="34"/>
  <c r="BA114" i="34"/>
  <c r="AU114" i="34"/>
  <c r="AJ114" i="34"/>
  <c r="AI114" i="34"/>
  <c r="AH114" i="34"/>
  <c r="AV114" i="34" s="1"/>
  <c r="J114" i="34"/>
  <c r="H114" i="34"/>
  <c r="G114" i="34"/>
  <c r="BG113" i="34"/>
  <c r="BE113" i="34"/>
  <c r="BA113" i="34"/>
  <c r="AU113" i="34"/>
  <c r="AJ113" i="34"/>
  <c r="AI113" i="34"/>
  <c r="AM113" i="34" s="1"/>
  <c r="AH113" i="34"/>
  <c r="AV113" i="34" s="1"/>
  <c r="J113" i="34"/>
  <c r="H113" i="34"/>
  <c r="G113" i="34"/>
  <c r="BG112" i="34"/>
  <c r="BE112" i="34"/>
  <c r="BA112" i="34"/>
  <c r="AU112" i="34"/>
  <c r="AJ112" i="34"/>
  <c r="AI112" i="34"/>
  <c r="AM112" i="34" s="1"/>
  <c r="AH112" i="34"/>
  <c r="AV112" i="34" s="1"/>
  <c r="J112" i="34"/>
  <c r="H112" i="34"/>
  <c r="G112" i="34"/>
  <c r="BG111" i="34"/>
  <c r="BE111" i="34"/>
  <c r="BA111" i="34"/>
  <c r="AU111" i="34"/>
  <c r="AJ111" i="34"/>
  <c r="AI111" i="34"/>
  <c r="AM111" i="34" s="1"/>
  <c r="AN111" i="34" s="1"/>
  <c r="AH111" i="34"/>
  <c r="AV111" i="34" s="1"/>
  <c r="J111" i="34"/>
  <c r="H111" i="34"/>
  <c r="G111" i="34"/>
  <c r="BG110" i="34"/>
  <c r="BE110" i="34"/>
  <c r="BA110" i="34"/>
  <c r="AU110" i="34"/>
  <c r="AJ110" i="34"/>
  <c r="AI110" i="34"/>
  <c r="AH110" i="34"/>
  <c r="AV110" i="34" s="1"/>
  <c r="J110" i="34"/>
  <c r="H110" i="34"/>
  <c r="G110" i="34"/>
  <c r="BG109" i="34"/>
  <c r="BE109" i="34"/>
  <c r="BA109" i="34"/>
  <c r="AU109" i="34"/>
  <c r="AJ109" i="34"/>
  <c r="AI109" i="34"/>
  <c r="AM109" i="34" s="1"/>
  <c r="AH109" i="34"/>
  <c r="AV109" i="34" s="1"/>
  <c r="J109" i="34"/>
  <c r="H109" i="34"/>
  <c r="G109" i="34"/>
  <c r="BG108" i="34"/>
  <c r="BE108" i="34"/>
  <c r="BA108" i="34"/>
  <c r="AU108" i="34"/>
  <c r="AJ108" i="34"/>
  <c r="AI108" i="34"/>
  <c r="AM108" i="34" s="1"/>
  <c r="AH108" i="34"/>
  <c r="AV108" i="34" s="1"/>
  <c r="J108" i="34"/>
  <c r="H108" i="34"/>
  <c r="G108" i="34"/>
  <c r="BG107" i="34"/>
  <c r="BE107" i="34"/>
  <c r="BA107" i="34"/>
  <c r="AU107" i="34"/>
  <c r="AJ107" i="34"/>
  <c r="AI107" i="34"/>
  <c r="AM107" i="34" s="1"/>
  <c r="AN107" i="34" s="1"/>
  <c r="AH107" i="34"/>
  <c r="AV107" i="34" s="1"/>
  <c r="J107" i="34"/>
  <c r="H107" i="34"/>
  <c r="G107" i="34"/>
  <c r="BG106" i="34"/>
  <c r="BE106" i="34"/>
  <c r="BA106" i="34"/>
  <c r="AU106" i="34"/>
  <c r="AJ106" i="34"/>
  <c r="AI106" i="34"/>
  <c r="AH106" i="34"/>
  <c r="AV106" i="34" s="1"/>
  <c r="J106" i="34"/>
  <c r="H106" i="34"/>
  <c r="G106" i="34"/>
  <c r="BG105" i="34"/>
  <c r="BE105" i="34"/>
  <c r="BA105" i="34"/>
  <c r="AU105" i="34"/>
  <c r="AJ105" i="34"/>
  <c r="AI105" i="34"/>
  <c r="AM105" i="34" s="1"/>
  <c r="AH105" i="34"/>
  <c r="AV105" i="34" s="1"/>
  <c r="J105" i="34"/>
  <c r="H105" i="34"/>
  <c r="G105" i="34"/>
  <c r="BG104" i="34"/>
  <c r="BE104" i="34"/>
  <c r="BA104" i="34"/>
  <c r="AU104" i="34"/>
  <c r="AJ104" i="34"/>
  <c r="AI104" i="34"/>
  <c r="AM104" i="34" s="1"/>
  <c r="AH104" i="34"/>
  <c r="AV104" i="34" s="1"/>
  <c r="J104" i="34"/>
  <c r="H104" i="34"/>
  <c r="G104" i="34"/>
  <c r="BG103" i="34"/>
  <c r="BE103" i="34"/>
  <c r="BA103" i="34"/>
  <c r="AU103" i="34"/>
  <c r="AJ103" i="34"/>
  <c r="AI103" i="34"/>
  <c r="AM103" i="34" s="1"/>
  <c r="AN103" i="34" s="1"/>
  <c r="AH103" i="34"/>
  <c r="AV103" i="34" s="1"/>
  <c r="J103" i="34"/>
  <c r="H103" i="34"/>
  <c r="G103" i="34"/>
  <c r="BG102" i="34"/>
  <c r="BE102" i="34"/>
  <c r="BA102" i="34"/>
  <c r="AU102" i="34"/>
  <c r="AJ102" i="34"/>
  <c r="AI102" i="34"/>
  <c r="AH102" i="34"/>
  <c r="AV102" i="34" s="1"/>
  <c r="J102" i="34"/>
  <c r="H102" i="34"/>
  <c r="G102" i="34"/>
  <c r="BG101" i="34"/>
  <c r="BE101" i="34"/>
  <c r="BA101" i="34"/>
  <c r="AU101" i="34"/>
  <c r="AJ101" i="34"/>
  <c r="AI101" i="34"/>
  <c r="AM101" i="34" s="1"/>
  <c r="AH101" i="34"/>
  <c r="AV101" i="34" s="1"/>
  <c r="J101" i="34"/>
  <c r="H101" i="34"/>
  <c r="G101" i="34"/>
  <c r="BG100" i="34"/>
  <c r="BE100" i="34"/>
  <c r="BA100" i="34"/>
  <c r="AU100" i="34"/>
  <c r="AJ100" i="34"/>
  <c r="AI100" i="34"/>
  <c r="AM100" i="34" s="1"/>
  <c r="AH100" i="34"/>
  <c r="AV100" i="34" s="1"/>
  <c r="J100" i="34"/>
  <c r="H100" i="34"/>
  <c r="G100" i="34"/>
  <c r="BG99" i="34"/>
  <c r="BE99" i="34"/>
  <c r="BA99" i="34"/>
  <c r="AU99" i="34"/>
  <c r="AJ99" i="34"/>
  <c r="AI99" i="34"/>
  <c r="AM99" i="34" s="1"/>
  <c r="AN99" i="34" s="1"/>
  <c r="AH99" i="34"/>
  <c r="AV99" i="34" s="1"/>
  <c r="J99" i="34"/>
  <c r="H99" i="34"/>
  <c r="G99" i="34"/>
  <c r="BG98" i="34"/>
  <c r="BE98" i="34"/>
  <c r="BA98" i="34"/>
  <c r="AU98" i="34"/>
  <c r="AJ98" i="34"/>
  <c r="AI98" i="34"/>
  <c r="AH98" i="34"/>
  <c r="AV98" i="34" s="1"/>
  <c r="J98" i="34"/>
  <c r="H98" i="34"/>
  <c r="G98" i="34"/>
  <c r="BG97" i="34"/>
  <c r="BE97" i="34"/>
  <c r="BA97" i="34"/>
  <c r="AU97" i="34"/>
  <c r="AJ97" i="34"/>
  <c r="AI97" i="34"/>
  <c r="AM97" i="34" s="1"/>
  <c r="AH97" i="34"/>
  <c r="AV97" i="34" s="1"/>
  <c r="J97" i="34"/>
  <c r="H97" i="34"/>
  <c r="G97" i="34"/>
  <c r="BG96" i="34"/>
  <c r="BE96" i="34"/>
  <c r="BA96" i="34"/>
  <c r="AU96" i="34"/>
  <c r="AJ96" i="34"/>
  <c r="AI96" i="34"/>
  <c r="AM96" i="34" s="1"/>
  <c r="AH96" i="34"/>
  <c r="AV96" i="34" s="1"/>
  <c r="J96" i="34"/>
  <c r="H96" i="34"/>
  <c r="G96" i="34"/>
  <c r="BG95" i="34"/>
  <c r="BE95" i="34"/>
  <c r="BA95" i="34"/>
  <c r="AU95" i="34"/>
  <c r="AJ95" i="34"/>
  <c r="AI95" i="34"/>
  <c r="AM95" i="34" s="1"/>
  <c r="AN95" i="34" s="1"/>
  <c r="AH95" i="34"/>
  <c r="AV95" i="34" s="1"/>
  <c r="J95" i="34"/>
  <c r="H95" i="34"/>
  <c r="G95" i="34"/>
  <c r="BG94" i="34"/>
  <c r="BE94" i="34"/>
  <c r="BA94" i="34"/>
  <c r="AU94" i="34"/>
  <c r="AJ94" i="34"/>
  <c r="AI94" i="34"/>
  <c r="AH94" i="34"/>
  <c r="AV94" i="34" s="1"/>
  <c r="J94" i="34"/>
  <c r="H94" i="34"/>
  <c r="G94" i="34"/>
  <c r="BG93" i="34"/>
  <c r="BE93" i="34"/>
  <c r="BA93" i="34"/>
  <c r="AU93" i="34"/>
  <c r="AJ93" i="34"/>
  <c r="AI93" i="34"/>
  <c r="AM93" i="34" s="1"/>
  <c r="AN93" i="34" s="1"/>
  <c r="AH93" i="34"/>
  <c r="AV93" i="34" s="1"/>
  <c r="J93" i="34"/>
  <c r="H93" i="34"/>
  <c r="G93" i="34"/>
  <c r="BG92" i="34"/>
  <c r="BE92" i="34"/>
  <c r="BA92" i="34"/>
  <c r="AU92" i="34"/>
  <c r="AJ92" i="34"/>
  <c r="AI92" i="34"/>
  <c r="AM92" i="34" s="1"/>
  <c r="AH92" i="34"/>
  <c r="AV92" i="34" s="1"/>
  <c r="J92" i="34"/>
  <c r="H92" i="34"/>
  <c r="G92" i="34"/>
  <c r="BG91" i="34"/>
  <c r="BE91" i="34"/>
  <c r="BA91" i="34"/>
  <c r="AU91" i="34"/>
  <c r="AJ91" i="34"/>
  <c r="AI91" i="34"/>
  <c r="AM91" i="34" s="1"/>
  <c r="AN91" i="34" s="1"/>
  <c r="AH91" i="34"/>
  <c r="AV91" i="34" s="1"/>
  <c r="J91" i="34"/>
  <c r="H91" i="34"/>
  <c r="G91" i="34"/>
  <c r="BG90" i="34"/>
  <c r="BE90" i="34"/>
  <c r="BA90" i="34"/>
  <c r="AU90" i="34"/>
  <c r="AJ90" i="34"/>
  <c r="AI90" i="34"/>
  <c r="AH90" i="34"/>
  <c r="AV90" i="34" s="1"/>
  <c r="J90" i="34"/>
  <c r="H90" i="34"/>
  <c r="G90" i="34"/>
  <c r="BG89" i="34"/>
  <c r="BE89" i="34"/>
  <c r="BA89" i="34"/>
  <c r="AU89" i="34"/>
  <c r="AJ89" i="34"/>
  <c r="AI89" i="34"/>
  <c r="AM89" i="34" s="1"/>
  <c r="AH89" i="34"/>
  <c r="AV89" i="34" s="1"/>
  <c r="J89" i="34"/>
  <c r="H89" i="34"/>
  <c r="G89" i="34"/>
  <c r="BG88" i="34"/>
  <c r="BE88" i="34"/>
  <c r="BA88" i="34"/>
  <c r="AU88" i="34"/>
  <c r="AJ88" i="34"/>
  <c r="AI88" i="34"/>
  <c r="AM88" i="34" s="1"/>
  <c r="AH88" i="34"/>
  <c r="AV88" i="34" s="1"/>
  <c r="J88" i="34"/>
  <c r="H88" i="34"/>
  <c r="G88" i="34"/>
  <c r="BG87" i="34"/>
  <c r="BE87" i="34"/>
  <c r="BA87" i="34"/>
  <c r="AU87" i="34"/>
  <c r="AJ87" i="34"/>
  <c r="AI87" i="34"/>
  <c r="AM87" i="34" s="1"/>
  <c r="AO87" i="34" s="1"/>
  <c r="AH87" i="34"/>
  <c r="AV87" i="34" s="1"/>
  <c r="J87" i="34"/>
  <c r="H87" i="34"/>
  <c r="G87" i="34"/>
  <c r="BG86" i="34"/>
  <c r="BE86" i="34"/>
  <c r="BA86" i="34"/>
  <c r="AU86" i="34"/>
  <c r="AJ86" i="34"/>
  <c r="AI86" i="34"/>
  <c r="AM86" i="34" s="1"/>
  <c r="AH86" i="34"/>
  <c r="AV86" i="34" s="1"/>
  <c r="J86" i="34"/>
  <c r="H86" i="34"/>
  <c r="G86" i="34"/>
  <c r="BG85" i="34"/>
  <c r="BE85" i="34"/>
  <c r="BA85" i="34"/>
  <c r="AU85" i="34"/>
  <c r="AJ85" i="34"/>
  <c r="AI85" i="34"/>
  <c r="AM85" i="34" s="1"/>
  <c r="AH85" i="34"/>
  <c r="AV85" i="34" s="1"/>
  <c r="J85" i="34"/>
  <c r="H85" i="34"/>
  <c r="G85" i="34"/>
  <c r="BG84" i="34"/>
  <c r="BE84" i="34"/>
  <c r="BA84" i="34"/>
  <c r="AU84" i="34"/>
  <c r="AJ84" i="34"/>
  <c r="AI84" i="34"/>
  <c r="AM84" i="34" s="1"/>
  <c r="AO84" i="34" s="1"/>
  <c r="AH84" i="34"/>
  <c r="AV84" i="34" s="1"/>
  <c r="J84" i="34"/>
  <c r="H84" i="34"/>
  <c r="G84" i="34"/>
  <c r="BG83" i="34"/>
  <c r="BE83" i="34"/>
  <c r="BA83" i="34"/>
  <c r="AU83" i="34"/>
  <c r="AJ83" i="34"/>
  <c r="AI83" i="34"/>
  <c r="AM83" i="34" s="1"/>
  <c r="AH83" i="34"/>
  <c r="AV83" i="34" s="1"/>
  <c r="J83" i="34"/>
  <c r="H83" i="34"/>
  <c r="G83" i="34"/>
  <c r="BG82" i="34"/>
  <c r="BE82" i="34"/>
  <c r="BA82" i="34"/>
  <c r="AU82" i="34"/>
  <c r="AJ82" i="34"/>
  <c r="AI82" i="34"/>
  <c r="AM82" i="34" s="1"/>
  <c r="AH82" i="34"/>
  <c r="AV82" i="34" s="1"/>
  <c r="J82" i="34"/>
  <c r="H82" i="34"/>
  <c r="G82" i="34"/>
  <c r="BG81" i="34"/>
  <c r="BE81" i="34"/>
  <c r="BA81" i="34"/>
  <c r="AU81" i="34"/>
  <c r="AJ81" i="34"/>
  <c r="AI81" i="34"/>
  <c r="AM81" i="34" s="1"/>
  <c r="AH81" i="34"/>
  <c r="AV81" i="34" s="1"/>
  <c r="J81" i="34"/>
  <c r="H81" i="34"/>
  <c r="G81" i="34"/>
  <c r="BG80" i="34"/>
  <c r="BE80" i="34"/>
  <c r="BA80" i="34"/>
  <c r="AU80" i="34"/>
  <c r="AJ80" i="34"/>
  <c r="AI80" i="34"/>
  <c r="AM80" i="34" s="1"/>
  <c r="AO80" i="34" s="1"/>
  <c r="AH80" i="34"/>
  <c r="AV80" i="34" s="1"/>
  <c r="J80" i="34"/>
  <c r="H80" i="34"/>
  <c r="G80" i="34"/>
  <c r="BG79" i="34"/>
  <c r="BE79" i="34"/>
  <c r="BA79" i="34"/>
  <c r="AU79" i="34"/>
  <c r="AJ79" i="34"/>
  <c r="AI79" i="34"/>
  <c r="AM79" i="34" s="1"/>
  <c r="AH79" i="34"/>
  <c r="AV79" i="34" s="1"/>
  <c r="J79" i="34"/>
  <c r="H79" i="34"/>
  <c r="G79" i="34"/>
  <c r="BG78" i="34"/>
  <c r="BE78" i="34"/>
  <c r="BA78" i="34"/>
  <c r="AU78" i="34"/>
  <c r="AJ78" i="34"/>
  <c r="AI78" i="34"/>
  <c r="AM78" i="34" s="1"/>
  <c r="AH78" i="34"/>
  <c r="AV78" i="34" s="1"/>
  <c r="J78" i="34"/>
  <c r="H78" i="34"/>
  <c r="G78" i="34"/>
  <c r="BG77" i="34"/>
  <c r="BE77" i="34"/>
  <c r="BA77" i="34"/>
  <c r="AU77" i="34"/>
  <c r="AJ77" i="34"/>
  <c r="AI77" i="34"/>
  <c r="AM77" i="34" s="1"/>
  <c r="AH77" i="34"/>
  <c r="AV77" i="34" s="1"/>
  <c r="J77" i="34"/>
  <c r="H77" i="34"/>
  <c r="G77" i="34"/>
  <c r="BG76" i="34"/>
  <c r="BE76" i="34"/>
  <c r="BA76" i="34"/>
  <c r="AU76" i="34"/>
  <c r="AJ76" i="34"/>
  <c r="AI76" i="34"/>
  <c r="AH76" i="34"/>
  <c r="AV76" i="34" s="1"/>
  <c r="J76" i="34"/>
  <c r="H76" i="34"/>
  <c r="G76" i="34"/>
  <c r="BG75" i="34"/>
  <c r="BE75" i="34"/>
  <c r="BA75" i="34"/>
  <c r="AU75" i="34"/>
  <c r="AJ75" i="34"/>
  <c r="AI75" i="34"/>
  <c r="AM75" i="34" s="1"/>
  <c r="AH75" i="34"/>
  <c r="AV75" i="34" s="1"/>
  <c r="J75" i="34"/>
  <c r="H75" i="34"/>
  <c r="G75" i="34"/>
  <c r="BG74" i="34"/>
  <c r="BE74" i="34"/>
  <c r="BA74" i="34"/>
  <c r="AU74" i="34"/>
  <c r="AJ74" i="34"/>
  <c r="AI74" i="34"/>
  <c r="AM74" i="34" s="1"/>
  <c r="AH74" i="34"/>
  <c r="AV74" i="34" s="1"/>
  <c r="J74" i="34"/>
  <c r="H74" i="34"/>
  <c r="G74" i="34"/>
  <c r="BG73" i="34"/>
  <c r="BE73" i="34"/>
  <c r="BA73" i="34"/>
  <c r="AU73" i="34"/>
  <c r="AJ73" i="34"/>
  <c r="AI73" i="34"/>
  <c r="AM73" i="34" s="1"/>
  <c r="AH73" i="34"/>
  <c r="AV73" i="34" s="1"/>
  <c r="J73" i="34"/>
  <c r="H73" i="34"/>
  <c r="G73" i="34"/>
  <c r="BG72" i="34"/>
  <c r="BE72" i="34"/>
  <c r="BA72" i="34"/>
  <c r="AU72" i="34"/>
  <c r="AJ72" i="34"/>
  <c r="AI72" i="34"/>
  <c r="AM72" i="34" s="1"/>
  <c r="AO72" i="34" s="1"/>
  <c r="AH72" i="34"/>
  <c r="AV72" i="34" s="1"/>
  <c r="J72" i="34"/>
  <c r="H72" i="34"/>
  <c r="G72" i="34"/>
  <c r="BG71" i="34"/>
  <c r="BE71" i="34"/>
  <c r="BA71" i="34"/>
  <c r="AU71" i="34"/>
  <c r="AJ71" i="34"/>
  <c r="AI71" i="34"/>
  <c r="AM71" i="34" s="1"/>
  <c r="AH71" i="34"/>
  <c r="AV71" i="34" s="1"/>
  <c r="J71" i="34"/>
  <c r="H71" i="34"/>
  <c r="G71" i="34"/>
  <c r="BG70" i="34"/>
  <c r="BE70" i="34"/>
  <c r="BA70" i="34"/>
  <c r="AU70" i="34"/>
  <c r="AJ70" i="34"/>
  <c r="AI70" i="34"/>
  <c r="AM70" i="34" s="1"/>
  <c r="AH70" i="34"/>
  <c r="AV70" i="34" s="1"/>
  <c r="J70" i="34"/>
  <c r="H70" i="34"/>
  <c r="G70" i="34"/>
  <c r="BG69" i="34"/>
  <c r="BE69" i="34"/>
  <c r="BA69" i="34"/>
  <c r="AU69" i="34"/>
  <c r="AJ69" i="34"/>
  <c r="AI69" i="34"/>
  <c r="AM69" i="34" s="1"/>
  <c r="AH69" i="34"/>
  <c r="AV69" i="34" s="1"/>
  <c r="J69" i="34"/>
  <c r="H69" i="34"/>
  <c r="G69" i="34"/>
  <c r="BG68" i="34"/>
  <c r="BE68" i="34"/>
  <c r="BA68" i="34"/>
  <c r="AU68" i="34"/>
  <c r="AJ68" i="34"/>
  <c r="AI68" i="34"/>
  <c r="AM68" i="34" s="1"/>
  <c r="AO68" i="34" s="1"/>
  <c r="AH68" i="34"/>
  <c r="AV68" i="34" s="1"/>
  <c r="J68" i="34"/>
  <c r="H68" i="34"/>
  <c r="G68" i="34"/>
  <c r="BG67" i="34"/>
  <c r="BE67" i="34"/>
  <c r="BA67" i="34"/>
  <c r="AU67" i="34"/>
  <c r="AJ67" i="34"/>
  <c r="AI67" i="34"/>
  <c r="AM67" i="34" s="1"/>
  <c r="AH67" i="34"/>
  <c r="AV67" i="34" s="1"/>
  <c r="J67" i="34"/>
  <c r="H67" i="34"/>
  <c r="G67" i="34"/>
  <c r="BG66" i="34"/>
  <c r="BE66" i="34"/>
  <c r="BA66" i="34"/>
  <c r="AU66" i="34"/>
  <c r="AJ66" i="34"/>
  <c r="AI66" i="34"/>
  <c r="AM66" i="34" s="1"/>
  <c r="AH66" i="34"/>
  <c r="AV66" i="34" s="1"/>
  <c r="J66" i="34"/>
  <c r="H66" i="34"/>
  <c r="G66" i="34"/>
  <c r="BG65" i="34"/>
  <c r="BE65" i="34"/>
  <c r="BA65" i="34"/>
  <c r="AU65" i="34"/>
  <c r="AJ65" i="34"/>
  <c r="AI65" i="34"/>
  <c r="AM65" i="34" s="1"/>
  <c r="AH65" i="34"/>
  <c r="AV65" i="34" s="1"/>
  <c r="J65" i="34"/>
  <c r="H65" i="34"/>
  <c r="G65" i="34"/>
  <c r="BG64" i="34"/>
  <c r="BE64" i="34"/>
  <c r="BA64" i="34"/>
  <c r="AU64" i="34"/>
  <c r="AJ64" i="34"/>
  <c r="AI64" i="34"/>
  <c r="AM64" i="34" s="1"/>
  <c r="AO64" i="34" s="1"/>
  <c r="AH64" i="34"/>
  <c r="AV64" i="34" s="1"/>
  <c r="J64" i="34"/>
  <c r="H64" i="34"/>
  <c r="G64" i="34"/>
  <c r="BG63" i="34"/>
  <c r="BE63" i="34"/>
  <c r="BA63" i="34"/>
  <c r="AU63" i="34"/>
  <c r="AJ63" i="34"/>
  <c r="AI63" i="34"/>
  <c r="AM63" i="34" s="1"/>
  <c r="AH63" i="34"/>
  <c r="AV63" i="34" s="1"/>
  <c r="J63" i="34"/>
  <c r="H63" i="34"/>
  <c r="G63" i="34"/>
  <c r="BG62" i="34"/>
  <c r="BE62" i="34"/>
  <c r="BA62" i="34"/>
  <c r="AU62" i="34"/>
  <c r="AJ62" i="34"/>
  <c r="AI62" i="34"/>
  <c r="AM62" i="34" s="1"/>
  <c r="AH62" i="34"/>
  <c r="AV62" i="34" s="1"/>
  <c r="J62" i="34"/>
  <c r="H62" i="34"/>
  <c r="G62" i="34"/>
  <c r="BG61" i="34"/>
  <c r="BE61" i="34"/>
  <c r="BA61" i="34"/>
  <c r="AU61" i="34"/>
  <c r="AJ61" i="34"/>
  <c r="AI61" i="34"/>
  <c r="AM61" i="34" s="1"/>
  <c r="AH61" i="34"/>
  <c r="AV61" i="34" s="1"/>
  <c r="J61" i="34"/>
  <c r="H61" i="34"/>
  <c r="G61" i="34"/>
  <c r="BG60" i="34"/>
  <c r="BE60" i="34"/>
  <c r="BA60" i="34"/>
  <c r="AU60" i="34"/>
  <c r="AJ60" i="34"/>
  <c r="AI60" i="34"/>
  <c r="AH60" i="34"/>
  <c r="AV60" i="34" s="1"/>
  <c r="J60" i="34"/>
  <c r="H60" i="34"/>
  <c r="G60" i="34"/>
  <c r="BG59" i="34"/>
  <c r="BE59" i="34"/>
  <c r="BA59" i="34"/>
  <c r="AU59" i="34"/>
  <c r="AJ59" i="34"/>
  <c r="AI59" i="34"/>
  <c r="AM59" i="34" s="1"/>
  <c r="AH59" i="34"/>
  <c r="AV59" i="34" s="1"/>
  <c r="J59" i="34"/>
  <c r="H59" i="34"/>
  <c r="G59" i="34"/>
  <c r="BG58" i="34"/>
  <c r="BE58" i="34"/>
  <c r="BA58" i="34"/>
  <c r="AU58" i="34"/>
  <c r="AJ58" i="34"/>
  <c r="AI58" i="34"/>
  <c r="AM58" i="34" s="1"/>
  <c r="AH58" i="34"/>
  <c r="AV58" i="34" s="1"/>
  <c r="J58" i="34"/>
  <c r="H58" i="34"/>
  <c r="G58" i="34"/>
  <c r="BG57" i="34"/>
  <c r="BE57" i="34"/>
  <c r="BA57" i="34"/>
  <c r="AU57" i="34"/>
  <c r="AJ57" i="34"/>
  <c r="AI57" i="34"/>
  <c r="AM57" i="34" s="1"/>
  <c r="AH57" i="34"/>
  <c r="AV57" i="34" s="1"/>
  <c r="J57" i="34"/>
  <c r="H57" i="34"/>
  <c r="G57" i="34"/>
  <c r="BG56" i="34"/>
  <c r="BE56" i="34"/>
  <c r="BA56" i="34"/>
  <c r="AU56" i="34"/>
  <c r="AJ56" i="34"/>
  <c r="AI56" i="34"/>
  <c r="AM56" i="34" s="1"/>
  <c r="AH56" i="34"/>
  <c r="AV56" i="34" s="1"/>
  <c r="J56" i="34"/>
  <c r="H56" i="34"/>
  <c r="G56" i="34"/>
  <c r="BG55" i="34"/>
  <c r="BE55" i="34"/>
  <c r="BA55" i="34"/>
  <c r="AU55" i="34"/>
  <c r="AJ55" i="34"/>
  <c r="AI55" i="34"/>
  <c r="AM55" i="34" s="1"/>
  <c r="AO55" i="34" s="1"/>
  <c r="AH55" i="34"/>
  <c r="AV55" i="34" s="1"/>
  <c r="J55" i="34"/>
  <c r="H55" i="34"/>
  <c r="G55" i="34"/>
  <c r="BG54" i="34"/>
  <c r="BE54" i="34"/>
  <c r="BA54" i="34"/>
  <c r="AU54" i="34"/>
  <c r="AJ54" i="34"/>
  <c r="AI54" i="34"/>
  <c r="AM54" i="34" s="1"/>
  <c r="AO54" i="34" s="1"/>
  <c r="AH54" i="34"/>
  <c r="AV54" i="34" s="1"/>
  <c r="J54" i="34"/>
  <c r="H54" i="34"/>
  <c r="G54" i="34"/>
  <c r="BG53" i="34"/>
  <c r="BE53" i="34"/>
  <c r="BA53" i="34"/>
  <c r="AU53" i="34"/>
  <c r="AJ53" i="34"/>
  <c r="AI53" i="34"/>
  <c r="AM53" i="34" s="1"/>
  <c r="AO53" i="34" s="1"/>
  <c r="AH53" i="34"/>
  <c r="AV53" i="34" s="1"/>
  <c r="J53" i="34"/>
  <c r="H53" i="34"/>
  <c r="G53" i="34"/>
  <c r="BG52" i="34"/>
  <c r="BE52" i="34"/>
  <c r="BA52" i="34"/>
  <c r="AU52" i="34"/>
  <c r="AJ52" i="34"/>
  <c r="AI52" i="34"/>
  <c r="AM52" i="34" s="1"/>
  <c r="AO52" i="34" s="1"/>
  <c r="AH52" i="34"/>
  <c r="AV52" i="34" s="1"/>
  <c r="J52" i="34"/>
  <c r="H52" i="34"/>
  <c r="G52" i="34"/>
  <c r="BG51" i="34"/>
  <c r="BE51" i="34"/>
  <c r="BA51" i="34"/>
  <c r="AU51" i="34"/>
  <c r="AJ51" i="34"/>
  <c r="AI51" i="34"/>
  <c r="AM51" i="34" s="1"/>
  <c r="AH51" i="34"/>
  <c r="AV51" i="34" s="1"/>
  <c r="J51" i="34"/>
  <c r="H51" i="34"/>
  <c r="G51" i="34"/>
  <c r="BG50" i="34"/>
  <c r="BE50" i="34"/>
  <c r="BA50" i="34"/>
  <c r="AU50" i="34"/>
  <c r="AJ50" i="34"/>
  <c r="AI50" i="34"/>
  <c r="AH50" i="34"/>
  <c r="AV50" i="34" s="1"/>
  <c r="J50" i="34"/>
  <c r="H50" i="34"/>
  <c r="G50" i="34"/>
  <c r="BG49" i="34"/>
  <c r="BE49" i="34"/>
  <c r="BA49" i="34"/>
  <c r="AU49" i="34"/>
  <c r="AJ49" i="34"/>
  <c r="AI49" i="34"/>
  <c r="AM49" i="34" s="1"/>
  <c r="AO49" i="34" s="1"/>
  <c r="AH49" i="34"/>
  <c r="AV49" i="34" s="1"/>
  <c r="J49" i="34"/>
  <c r="H49" i="34"/>
  <c r="G49" i="34"/>
  <c r="BG48" i="34"/>
  <c r="BE48" i="34"/>
  <c r="BA48" i="34"/>
  <c r="AU48" i="34"/>
  <c r="AJ48" i="34"/>
  <c r="AI48" i="34"/>
  <c r="AM48" i="34" s="1"/>
  <c r="AH48" i="34"/>
  <c r="AV48" i="34" s="1"/>
  <c r="J48" i="34"/>
  <c r="H48" i="34"/>
  <c r="G48" i="34"/>
  <c r="BG47" i="34"/>
  <c r="BE47" i="34"/>
  <c r="BA47" i="34"/>
  <c r="AU47" i="34"/>
  <c r="AJ47" i="34"/>
  <c r="AI47" i="34"/>
  <c r="AM47" i="34" s="1"/>
  <c r="AH47" i="34"/>
  <c r="AV47" i="34" s="1"/>
  <c r="J47" i="34"/>
  <c r="H47" i="34"/>
  <c r="G47" i="34"/>
  <c r="BG46" i="34"/>
  <c r="BE46" i="34"/>
  <c r="BA46" i="34"/>
  <c r="AU46" i="34"/>
  <c r="AJ46" i="34"/>
  <c r="AI46" i="34"/>
  <c r="AH46" i="34"/>
  <c r="AV46" i="34" s="1"/>
  <c r="J46" i="34"/>
  <c r="H46" i="34"/>
  <c r="G46" i="34"/>
  <c r="BG45" i="34"/>
  <c r="BE45" i="34"/>
  <c r="BA45" i="34"/>
  <c r="AU45" i="34"/>
  <c r="AJ45" i="34"/>
  <c r="AI45" i="34"/>
  <c r="AM45" i="34" s="1"/>
  <c r="AH45" i="34"/>
  <c r="AV45" i="34" s="1"/>
  <c r="J45" i="34"/>
  <c r="H45" i="34"/>
  <c r="G45" i="34"/>
  <c r="BG44" i="34"/>
  <c r="BE44" i="34"/>
  <c r="BA44" i="34"/>
  <c r="AU44" i="34"/>
  <c r="AJ44" i="34"/>
  <c r="AI44" i="34"/>
  <c r="AM44" i="34" s="1"/>
  <c r="AH44" i="34"/>
  <c r="AV44" i="34" s="1"/>
  <c r="J44" i="34"/>
  <c r="H44" i="34"/>
  <c r="G44" i="34"/>
  <c r="BG43" i="34"/>
  <c r="BE43" i="34"/>
  <c r="BA43" i="34"/>
  <c r="AU43" i="34"/>
  <c r="AJ43" i="34"/>
  <c r="AI43" i="34"/>
  <c r="AM43" i="34" s="1"/>
  <c r="AH43" i="34"/>
  <c r="AV43" i="34" s="1"/>
  <c r="J43" i="34"/>
  <c r="H43" i="34"/>
  <c r="G43" i="34"/>
  <c r="BG42" i="34"/>
  <c r="BE42" i="34"/>
  <c r="BA42" i="34"/>
  <c r="AU42" i="34"/>
  <c r="AJ42" i="34"/>
  <c r="AI42" i="34"/>
  <c r="AH42" i="34"/>
  <c r="AV42" i="34" s="1"/>
  <c r="J42" i="34"/>
  <c r="H42" i="34"/>
  <c r="G42" i="34"/>
  <c r="BG41" i="34"/>
  <c r="BE41" i="34"/>
  <c r="BA41" i="34"/>
  <c r="AU41" i="34"/>
  <c r="AJ41" i="34"/>
  <c r="AI41" i="34"/>
  <c r="AM41" i="34" s="1"/>
  <c r="AH41" i="34"/>
  <c r="AV41" i="34" s="1"/>
  <c r="J41" i="34"/>
  <c r="H41" i="34"/>
  <c r="G41" i="34"/>
  <c r="BG40" i="34"/>
  <c r="BE40" i="34"/>
  <c r="BA40" i="34"/>
  <c r="AU40" i="34"/>
  <c r="AJ40" i="34"/>
  <c r="AI40" i="34"/>
  <c r="AM40" i="34" s="1"/>
  <c r="AH40" i="34"/>
  <c r="AV40" i="34" s="1"/>
  <c r="J40" i="34"/>
  <c r="H40" i="34"/>
  <c r="G40" i="34"/>
  <c r="BG39" i="34"/>
  <c r="BE39" i="34"/>
  <c r="BA39" i="34"/>
  <c r="AU39" i="34"/>
  <c r="AJ39" i="34"/>
  <c r="AI39" i="34"/>
  <c r="AM39" i="34" s="1"/>
  <c r="AH39" i="34"/>
  <c r="AV39" i="34" s="1"/>
  <c r="J39" i="34"/>
  <c r="H39" i="34"/>
  <c r="G39" i="34"/>
  <c r="BG38" i="34"/>
  <c r="BE38" i="34"/>
  <c r="BA38" i="34"/>
  <c r="AU38" i="34"/>
  <c r="AJ38" i="34"/>
  <c r="AI38" i="34"/>
  <c r="AH38" i="34"/>
  <c r="AV38" i="34" s="1"/>
  <c r="J38" i="34"/>
  <c r="H38" i="34"/>
  <c r="G38" i="34"/>
  <c r="BG37" i="34"/>
  <c r="BE37" i="34"/>
  <c r="BA37" i="34"/>
  <c r="AU37" i="34"/>
  <c r="AJ37" i="34"/>
  <c r="AI37" i="34"/>
  <c r="AM37" i="34" s="1"/>
  <c r="AH37" i="34"/>
  <c r="AV37" i="34" s="1"/>
  <c r="J37" i="34"/>
  <c r="H37" i="34"/>
  <c r="G37" i="34"/>
  <c r="BG35" i="34"/>
  <c r="BE35" i="34"/>
  <c r="BA35" i="34"/>
  <c r="AU35" i="34"/>
  <c r="AJ35" i="34"/>
  <c r="AI35" i="34"/>
  <c r="AM35" i="34" s="1"/>
  <c r="AH35" i="34"/>
  <c r="AV35" i="34" s="1"/>
  <c r="J35" i="34"/>
  <c r="H35" i="34"/>
  <c r="G35" i="34"/>
  <c r="BG34" i="34"/>
  <c r="BE34" i="34"/>
  <c r="BA34" i="34"/>
  <c r="AU34" i="34"/>
  <c r="AJ34" i="34"/>
  <c r="AI34" i="34"/>
  <c r="AM34" i="34" s="1"/>
  <c r="AH34" i="34"/>
  <c r="AV34" i="34" s="1"/>
  <c r="J34" i="34"/>
  <c r="H34" i="34"/>
  <c r="G34" i="34"/>
  <c r="BG33" i="34"/>
  <c r="BE33" i="34"/>
  <c r="BA33" i="34"/>
  <c r="AU33" i="34"/>
  <c r="AJ33" i="34"/>
  <c r="AI33" i="34"/>
  <c r="AH33" i="34"/>
  <c r="AV33" i="34" s="1"/>
  <c r="J33" i="34"/>
  <c r="H33" i="34"/>
  <c r="G33" i="34"/>
  <c r="BG32" i="34"/>
  <c r="BE32" i="34"/>
  <c r="BA32" i="34"/>
  <c r="AU32" i="34"/>
  <c r="AJ32" i="34"/>
  <c r="AI32" i="34"/>
  <c r="AM32" i="34" s="1"/>
  <c r="AH32" i="34"/>
  <c r="AV32" i="34" s="1"/>
  <c r="J32" i="34"/>
  <c r="H32" i="34"/>
  <c r="G32" i="34"/>
  <c r="BG31" i="34"/>
  <c r="BE31" i="34"/>
  <c r="BA31" i="34"/>
  <c r="AU31" i="34"/>
  <c r="AJ31" i="34"/>
  <c r="AI31" i="34"/>
  <c r="AM31" i="34" s="1"/>
  <c r="AH31" i="34"/>
  <c r="AV31" i="34" s="1"/>
  <c r="J31" i="34"/>
  <c r="H31" i="34"/>
  <c r="G31" i="34"/>
  <c r="BG30" i="34"/>
  <c r="BE30" i="34"/>
  <c r="BA30" i="34"/>
  <c r="AU30" i="34"/>
  <c r="AJ30" i="34"/>
  <c r="AI30" i="34"/>
  <c r="AM30" i="34" s="1"/>
  <c r="AH30" i="34"/>
  <c r="AV30" i="34" s="1"/>
  <c r="J30" i="34"/>
  <c r="H30" i="34"/>
  <c r="G30" i="34"/>
  <c r="BG29" i="34"/>
  <c r="BE29" i="34"/>
  <c r="BA29" i="34"/>
  <c r="AU29" i="34"/>
  <c r="AJ29" i="34"/>
  <c r="AI29" i="34"/>
  <c r="AM29" i="34" s="1"/>
  <c r="AH29" i="34"/>
  <c r="AV29" i="34" s="1"/>
  <c r="J29" i="34"/>
  <c r="H29" i="34"/>
  <c r="G29" i="34"/>
  <c r="BG28" i="34"/>
  <c r="BE28" i="34"/>
  <c r="BA28" i="34"/>
  <c r="AU28" i="34"/>
  <c r="AJ28" i="34"/>
  <c r="AI28" i="34"/>
  <c r="AH28" i="34"/>
  <c r="AV28" i="34" s="1"/>
  <c r="J28" i="34"/>
  <c r="H28" i="34"/>
  <c r="G28" i="34"/>
  <c r="BG27" i="34"/>
  <c r="BE27" i="34"/>
  <c r="BA27" i="34"/>
  <c r="AU27" i="34"/>
  <c r="AJ27" i="34"/>
  <c r="AI27" i="34"/>
  <c r="AM27" i="34" s="1"/>
  <c r="AH27" i="34"/>
  <c r="AV27" i="34" s="1"/>
  <c r="J27" i="34"/>
  <c r="H27" i="34"/>
  <c r="G27" i="34"/>
  <c r="BG26" i="34"/>
  <c r="BE26" i="34"/>
  <c r="BA26" i="34"/>
  <c r="AU26" i="34"/>
  <c r="AJ26" i="34"/>
  <c r="AI26" i="34"/>
  <c r="AM26" i="34" s="1"/>
  <c r="AH26" i="34"/>
  <c r="AV26" i="34" s="1"/>
  <c r="J26" i="34"/>
  <c r="H26" i="34"/>
  <c r="G26" i="34"/>
  <c r="BG25" i="34"/>
  <c r="BE25" i="34"/>
  <c r="BA25" i="34"/>
  <c r="AU25" i="34"/>
  <c r="AJ25" i="34"/>
  <c r="AI25" i="34"/>
  <c r="AM25" i="34" s="1"/>
  <c r="AH25" i="34"/>
  <c r="AV25" i="34" s="1"/>
  <c r="J25" i="34"/>
  <c r="H25" i="34"/>
  <c r="G25" i="34"/>
  <c r="BG24" i="34"/>
  <c r="BE24" i="34"/>
  <c r="BA24" i="34"/>
  <c r="AU24" i="34"/>
  <c r="AJ24" i="34"/>
  <c r="AI24" i="34"/>
  <c r="AM24" i="34" s="1"/>
  <c r="AH24" i="34"/>
  <c r="AV24" i="34" s="1"/>
  <c r="J24" i="34"/>
  <c r="H24" i="34"/>
  <c r="G24" i="34"/>
  <c r="BG23" i="34"/>
  <c r="BE23" i="34"/>
  <c r="BA23" i="34"/>
  <c r="AU23" i="34"/>
  <c r="AJ23" i="34"/>
  <c r="AI23" i="34"/>
  <c r="AM23" i="34" s="1"/>
  <c r="AO23" i="34" s="1"/>
  <c r="AH23" i="34"/>
  <c r="AV23" i="34" s="1"/>
  <c r="J23" i="34"/>
  <c r="H23" i="34"/>
  <c r="G23" i="34"/>
  <c r="BG22" i="34"/>
  <c r="BE22" i="34"/>
  <c r="BA22" i="34"/>
  <c r="AU22" i="34"/>
  <c r="AJ22" i="34"/>
  <c r="AI22" i="34"/>
  <c r="AM22" i="34" s="1"/>
  <c r="AH22" i="34"/>
  <c r="AV22" i="34" s="1"/>
  <c r="J22" i="34"/>
  <c r="H22" i="34"/>
  <c r="G22" i="34"/>
  <c r="BG21" i="34"/>
  <c r="BE21" i="34"/>
  <c r="BA21" i="34"/>
  <c r="AU21" i="34"/>
  <c r="AJ21" i="34"/>
  <c r="AI21" i="34"/>
  <c r="AM21" i="34" s="1"/>
  <c r="AH21" i="34"/>
  <c r="AV21" i="34" s="1"/>
  <c r="J21" i="34"/>
  <c r="H21" i="34"/>
  <c r="G21" i="34"/>
  <c r="BG20" i="34"/>
  <c r="BE20" i="34"/>
  <c r="BA20" i="34"/>
  <c r="AU20" i="34"/>
  <c r="AJ20" i="34"/>
  <c r="AI20" i="34"/>
  <c r="AM20" i="34" s="1"/>
  <c r="AH20" i="34"/>
  <c r="AV20" i="34" s="1"/>
  <c r="J20" i="34"/>
  <c r="H20" i="34"/>
  <c r="G20" i="34"/>
  <c r="BG19" i="34"/>
  <c r="BE19" i="34"/>
  <c r="BA19" i="34"/>
  <c r="AU19" i="34"/>
  <c r="AJ19" i="34"/>
  <c r="AI19" i="34"/>
  <c r="AM19" i="34" s="1"/>
  <c r="AH19" i="34"/>
  <c r="AV19" i="34" s="1"/>
  <c r="J19" i="34"/>
  <c r="H19" i="34"/>
  <c r="G19" i="34"/>
  <c r="BG18" i="34"/>
  <c r="BE18" i="34"/>
  <c r="BA18" i="34"/>
  <c r="AU18" i="34"/>
  <c r="AJ18" i="34"/>
  <c r="AI18" i="34"/>
  <c r="AH18" i="34"/>
  <c r="AV18" i="34" s="1"/>
  <c r="J18" i="34"/>
  <c r="H18" i="34"/>
  <c r="G18" i="34"/>
  <c r="BG17" i="34"/>
  <c r="BE17" i="34"/>
  <c r="BA17" i="34"/>
  <c r="AU17" i="34"/>
  <c r="AJ17" i="34"/>
  <c r="AI17" i="34"/>
  <c r="AM17" i="34" s="1"/>
  <c r="AH17" i="34"/>
  <c r="AV17" i="34" s="1"/>
  <c r="J17" i="34"/>
  <c r="H17" i="34"/>
  <c r="G17" i="34"/>
  <c r="BG16" i="34"/>
  <c r="BE16" i="34"/>
  <c r="BA16" i="34"/>
  <c r="AU16" i="34"/>
  <c r="AJ16" i="34"/>
  <c r="AI16" i="34"/>
  <c r="AM16" i="34" s="1"/>
  <c r="AH16" i="34"/>
  <c r="AV16" i="34" s="1"/>
  <c r="J16" i="34"/>
  <c r="H16" i="34"/>
  <c r="G16" i="34"/>
  <c r="BG15" i="34"/>
  <c r="BE15" i="34"/>
  <c r="BA15" i="34"/>
  <c r="AU15" i="34"/>
  <c r="AJ15" i="34"/>
  <c r="AI15" i="34"/>
  <c r="AH15" i="34"/>
  <c r="AV15" i="34" s="1"/>
  <c r="J15" i="34"/>
  <c r="H15" i="34"/>
  <c r="G15" i="34"/>
  <c r="BG14" i="34"/>
  <c r="BE14" i="34"/>
  <c r="BA14" i="34"/>
  <c r="AU14" i="34"/>
  <c r="AJ14" i="34"/>
  <c r="AI14" i="34"/>
  <c r="AH14" i="34"/>
  <c r="AV14" i="34" s="1"/>
  <c r="J14" i="34"/>
  <c r="H14" i="34"/>
  <c r="G14" i="34"/>
  <c r="BG13" i="34"/>
  <c r="BE13" i="34"/>
  <c r="BA13" i="34"/>
  <c r="AU13" i="34"/>
  <c r="AJ13" i="34"/>
  <c r="AI13" i="34"/>
  <c r="AM13" i="34" s="1"/>
  <c r="AH13" i="34"/>
  <c r="AV13" i="34" s="1"/>
  <c r="J13" i="34"/>
  <c r="H13" i="34"/>
  <c r="G13" i="34"/>
  <c r="BG12" i="34"/>
  <c r="BE12" i="34"/>
  <c r="BA12" i="34"/>
  <c r="AU12" i="34"/>
  <c r="AJ12" i="34"/>
  <c r="AI12" i="34"/>
  <c r="AM12" i="34" s="1"/>
  <c r="AO12" i="34" s="1"/>
  <c r="AH12" i="34"/>
  <c r="AV12" i="34" s="1"/>
  <c r="J12" i="34"/>
  <c r="H12" i="34"/>
  <c r="G12" i="34"/>
  <c r="BG11" i="34"/>
  <c r="BE11" i="34"/>
  <c r="BA11" i="34"/>
  <c r="AU11" i="34"/>
  <c r="AJ11" i="34"/>
  <c r="AI11" i="34"/>
  <c r="AM11" i="34" s="1"/>
  <c r="AH11" i="34"/>
  <c r="AV11" i="34" s="1"/>
  <c r="J11" i="34"/>
  <c r="H11" i="34"/>
  <c r="G11" i="34"/>
  <c r="BG10" i="34"/>
  <c r="BE10" i="34"/>
  <c r="BA10" i="34"/>
  <c r="AU10" i="34"/>
  <c r="AJ10" i="34"/>
  <c r="AI10" i="34"/>
  <c r="AM10" i="34" s="1"/>
  <c r="AH10" i="34"/>
  <c r="AV10" i="34" s="1"/>
  <c r="J10" i="34"/>
  <c r="H10" i="34"/>
  <c r="G10" i="34"/>
  <c r="BG9" i="34"/>
  <c r="BE9" i="34"/>
  <c r="BA9" i="34"/>
  <c r="AU9" i="34"/>
  <c r="AJ9" i="34"/>
  <c r="AI9" i="34"/>
  <c r="AH9" i="34"/>
  <c r="AV9" i="34" s="1"/>
  <c r="J9" i="34"/>
  <c r="H9" i="34"/>
  <c r="G9" i="34"/>
  <c r="BG8" i="34"/>
  <c r="BE8" i="34"/>
  <c r="BA8" i="34"/>
  <c r="AU8" i="34"/>
  <c r="AJ8" i="34"/>
  <c r="AI8" i="34"/>
  <c r="AM8" i="34" s="1"/>
  <c r="AH8" i="34"/>
  <c r="AV8" i="34" s="1"/>
  <c r="J8" i="34"/>
  <c r="H8" i="34"/>
  <c r="G8" i="34"/>
  <c r="BG7" i="34"/>
  <c r="BE7" i="34"/>
  <c r="BA7" i="34"/>
  <c r="AU7" i="34"/>
  <c r="AJ7" i="34"/>
  <c r="AI7" i="34"/>
  <c r="AM7" i="34" s="1"/>
  <c r="AH7" i="34"/>
  <c r="AV7" i="34" s="1"/>
  <c r="J7" i="34"/>
  <c r="H7" i="34"/>
  <c r="G7" i="34"/>
  <c r="BG6" i="34"/>
  <c r="BE6" i="34"/>
  <c r="BA6" i="34"/>
  <c r="AU6" i="34"/>
  <c r="AJ6" i="34"/>
  <c r="AI6" i="34"/>
  <c r="AH6" i="34"/>
  <c r="AH194" i="34" s="1"/>
  <c r="J6" i="34"/>
  <c r="H6" i="34"/>
  <c r="G6" i="34"/>
  <c r="D113" i="33"/>
  <c r="E113" i="33"/>
  <c r="F113" i="33"/>
  <c r="I113" i="33"/>
  <c r="K113" i="33"/>
  <c r="L113" i="33"/>
  <c r="M113" i="33"/>
  <c r="N113" i="33"/>
  <c r="O113" i="33"/>
  <c r="P113" i="33"/>
  <c r="Q113" i="33"/>
  <c r="R113" i="33"/>
  <c r="S113" i="33"/>
  <c r="T113" i="33"/>
  <c r="U113" i="33"/>
  <c r="V113" i="33"/>
  <c r="W113" i="33"/>
  <c r="X113" i="33"/>
  <c r="Y113" i="33"/>
  <c r="Z113" i="33"/>
  <c r="AA113" i="33"/>
  <c r="AB113" i="33"/>
  <c r="AC113" i="33"/>
  <c r="AD113" i="33"/>
  <c r="AE113" i="33"/>
  <c r="AF113" i="33"/>
  <c r="AG113" i="33"/>
  <c r="AH83" i="33"/>
  <c r="AV83" i="33" s="1"/>
  <c r="AL115" i="33"/>
  <c r="AK115" i="33"/>
  <c r="AF115" i="33"/>
  <c r="AE115" i="33"/>
  <c r="AD115" i="33"/>
  <c r="AC115" i="33"/>
  <c r="AB115" i="33"/>
  <c r="AA115" i="33"/>
  <c r="Z115" i="33"/>
  <c r="Y115" i="33"/>
  <c r="X115" i="33"/>
  <c r="D115" i="33"/>
  <c r="BG112" i="33"/>
  <c r="BE112" i="33"/>
  <c r="BA112" i="33"/>
  <c r="AU112" i="33"/>
  <c r="AJ112" i="33"/>
  <c r="AI112" i="33"/>
  <c r="AM112" i="33" s="1"/>
  <c r="AH112" i="33"/>
  <c r="AV112" i="33" s="1"/>
  <c r="J112" i="33"/>
  <c r="H112" i="33"/>
  <c r="G112" i="33"/>
  <c r="BG111" i="33"/>
  <c r="BE111" i="33"/>
  <c r="BA111" i="33"/>
  <c r="AU111" i="33"/>
  <c r="AJ111" i="33"/>
  <c r="AI111" i="33"/>
  <c r="AM111" i="33" s="1"/>
  <c r="AN111" i="33" s="1"/>
  <c r="AH111" i="33"/>
  <c r="AV111" i="33" s="1"/>
  <c r="J111" i="33"/>
  <c r="H111" i="33"/>
  <c r="G111" i="33"/>
  <c r="BG110" i="33"/>
  <c r="BE110" i="33"/>
  <c r="BA110" i="33"/>
  <c r="AU110" i="33"/>
  <c r="AJ110" i="33"/>
  <c r="AI110" i="33"/>
  <c r="AM110" i="33" s="1"/>
  <c r="AH110" i="33"/>
  <c r="AV110" i="33" s="1"/>
  <c r="J110" i="33"/>
  <c r="H110" i="33"/>
  <c r="G110" i="33"/>
  <c r="BG109" i="33"/>
  <c r="BE109" i="33"/>
  <c r="BA109" i="33"/>
  <c r="AU109" i="33"/>
  <c r="AJ109" i="33"/>
  <c r="AI109" i="33"/>
  <c r="AH109" i="33"/>
  <c r="AV109" i="33" s="1"/>
  <c r="J109" i="33"/>
  <c r="H109" i="33"/>
  <c r="G109" i="33"/>
  <c r="BG108" i="33"/>
  <c r="BE108" i="33"/>
  <c r="BA108" i="33"/>
  <c r="AU108" i="33"/>
  <c r="AJ108" i="33"/>
  <c r="AI108" i="33"/>
  <c r="AM108" i="33" s="1"/>
  <c r="AN108" i="33" s="1"/>
  <c r="AH108" i="33"/>
  <c r="AV108" i="33" s="1"/>
  <c r="J108" i="33"/>
  <c r="H108" i="33"/>
  <c r="G108" i="33"/>
  <c r="BG107" i="33"/>
  <c r="BE107" i="33"/>
  <c r="BA107" i="33"/>
  <c r="AU107" i="33"/>
  <c r="AJ107" i="33"/>
  <c r="AI107" i="33"/>
  <c r="AM107" i="33" s="1"/>
  <c r="AH107" i="33"/>
  <c r="AV107" i="33" s="1"/>
  <c r="J107" i="33"/>
  <c r="H107" i="33"/>
  <c r="G107" i="33"/>
  <c r="BG106" i="33"/>
  <c r="BE106" i="33"/>
  <c r="BA106" i="33"/>
  <c r="AU106" i="33"/>
  <c r="AJ106" i="33"/>
  <c r="AI106" i="33"/>
  <c r="AH106" i="33"/>
  <c r="AV106" i="33" s="1"/>
  <c r="J106" i="33"/>
  <c r="H106" i="33"/>
  <c r="G106" i="33"/>
  <c r="BG105" i="33"/>
  <c r="BE105" i="33"/>
  <c r="BA105" i="33"/>
  <c r="AU105" i="33"/>
  <c r="AJ105" i="33"/>
  <c r="AI105" i="33"/>
  <c r="AM105" i="33" s="1"/>
  <c r="AO105" i="33" s="1"/>
  <c r="AH105" i="33"/>
  <c r="AV105" i="33" s="1"/>
  <c r="J105" i="33"/>
  <c r="H105" i="33"/>
  <c r="G105" i="33"/>
  <c r="BG104" i="33"/>
  <c r="BE104" i="33"/>
  <c r="BA104" i="33"/>
  <c r="AU104" i="33"/>
  <c r="AJ104" i="33"/>
  <c r="AI104" i="33"/>
  <c r="AH104" i="33"/>
  <c r="AV104" i="33" s="1"/>
  <c r="J104" i="33"/>
  <c r="H104" i="33"/>
  <c r="G104" i="33"/>
  <c r="BG103" i="33"/>
  <c r="BE103" i="33"/>
  <c r="BA103" i="33"/>
  <c r="AU103" i="33"/>
  <c r="AJ103" i="33"/>
  <c r="AI103" i="33"/>
  <c r="AM103" i="33" s="1"/>
  <c r="AH103" i="33"/>
  <c r="AV103" i="33" s="1"/>
  <c r="J103" i="33"/>
  <c r="H103" i="33"/>
  <c r="G103" i="33"/>
  <c r="BG102" i="33"/>
  <c r="BE102" i="33"/>
  <c r="BA102" i="33"/>
  <c r="AU102" i="33"/>
  <c r="AJ102" i="33"/>
  <c r="AI102" i="33"/>
  <c r="AH102" i="33"/>
  <c r="AV102" i="33" s="1"/>
  <c r="J102" i="33"/>
  <c r="H102" i="33"/>
  <c r="G102" i="33"/>
  <c r="BG101" i="33"/>
  <c r="BE101" i="33"/>
  <c r="BA101" i="33"/>
  <c r="AU101" i="33"/>
  <c r="AJ101" i="33"/>
  <c r="AI101" i="33"/>
  <c r="AM101" i="33" s="1"/>
  <c r="AO101" i="33" s="1"/>
  <c r="AH101" i="33"/>
  <c r="AV101" i="33" s="1"/>
  <c r="J101" i="33"/>
  <c r="H101" i="33"/>
  <c r="G101" i="33"/>
  <c r="BG100" i="33"/>
  <c r="BE100" i="33"/>
  <c r="BA100" i="33"/>
  <c r="AU100" i="33"/>
  <c r="AJ100" i="33"/>
  <c r="AI100" i="33"/>
  <c r="AH100" i="33"/>
  <c r="AV100" i="33" s="1"/>
  <c r="J100" i="33"/>
  <c r="H100" i="33"/>
  <c r="G100" i="33"/>
  <c r="BG99" i="33"/>
  <c r="BE99" i="33"/>
  <c r="BA99" i="33"/>
  <c r="AU99" i="33"/>
  <c r="AJ99" i="33"/>
  <c r="AI99" i="33"/>
  <c r="AM99" i="33" s="1"/>
  <c r="AH99" i="33"/>
  <c r="AV99" i="33" s="1"/>
  <c r="J99" i="33"/>
  <c r="H99" i="33"/>
  <c r="G99" i="33"/>
  <c r="BG98" i="33"/>
  <c r="BE98" i="33"/>
  <c r="BA98" i="33"/>
  <c r="AU98" i="33"/>
  <c r="AJ98" i="33"/>
  <c r="AI98" i="33"/>
  <c r="AM98" i="33" s="1"/>
  <c r="AN98" i="33" s="1"/>
  <c r="AH98" i="33"/>
  <c r="AV98" i="33" s="1"/>
  <c r="J98" i="33"/>
  <c r="H98" i="33"/>
  <c r="G98" i="33"/>
  <c r="BG97" i="33"/>
  <c r="BE97" i="33"/>
  <c r="BA97" i="33"/>
  <c r="AU97" i="33"/>
  <c r="AJ97" i="33"/>
  <c r="AI97" i="33"/>
  <c r="AM97" i="33" s="1"/>
  <c r="AN97" i="33" s="1"/>
  <c r="AH97" i="33"/>
  <c r="AV97" i="33" s="1"/>
  <c r="J97" i="33"/>
  <c r="H97" i="33"/>
  <c r="G97" i="33"/>
  <c r="BG96" i="33"/>
  <c r="BE96" i="33"/>
  <c r="BA96" i="33"/>
  <c r="AU96" i="33"/>
  <c r="AJ96" i="33"/>
  <c r="AI96" i="33"/>
  <c r="AM96" i="33" s="1"/>
  <c r="AO96" i="33" s="1"/>
  <c r="AH96" i="33"/>
  <c r="AV96" i="33" s="1"/>
  <c r="J96" i="33"/>
  <c r="H96" i="33"/>
  <c r="G96" i="33"/>
  <c r="BG95" i="33"/>
  <c r="BE95" i="33"/>
  <c r="BA95" i="33"/>
  <c r="AU95" i="33"/>
  <c r="AJ95" i="33"/>
  <c r="AI95" i="33"/>
  <c r="AM95" i="33" s="1"/>
  <c r="AO95" i="33" s="1"/>
  <c r="AH95" i="33"/>
  <c r="AV95" i="33" s="1"/>
  <c r="J95" i="33"/>
  <c r="H95" i="33"/>
  <c r="G95" i="33"/>
  <c r="BG94" i="33"/>
  <c r="BE94" i="33"/>
  <c r="BA94" i="33"/>
  <c r="AU94" i="33"/>
  <c r="AJ94" i="33"/>
  <c r="AI94" i="33"/>
  <c r="AM94" i="33" s="1"/>
  <c r="AH94" i="33"/>
  <c r="AV94" i="33" s="1"/>
  <c r="J94" i="33"/>
  <c r="H94" i="33"/>
  <c r="G94" i="33"/>
  <c r="BG93" i="33"/>
  <c r="BE93" i="33"/>
  <c r="BA93" i="33"/>
  <c r="AU93" i="33"/>
  <c r="AJ93" i="33"/>
  <c r="AI93" i="33"/>
  <c r="AM93" i="33" s="1"/>
  <c r="AH93" i="33"/>
  <c r="AV93" i="33" s="1"/>
  <c r="J93" i="33"/>
  <c r="H93" i="33"/>
  <c r="G93" i="33"/>
  <c r="BG92" i="33"/>
  <c r="BE92" i="33"/>
  <c r="BA92" i="33"/>
  <c r="AU92" i="33"/>
  <c r="AJ92" i="33"/>
  <c r="AI92" i="33"/>
  <c r="AM92" i="33" s="1"/>
  <c r="AH92" i="33"/>
  <c r="AV92" i="33" s="1"/>
  <c r="J92" i="33"/>
  <c r="H92" i="33"/>
  <c r="G92" i="33"/>
  <c r="BG91" i="33"/>
  <c r="BE91" i="33"/>
  <c r="BA91" i="33"/>
  <c r="AU91" i="33"/>
  <c r="AJ91" i="33"/>
  <c r="AI91" i="33"/>
  <c r="AM91" i="33" s="1"/>
  <c r="AH91" i="33"/>
  <c r="AV91" i="33" s="1"/>
  <c r="J91" i="33"/>
  <c r="H91" i="33"/>
  <c r="G91" i="33"/>
  <c r="BG90" i="33"/>
  <c r="BE90" i="33"/>
  <c r="BA90" i="33"/>
  <c r="AU90" i="33"/>
  <c r="AJ90" i="33"/>
  <c r="AI90" i="33"/>
  <c r="AM90" i="33" s="1"/>
  <c r="AH90" i="33"/>
  <c r="AV90" i="33" s="1"/>
  <c r="J90" i="33"/>
  <c r="H90" i="33"/>
  <c r="G90" i="33"/>
  <c r="BG89" i="33"/>
  <c r="BE89" i="33"/>
  <c r="BA89" i="33"/>
  <c r="AU89" i="33"/>
  <c r="AJ89" i="33"/>
  <c r="AI89" i="33"/>
  <c r="AH89" i="33"/>
  <c r="AV89" i="33" s="1"/>
  <c r="J89" i="33"/>
  <c r="H89" i="33"/>
  <c r="G89" i="33"/>
  <c r="BG88" i="33"/>
  <c r="BE88" i="33"/>
  <c r="BA88" i="33"/>
  <c r="AU88" i="33"/>
  <c r="AJ88" i="33"/>
  <c r="AI88" i="33"/>
  <c r="AM88" i="33" s="1"/>
  <c r="AN88" i="33" s="1"/>
  <c r="AH88" i="33"/>
  <c r="AV88" i="33" s="1"/>
  <c r="J88" i="33"/>
  <c r="H88" i="33"/>
  <c r="G88" i="33"/>
  <c r="BG87" i="33"/>
  <c r="BE87" i="33"/>
  <c r="BA87" i="33"/>
  <c r="AU87" i="33"/>
  <c r="AJ87" i="33"/>
  <c r="AI87" i="33"/>
  <c r="AH87" i="33"/>
  <c r="AV87" i="33" s="1"/>
  <c r="J87" i="33"/>
  <c r="H87" i="33"/>
  <c r="G87" i="33"/>
  <c r="BG86" i="33"/>
  <c r="BE86" i="33"/>
  <c r="BA86" i="33"/>
  <c r="AU86" i="33"/>
  <c r="AJ86" i="33"/>
  <c r="AI86" i="33"/>
  <c r="AH86" i="33"/>
  <c r="AV86" i="33" s="1"/>
  <c r="J86" i="33"/>
  <c r="H86" i="33"/>
  <c r="G86" i="33"/>
  <c r="BG85" i="33"/>
  <c r="BE85" i="33"/>
  <c r="BA85" i="33"/>
  <c r="AU85" i="33"/>
  <c r="AJ85" i="33"/>
  <c r="AI85" i="33"/>
  <c r="AM85" i="33" s="1"/>
  <c r="AH85" i="33"/>
  <c r="AV85" i="33" s="1"/>
  <c r="J85" i="33"/>
  <c r="H85" i="33"/>
  <c r="G85" i="33"/>
  <c r="BG84" i="33"/>
  <c r="BE84" i="33"/>
  <c r="BA84" i="33"/>
  <c r="AU84" i="33"/>
  <c r="AJ84" i="33"/>
  <c r="AI84" i="33"/>
  <c r="AH84" i="33"/>
  <c r="AV84" i="33" s="1"/>
  <c r="J84" i="33"/>
  <c r="H84" i="33"/>
  <c r="G84" i="33"/>
  <c r="BG83" i="33"/>
  <c r="BE83" i="33"/>
  <c r="BA83" i="33"/>
  <c r="AU83" i="33"/>
  <c r="AJ83" i="33"/>
  <c r="AI83" i="33"/>
  <c r="AM83" i="33" s="1"/>
  <c r="AN83" i="33" s="1"/>
  <c r="J83" i="33"/>
  <c r="H83" i="33"/>
  <c r="G83" i="33"/>
  <c r="BG82" i="33"/>
  <c r="BE82" i="33"/>
  <c r="BA82" i="33"/>
  <c r="AU82" i="33"/>
  <c r="AJ82" i="33"/>
  <c r="AI82" i="33"/>
  <c r="AH82" i="33"/>
  <c r="AV82" i="33" s="1"/>
  <c r="J82" i="33"/>
  <c r="H82" i="33"/>
  <c r="G82" i="33"/>
  <c r="BG81" i="33"/>
  <c r="BE81" i="33"/>
  <c r="BA81" i="33"/>
  <c r="AU81" i="33"/>
  <c r="AJ81" i="33"/>
  <c r="AI81" i="33"/>
  <c r="AM81" i="33" s="1"/>
  <c r="AH81" i="33"/>
  <c r="AV81" i="33" s="1"/>
  <c r="J81" i="33"/>
  <c r="H81" i="33"/>
  <c r="G81" i="33"/>
  <c r="BG80" i="33"/>
  <c r="BE80" i="33"/>
  <c r="BA80" i="33"/>
  <c r="AU80" i="33"/>
  <c r="AJ80" i="33"/>
  <c r="AI80" i="33"/>
  <c r="AH80" i="33"/>
  <c r="AV80" i="33" s="1"/>
  <c r="J80" i="33"/>
  <c r="H80" i="33"/>
  <c r="G80" i="33"/>
  <c r="BG79" i="33"/>
  <c r="BE79" i="33"/>
  <c r="BA79" i="33"/>
  <c r="AU79" i="33"/>
  <c r="AJ79" i="33"/>
  <c r="AI79" i="33"/>
  <c r="AM79" i="33" s="1"/>
  <c r="AO79" i="33" s="1"/>
  <c r="AH79" i="33"/>
  <c r="AV79" i="33" s="1"/>
  <c r="J79" i="33"/>
  <c r="H79" i="33"/>
  <c r="G79" i="33"/>
  <c r="BG78" i="33"/>
  <c r="BE78" i="33"/>
  <c r="BA78" i="33"/>
  <c r="AU78" i="33"/>
  <c r="AJ78" i="33"/>
  <c r="AI78" i="33"/>
  <c r="AH78" i="33"/>
  <c r="AV78" i="33" s="1"/>
  <c r="J78" i="33"/>
  <c r="H78" i="33"/>
  <c r="G78" i="33"/>
  <c r="BG77" i="33"/>
  <c r="BE77" i="33"/>
  <c r="BA77" i="33"/>
  <c r="AU77" i="33"/>
  <c r="AJ77" i="33"/>
  <c r="AI77" i="33"/>
  <c r="AM77" i="33" s="1"/>
  <c r="AH77" i="33"/>
  <c r="AV77" i="33" s="1"/>
  <c r="J77" i="33"/>
  <c r="H77" i="33"/>
  <c r="G77" i="33"/>
  <c r="BG76" i="33"/>
  <c r="BE76" i="33"/>
  <c r="BA76" i="33"/>
  <c r="AU76" i="33"/>
  <c r="AJ76" i="33"/>
  <c r="AI76" i="33"/>
  <c r="AM76" i="33" s="1"/>
  <c r="AH76" i="33"/>
  <c r="AV76" i="33" s="1"/>
  <c r="J76" i="33"/>
  <c r="H76" i="33"/>
  <c r="G76" i="33"/>
  <c r="BG75" i="33"/>
  <c r="BE75" i="33"/>
  <c r="BA75" i="33"/>
  <c r="AU75" i="33"/>
  <c r="AJ75" i="33"/>
  <c r="AI75" i="33"/>
  <c r="AM75" i="33" s="1"/>
  <c r="AN75" i="33" s="1"/>
  <c r="AH75" i="33"/>
  <c r="AV75" i="33" s="1"/>
  <c r="J75" i="33"/>
  <c r="H75" i="33"/>
  <c r="G75" i="33"/>
  <c r="BG74" i="33"/>
  <c r="BE74" i="33"/>
  <c r="BA74" i="33"/>
  <c r="AU74" i="33"/>
  <c r="AJ74" i="33"/>
  <c r="AI74" i="33"/>
  <c r="AH74" i="33"/>
  <c r="AV74" i="33" s="1"/>
  <c r="J74" i="33"/>
  <c r="H74" i="33"/>
  <c r="G74" i="33"/>
  <c r="BG73" i="33"/>
  <c r="BE73" i="33"/>
  <c r="BA73" i="33"/>
  <c r="AU73" i="33"/>
  <c r="AJ73" i="33"/>
  <c r="AI73" i="33"/>
  <c r="AM73" i="33" s="1"/>
  <c r="AH73" i="33"/>
  <c r="AV73" i="33" s="1"/>
  <c r="J73" i="33"/>
  <c r="H73" i="33"/>
  <c r="G73" i="33"/>
  <c r="BG72" i="33"/>
  <c r="BE72" i="33"/>
  <c r="BA72" i="33"/>
  <c r="AU72" i="33"/>
  <c r="AJ72" i="33"/>
  <c r="AI72" i="33"/>
  <c r="AM72" i="33" s="1"/>
  <c r="AH72" i="33"/>
  <c r="AV72" i="33" s="1"/>
  <c r="J72" i="33"/>
  <c r="H72" i="33"/>
  <c r="G72" i="33"/>
  <c r="BG71" i="33"/>
  <c r="BE71" i="33"/>
  <c r="BA71" i="33"/>
  <c r="AU71" i="33"/>
  <c r="AJ71" i="33"/>
  <c r="AI71" i="33"/>
  <c r="AM71" i="33" s="1"/>
  <c r="AN71" i="33" s="1"/>
  <c r="AH71" i="33"/>
  <c r="AV71" i="33" s="1"/>
  <c r="J71" i="33"/>
  <c r="H71" i="33"/>
  <c r="G71" i="33"/>
  <c r="BG70" i="33"/>
  <c r="BE70" i="33"/>
  <c r="BA70" i="33"/>
  <c r="AU70" i="33"/>
  <c r="AJ70" i="33"/>
  <c r="AI70" i="33"/>
  <c r="AH70" i="33"/>
  <c r="AV70" i="33" s="1"/>
  <c r="J70" i="33"/>
  <c r="H70" i="33"/>
  <c r="G70" i="33"/>
  <c r="BG69" i="33"/>
  <c r="BE69" i="33"/>
  <c r="BA69" i="33"/>
  <c r="AU69" i="33"/>
  <c r="AJ69" i="33"/>
  <c r="AI69" i="33"/>
  <c r="AM69" i="33" s="1"/>
  <c r="AH69" i="33"/>
  <c r="AV69" i="33" s="1"/>
  <c r="J69" i="33"/>
  <c r="H69" i="33"/>
  <c r="G69" i="33"/>
  <c r="BG68" i="33"/>
  <c r="BE68" i="33"/>
  <c r="BA68" i="33"/>
  <c r="AU68" i="33"/>
  <c r="AJ68" i="33"/>
  <c r="AI68" i="33"/>
  <c r="AH68" i="33"/>
  <c r="AV68" i="33" s="1"/>
  <c r="J68" i="33"/>
  <c r="H68" i="33"/>
  <c r="G68" i="33"/>
  <c r="BG67" i="33"/>
  <c r="BE67" i="33"/>
  <c r="BA67" i="33"/>
  <c r="AU67" i="33"/>
  <c r="AJ67" i="33"/>
  <c r="AI67" i="33"/>
  <c r="AM67" i="33" s="1"/>
  <c r="AN67" i="33" s="1"/>
  <c r="AH67" i="33"/>
  <c r="AV67" i="33" s="1"/>
  <c r="J67" i="33"/>
  <c r="H67" i="33"/>
  <c r="G67" i="33"/>
  <c r="BG66" i="33"/>
  <c r="BE66" i="33"/>
  <c r="BA66" i="33"/>
  <c r="AU66" i="33"/>
  <c r="AJ66" i="33"/>
  <c r="AI66" i="33"/>
  <c r="AH66" i="33"/>
  <c r="AV66" i="33" s="1"/>
  <c r="J66" i="33"/>
  <c r="H66" i="33"/>
  <c r="G66" i="33"/>
  <c r="BG65" i="33"/>
  <c r="BE65" i="33"/>
  <c r="BA65" i="33"/>
  <c r="AU65" i="33"/>
  <c r="AJ65" i="33"/>
  <c r="AI65" i="33"/>
  <c r="AM65" i="33" s="1"/>
  <c r="AH65" i="33"/>
  <c r="AV65" i="33" s="1"/>
  <c r="J65" i="33"/>
  <c r="H65" i="33"/>
  <c r="G65" i="33"/>
  <c r="BG64" i="33"/>
  <c r="BE64" i="33"/>
  <c r="BA64" i="33"/>
  <c r="AU64" i="33"/>
  <c r="AJ64" i="33"/>
  <c r="AI64" i="33"/>
  <c r="AP64" i="33" s="1"/>
  <c r="AR64" i="33" s="1"/>
  <c r="AH64" i="33"/>
  <c r="AV64" i="33" s="1"/>
  <c r="J64" i="33"/>
  <c r="H64" i="33"/>
  <c r="G64" i="33"/>
  <c r="BG63" i="33"/>
  <c r="BE63" i="33"/>
  <c r="BA63" i="33"/>
  <c r="AU63" i="33"/>
  <c r="AJ63" i="33"/>
  <c r="AI63" i="33"/>
  <c r="AM63" i="33" s="1"/>
  <c r="AH63" i="33"/>
  <c r="AV63" i="33" s="1"/>
  <c r="J63" i="33"/>
  <c r="H63" i="33"/>
  <c r="G63" i="33"/>
  <c r="BG62" i="33"/>
  <c r="BE62" i="33"/>
  <c r="BA62" i="33"/>
  <c r="AU62" i="33"/>
  <c r="AJ62" i="33"/>
  <c r="AI62" i="33"/>
  <c r="AH62" i="33"/>
  <c r="AV62" i="33" s="1"/>
  <c r="J62" i="33"/>
  <c r="H62" i="33"/>
  <c r="G62" i="33"/>
  <c r="BG61" i="33"/>
  <c r="BE61" i="33"/>
  <c r="BA61" i="33"/>
  <c r="AU61" i="33"/>
  <c r="AJ61" i="33"/>
  <c r="AI61" i="33"/>
  <c r="AM61" i="33" s="1"/>
  <c r="AH61" i="33"/>
  <c r="AV61" i="33" s="1"/>
  <c r="J61" i="33"/>
  <c r="H61" i="33"/>
  <c r="G61" i="33"/>
  <c r="BG60" i="33"/>
  <c r="BE60" i="33"/>
  <c r="BA60" i="33"/>
  <c r="AU60" i="33"/>
  <c r="AJ60" i="33"/>
  <c r="AI60" i="33"/>
  <c r="AH60" i="33"/>
  <c r="AV60" i="33" s="1"/>
  <c r="J60" i="33"/>
  <c r="H60" i="33"/>
  <c r="G60" i="33"/>
  <c r="BG59" i="33"/>
  <c r="BE59" i="33"/>
  <c r="BA59" i="33"/>
  <c r="AU59" i="33"/>
  <c r="AJ59" i="33"/>
  <c r="AI59" i="33"/>
  <c r="AM59" i="33" s="1"/>
  <c r="AN59" i="33" s="1"/>
  <c r="AH59" i="33"/>
  <c r="AV59" i="33" s="1"/>
  <c r="J59" i="33"/>
  <c r="H59" i="33"/>
  <c r="G59" i="33"/>
  <c r="BG58" i="33"/>
  <c r="BE58" i="33"/>
  <c r="BA58" i="33"/>
  <c r="AU58" i="33"/>
  <c r="AJ58" i="33"/>
  <c r="AI58" i="33"/>
  <c r="AH58" i="33"/>
  <c r="AV58" i="33" s="1"/>
  <c r="J58" i="33"/>
  <c r="H58" i="33"/>
  <c r="G58" i="33"/>
  <c r="BG57" i="33"/>
  <c r="BE57" i="33"/>
  <c r="BA57" i="33"/>
  <c r="AU57" i="33"/>
  <c r="AJ57" i="33"/>
  <c r="AI57" i="33"/>
  <c r="AM57" i="33" s="1"/>
  <c r="AH57" i="33"/>
  <c r="AV57" i="33" s="1"/>
  <c r="J57" i="33"/>
  <c r="H57" i="33"/>
  <c r="G57" i="33"/>
  <c r="BG56" i="33"/>
  <c r="BE56" i="33"/>
  <c r="BA56" i="33"/>
  <c r="AU56" i="33"/>
  <c r="AJ56" i="33"/>
  <c r="AI56" i="33"/>
  <c r="AM56" i="33" s="1"/>
  <c r="AH56" i="33"/>
  <c r="AV56" i="33" s="1"/>
  <c r="J56" i="33"/>
  <c r="H56" i="33"/>
  <c r="G56" i="33"/>
  <c r="BG55" i="33"/>
  <c r="BE55" i="33"/>
  <c r="BA55" i="33"/>
  <c r="AU55" i="33"/>
  <c r="AJ55" i="33"/>
  <c r="AI55" i="33"/>
  <c r="AM55" i="33" s="1"/>
  <c r="AN55" i="33" s="1"/>
  <c r="AH55" i="33"/>
  <c r="AV55" i="33" s="1"/>
  <c r="J55" i="33"/>
  <c r="H55" i="33"/>
  <c r="G55" i="33"/>
  <c r="BG54" i="33"/>
  <c r="BE54" i="33"/>
  <c r="BA54" i="33"/>
  <c r="AU54" i="33"/>
  <c r="AJ54" i="33"/>
  <c r="AI54" i="33"/>
  <c r="AH54" i="33"/>
  <c r="AV54" i="33" s="1"/>
  <c r="J54" i="33"/>
  <c r="H54" i="33"/>
  <c r="G54" i="33"/>
  <c r="BE53" i="33"/>
  <c r="BA53" i="33"/>
  <c r="AU53" i="33"/>
  <c r="AJ53" i="33"/>
  <c r="AI53" i="33"/>
  <c r="AH53" i="33"/>
  <c r="AV53" i="33" s="1"/>
  <c r="J53" i="33"/>
  <c r="H53" i="33"/>
  <c r="G53" i="33"/>
  <c r="BG52" i="33"/>
  <c r="BE52" i="33"/>
  <c r="BA52" i="33"/>
  <c r="AU52" i="33"/>
  <c r="AJ52" i="33"/>
  <c r="AI52" i="33"/>
  <c r="AM52" i="33" s="1"/>
  <c r="AH52" i="33"/>
  <c r="AV52" i="33" s="1"/>
  <c r="J52" i="33"/>
  <c r="H52" i="33"/>
  <c r="G52" i="33"/>
  <c r="BG51" i="33"/>
  <c r="BE51" i="33"/>
  <c r="BA51" i="33"/>
  <c r="AU51" i="33"/>
  <c r="AJ51" i="33"/>
  <c r="AI51" i="33"/>
  <c r="AH51" i="33"/>
  <c r="AV51" i="33" s="1"/>
  <c r="J51" i="33"/>
  <c r="H51" i="33"/>
  <c r="G51" i="33"/>
  <c r="BG50" i="33"/>
  <c r="BE50" i="33"/>
  <c r="BA50" i="33"/>
  <c r="AU50" i="33"/>
  <c r="AJ50" i="33"/>
  <c r="AI50" i="33"/>
  <c r="AM50" i="33" s="1"/>
  <c r="AN50" i="33" s="1"/>
  <c r="AH50" i="33"/>
  <c r="AV50" i="33" s="1"/>
  <c r="J50" i="33"/>
  <c r="H50" i="33"/>
  <c r="G50" i="33"/>
  <c r="BG49" i="33"/>
  <c r="BE49" i="33"/>
  <c r="BA49" i="33"/>
  <c r="AU49" i="33"/>
  <c r="AJ49" i="33"/>
  <c r="AI49" i="33"/>
  <c r="AH49" i="33"/>
  <c r="AV49" i="33" s="1"/>
  <c r="J49" i="33"/>
  <c r="H49" i="33"/>
  <c r="G49" i="33"/>
  <c r="BG48" i="33"/>
  <c r="BE48" i="33"/>
  <c r="BA48" i="33"/>
  <c r="AU48" i="33"/>
  <c r="AJ48" i="33"/>
  <c r="AI48" i="33"/>
  <c r="AM48" i="33" s="1"/>
  <c r="AH48" i="33"/>
  <c r="AV48" i="33" s="1"/>
  <c r="J48" i="33"/>
  <c r="H48" i="33"/>
  <c r="G48" i="33"/>
  <c r="BG47" i="33"/>
  <c r="BE47" i="33"/>
  <c r="BA47" i="33"/>
  <c r="AU47" i="33"/>
  <c r="AJ47" i="33"/>
  <c r="AI47" i="33"/>
  <c r="AH47" i="33"/>
  <c r="AV47" i="33" s="1"/>
  <c r="J47" i="33"/>
  <c r="H47" i="33"/>
  <c r="G47" i="33"/>
  <c r="BG46" i="33"/>
  <c r="BE46" i="33"/>
  <c r="BA46" i="33"/>
  <c r="AU46" i="33"/>
  <c r="AJ46" i="33"/>
  <c r="AI46" i="33"/>
  <c r="AM46" i="33" s="1"/>
  <c r="AN46" i="33" s="1"/>
  <c r="AH46" i="33"/>
  <c r="AV46" i="33" s="1"/>
  <c r="J46" i="33"/>
  <c r="H46" i="33"/>
  <c r="G46" i="33"/>
  <c r="BG45" i="33"/>
  <c r="BE45" i="33"/>
  <c r="BA45" i="33"/>
  <c r="AU45" i="33"/>
  <c r="AJ45" i="33"/>
  <c r="AI45" i="33"/>
  <c r="AH45" i="33"/>
  <c r="AV45" i="33" s="1"/>
  <c r="J45" i="33"/>
  <c r="H45" i="33"/>
  <c r="G45" i="33"/>
  <c r="BG44" i="33"/>
  <c r="BE44" i="33"/>
  <c r="BA44" i="33"/>
  <c r="AU44" i="33"/>
  <c r="AJ44" i="33"/>
  <c r="AI44" i="33"/>
  <c r="AM44" i="33" s="1"/>
  <c r="AH44" i="33"/>
  <c r="AV44" i="33" s="1"/>
  <c r="J44" i="33"/>
  <c r="H44" i="33"/>
  <c r="G44" i="33"/>
  <c r="BG43" i="33"/>
  <c r="BE43" i="33"/>
  <c r="BA43" i="33"/>
  <c r="AU43" i="33"/>
  <c r="AJ43" i="33"/>
  <c r="AI43" i="33"/>
  <c r="AH43" i="33"/>
  <c r="AV43" i="33" s="1"/>
  <c r="J43" i="33"/>
  <c r="H43" i="33"/>
  <c r="G43" i="33"/>
  <c r="BG42" i="33"/>
  <c r="BE42" i="33"/>
  <c r="BA42" i="33"/>
  <c r="AU42" i="33"/>
  <c r="AJ42" i="33"/>
  <c r="AI42" i="33"/>
  <c r="AM42" i="33" s="1"/>
  <c r="AH42" i="33"/>
  <c r="AV42" i="33" s="1"/>
  <c r="J42" i="33"/>
  <c r="H42" i="33"/>
  <c r="G42" i="33"/>
  <c r="BG41" i="33"/>
  <c r="BE41" i="33"/>
  <c r="BA41" i="33"/>
  <c r="AU41" i="33"/>
  <c r="AJ41" i="33"/>
  <c r="AI41" i="33"/>
  <c r="AH41" i="33"/>
  <c r="AV41" i="33" s="1"/>
  <c r="J41" i="33"/>
  <c r="H41" i="33"/>
  <c r="G41" i="33"/>
  <c r="BG40" i="33"/>
  <c r="BE40" i="33"/>
  <c r="BA40" i="33"/>
  <c r="AU40" i="33"/>
  <c r="AJ40" i="33"/>
  <c r="AI40" i="33"/>
  <c r="AM40" i="33" s="1"/>
  <c r="AH40" i="33"/>
  <c r="AV40" i="33" s="1"/>
  <c r="J40" i="33"/>
  <c r="H40" i="33"/>
  <c r="G40" i="33"/>
  <c r="BG39" i="33"/>
  <c r="BE39" i="33"/>
  <c r="BA39" i="33"/>
  <c r="AU39" i="33"/>
  <c r="AJ39" i="33"/>
  <c r="AI39" i="33"/>
  <c r="AM39" i="33" s="1"/>
  <c r="AH39" i="33"/>
  <c r="AV39" i="33" s="1"/>
  <c r="J39" i="33"/>
  <c r="H39" i="33"/>
  <c r="G39" i="33"/>
  <c r="BG38" i="33"/>
  <c r="BE38" i="33"/>
  <c r="BA38" i="33"/>
  <c r="AU38" i="33"/>
  <c r="AJ38" i="33"/>
  <c r="AI38" i="33"/>
  <c r="AM38" i="33" s="1"/>
  <c r="AN38" i="33" s="1"/>
  <c r="AH38" i="33"/>
  <c r="AV38" i="33" s="1"/>
  <c r="J38" i="33"/>
  <c r="H38" i="33"/>
  <c r="G38" i="33"/>
  <c r="BG37" i="33"/>
  <c r="BE37" i="33"/>
  <c r="BA37" i="33"/>
  <c r="AU37" i="33"/>
  <c r="AJ37" i="33"/>
  <c r="AI37" i="33"/>
  <c r="AH37" i="33"/>
  <c r="AV37" i="33" s="1"/>
  <c r="J37" i="33"/>
  <c r="H37" i="33"/>
  <c r="G37" i="33"/>
  <c r="BG36" i="33"/>
  <c r="BE36" i="33"/>
  <c r="BA36" i="33"/>
  <c r="AU36" i="33"/>
  <c r="AJ36" i="33"/>
  <c r="AI36" i="33"/>
  <c r="AM36" i="33" s="1"/>
  <c r="AH36" i="33"/>
  <c r="AV36" i="33" s="1"/>
  <c r="J36" i="33"/>
  <c r="H36" i="33"/>
  <c r="G36" i="33"/>
  <c r="BG35" i="33"/>
  <c r="BE35" i="33"/>
  <c r="BA35" i="33"/>
  <c r="AU35" i="33"/>
  <c r="AJ35" i="33"/>
  <c r="AI35" i="33"/>
  <c r="AM35" i="33" s="1"/>
  <c r="AH35" i="33"/>
  <c r="AV35" i="33" s="1"/>
  <c r="J35" i="33"/>
  <c r="H35" i="33"/>
  <c r="G35" i="33"/>
  <c r="BG34" i="33"/>
  <c r="BA34" i="33"/>
  <c r="AU34" i="33"/>
  <c r="AJ34" i="33"/>
  <c r="AI34" i="33"/>
  <c r="AP34" i="33" s="1"/>
  <c r="AR34" i="33" s="1"/>
  <c r="AH34" i="33"/>
  <c r="AV34" i="33" s="1"/>
  <c r="J34" i="33"/>
  <c r="H34" i="33"/>
  <c r="G34" i="33"/>
  <c r="BG33" i="33"/>
  <c r="BE33" i="33"/>
  <c r="BA33" i="33"/>
  <c r="AU33" i="33"/>
  <c r="AJ33" i="33"/>
  <c r="AI33" i="33"/>
  <c r="AM33" i="33" s="1"/>
  <c r="AN33" i="33" s="1"/>
  <c r="AH33" i="33"/>
  <c r="AV33" i="33" s="1"/>
  <c r="J33" i="33"/>
  <c r="H33" i="33"/>
  <c r="G33" i="33"/>
  <c r="BG32" i="33"/>
  <c r="BE32" i="33"/>
  <c r="BA32" i="33"/>
  <c r="AU32" i="33"/>
  <c r="AJ32" i="33"/>
  <c r="AI32" i="33"/>
  <c r="AH32" i="33"/>
  <c r="AV32" i="33" s="1"/>
  <c r="J32" i="33"/>
  <c r="H32" i="33"/>
  <c r="G32" i="33"/>
  <c r="BG31" i="33"/>
  <c r="BE31" i="33"/>
  <c r="BA31" i="33"/>
  <c r="AU31" i="33"/>
  <c r="AJ31" i="33"/>
  <c r="AI31" i="33"/>
  <c r="AM31" i="33" s="1"/>
  <c r="AH31" i="33"/>
  <c r="AV31" i="33" s="1"/>
  <c r="J31" i="33"/>
  <c r="H31" i="33"/>
  <c r="G31" i="33"/>
  <c r="BG30" i="33"/>
  <c r="BE30" i="33"/>
  <c r="BA30" i="33"/>
  <c r="AU30" i="33"/>
  <c r="AJ30" i="33"/>
  <c r="AI30" i="33"/>
  <c r="AH30" i="33"/>
  <c r="AV30" i="33" s="1"/>
  <c r="J30" i="33"/>
  <c r="H30" i="33"/>
  <c r="G30" i="33"/>
  <c r="BG29" i="33"/>
  <c r="BE29" i="33"/>
  <c r="BA29" i="33"/>
  <c r="AU29" i="33"/>
  <c r="AJ29" i="33"/>
  <c r="AI29" i="33"/>
  <c r="AM29" i="33" s="1"/>
  <c r="AN29" i="33" s="1"/>
  <c r="AH29" i="33"/>
  <c r="AV29" i="33" s="1"/>
  <c r="J29" i="33"/>
  <c r="H29" i="33"/>
  <c r="G29" i="33"/>
  <c r="BG28" i="33"/>
  <c r="BE28" i="33"/>
  <c r="BA28" i="33"/>
  <c r="AU28" i="33"/>
  <c r="AJ28" i="33"/>
  <c r="AI28" i="33"/>
  <c r="AS28" i="33" s="1"/>
  <c r="AH28" i="33"/>
  <c r="AV28" i="33" s="1"/>
  <c r="J28" i="33"/>
  <c r="H28" i="33"/>
  <c r="G28" i="33"/>
  <c r="BG27" i="33"/>
  <c r="BE27" i="33"/>
  <c r="BA27" i="33"/>
  <c r="AU27" i="33"/>
  <c r="AJ27" i="33"/>
  <c r="AI27" i="33"/>
  <c r="AM27" i="33" s="1"/>
  <c r="AH27" i="33"/>
  <c r="AV27" i="33" s="1"/>
  <c r="J27" i="33"/>
  <c r="H27" i="33"/>
  <c r="G27" i="33"/>
  <c r="BG26" i="33"/>
  <c r="BE26" i="33"/>
  <c r="BA26" i="33"/>
  <c r="AU26" i="33"/>
  <c r="AJ26" i="33"/>
  <c r="AI26" i="33"/>
  <c r="AP26" i="33" s="1"/>
  <c r="AR26" i="33" s="1"/>
  <c r="AH26" i="33"/>
  <c r="AV26" i="33" s="1"/>
  <c r="J26" i="33"/>
  <c r="H26" i="33"/>
  <c r="G26" i="33"/>
  <c r="BG25" i="33"/>
  <c r="BE25" i="33"/>
  <c r="BA25" i="33"/>
  <c r="AU25" i="33"/>
  <c r="AJ25" i="33"/>
  <c r="AI25" i="33"/>
  <c r="AM25" i="33" s="1"/>
  <c r="AO25" i="33" s="1"/>
  <c r="AH25" i="33"/>
  <c r="AV25" i="33" s="1"/>
  <c r="J25" i="33"/>
  <c r="H25" i="33"/>
  <c r="G25" i="33"/>
  <c r="BG24" i="33"/>
  <c r="BE24" i="33"/>
  <c r="BA24" i="33"/>
  <c r="AU24" i="33"/>
  <c r="AJ24" i="33"/>
  <c r="AI24" i="33"/>
  <c r="AM24" i="33" s="1"/>
  <c r="AO24" i="33" s="1"/>
  <c r="AH24" i="33"/>
  <c r="AV24" i="33" s="1"/>
  <c r="J24" i="33"/>
  <c r="H24" i="33"/>
  <c r="G24" i="33"/>
  <c r="BG23" i="33"/>
  <c r="BE23" i="33"/>
  <c r="BA23" i="33"/>
  <c r="AU23" i="33"/>
  <c r="AJ23" i="33"/>
  <c r="AI23" i="33"/>
  <c r="AM23" i="33" s="1"/>
  <c r="AH23" i="33"/>
  <c r="AV23" i="33" s="1"/>
  <c r="J23" i="33"/>
  <c r="H23" i="33"/>
  <c r="G23" i="33"/>
  <c r="BG22" i="33"/>
  <c r="BE22" i="33"/>
  <c r="BA22" i="33"/>
  <c r="AU22" i="33"/>
  <c r="AJ22" i="33"/>
  <c r="AI22" i="33"/>
  <c r="AM22" i="33" s="1"/>
  <c r="AH22" i="33"/>
  <c r="AV22" i="33" s="1"/>
  <c r="J22" i="33"/>
  <c r="H22" i="33"/>
  <c r="G22" i="33"/>
  <c r="BG21" i="33"/>
  <c r="BE21" i="33"/>
  <c r="BA21" i="33"/>
  <c r="AU21" i="33"/>
  <c r="AJ21" i="33"/>
  <c r="AI21" i="33"/>
  <c r="AH21" i="33"/>
  <c r="AV21" i="33" s="1"/>
  <c r="J21" i="33"/>
  <c r="H21" i="33"/>
  <c r="G21" i="33"/>
  <c r="BG20" i="33"/>
  <c r="BE20" i="33"/>
  <c r="BA20" i="33"/>
  <c r="AU20" i="33"/>
  <c r="AJ20" i="33"/>
  <c r="AI20" i="33"/>
  <c r="AH20" i="33"/>
  <c r="AV20" i="33" s="1"/>
  <c r="J20" i="33"/>
  <c r="H20" i="33"/>
  <c r="G20" i="33"/>
  <c r="BG19" i="33"/>
  <c r="BE19" i="33"/>
  <c r="BA19" i="33"/>
  <c r="AU19" i="33"/>
  <c r="AJ19" i="33"/>
  <c r="AI19" i="33"/>
  <c r="AH19" i="33"/>
  <c r="AV19" i="33" s="1"/>
  <c r="J19" i="33"/>
  <c r="H19" i="33"/>
  <c r="G19" i="33"/>
  <c r="BG18" i="33"/>
  <c r="BE18" i="33"/>
  <c r="BA18" i="33"/>
  <c r="AU18" i="33"/>
  <c r="AJ18" i="33"/>
  <c r="AI18" i="33"/>
  <c r="AM18" i="33" s="1"/>
  <c r="AH18" i="33"/>
  <c r="AV18" i="33" s="1"/>
  <c r="J18" i="33"/>
  <c r="H18" i="33"/>
  <c r="G18" i="33"/>
  <c r="BG17" i="33"/>
  <c r="BE17" i="33"/>
  <c r="BA17" i="33"/>
  <c r="AU17" i="33"/>
  <c r="AJ17" i="33"/>
  <c r="AI17" i="33"/>
  <c r="AM17" i="33" s="1"/>
  <c r="AH17" i="33"/>
  <c r="AV17" i="33" s="1"/>
  <c r="J17" i="33"/>
  <c r="H17" i="33"/>
  <c r="G17" i="33"/>
  <c r="BG16" i="33"/>
  <c r="BE16" i="33"/>
  <c r="BA16" i="33"/>
  <c r="AU16" i="33"/>
  <c r="AJ16" i="33"/>
  <c r="AI16" i="33"/>
  <c r="AM16" i="33" s="1"/>
  <c r="AH16" i="33"/>
  <c r="AV16" i="33" s="1"/>
  <c r="J16" i="33"/>
  <c r="H16" i="33"/>
  <c r="G16" i="33"/>
  <c r="BG15" i="33"/>
  <c r="BE15" i="33"/>
  <c r="BA15" i="33"/>
  <c r="AU15" i="33"/>
  <c r="AJ15" i="33"/>
  <c r="AI15" i="33"/>
  <c r="AM15" i="33" s="1"/>
  <c r="AH15" i="33"/>
  <c r="AV15" i="33" s="1"/>
  <c r="J15" i="33"/>
  <c r="H15" i="33"/>
  <c r="G15" i="33"/>
  <c r="BG14" i="33"/>
  <c r="BE14" i="33"/>
  <c r="BA14" i="33"/>
  <c r="AU14" i="33"/>
  <c r="AJ14" i="33"/>
  <c r="AI14" i="33"/>
  <c r="AM14" i="33" s="1"/>
  <c r="AH14" i="33"/>
  <c r="AV14" i="33" s="1"/>
  <c r="J14" i="33"/>
  <c r="H14" i="33"/>
  <c r="G14" i="33"/>
  <c r="BG13" i="33"/>
  <c r="BE13" i="33"/>
  <c r="BA13" i="33"/>
  <c r="AU13" i="33"/>
  <c r="AJ13" i="33"/>
  <c r="AI13" i="33"/>
  <c r="AH13" i="33"/>
  <c r="AV13" i="33" s="1"/>
  <c r="J13" i="33"/>
  <c r="H13" i="33"/>
  <c r="G13" i="33"/>
  <c r="BG12" i="33"/>
  <c r="BE12" i="33"/>
  <c r="BA12" i="33"/>
  <c r="AU12" i="33"/>
  <c r="AJ12" i="33"/>
  <c r="AI12" i="33"/>
  <c r="AM12" i="33" s="1"/>
  <c r="AN12" i="33" s="1"/>
  <c r="AH12" i="33"/>
  <c r="AV12" i="33" s="1"/>
  <c r="J12" i="33"/>
  <c r="H12" i="33"/>
  <c r="G12" i="33"/>
  <c r="BG11" i="33"/>
  <c r="BE11" i="33"/>
  <c r="BA11" i="33"/>
  <c r="AU11" i="33"/>
  <c r="AJ11" i="33"/>
  <c r="AI11" i="33"/>
  <c r="AM11" i="33" s="1"/>
  <c r="AH11" i="33"/>
  <c r="AV11" i="33" s="1"/>
  <c r="J11" i="33"/>
  <c r="H11" i="33"/>
  <c r="G11" i="33"/>
  <c r="BG10" i="33"/>
  <c r="BE10" i="33"/>
  <c r="BA10" i="33"/>
  <c r="AU10" i="33"/>
  <c r="AJ10" i="33"/>
  <c r="AI10" i="33"/>
  <c r="AM10" i="33" s="1"/>
  <c r="AH10" i="33"/>
  <c r="AV10" i="33" s="1"/>
  <c r="J10" i="33"/>
  <c r="H10" i="33"/>
  <c r="G10" i="33"/>
  <c r="BG9" i="33"/>
  <c r="BE9" i="33"/>
  <c r="BA9" i="33"/>
  <c r="AU9" i="33"/>
  <c r="AJ9" i="33"/>
  <c r="AI9" i="33"/>
  <c r="AH9" i="33"/>
  <c r="AV9" i="33" s="1"/>
  <c r="J9" i="33"/>
  <c r="H9" i="33"/>
  <c r="G9" i="33"/>
  <c r="BG8" i="33"/>
  <c r="BE8" i="33"/>
  <c r="BA8" i="33"/>
  <c r="AU8" i="33"/>
  <c r="AJ8" i="33"/>
  <c r="AI8" i="33"/>
  <c r="AM8" i="33" s="1"/>
  <c r="AH8" i="33"/>
  <c r="AV8" i="33" s="1"/>
  <c r="J8" i="33"/>
  <c r="H8" i="33"/>
  <c r="G8" i="33"/>
  <c r="BG7" i="33"/>
  <c r="BE7" i="33"/>
  <c r="BA7" i="33"/>
  <c r="AU7" i="33"/>
  <c r="AJ7" i="33"/>
  <c r="AI7" i="33"/>
  <c r="AM7" i="33" s="1"/>
  <c r="AH7" i="33"/>
  <c r="AV7" i="33" s="1"/>
  <c r="J7" i="33"/>
  <c r="H7" i="33"/>
  <c r="G7" i="33"/>
  <c r="BG6" i="33"/>
  <c r="BE6" i="33"/>
  <c r="BA6" i="33"/>
  <c r="AU6" i="33"/>
  <c r="AJ6" i="33"/>
  <c r="AI6" i="33"/>
  <c r="AM6" i="33" s="1"/>
  <c r="AH6" i="33"/>
  <c r="J6" i="33"/>
  <c r="H6" i="33"/>
  <c r="G6" i="33"/>
  <c r="G113" i="33" l="1"/>
  <c r="AH115" i="33"/>
  <c r="AS13" i="36"/>
  <c r="AS7" i="36"/>
  <c r="AP8" i="36"/>
  <c r="AQ8" i="36" s="1"/>
  <c r="AO13" i="36"/>
  <c r="AS12" i="36"/>
  <c r="AI29" i="36"/>
  <c r="AP9" i="36"/>
  <c r="AR9" i="36" s="1"/>
  <c r="AP26" i="36"/>
  <c r="AQ26" i="36" s="1"/>
  <c r="AP27" i="36"/>
  <c r="AP22" i="36"/>
  <c r="AQ22" i="36" s="1"/>
  <c r="AP28" i="36"/>
  <c r="AM8" i="36"/>
  <c r="AN8" i="36" s="1"/>
  <c r="AS11" i="36"/>
  <c r="AP15" i="36"/>
  <c r="AR15" i="36" s="1"/>
  <c r="AS23" i="36"/>
  <c r="AH29" i="36"/>
  <c r="AP12" i="36"/>
  <c r="AQ12" i="36" s="1"/>
  <c r="AS6" i="36"/>
  <c r="AS8" i="36"/>
  <c r="AS10" i="36"/>
  <c r="AS25" i="36"/>
  <c r="AJ29" i="36"/>
  <c r="AS16" i="36"/>
  <c r="AP18" i="36"/>
  <c r="AQ18" i="36" s="1"/>
  <c r="AS19" i="36"/>
  <c r="AM26" i="36"/>
  <c r="AN26" i="36" s="1"/>
  <c r="AP13" i="36"/>
  <c r="AQ13" i="36" s="1"/>
  <c r="AO6" i="36"/>
  <c r="AN6" i="36"/>
  <c r="AO9" i="36"/>
  <c r="AN9" i="36"/>
  <c r="AO10" i="36"/>
  <c r="AN10" i="36"/>
  <c r="AM7" i="36"/>
  <c r="AP7" i="36"/>
  <c r="AM11" i="36"/>
  <c r="AP11" i="36"/>
  <c r="AR13" i="36"/>
  <c r="AP6" i="36"/>
  <c r="AP10" i="36"/>
  <c r="AR8" i="36"/>
  <c r="AR12" i="36"/>
  <c r="AO17" i="36"/>
  <c r="AN17" i="36"/>
  <c r="AO23" i="36"/>
  <c r="AN23" i="36"/>
  <c r="AQ27" i="36"/>
  <c r="AR27" i="36"/>
  <c r="AR28" i="36"/>
  <c r="AQ28" i="36"/>
  <c r="AO8" i="36"/>
  <c r="AT8" i="36" s="1"/>
  <c r="AW8" i="36" s="1"/>
  <c r="AO12" i="36"/>
  <c r="AT12" i="36" s="1"/>
  <c r="AW12" i="36" s="1"/>
  <c r="AN20" i="36"/>
  <c r="AO20" i="36"/>
  <c r="AO25" i="36"/>
  <c r="AN25" i="36"/>
  <c r="AS9" i="36"/>
  <c r="AT13" i="36"/>
  <c r="AW13" i="36" s="1"/>
  <c r="AM14" i="36"/>
  <c r="AP14" i="36"/>
  <c r="AS14" i="36"/>
  <c r="AN16" i="36"/>
  <c r="AO16" i="36"/>
  <c r="AR22" i="36"/>
  <c r="AN24" i="36"/>
  <c r="AO24" i="36"/>
  <c r="AO21" i="36"/>
  <c r="AN21" i="36"/>
  <c r="AP19" i="36"/>
  <c r="AS20" i="36"/>
  <c r="AP23" i="36"/>
  <c r="AS24" i="36"/>
  <c r="AP25" i="36"/>
  <c r="AP16" i="36"/>
  <c r="AS17" i="36"/>
  <c r="AP20" i="36"/>
  <c r="AS21" i="36"/>
  <c r="AN22" i="36"/>
  <c r="AP24" i="36"/>
  <c r="AO26" i="36"/>
  <c r="AT26" i="36" s="1"/>
  <c r="AW26" i="36" s="1"/>
  <c r="AS26" i="36"/>
  <c r="AO27" i="36"/>
  <c r="AT27" i="36" s="1"/>
  <c r="AW27" i="36" s="1"/>
  <c r="AS27" i="36"/>
  <c r="AN28" i="36"/>
  <c r="AO15" i="36"/>
  <c r="AT15" i="36" s="1"/>
  <c r="AW15" i="36" s="1"/>
  <c r="AS15" i="36"/>
  <c r="AP17" i="36"/>
  <c r="AO18" i="36"/>
  <c r="AT18" i="36" s="1"/>
  <c r="AW18" i="36" s="1"/>
  <c r="AS18" i="36"/>
  <c r="AN19" i="36"/>
  <c r="AT19" i="36" s="1"/>
  <c r="AW19" i="36" s="1"/>
  <c r="AP21" i="36"/>
  <c r="AO22" i="36"/>
  <c r="AS22" i="36"/>
  <c r="AO28" i="36"/>
  <c r="AS28" i="36"/>
  <c r="AS154" i="34"/>
  <c r="AS158" i="34"/>
  <c r="AP20" i="34"/>
  <c r="AQ20" i="34" s="1"/>
  <c r="AS14" i="34"/>
  <c r="AS18" i="34"/>
  <c r="AP29" i="34"/>
  <c r="AP112" i="34"/>
  <c r="AS182" i="34"/>
  <c r="AS53" i="34"/>
  <c r="AS57" i="34"/>
  <c r="AS98" i="34"/>
  <c r="AP109" i="34"/>
  <c r="AQ109" i="34" s="1"/>
  <c r="AP113" i="34"/>
  <c r="AR113" i="34" s="1"/>
  <c r="AP117" i="34"/>
  <c r="AS119" i="34"/>
  <c r="AP120" i="34"/>
  <c r="AQ120" i="34" s="1"/>
  <c r="AP128" i="34"/>
  <c r="AQ128" i="34" s="1"/>
  <c r="AP148" i="34"/>
  <c r="AS151" i="34"/>
  <c r="AN49" i="34"/>
  <c r="AT49" i="34" s="1"/>
  <c r="AW49" i="34" s="1"/>
  <c r="AX49" i="34" s="1"/>
  <c r="AP51" i="34"/>
  <c r="AR51" i="34" s="1"/>
  <c r="AS54" i="34"/>
  <c r="AS92" i="34"/>
  <c r="AP130" i="34"/>
  <c r="AQ130" i="34" s="1"/>
  <c r="AS132" i="34"/>
  <c r="AS136" i="34"/>
  <c r="AP164" i="34"/>
  <c r="AR164" i="34" s="1"/>
  <c r="AS170" i="34"/>
  <c r="AP30" i="34"/>
  <c r="AR30" i="34" s="1"/>
  <c r="AP31" i="34"/>
  <c r="AR31" i="34" s="1"/>
  <c r="AP32" i="34"/>
  <c r="AR32" i="34" s="1"/>
  <c r="AP34" i="34"/>
  <c r="AR34" i="34" s="1"/>
  <c r="AP45" i="34"/>
  <c r="AR45" i="34" s="1"/>
  <c r="AN53" i="34"/>
  <c r="AT53" i="34" s="1"/>
  <c r="AW53" i="34" s="1"/>
  <c r="AP100" i="34"/>
  <c r="AQ100" i="34" s="1"/>
  <c r="AS133" i="34"/>
  <c r="AP139" i="34"/>
  <c r="AQ139" i="34" s="1"/>
  <c r="AS169" i="34"/>
  <c r="AS175" i="34"/>
  <c r="AO134" i="34"/>
  <c r="AN134" i="34"/>
  <c r="AS28" i="34"/>
  <c r="AS50" i="34"/>
  <c r="AP52" i="34"/>
  <c r="AS55" i="34"/>
  <c r="AP71" i="34"/>
  <c r="AP73" i="34"/>
  <c r="AP75" i="34"/>
  <c r="AR75" i="34" s="1"/>
  <c r="AP77" i="34"/>
  <c r="AR77" i="34" s="1"/>
  <c r="AP79" i="34"/>
  <c r="AN87" i="34"/>
  <c r="AP91" i="34"/>
  <c r="AR91" i="34" s="1"/>
  <c r="AS94" i="34"/>
  <c r="AP97" i="34"/>
  <c r="AS99" i="34"/>
  <c r="AP116" i="34"/>
  <c r="AQ116" i="34" s="1"/>
  <c r="AP134" i="34"/>
  <c r="AQ134" i="34" s="1"/>
  <c r="AS135" i="34"/>
  <c r="AP136" i="34"/>
  <c r="AQ136" i="34" s="1"/>
  <c r="AP138" i="34"/>
  <c r="AQ138" i="34" s="1"/>
  <c r="AS156" i="34"/>
  <c r="AS161" i="34"/>
  <c r="AS166" i="34"/>
  <c r="AP168" i="34"/>
  <c r="AS177" i="34"/>
  <c r="AP186" i="34"/>
  <c r="AP17" i="34"/>
  <c r="AR17" i="34" s="1"/>
  <c r="AS193" i="34"/>
  <c r="AP26" i="34"/>
  <c r="AR26" i="34" s="1"/>
  <c r="AS33" i="34"/>
  <c r="AP57" i="34"/>
  <c r="AR57" i="34" s="1"/>
  <c r="AP59" i="34"/>
  <c r="AQ59" i="34" s="1"/>
  <c r="AP61" i="34"/>
  <c r="AQ61" i="34" s="1"/>
  <c r="AP63" i="34"/>
  <c r="AQ63" i="34" s="1"/>
  <c r="AP87" i="34"/>
  <c r="AQ87" i="34" s="1"/>
  <c r="AS90" i="34"/>
  <c r="AS95" i="34"/>
  <c r="AP96" i="34"/>
  <c r="AR96" i="34" s="1"/>
  <c r="AP101" i="34"/>
  <c r="AQ101" i="34" s="1"/>
  <c r="AS103" i="34"/>
  <c r="AP104" i="34"/>
  <c r="AQ104" i="34" s="1"/>
  <c r="AS110" i="34"/>
  <c r="AS114" i="34"/>
  <c r="AS125" i="34"/>
  <c r="AP140" i="34"/>
  <c r="AR140" i="34" s="1"/>
  <c r="AP142" i="34"/>
  <c r="AQ142" i="34" s="1"/>
  <c r="AP143" i="34"/>
  <c r="AR143" i="34" s="1"/>
  <c r="AS162" i="34"/>
  <c r="AS165" i="34"/>
  <c r="AP171" i="34"/>
  <c r="AQ171" i="34" s="1"/>
  <c r="AP172" i="34"/>
  <c r="AR172" i="34" s="1"/>
  <c r="AS174" i="34"/>
  <c r="AS178" i="34"/>
  <c r="AP185" i="34"/>
  <c r="AR185" i="34" s="1"/>
  <c r="AS187" i="34"/>
  <c r="AS9" i="34"/>
  <c r="AP53" i="34"/>
  <c r="AQ53" i="34" s="1"/>
  <c r="AM159" i="34"/>
  <c r="AN159" i="34" s="1"/>
  <c r="AS76" i="34"/>
  <c r="AM76" i="34"/>
  <c r="AO76" i="34" s="1"/>
  <c r="AN12" i="34"/>
  <c r="AT12" i="34" s="1"/>
  <c r="AW12" i="34" s="1"/>
  <c r="AP123" i="34"/>
  <c r="AQ123" i="34" s="1"/>
  <c r="AM123" i="34"/>
  <c r="AN123" i="34" s="1"/>
  <c r="AP131" i="34"/>
  <c r="AR131" i="34" s="1"/>
  <c r="AM131" i="34"/>
  <c r="AO131" i="34" s="1"/>
  <c r="AP146" i="34"/>
  <c r="AR146" i="34" s="1"/>
  <c r="AM146" i="34"/>
  <c r="AN146" i="34" s="1"/>
  <c r="AS152" i="34"/>
  <c r="AP152" i="34"/>
  <c r="AP184" i="34"/>
  <c r="AR184" i="34" s="1"/>
  <c r="AM184" i="34"/>
  <c r="AN184" i="34" s="1"/>
  <c r="AJ194" i="34"/>
  <c r="AS60" i="34"/>
  <c r="AM60" i="34"/>
  <c r="AO60" i="34" s="1"/>
  <c r="AO126" i="34"/>
  <c r="AN126" i="34"/>
  <c r="AS129" i="34"/>
  <c r="AM153" i="34"/>
  <c r="AP153" i="34"/>
  <c r="AQ153" i="34" s="1"/>
  <c r="AO181" i="34"/>
  <c r="AN181" i="34"/>
  <c r="AM188" i="34"/>
  <c r="AN188" i="34" s="1"/>
  <c r="AP188" i="34"/>
  <c r="AR188" i="34" s="1"/>
  <c r="AP7" i="34"/>
  <c r="AQ7" i="34" s="1"/>
  <c r="AP11" i="34"/>
  <c r="AR11" i="34" s="1"/>
  <c r="AP12" i="34"/>
  <c r="AR12" i="34" s="1"/>
  <c r="AP15" i="34"/>
  <c r="AR15" i="34" s="1"/>
  <c r="AO45" i="34"/>
  <c r="AN45" i="34"/>
  <c r="AN89" i="34"/>
  <c r="AO89" i="34"/>
  <c r="AT89" i="34" s="1"/>
  <c r="AW89" i="34" s="1"/>
  <c r="AO130" i="34"/>
  <c r="AN130" i="34"/>
  <c r="AP22" i="34"/>
  <c r="AQ22" i="34" s="1"/>
  <c r="AS23" i="34"/>
  <c r="AP24" i="34"/>
  <c r="AR24" i="34" s="1"/>
  <c r="AP35" i="34"/>
  <c r="AQ35" i="34" s="1"/>
  <c r="AP37" i="34"/>
  <c r="AR37" i="34" s="1"/>
  <c r="AP39" i="34"/>
  <c r="AQ39" i="34" s="1"/>
  <c r="AP47" i="34"/>
  <c r="AR47" i="34" s="1"/>
  <c r="AP55" i="34"/>
  <c r="AQ55" i="34" s="1"/>
  <c r="AS64" i="34"/>
  <c r="AP65" i="34"/>
  <c r="AR65" i="34" s="1"/>
  <c r="AP67" i="34"/>
  <c r="AQ67" i="34" s="1"/>
  <c r="AS80" i="34"/>
  <c r="AP81" i="34"/>
  <c r="AR81" i="34" s="1"/>
  <c r="AP83" i="34"/>
  <c r="AR83" i="34" s="1"/>
  <c r="AP103" i="34"/>
  <c r="AQ103" i="34" s="1"/>
  <c r="AP105" i="34"/>
  <c r="AP107" i="34"/>
  <c r="AR107" i="34" s="1"/>
  <c r="AP108" i="34"/>
  <c r="AR108" i="34" s="1"/>
  <c r="AP119" i="34"/>
  <c r="AR119" i="34" s="1"/>
  <c r="AP121" i="34"/>
  <c r="AP124" i="34"/>
  <c r="AR124" i="34" s="1"/>
  <c r="AP132" i="34"/>
  <c r="AQ132" i="34" s="1"/>
  <c r="AP144" i="34"/>
  <c r="AR144" i="34" s="1"/>
  <c r="AS146" i="34"/>
  <c r="AP147" i="34"/>
  <c r="AR147" i="34" s="1"/>
  <c r="AS149" i="34"/>
  <c r="AR159" i="34"/>
  <c r="AP167" i="34"/>
  <c r="AQ167" i="34" s="1"/>
  <c r="AP176" i="34"/>
  <c r="AR176" i="34" s="1"/>
  <c r="AP179" i="34"/>
  <c r="AQ179" i="34" s="1"/>
  <c r="AS183" i="34"/>
  <c r="AS184" i="34"/>
  <c r="AS188" i="34"/>
  <c r="AP190" i="34"/>
  <c r="AP192" i="34"/>
  <c r="AR192" i="34" s="1"/>
  <c r="AP19" i="34"/>
  <c r="AR19" i="34" s="1"/>
  <c r="AS38" i="34"/>
  <c r="AP40" i="34"/>
  <c r="AQ40" i="34" s="1"/>
  <c r="AP41" i="34"/>
  <c r="AR41" i="34" s="1"/>
  <c r="AP43" i="34"/>
  <c r="AR43" i="34" s="1"/>
  <c r="AS46" i="34"/>
  <c r="AP48" i="34"/>
  <c r="AR48" i="34" s="1"/>
  <c r="AP49" i="34"/>
  <c r="AR49" i="34" s="1"/>
  <c r="AP54" i="34"/>
  <c r="AR54" i="34" s="1"/>
  <c r="AS56" i="34"/>
  <c r="AS68" i="34"/>
  <c r="AP69" i="34"/>
  <c r="AR69" i="34" s="1"/>
  <c r="AS84" i="34"/>
  <c r="AP85" i="34"/>
  <c r="AR85" i="34" s="1"/>
  <c r="AP95" i="34"/>
  <c r="AQ95" i="34" s="1"/>
  <c r="AP99" i="34"/>
  <c r="AR99" i="34" s="1"/>
  <c r="AS106" i="34"/>
  <c r="AP115" i="34"/>
  <c r="AQ115" i="34" s="1"/>
  <c r="AS122" i="34"/>
  <c r="AP127" i="34"/>
  <c r="AR127" i="34" s="1"/>
  <c r="AS128" i="34"/>
  <c r="AP135" i="34"/>
  <c r="AR135" i="34" s="1"/>
  <c r="AS145" i="34"/>
  <c r="AP27" i="34"/>
  <c r="AS42" i="34"/>
  <c r="AP44" i="34"/>
  <c r="AR44" i="34" s="1"/>
  <c r="AS72" i="34"/>
  <c r="AS102" i="34"/>
  <c r="AP111" i="34"/>
  <c r="AR111" i="34" s="1"/>
  <c r="AS118" i="34"/>
  <c r="AP125" i="34"/>
  <c r="AS141" i="34"/>
  <c r="AP150" i="34"/>
  <c r="AR150" i="34" s="1"/>
  <c r="AP151" i="34"/>
  <c r="AP155" i="34"/>
  <c r="AQ155" i="34" s="1"/>
  <c r="AS157" i="34"/>
  <c r="AS159" i="34"/>
  <c r="AP160" i="34"/>
  <c r="AR160" i="34" s="1"/>
  <c r="AP163" i="34"/>
  <c r="AQ163" i="34" s="1"/>
  <c r="AS171" i="34"/>
  <c r="AS173" i="34"/>
  <c r="AP175" i="34"/>
  <c r="AQ175" i="34" s="1"/>
  <c r="AS181" i="34"/>
  <c r="AP189" i="34"/>
  <c r="AQ189" i="34" s="1"/>
  <c r="AO8" i="34"/>
  <c r="AN8" i="34"/>
  <c r="AO10" i="34"/>
  <c r="AN10" i="34"/>
  <c r="AO11" i="34"/>
  <c r="AN11" i="34"/>
  <c r="AO13" i="34"/>
  <c r="AN13" i="34"/>
  <c r="AI194" i="34"/>
  <c r="AS6" i="34"/>
  <c r="AN7" i="34"/>
  <c r="AP9" i="34"/>
  <c r="AS12" i="34"/>
  <c r="AP14" i="34"/>
  <c r="AS15" i="34"/>
  <c r="AR20" i="34"/>
  <c r="AN22" i="34"/>
  <c r="AO22" i="34"/>
  <c r="AN24" i="34"/>
  <c r="AO24" i="34"/>
  <c r="AP6" i="34"/>
  <c r="AO7" i="34"/>
  <c r="AS7" i="34"/>
  <c r="AS8" i="34"/>
  <c r="AM9" i="34"/>
  <c r="AS10" i="34"/>
  <c r="AS13" i="34"/>
  <c r="AM14" i="34"/>
  <c r="AM15" i="34"/>
  <c r="AO16" i="34"/>
  <c r="AN16" i="34"/>
  <c r="AN19" i="34"/>
  <c r="AO19" i="34"/>
  <c r="AO21" i="34"/>
  <c r="AN21" i="34"/>
  <c r="AM6" i="34"/>
  <c r="AP8" i="34"/>
  <c r="AP10" i="34"/>
  <c r="AS11" i="34"/>
  <c r="AP13" i="34"/>
  <c r="AQ19" i="34"/>
  <c r="AO25" i="34"/>
  <c r="AN25" i="34"/>
  <c r="AN26" i="34"/>
  <c r="AO26" i="34"/>
  <c r="AV6" i="34"/>
  <c r="AO17" i="34"/>
  <c r="AN17" i="34"/>
  <c r="AN20" i="34"/>
  <c r="AO20" i="34"/>
  <c r="AP18" i="34"/>
  <c r="AS19" i="34"/>
  <c r="AS20" i="34"/>
  <c r="AS22" i="34"/>
  <c r="AP23" i="34"/>
  <c r="AS24" i="34"/>
  <c r="AS26" i="34"/>
  <c r="AO27" i="34"/>
  <c r="AN27" i="34"/>
  <c r="AR29" i="34"/>
  <c r="AQ29" i="34"/>
  <c r="AO37" i="34"/>
  <c r="AN37" i="34"/>
  <c r="AN39" i="34"/>
  <c r="AO39" i="34"/>
  <c r="AN47" i="34"/>
  <c r="AO47" i="34"/>
  <c r="AQ51" i="34"/>
  <c r="AS16" i="34"/>
  <c r="AM18" i="34"/>
  <c r="AS21" i="34"/>
  <c r="AS25" i="34"/>
  <c r="AN30" i="34"/>
  <c r="AO30" i="34"/>
  <c r="AR35" i="34"/>
  <c r="AO41" i="34"/>
  <c r="AN41" i="34"/>
  <c r="AN43" i="34"/>
  <c r="AO43" i="34"/>
  <c r="AP16" i="34"/>
  <c r="AS17" i="34"/>
  <c r="AP21" i="34"/>
  <c r="AN23" i="34"/>
  <c r="AT23" i="34" s="1"/>
  <c r="AW23" i="34" s="1"/>
  <c r="AP25" i="34"/>
  <c r="AQ30" i="34"/>
  <c r="AO31" i="34"/>
  <c r="AN31" i="34"/>
  <c r="AQ43" i="34"/>
  <c r="AN29" i="34"/>
  <c r="AO29" i="34"/>
  <c r="AQ31" i="34"/>
  <c r="AO32" i="34"/>
  <c r="AN32" i="34"/>
  <c r="AN34" i="34"/>
  <c r="AO34" i="34"/>
  <c r="AN51" i="34"/>
  <c r="AO51" i="34"/>
  <c r="AP28" i="34"/>
  <c r="AS29" i="34"/>
  <c r="AS30" i="34"/>
  <c r="AP33" i="34"/>
  <c r="AS34" i="34"/>
  <c r="AN35" i="34"/>
  <c r="AP38" i="34"/>
  <c r="AS39" i="34"/>
  <c r="AN40" i="34"/>
  <c r="AP42" i="34"/>
  <c r="AS43" i="34"/>
  <c r="AN44" i="34"/>
  <c r="AP46" i="34"/>
  <c r="AS47" i="34"/>
  <c r="AN48" i="34"/>
  <c r="AP50" i="34"/>
  <c r="AS51" i="34"/>
  <c r="AN52" i="34"/>
  <c r="AT52" i="34" s="1"/>
  <c r="AW52" i="34" s="1"/>
  <c r="AS52" i="34"/>
  <c r="AN54" i="34"/>
  <c r="AT54" i="34" s="1"/>
  <c r="AW54" i="34" s="1"/>
  <c r="AR55" i="34"/>
  <c r="AO58" i="34"/>
  <c r="AN58" i="34"/>
  <c r="AR61" i="34"/>
  <c r="AR63" i="34"/>
  <c r="AN65" i="34"/>
  <c r="AO65" i="34"/>
  <c r="AO67" i="34"/>
  <c r="AN67" i="34"/>
  <c r="AO74" i="34"/>
  <c r="AN74" i="34"/>
  <c r="AR79" i="34"/>
  <c r="AQ79" i="34"/>
  <c r="AN81" i="34"/>
  <c r="AO81" i="34"/>
  <c r="AO83" i="34"/>
  <c r="AN83" i="34"/>
  <c r="AT87" i="34"/>
  <c r="AW87" i="34" s="1"/>
  <c r="AS27" i="34"/>
  <c r="AM28" i="34"/>
  <c r="AM33" i="34"/>
  <c r="AO35" i="34"/>
  <c r="AS35" i="34"/>
  <c r="AM38" i="34"/>
  <c r="AO40" i="34"/>
  <c r="AS40" i="34"/>
  <c r="AM42" i="34"/>
  <c r="AO44" i="34"/>
  <c r="AS44" i="34"/>
  <c r="AM46" i="34"/>
  <c r="AO48" i="34"/>
  <c r="AS48" i="34"/>
  <c r="AM50" i="34"/>
  <c r="AO62" i="34"/>
  <c r="AN62" i="34"/>
  <c r="AR67" i="34"/>
  <c r="AN69" i="34"/>
  <c r="AO69" i="34"/>
  <c r="AO71" i="34"/>
  <c r="AN71" i="34"/>
  <c r="AO78" i="34"/>
  <c r="AN78" i="34"/>
  <c r="AN85" i="34"/>
  <c r="AO85" i="34"/>
  <c r="AO88" i="34"/>
  <c r="AN88" i="34"/>
  <c r="AS31" i="34"/>
  <c r="AS32" i="34"/>
  <c r="AS37" i="34"/>
  <c r="AS41" i="34"/>
  <c r="AS45" i="34"/>
  <c r="AS49" i="34"/>
  <c r="AN55" i="34"/>
  <c r="AT55" i="34" s="1"/>
  <c r="AW55" i="34" s="1"/>
  <c r="AO59" i="34"/>
  <c r="AN59" i="34"/>
  <c r="AO66" i="34"/>
  <c r="AN66" i="34"/>
  <c r="AR71" i="34"/>
  <c r="AQ71" i="34"/>
  <c r="AN73" i="34"/>
  <c r="AO73" i="34"/>
  <c r="AO75" i="34"/>
  <c r="AN75" i="34"/>
  <c r="AO82" i="34"/>
  <c r="AN82" i="34"/>
  <c r="AO56" i="34"/>
  <c r="AN56" i="34"/>
  <c r="AN57" i="34"/>
  <c r="AO57" i="34"/>
  <c r="AR59" i="34"/>
  <c r="AN61" i="34"/>
  <c r="AO61" i="34"/>
  <c r="AO63" i="34"/>
  <c r="AN63" i="34"/>
  <c r="AO70" i="34"/>
  <c r="AN70" i="34"/>
  <c r="AR73" i="34"/>
  <c r="AQ73" i="34"/>
  <c r="AN77" i="34"/>
  <c r="AO77" i="34"/>
  <c r="AO79" i="34"/>
  <c r="AN79" i="34"/>
  <c r="AO86" i="34"/>
  <c r="AN86" i="34"/>
  <c r="AP56" i="34"/>
  <c r="AP60" i="34"/>
  <c r="AS61" i="34"/>
  <c r="AP64" i="34"/>
  <c r="AS65" i="34"/>
  <c r="AP68" i="34"/>
  <c r="AS69" i="34"/>
  <c r="AP72" i="34"/>
  <c r="AS73" i="34"/>
  <c r="AP76" i="34"/>
  <c r="AS77" i="34"/>
  <c r="AP80" i="34"/>
  <c r="AS81" i="34"/>
  <c r="AP84" i="34"/>
  <c r="AS85" i="34"/>
  <c r="AS88" i="34"/>
  <c r="AP88" i="34"/>
  <c r="AP89" i="34"/>
  <c r="AO92" i="34"/>
  <c r="AN92" i="34"/>
  <c r="AM94" i="34"/>
  <c r="AP94" i="34"/>
  <c r="AQ96" i="34"/>
  <c r="AO105" i="34"/>
  <c r="AN105" i="34"/>
  <c r="AQ112" i="34"/>
  <c r="AR112" i="34"/>
  <c r="AO121" i="34"/>
  <c r="AN121" i="34"/>
  <c r="AS58" i="34"/>
  <c r="AS62" i="34"/>
  <c r="AS66" i="34"/>
  <c r="AS70" i="34"/>
  <c r="AS74" i="34"/>
  <c r="AS78" i="34"/>
  <c r="AS82" i="34"/>
  <c r="AS86" i="34"/>
  <c r="AS89" i="34"/>
  <c r="AP92" i="34"/>
  <c r="AO93" i="34"/>
  <c r="AT93" i="34" s="1"/>
  <c r="AW93" i="34" s="1"/>
  <c r="AO101" i="34"/>
  <c r="AN101" i="34"/>
  <c r="AR105" i="34"/>
  <c r="AQ105" i="34"/>
  <c r="AO117" i="34"/>
  <c r="AN117" i="34"/>
  <c r="AR121" i="34"/>
  <c r="AQ121" i="34"/>
  <c r="AQ124" i="34"/>
  <c r="AP58" i="34"/>
  <c r="AS59" i="34"/>
  <c r="AP62" i="34"/>
  <c r="AS63" i="34"/>
  <c r="AN64" i="34"/>
  <c r="AT64" i="34" s="1"/>
  <c r="AW64" i="34" s="1"/>
  <c r="AP66" i="34"/>
  <c r="AS67" i="34"/>
  <c r="AN68" i="34"/>
  <c r="AT68" i="34" s="1"/>
  <c r="AW68" i="34" s="1"/>
  <c r="AP70" i="34"/>
  <c r="AS71" i="34"/>
  <c r="AN72" i="34"/>
  <c r="AT72" i="34" s="1"/>
  <c r="AW72" i="34" s="1"/>
  <c r="AP74" i="34"/>
  <c r="AS75" i="34"/>
  <c r="AP78" i="34"/>
  <c r="AS79" i="34"/>
  <c r="AN80" i="34"/>
  <c r="AT80" i="34" s="1"/>
  <c r="AW80" i="34" s="1"/>
  <c r="AP82" i="34"/>
  <c r="AS83" i="34"/>
  <c r="AN84" i="34"/>
  <c r="AT84" i="34" s="1"/>
  <c r="AW84" i="34" s="1"/>
  <c r="AP86" i="34"/>
  <c r="AS87" i="34"/>
  <c r="AM90" i="34"/>
  <c r="AP90" i="34"/>
  <c r="AO91" i="34"/>
  <c r="AT91" i="34" s="1"/>
  <c r="AW91" i="34" s="1"/>
  <c r="AP93" i="34"/>
  <c r="AO97" i="34"/>
  <c r="AN97" i="34"/>
  <c r="AO113" i="34"/>
  <c r="AN113" i="34"/>
  <c r="AR117" i="34"/>
  <c r="AQ117" i="34"/>
  <c r="AS93" i="34"/>
  <c r="AR97" i="34"/>
  <c r="AQ97" i="34"/>
  <c r="AO109" i="34"/>
  <c r="AN109" i="34"/>
  <c r="AS91" i="34"/>
  <c r="AO95" i="34"/>
  <c r="AT95" i="34" s="1"/>
  <c r="AW95" i="34" s="1"/>
  <c r="AN96" i="34"/>
  <c r="AP98" i="34"/>
  <c r="AO99" i="34"/>
  <c r="AT99" i="34" s="1"/>
  <c r="AW99" i="34" s="1"/>
  <c r="AN100" i="34"/>
  <c r="AP102" i="34"/>
  <c r="AO103" i="34"/>
  <c r="AT103" i="34" s="1"/>
  <c r="AW103" i="34" s="1"/>
  <c r="AN104" i="34"/>
  <c r="AP106" i="34"/>
  <c r="AO107" i="34"/>
  <c r="AT107" i="34" s="1"/>
  <c r="AW107" i="34" s="1"/>
  <c r="AS107" i="34"/>
  <c r="AN108" i="34"/>
  <c r="AP110" i="34"/>
  <c r="AO111" i="34"/>
  <c r="AT111" i="34" s="1"/>
  <c r="AW111" i="34" s="1"/>
  <c r="AS111" i="34"/>
  <c r="AN112" i="34"/>
  <c r="AP114" i="34"/>
  <c r="AO115" i="34"/>
  <c r="AT115" i="34" s="1"/>
  <c r="AW115" i="34" s="1"/>
  <c r="AS115" i="34"/>
  <c r="AN116" i="34"/>
  <c r="AP118" i="34"/>
  <c r="AO119" i="34"/>
  <c r="AT119" i="34" s="1"/>
  <c r="AW119" i="34" s="1"/>
  <c r="AN120" i="34"/>
  <c r="AP122" i="34"/>
  <c r="AO123" i="34"/>
  <c r="AT123" i="34" s="1"/>
  <c r="AW123" i="34" s="1"/>
  <c r="AS123" i="34"/>
  <c r="AN124" i="34"/>
  <c r="AN125" i="34"/>
  <c r="AT125" i="34" s="1"/>
  <c r="AW125" i="34" s="1"/>
  <c r="AP126" i="34"/>
  <c r="AS126" i="34"/>
  <c r="AO127" i="34"/>
  <c r="AN127" i="34"/>
  <c r="AO128" i="34"/>
  <c r="AN128" i="34"/>
  <c r="AO132" i="34"/>
  <c r="AN132" i="34"/>
  <c r="AO135" i="34"/>
  <c r="AN135" i="34"/>
  <c r="AO136" i="34"/>
  <c r="AN136" i="34"/>
  <c r="AO144" i="34"/>
  <c r="AN144" i="34"/>
  <c r="AR148" i="34"/>
  <c r="AQ148" i="34"/>
  <c r="AO96" i="34"/>
  <c r="AS96" i="34"/>
  <c r="AM98" i="34"/>
  <c r="AO100" i="34"/>
  <c r="AS100" i="34"/>
  <c r="AM102" i="34"/>
  <c r="AO104" i="34"/>
  <c r="AS104" i="34"/>
  <c r="AM106" i="34"/>
  <c r="AO108" i="34"/>
  <c r="AS108" i="34"/>
  <c r="AM110" i="34"/>
  <c r="AO112" i="34"/>
  <c r="AS112" i="34"/>
  <c r="AM114" i="34"/>
  <c r="AO116" i="34"/>
  <c r="AS116" i="34"/>
  <c r="AM118" i="34"/>
  <c r="AO120" i="34"/>
  <c r="AS120" i="34"/>
  <c r="AM122" i="34"/>
  <c r="AO124" i="34"/>
  <c r="AS124" i="34"/>
  <c r="AM129" i="34"/>
  <c r="AP129" i="34"/>
  <c r="AM133" i="34"/>
  <c r="AP133" i="34"/>
  <c r="AO140" i="34"/>
  <c r="AN140" i="34"/>
  <c r="AS97" i="34"/>
  <c r="AS101" i="34"/>
  <c r="AS105" i="34"/>
  <c r="AS109" i="34"/>
  <c r="AS113" i="34"/>
  <c r="AS117" i="34"/>
  <c r="AS121" i="34"/>
  <c r="AR128" i="34"/>
  <c r="AR136" i="34"/>
  <c r="AR142" i="34"/>
  <c r="AO148" i="34"/>
  <c r="AN148" i="34"/>
  <c r="AS130" i="34"/>
  <c r="AS134" i="34"/>
  <c r="AP137" i="34"/>
  <c r="AO138" i="34"/>
  <c r="AT138" i="34" s="1"/>
  <c r="AW138" i="34" s="1"/>
  <c r="AS138" i="34"/>
  <c r="AN139" i="34"/>
  <c r="AP141" i="34"/>
  <c r="AO142" i="34"/>
  <c r="AT142" i="34" s="1"/>
  <c r="AW142" i="34" s="1"/>
  <c r="AS142" i="34"/>
  <c r="AN143" i="34"/>
  <c r="AP145" i="34"/>
  <c r="AN147" i="34"/>
  <c r="AP149" i="34"/>
  <c r="AO150" i="34"/>
  <c r="AT150" i="34" s="1"/>
  <c r="AW150" i="34" s="1"/>
  <c r="AS150" i="34"/>
  <c r="AS153" i="34"/>
  <c r="AP156" i="34"/>
  <c r="AO157" i="34"/>
  <c r="AT157" i="34" s="1"/>
  <c r="AW157" i="34" s="1"/>
  <c r="AM162" i="34"/>
  <c r="AP162" i="34"/>
  <c r="AM166" i="34"/>
  <c r="AP166" i="34"/>
  <c r="AM170" i="34"/>
  <c r="AP170" i="34"/>
  <c r="AM174" i="34"/>
  <c r="AP174" i="34"/>
  <c r="AM178" i="34"/>
  <c r="AP178" i="34"/>
  <c r="AP180" i="34"/>
  <c r="AS180" i="34"/>
  <c r="AM180" i="34"/>
  <c r="AS127" i="34"/>
  <c r="AS131" i="34"/>
  <c r="AM137" i="34"/>
  <c r="AO139" i="34"/>
  <c r="AS139" i="34"/>
  <c r="AM141" i="34"/>
  <c r="AO143" i="34"/>
  <c r="AS143" i="34"/>
  <c r="AM145" i="34"/>
  <c r="AO147" i="34"/>
  <c r="AS147" i="34"/>
  <c r="AM149" i="34"/>
  <c r="AO152" i="34"/>
  <c r="AN152" i="34"/>
  <c r="AM154" i="34"/>
  <c r="AP154" i="34"/>
  <c r="AO155" i="34"/>
  <c r="AT155" i="34" s="1"/>
  <c r="AW155" i="34" s="1"/>
  <c r="AP157" i="34"/>
  <c r="AP161" i="34"/>
  <c r="AP165" i="34"/>
  <c r="AP169" i="34"/>
  <c r="AP173" i="34"/>
  <c r="AP177" i="34"/>
  <c r="AS140" i="34"/>
  <c r="AS144" i="34"/>
  <c r="AS148" i="34"/>
  <c r="AR167" i="34"/>
  <c r="AR171" i="34"/>
  <c r="AO151" i="34"/>
  <c r="AT151" i="34" s="1"/>
  <c r="AW151" i="34" s="1"/>
  <c r="AO156" i="34"/>
  <c r="AN156" i="34"/>
  <c r="AM158" i="34"/>
  <c r="AP158" i="34"/>
  <c r="AO160" i="34"/>
  <c r="AN160" i="34"/>
  <c r="AO161" i="34"/>
  <c r="AN161" i="34"/>
  <c r="AO164" i="34"/>
  <c r="AN164" i="34"/>
  <c r="AO165" i="34"/>
  <c r="AN165" i="34"/>
  <c r="AO168" i="34"/>
  <c r="AN168" i="34"/>
  <c r="AO169" i="34"/>
  <c r="AN169" i="34"/>
  <c r="AO172" i="34"/>
  <c r="AN172" i="34"/>
  <c r="AO173" i="34"/>
  <c r="AN173" i="34"/>
  <c r="AO176" i="34"/>
  <c r="AN176" i="34"/>
  <c r="AO177" i="34"/>
  <c r="AN177" i="34"/>
  <c r="AS155" i="34"/>
  <c r="AO163" i="34"/>
  <c r="AT163" i="34" s="1"/>
  <c r="AW163" i="34" s="1"/>
  <c r="AS163" i="34"/>
  <c r="AO167" i="34"/>
  <c r="AT167" i="34" s="1"/>
  <c r="AW167" i="34" s="1"/>
  <c r="AS167" i="34"/>
  <c r="AO171" i="34"/>
  <c r="AT171" i="34" s="1"/>
  <c r="AW171" i="34" s="1"/>
  <c r="AO175" i="34"/>
  <c r="AT175" i="34" s="1"/>
  <c r="AW175" i="34" s="1"/>
  <c r="AO179" i="34"/>
  <c r="AT179" i="34" s="1"/>
  <c r="AW179" i="34" s="1"/>
  <c r="AS179" i="34"/>
  <c r="AP182" i="34"/>
  <c r="AM182" i="34"/>
  <c r="AQ185" i="34"/>
  <c r="AS160" i="34"/>
  <c r="AS164" i="34"/>
  <c r="AS168" i="34"/>
  <c r="AS172" i="34"/>
  <c r="AS176" i="34"/>
  <c r="AP181" i="34"/>
  <c r="AR186" i="34"/>
  <c r="AQ186" i="34"/>
  <c r="AP183" i="34"/>
  <c r="AO184" i="34"/>
  <c r="AT184" i="34" s="1"/>
  <c r="AW184" i="34" s="1"/>
  <c r="AN185" i="34"/>
  <c r="AT185" i="34" s="1"/>
  <c r="AW185" i="34" s="1"/>
  <c r="AM186" i="34"/>
  <c r="AP187" i="34"/>
  <c r="AM183" i="34"/>
  <c r="AS185" i="34"/>
  <c r="AM187" i="34"/>
  <c r="AO190" i="34"/>
  <c r="AN190" i="34"/>
  <c r="AS186" i="34"/>
  <c r="AO188" i="34"/>
  <c r="AN191" i="34"/>
  <c r="AO191" i="34"/>
  <c r="AO193" i="34"/>
  <c r="AN193" i="34"/>
  <c r="AS191" i="34"/>
  <c r="AP193" i="34"/>
  <c r="AO189" i="34"/>
  <c r="AT189" i="34" s="1"/>
  <c r="AW189" i="34" s="1"/>
  <c r="AS189" i="34"/>
  <c r="AP191" i="34"/>
  <c r="AN192" i="34"/>
  <c r="AS190" i="34"/>
  <c r="AO192" i="34"/>
  <c r="AS192" i="34"/>
  <c r="AH113" i="33"/>
  <c r="H113" i="33"/>
  <c r="AS14" i="33"/>
  <c r="AS16" i="33"/>
  <c r="AS22" i="33"/>
  <c r="AS24" i="33"/>
  <c r="AP51" i="33"/>
  <c r="AR51" i="33" s="1"/>
  <c r="AS102" i="33"/>
  <c r="AS104" i="33"/>
  <c r="AS106" i="33"/>
  <c r="J113" i="33"/>
  <c r="AP86" i="33"/>
  <c r="AR86" i="33" s="1"/>
  <c r="AP107" i="33"/>
  <c r="AR107" i="33" s="1"/>
  <c r="AS45" i="33"/>
  <c r="AS58" i="33"/>
  <c r="AS87" i="33"/>
  <c r="AS96" i="33"/>
  <c r="AP99" i="33"/>
  <c r="AR99" i="33" s="1"/>
  <c r="AP39" i="33"/>
  <c r="AR39" i="33" s="1"/>
  <c r="AP68" i="33"/>
  <c r="AR68" i="33" s="1"/>
  <c r="AP75" i="33"/>
  <c r="AQ75" i="33" s="1"/>
  <c r="AS77" i="33"/>
  <c r="AP79" i="33"/>
  <c r="AQ79" i="33" s="1"/>
  <c r="AM64" i="33"/>
  <c r="AN95" i="33"/>
  <c r="AT95" i="33" s="1"/>
  <c r="AW95" i="33" s="1"/>
  <c r="AS100" i="33"/>
  <c r="AP20" i="33"/>
  <c r="AQ20" i="33" s="1"/>
  <c r="AP25" i="33"/>
  <c r="AQ25" i="33" s="1"/>
  <c r="AP30" i="33"/>
  <c r="AR30" i="33" s="1"/>
  <c r="AS49" i="33"/>
  <c r="AP60" i="33"/>
  <c r="AR60" i="33" s="1"/>
  <c r="AP63" i="33"/>
  <c r="AQ63" i="33" s="1"/>
  <c r="AQ64" i="33"/>
  <c r="AS66" i="33"/>
  <c r="AS74" i="33"/>
  <c r="AP100" i="33"/>
  <c r="AQ100" i="33" s="1"/>
  <c r="AP103" i="33"/>
  <c r="AS112" i="33"/>
  <c r="AM68" i="33"/>
  <c r="AS81" i="33"/>
  <c r="AP83" i="33"/>
  <c r="AQ83" i="33" s="1"/>
  <c r="AM86" i="33"/>
  <c r="AO86" i="33" s="1"/>
  <c r="AP88" i="33"/>
  <c r="AQ88" i="33" s="1"/>
  <c r="AS90" i="33"/>
  <c r="AS92" i="33"/>
  <c r="AQ51" i="33"/>
  <c r="AP9" i="33"/>
  <c r="AP13" i="33"/>
  <c r="AS19" i="33"/>
  <c r="AP21" i="33"/>
  <c r="AR21" i="33" s="1"/>
  <c r="AP35" i="33"/>
  <c r="AS41" i="33"/>
  <c r="AP43" i="33"/>
  <c r="AR43" i="33" s="1"/>
  <c r="AP47" i="33"/>
  <c r="AP56" i="33"/>
  <c r="AR56" i="33" s="1"/>
  <c r="AM60" i="33"/>
  <c r="AS62" i="33"/>
  <c r="AP67" i="33"/>
  <c r="AQ67" i="33" s="1"/>
  <c r="AP72" i="33"/>
  <c r="AR72" i="33" s="1"/>
  <c r="AP93" i="33"/>
  <c r="AP94" i="33"/>
  <c r="AP96" i="33"/>
  <c r="AQ96" i="33" s="1"/>
  <c r="AP108" i="33"/>
  <c r="AO8" i="33"/>
  <c r="AN8" i="33"/>
  <c r="AO73" i="33"/>
  <c r="AN73" i="33"/>
  <c r="AP80" i="33"/>
  <c r="AP84" i="33"/>
  <c r="AR84" i="33" s="1"/>
  <c r="AP89" i="33"/>
  <c r="AP97" i="33"/>
  <c r="AP12" i="33"/>
  <c r="AR12" i="33" s="1"/>
  <c r="AS13" i="33"/>
  <c r="AS30" i="33"/>
  <c r="AS33" i="33"/>
  <c r="AS44" i="33"/>
  <c r="AR63" i="33"/>
  <c r="AS31" i="33"/>
  <c r="AS34" i="33"/>
  <c r="AP8" i="33"/>
  <c r="AR8" i="33" s="1"/>
  <c r="AM13" i="33"/>
  <c r="AN13" i="33" s="1"/>
  <c r="AP17" i="33"/>
  <c r="AR17" i="33" s="1"/>
  <c r="AM20" i="33"/>
  <c r="AN20" i="33" s="1"/>
  <c r="AM21" i="33"/>
  <c r="AN24" i="33"/>
  <c r="AT24" i="33" s="1"/>
  <c r="AW24" i="33" s="1"/>
  <c r="AN25" i="33"/>
  <c r="AM26" i="33"/>
  <c r="AS29" i="33"/>
  <c r="AM30" i="33"/>
  <c r="AN30" i="33" s="1"/>
  <c r="AM34" i="33"/>
  <c r="AO34" i="33" s="1"/>
  <c r="AS40" i="33"/>
  <c r="AP44" i="33"/>
  <c r="AS48" i="33"/>
  <c r="AS52" i="33"/>
  <c r="AS57" i="33"/>
  <c r="AS61" i="33"/>
  <c r="AS73" i="33"/>
  <c r="AN79" i="33"/>
  <c r="AM80" i="33"/>
  <c r="AO80" i="33" s="1"/>
  <c r="AM84" i="33"/>
  <c r="AN84" i="33" s="1"/>
  <c r="AM89" i="33"/>
  <c r="AO89" i="33" s="1"/>
  <c r="AN96" i="33"/>
  <c r="AT96" i="33" s="1"/>
  <c r="AW96" i="33" s="1"/>
  <c r="AS97" i="33"/>
  <c r="AM100" i="33"/>
  <c r="AO100" i="33" s="1"/>
  <c r="AQ107" i="33"/>
  <c r="AP110" i="33"/>
  <c r="AQ110" i="33" s="1"/>
  <c r="AS10" i="33"/>
  <c r="AS18" i="33"/>
  <c r="AS20" i="33"/>
  <c r="AS21" i="33"/>
  <c r="AS26" i="33"/>
  <c r="AS27" i="33"/>
  <c r="AJ115" i="33"/>
  <c r="AM9" i="33"/>
  <c r="AN9" i="33" s="1"/>
  <c r="AP24" i="33"/>
  <c r="AQ24" i="33" s="1"/>
  <c r="AQ26" i="33"/>
  <c r="AQ30" i="33"/>
  <c r="AS36" i="33"/>
  <c r="AP38" i="33"/>
  <c r="AQ38" i="33" s="1"/>
  <c r="AP40" i="33"/>
  <c r="AQ40" i="33" s="1"/>
  <c r="AP42" i="33"/>
  <c r="AM43" i="33"/>
  <c r="AO43" i="33" s="1"/>
  <c r="AP46" i="33"/>
  <c r="AM47" i="33"/>
  <c r="AP50" i="33"/>
  <c r="AQ50" i="33" s="1"/>
  <c r="AM51" i="33"/>
  <c r="AP55" i="33"/>
  <c r="AQ55" i="33" s="1"/>
  <c r="AP57" i="33"/>
  <c r="AR57" i="33" s="1"/>
  <c r="AP59" i="33"/>
  <c r="AP61" i="33"/>
  <c r="AR61" i="33" s="1"/>
  <c r="AS65" i="33"/>
  <c r="AS69" i="33"/>
  <c r="AP71" i="33"/>
  <c r="AQ71" i="33" s="1"/>
  <c r="AP76" i="33"/>
  <c r="AP85" i="33"/>
  <c r="AR85" i="33" s="1"/>
  <c r="AS91" i="33"/>
  <c r="AS95" i="33"/>
  <c r="AO97" i="33"/>
  <c r="AT97" i="33" s="1"/>
  <c r="AW97" i="33" s="1"/>
  <c r="AQ99" i="33"/>
  <c r="AP109" i="33"/>
  <c r="AR109" i="33" s="1"/>
  <c r="AP111" i="33"/>
  <c r="AO10" i="33"/>
  <c r="AN10" i="33"/>
  <c r="AO6" i="33"/>
  <c r="AN6" i="33"/>
  <c r="AQ9" i="33"/>
  <c r="AR9" i="33"/>
  <c r="AN15" i="33"/>
  <c r="AO15" i="33"/>
  <c r="AN23" i="33"/>
  <c r="AO23" i="33"/>
  <c r="AR13" i="33"/>
  <c r="AQ13" i="33"/>
  <c r="AN11" i="33"/>
  <c r="AO11" i="33"/>
  <c r="AO18" i="33"/>
  <c r="AN18" i="33"/>
  <c r="AQ8" i="33"/>
  <c r="AN7" i="33"/>
  <c r="AO7" i="33"/>
  <c r="AO14" i="33"/>
  <c r="AN14" i="33"/>
  <c r="AT14" i="33" s="1"/>
  <c r="AW14" i="33" s="1"/>
  <c r="AN16" i="33"/>
  <c r="AO16" i="33"/>
  <c r="AO22" i="33"/>
  <c r="AN22" i="33"/>
  <c r="AP6" i="33"/>
  <c r="AS15" i="33"/>
  <c r="AS23" i="33"/>
  <c r="AO26" i="33"/>
  <c r="AN26" i="33"/>
  <c r="AO48" i="33"/>
  <c r="AN48" i="33"/>
  <c r="AO63" i="33"/>
  <c r="AO64" i="33"/>
  <c r="AN64" i="33"/>
  <c r="AO65" i="33"/>
  <c r="AN65" i="33"/>
  <c r="AM70" i="33"/>
  <c r="AP70" i="33"/>
  <c r="AM82" i="33"/>
  <c r="AP82" i="33"/>
  <c r="AP7" i="33"/>
  <c r="AS8" i="33"/>
  <c r="AP11" i="33"/>
  <c r="AO12" i="33"/>
  <c r="AT12" i="33" s="1"/>
  <c r="AW12" i="33" s="1"/>
  <c r="AS12" i="33"/>
  <c r="AP15" i="33"/>
  <c r="AN17" i="33"/>
  <c r="AP19" i="33"/>
  <c r="AN21" i="33"/>
  <c r="AP23" i="33"/>
  <c r="AM28" i="33"/>
  <c r="AP28" i="33"/>
  <c r="AP31" i="33"/>
  <c r="AP36" i="33"/>
  <c r="AR38" i="33"/>
  <c r="AO42" i="33"/>
  <c r="AO44" i="33"/>
  <c r="AN44" i="33"/>
  <c r="AM49" i="33"/>
  <c r="AP49" i="33"/>
  <c r="AP52" i="33"/>
  <c r="AR55" i="33"/>
  <c r="AO59" i="33"/>
  <c r="AT59" i="33" s="1"/>
  <c r="AW59" i="33" s="1"/>
  <c r="AO60" i="33"/>
  <c r="AN60" i="33"/>
  <c r="AO61" i="33"/>
  <c r="AN61" i="33"/>
  <c r="AM66" i="33"/>
  <c r="AP66" i="33"/>
  <c r="AP69" i="33"/>
  <c r="AM74" i="33"/>
  <c r="AP74" i="33"/>
  <c r="AP77" i="33"/>
  <c r="AT79" i="33"/>
  <c r="AW79" i="33" s="1"/>
  <c r="AP81" i="33"/>
  <c r="AO85" i="33"/>
  <c r="AN85" i="33"/>
  <c r="AS11" i="33"/>
  <c r="AP14" i="33"/>
  <c r="AM32" i="33"/>
  <c r="AP32" i="33"/>
  <c r="AM37" i="33"/>
  <c r="AP37" i="33"/>
  <c r="AO47" i="33"/>
  <c r="AN47" i="33"/>
  <c r="AS9" i="33"/>
  <c r="AP16" i="33"/>
  <c r="AO17" i="33"/>
  <c r="AS17" i="33"/>
  <c r="AM19" i="33"/>
  <c r="AO21" i="33"/>
  <c r="AT25" i="33"/>
  <c r="AW25" i="33" s="1"/>
  <c r="AP27" i="33"/>
  <c r="AO33" i="33"/>
  <c r="AT33" i="33" s="1"/>
  <c r="AW33" i="33" s="1"/>
  <c r="AO38" i="33"/>
  <c r="AT38" i="33" s="1"/>
  <c r="AW38" i="33" s="1"/>
  <c r="AO39" i="33"/>
  <c r="AN39" i="33"/>
  <c r="AO40" i="33"/>
  <c r="AN40" i="33"/>
  <c r="AQ43" i="33"/>
  <c r="AM45" i="33"/>
  <c r="AP45" i="33"/>
  <c r="AP48" i="33"/>
  <c r="AO55" i="33"/>
  <c r="AT55" i="33" s="1"/>
  <c r="AW55" i="33" s="1"/>
  <c r="AO56" i="33"/>
  <c r="AN56" i="33"/>
  <c r="AO57" i="33"/>
  <c r="AN57" i="33"/>
  <c r="AQ60" i="33"/>
  <c r="AM62" i="33"/>
  <c r="AP62" i="33"/>
  <c r="AN63" i="33"/>
  <c r="AT63" i="33" s="1"/>
  <c r="AW63" i="33" s="1"/>
  <c r="AP65" i="33"/>
  <c r="AO71" i="33"/>
  <c r="AT71" i="33" s="1"/>
  <c r="AW71" i="33" s="1"/>
  <c r="AO72" i="33"/>
  <c r="AN72" i="33"/>
  <c r="AP73" i="33"/>
  <c r="AR75" i="33"/>
  <c r="AR79" i="33"/>
  <c r="AO83" i="33"/>
  <c r="AT83" i="33" s="1"/>
  <c r="AW83" i="33" s="1"/>
  <c r="AO84" i="33"/>
  <c r="AS7" i="33"/>
  <c r="AP10" i="33"/>
  <c r="AP18" i="33"/>
  <c r="AP22" i="33"/>
  <c r="AO27" i="33"/>
  <c r="AN27" i="33"/>
  <c r="AR40" i="33"/>
  <c r="AO46" i="33"/>
  <c r="AT46" i="33" s="1"/>
  <c r="AW46" i="33" s="1"/>
  <c r="AM53" i="33"/>
  <c r="AP53" i="33"/>
  <c r="AM54" i="33"/>
  <c r="AP54" i="33"/>
  <c r="AM78" i="33"/>
  <c r="AP78" i="33"/>
  <c r="AV6" i="33"/>
  <c r="AI115" i="33"/>
  <c r="AS6" i="33"/>
  <c r="AO29" i="33"/>
  <c r="AT29" i="33" s="1"/>
  <c r="AW29" i="33" s="1"/>
  <c r="AO30" i="33"/>
  <c r="AO31" i="33"/>
  <c r="AN31" i="33"/>
  <c r="AS32" i="33"/>
  <c r="AQ34" i="33"/>
  <c r="AO35" i="33"/>
  <c r="AN35" i="33"/>
  <c r="AO36" i="33"/>
  <c r="AN36" i="33"/>
  <c r="AS37" i="33"/>
  <c r="AM41" i="33"/>
  <c r="AP41" i="33"/>
  <c r="AN42" i="33"/>
  <c r="AT42" i="33" s="1"/>
  <c r="AW42" i="33" s="1"/>
  <c r="AR44" i="33"/>
  <c r="AQ44" i="33"/>
  <c r="AO50" i="33"/>
  <c r="AT50" i="33" s="1"/>
  <c r="AW50" i="33" s="1"/>
  <c r="AO51" i="33"/>
  <c r="AN51" i="33"/>
  <c r="AO52" i="33"/>
  <c r="AN52" i="33"/>
  <c r="AS53" i="33"/>
  <c r="AS54" i="33"/>
  <c r="AQ56" i="33"/>
  <c r="AM58" i="33"/>
  <c r="AP58" i="33"/>
  <c r="AO67" i="33"/>
  <c r="AT67" i="33" s="1"/>
  <c r="AW67" i="33" s="1"/>
  <c r="AO68" i="33"/>
  <c r="AN68" i="33"/>
  <c r="AO69" i="33"/>
  <c r="AN69" i="33"/>
  <c r="AS70" i="33"/>
  <c r="AO75" i="33"/>
  <c r="AT75" i="33" s="1"/>
  <c r="AW75" i="33" s="1"/>
  <c r="AO76" i="33"/>
  <c r="AN76" i="33"/>
  <c r="AO77" i="33"/>
  <c r="AN77" i="33"/>
  <c r="AS78" i="33"/>
  <c r="AO81" i="33"/>
  <c r="AN81" i="33"/>
  <c r="AS82" i="33"/>
  <c r="AO93" i="33"/>
  <c r="AN93" i="33"/>
  <c r="AS25" i="33"/>
  <c r="AS38" i="33"/>
  <c r="AS42" i="33"/>
  <c r="AS46" i="33"/>
  <c r="AS50" i="33"/>
  <c r="AS55" i="33"/>
  <c r="AS59" i="33"/>
  <c r="AS63" i="33"/>
  <c r="AS67" i="33"/>
  <c r="AS71" i="33"/>
  <c r="AS75" i="33"/>
  <c r="AS79" i="33"/>
  <c r="AS83" i="33"/>
  <c r="AO88" i="33"/>
  <c r="AT88" i="33" s="1"/>
  <c r="AW88" i="33" s="1"/>
  <c r="AO91" i="33"/>
  <c r="AN91" i="33"/>
  <c r="AP29" i="33"/>
  <c r="AP33" i="33"/>
  <c r="AS35" i="33"/>
  <c r="AS39" i="33"/>
  <c r="AS43" i="33"/>
  <c r="AS47" i="33"/>
  <c r="AS51" i="33"/>
  <c r="AS56" i="33"/>
  <c r="AS60" i="33"/>
  <c r="AS64" i="33"/>
  <c r="AS68" i="33"/>
  <c r="AS72" i="33"/>
  <c r="AS76" i="33"/>
  <c r="AS80" i="33"/>
  <c r="AS84" i="33"/>
  <c r="AS85" i="33"/>
  <c r="AS86" i="33"/>
  <c r="AO92" i="33"/>
  <c r="AN92" i="33"/>
  <c r="AR97" i="33"/>
  <c r="AQ97" i="33"/>
  <c r="AS98" i="33"/>
  <c r="AP98" i="33"/>
  <c r="AM87" i="33"/>
  <c r="AP87" i="33"/>
  <c r="AN89" i="33"/>
  <c r="AS88" i="33"/>
  <c r="AO90" i="33"/>
  <c r="AN90" i="33"/>
  <c r="AS89" i="33"/>
  <c r="AP91" i="33"/>
  <c r="AP92" i="33"/>
  <c r="AP90" i="33"/>
  <c r="AO94" i="33"/>
  <c r="AN94" i="33"/>
  <c r="AO99" i="33"/>
  <c r="AN99" i="33"/>
  <c r="AS93" i="33"/>
  <c r="AS94" i="33"/>
  <c r="AR100" i="33"/>
  <c r="AS101" i="33"/>
  <c r="AP101" i="33"/>
  <c r="AP95" i="33"/>
  <c r="AR96" i="33"/>
  <c r="AO98" i="33"/>
  <c r="AT98" i="33" s="1"/>
  <c r="AW98" i="33" s="1"/>
  <c r="AS105" i="33"/>
  <c r="AP105" i="33"/>
  <c r="AP102" i="33"/>
  <c r="AM102" i="33"/>
  <c r="AP104" i="33"/>
  <c r="AM104" i="33"/>
  <c r="AP106" i="33"/>
  <c r="AM106" i="33"/>
  <c r="AS99" i="33"/>
  <c r="AN100" i="33"/>
  <c r="AT100" i="33" s="1"/>
  <c r="AW100" i="33" s="1"/>
  <c r="AR108" i="33"/>
  <c r="AQ108" i="33"/>
  <c r="AN103" i="33"/>
  <c r="AO103" i="33"/>
  <c r="AN107" i="33"/>
  <c r="AO107" i="33"/>
  <c r="AN101" i="33"/>
  <c r="AT101" i="33" s="1"/>
  <c r="AW101" i="33" s="1"/>
  <c r="AS103" i="33"/>
  <c r="AN105" i="33"/>
  <c r="AT105" i="33" s="1"/>
  <c r="AW105" i="33" s="1"/>
  <c r="AS107" i="33"/>
  <c r="AQ109" i="33"/>
  <c r="AO110" i="33"/>
  <c r="AO112" i="33"/>
  <c r="AN112" i="33"/>
  <c r="AO108" i="33"/>
  <c r="AT108" i="33" s="1"/>
  <c r="AW108" i="33" s="1"/>
  <c r="AS108" i="33"/>
  <c r="AM109" i="33"/>
  <c r="AS109" i="33"/>
  <c r="AN110" i="33"/>
  <c r="AQ111" i="33"/>
  <c r="AR111" i="33"/>
  <c r="AS110" i="33"/>
  <c r="AP112" i="33"/>
  <c r="AO111" i="33"/>
  <c r="AT111" i="33" s="1"/>
  <c r="AW111" i="33" s="1"/>
  <c r="AS111" i="33"/>
  <c r="AR25" i="33" l="1"/>
  <c r="AT73" i="33"/>
  <c r="AW73" i="33" s="1"/>
  <c r="AY73" i="33" s="1"/>
  <c r="AN34" i="33"/>
  <c r="AQ17" i="33"/>
  <c r="AR88" i="33"/>
  <c r="AO146" i="34"/>
  <c r="AT146" i="34" s="1"/>
  <c r="AW146" i="34" s="1"/>
  <c r="AQ144" i="34"/>
  <c r="AR103" i="34"/>
  <c r="AQ9" i="36"/>
  <c r="AN43" i="33"/>
  <c r="AR26" i="36"/>
  <c r="AQ61" i="33"/>
  <c r="AQ86" i="33"/>
  <c r="AO20" i="33"/>
  <c r="AT20" i="33" s="1"/>
  <c r="AW20" i="33" s="1"/>
  <c r="AR83" i="33"/>
  <c r="AR109" i="34"/>
  <c r="AQ68" i="33"/>
  <c r="AR110" i="33"/>
  <c r="AN80" i="33"/>
  <c r="AQ72" i="33"/>
  <c r="AQ39" i="33"/>
  <c r="AO9" i="33"/>
  <c r="AR24" i="33"/>
  <c r="AR20" i="33"/>
  <c r="AQ12" i="33"/>
  <c r="AT28" i="36"/>
  <c r="AW28" i="36" s="1"/>
  <c r="AT25" i="36"/>
  <c r="AW25" i="36" s="1"/>
  <c r="AT16" i="36"/>
  <c r="AW16" i="36" s="1"/>
  <c r="AY16" i="36" s="1"/>
  <c r="AT17" i="36"/>
  <c r="AW17" i="36" s="1"/>
  <c r="AY17" i="36" s="1"/>
  <c r="AR18" i="36"/>
  <c r="AQ15" i="36"/>
  <c r="AT20" i="36"/>
  <c r="AW20" i="36" s="1"/>
  <c r="AX20" i="36" s="1"/>
  <c r="AT24" i="36"/>
  <c r="AW24" i="36" s="1"/>
  <c r="AY24" i="36" s="1"/>
  <c r="AT9" i="36"/>
  <c r="AW9" i="36" s="1"/>
  <c r="AX9" i="36" s="1"/>
  <c r="AT22" i="36"/>
  <c r="AW22" i="36" s="1"/>
  <c r="AX22" i="36" s="1"/>
  <c r="BN22" i="36" s="1"/>
  <c r="AT21" i="36"/>
  <c r="AW21" i="36" s="1"/>
  <c r="AX21" i="36" s="1"/>
  <c r="AT23" i="36"/>
  <c r="AW23" i="36" s="1"/>
  <c r="AX23" i="36" s="1"/>
  <c r="AT10" i="36"/>
  <c r="AW10" i="36" s="1"/>
  <c r="AY10" i="36" s="1"/>
  <c r="AY26" i="36"/>
  <c r="BP26" i="36" s="1"/>
  <c r="AX26" i="36"/>
  <c r="AY22" i="36"/>
  <c r="BO22" i="36" s="1"/>
  <c r="AX12" i="36"/>
  <c r="BN12" i="36" s="1"/>
  <c r="AY12" i="36"/>
  <c r="BP12" i="36" s="1"/>
  <c r="AX18" i="36"/>
  <c r="BN18" i="36" s="1"/>
  <c r="AY18" i="36"/>
  <c r="AX15" i="36"/>
  <c r="BN15" i="36" s="1"/>
  <c r="AY15" i="36"/>
  <c r="AY8" i="36"/>
  <c r="BP8" i="36" s="1"/>
  <c r="AX8" i="36"/>
  <c r="BN8" i="36" s="1"/>
  <c r="AX28" i="36"/>
  <c r="BN28" i="36" s="1"/>
  <c r="AY28" i="36"/>
  <c r="BN26" i="36"/>
  <c r="AQ11" i="34"/>
  <c r="AR16" i="36"/>
  <c r="AQ16" i="36"/>
  <c r="AR25" i="36"/>
  <c r="AQ25" i="36"/>
  <c r="AY13" i="36"/>
  <c r="BO13" i="36" s="1"/>
  <c r="AX13" i="36"/>
  <c r="BN13" i="36" s="1"/>
  <c r="BO26" i="36"/>
  <c r="BO8" i="36"/>
  <c r="AT6" i="36"/>
  <c r="AW6" i="36" s="1"/>
  <c r="AQ21" i="36"/>
  <c r="AR21" i="36"/>
  <c r="AQ14" i="36"/>
  <c r="AR14" i="36"/>
  <c r="AY27" i="36"/>
  <c r="BO27" i="36" s="1"/>
  <c r="AX27" i="36"/>
  <c r="BN27" i="36" s="1"/>
  <c r="AR11" i="36"/>
  <c r="AQ11" i="36"/>
  <c r="AR7" i="36"/>
  <c r="AQ7" i="36"/>
  <c r="AX10" i="36"/>
  <c r="AR134" i="34"/>
  <c r="AQ17" i="36"/>
  <c r="AR17" i="36"/>
  <c r="AR20" i="36"/>
  <c r="AQ20" i="36"/>
  <c r="AR23" i="36"/>
  <c r="AQ23" i="36"/>
  <c r="AR19" i="36"/>
  <c r="AQ19" i="36"/>
  <c r="AO14" i="36"/>
  <c r="AN14" i="36"/>
  <c r="AR10" i="36"/>
  <c r="AQ10" i="36"/>
  <c r="BN10" i="36" s="1"/>
  <c r="AN11" i="36"/>
  <c r="AO11" i="36"/>
  <c r="AN7" i="36"/>
  <c r="AO7" i="36"/>
  <c r="AY19" i="36"/>
  <c r="AX19" i="36"/>
  <c r="AR24" i="36"/>
  <c r="AQ24" i="36"/>
  <c r="AY25" i="36"/>
  <c r="AX25" i="36"/>
  <c r="AR6" i="36"/>
  <c r="AQ6" i="36"/>
  <c r="AM29" i="36"/>
  <c r="AQ192" i="34"/>
  <c r="AQ140" i="34"/>
  <c r="AR104" i="34"/>
  <c r="AQ45" i="34"/>
  <c r="AR179" i="34"/>
  <c r="AR139" i="34"/>
  <c r="AN76" i="34"/>
  <c r="AT76" i="34" s="1"/>
  <c r="AW76" i="34" s="1"/>
  <c r="AY76" i="34" s="1"/>
  <c r="AQ77" i="34"/>
  <c r="AR175" i="34"/>
  <c r="AQ119" i="34"/>
  <c r="AQ47" i="34"/>
  <c r="AQ17" i="34"/>
  <c r="AQ12" i="34"/>
  <c r="AN60" i="34"/>
  <c r="AT60" i="34" s="1"/>
  <c r="AW60" i="34" s="1"/>
  <c r="AQ34" i="34"/>
  <c r="AR120" i="34"/>
  <c r="AQ108" i="34"/>
  <c r="AR130" i="34"/>
  <c r="AR123" i="34"/>
  <c r="AQ85" i="34"/>
  <c r="AR155" i="34"/>
  <c r="AQ99" i="34"/>
  <c r="AQ41" i="34"/>
  <c r="AQ69" i="34"/>
  <c r="AQ49" i="34"/>
  <c r="AR163" i="34"/>
  <c r="AQ127" i="34"/>
  <c r="AQ44" i="34"/>
  <c r="AQ37" i="34"/>
  <c r="AO159" i="34"/>
  <c r="AT159" i="34" s="1"/>
  <c r="AW159" i="34" s="1"/>
  <c r="AQ54" i="34"/>
  <c r="AQ48" i="34"/>
  <c r="AQ83" i="34"/>
  <c r="AQ15" i="34"/>
  <c r="AN131" i="34"/>
  <c r="AT131" i="34" s="1"/>
  <c r="AW131" i="34" s="1"/>
  <c r="AQ160" i="34"/>
  <c r="AQ65" i="34"/>
  <c r="AR53" i="34"/>
  <c r="AR22" i="34"/>
  <c r="AQ113" i="34"/>
  <c r="AQ107" i="34"/>
  <c r="AQ26" i="34"/>
  <c r="AQ188" i="34"/>
  <c r="AQ184" i="34"/>
  <c r="AQ150" i="34"/>
  <c r="AQ146" i="34"/>
  <c r="AQ57" i="34"/>
  <c r="AQ32" i="34"/>
  <c r="AQ24" i="34"/>
  <c r="AQ164" i="34"/>
  <c r="AR153" i="34"/>
  <c r="AR138" i="34"/>
  <c r="AR115" i="34"/>
  <c r="AR87" i="34"/>
  <c r="AT25" i="34"/>
  <c r="AW25" i="34" s="1"/>
  <c r="AX25" i="34" s="1"/>
  <c r="AT181" i="34"/>
  <c r="AW181" i="34" s="1"/>
  <c r="AT126" i="34"/>
  <c r="AW126" i="34" s="1"/>
  <c r="AY126" i="34" s="1"/>
  <c r="AQ172" i="34"/>
  <c r="AQ91" i="34"/>
  <c r="AQ176" i="34"/>
  <c r="AQ143" i="34"/>
  <c r="AR132" i="34"/>
  <c r="AQ147" i="34"/>
  <c r="AQ131" i="34"/>
  <c r="AR116" i="34"/>
  <c r="AQ111" i="34"/>
  <c r="AR100" i="34"/>
  <c r="AR101" i="34"/>
  <c r="AQ75" i="34"/>
  <c r="AQ81" i="34"/>
  <c r="AT164" i="34"/>
  <c r="AW164" i="34" s="1"/>
  <c r="AX164" i="34" s="1"/>
  <c r="AT160" i="34"/>
  <c r="AW160" i="34" s="1"/>
  <c r="AX160" i="34" s="1"/>
  <c r="AR95" i="34"/>
  <c r="AT78" i="34"/>
  <c r="AW78" i="34" s="1"/>
  <c r="AY78" i="34" s="1"/>
  <c r="AT35" i="34"/>
  <c r="AW35" i="34" s="1"/>
  <c r="AY35" i="34" s="1"/>
  <c r="AR39" i="34"/>
  <c r="AR189" i="34"/>
  <c r="AQ135" i="34"/>
  <c r="AT51" i="34"/>
  <c r="AW51" i="34" s="1"/>
  <c r="AX51" i="34" s="1"/>
  <c r="BN51" i="34" s="1"/>
  <c r="AT29" i="34"/>
  <c r="AW29" i="34" s="1"/>
  <c r="AY29" i="34" s="1"/>
  <c r="BP29" i="34" s="1"/>
  <c r="AT31" i="34"/>
  <c r="AW31" i="34" s="1"/>
  <c r="AX31" i="34" s="1"/>
  <c r="BN31" i="34" s="1"/>
  <c r="AT30" i="34"/>
  <c r="AW30" i="34" s="1"/>
  <c r="AT130" i="34"/>
  <c r="AW130" i="34" s="1"/>
  <c r="AY130" i="34" s="1"/>
  <c r="AT193" i="34"/>
  <c r="AW193" i="34" s="1"/>
  <c r="AY193" i="34" s="1"/>
  <c r="AT176" i="34"/>
  <c r="AW176" i="34" s="1"/>
  <c r="AY176" i="34" s="1"/>
  <c r="AT104" i="34"/>
  <c r="AW104" i="34" s="1"/>
  <c r="AY104" i="34" s="1"/>
  <c r="AT97" i="34"/>
  <c r="AW97" i="34" s="1"/>
  <c r="AX97" i="34" s="1"/>
  <c r="BN97" i="34" s="1"/>
  <c r="AT117" i="34"/>
  <c r="AW117" i="34" s="1"/>
  <c r="AT105" i="34"/>
  <c r="AW105" i="34" s="1"/>
  <c r="AX105" i="34" s="1"/>
  <c r="BN105" i="34" s="1"/>
  <c r="AT75" i="34"/>
  <c r="AW75" i="34" s="1"/>
  <c r="AX75" i="34" s="1"/>
  <c r="AT88" i="34"/>
  <c r="AW88" i="34" s="1"/>
  <c r="AT139" i="34"/>
  <c r="AW139" i="34" s="1"/>
  <c r="AY139" i="34" s="1"/>
  <c r="AT124" i="34"/>
  <c r="AW124" i="34" s="1"/>
  <c r="AY124" i="34" s="1"/>
  <c r="AT79" i="34"/>
  <c r="AW79" i="34" s="1"/>
  <c r="AX79" i="34" s="1"/>
  <c r="BN79" i="34" s="1"/>
  <c r="AT70" i="34"/>
  <c r="AW70" i="34" s="1"/>
  <c r="AT65" i="34"/>
  <c r="AW65" i="34" s="1"/>
  <c r="AX65" i="34" s="1"/>
  <c r="BN65" i="34" s="1"/>
  <c r="AT26" i="34"/>
  <c r="AW26" i="34" s="1"/>
  <c r="AY26" i="34" s="1"/>
  <c r="BO26" i="34" s="1"/>
  <c r="AT134" i="34"/>
  <c r="AW134" i="34" s="1"/>
  <c r="AY134" i="34" s="1"/>
  <c r="AT173" i="34"/>
  <c r="AW173" i="34" s="1"/>
  <c r="AY173" i="34" s="1"/>
  <c r="AT169" i="34"/>
  <c r="AW169" i="34" s="1"/>
  <c r="AY169" i="34" s="1"/>
  <c r="AT165" i="34"/>
  <c r="AW165" i="34" s="1"/>
  <c r="AY165" i="34" s="1"/>
  <c r="AT161" i="34"/>
  <c r="AW161" i="34" s="1"/>
  <c r="AX161" i="34" s="1"/>
  <c r="AT121" i="34"/>
  <c r="AW121" i="34" s="1"/>
  <c r="AY121" i="34" s="1"/>
  <c r="BO121" i="34" s="1"/>
  <c r="AT82" i="34"/>
  <c r="AW82" i="34" s="1"/>
  <c r="AX82" i="34" s="1"/>
  <c r="AT73" i="34"/>
  <c r="AW73" i="34" s="1"/>
  <c r="AY73" i="34" s="1"/>
  <c r="BP73" i="34" s="1"/>
  <c r="AT59" i="34"/>
  <c r="AW59" i="34" s="1"/>
  <c r="AX59" i="34" s="1"/>
  <c r="BN59" i="34" s="1"/>
  <c r="AT20" i="34"/>
  <c r="AW20" i="34" s="1"/>
  <c r="AX20" i="34" s="1"/>
  <c r="BN20" i="34" s="1"/>
  <c r="AT148" i="34"/>
  <c r="AW148" i="34" s="1"/>
  <c r="AX148" i="34" s="1"/>
  <c r="BN148" i="34" s="1"/>
  <c r="AT77" i="34"/>
  <c r="AW77" i="34" s="1"/>
  <c r="AY77" i="34" s="1"/>
  <c r="AT58" i="34"/>
  <c r="AW58" i="34" s="1"/>
  <c r="AX58" i="34" s="1"/>
  <c r="AT47" i="34"/>
  <c r="AW47" i="34" s="1"/>
  <c r="AY47" i="34" s="1"/>
  <c r="BP47" i="34" s="1"/>
  <c r="AT48" i="34"/>
  <c r="AW48" i="34" s="1"/>
  <c r="AX48" i="34" s="1"/>
  <c r="BN48" i="34" s="1"/>
  <c r="AR168" i="34"/>
  <c r="AQ168" i="34"/>
  <c r="AQ52" i="34"/>
  <c r="AR52" i="34"/>
  <c r="AT191" i="34"/>
  <c r="AW191" i="34" s="1"/>
  <c r="AY191" i="34" s="1"/>
  <c r="AT61" i="34"/>
  <c r="AW61" i="34" s="1"/>
  <c r="AY61" i="34" s="1"/>
  <c r="AT57" i="34"/>
  <c r="AW57" i="34" s="1"/>
  <c r="AY57" i="34" s="1"/>
  <c r="BO57" i="34" s="1"/>
  <c r="AR40" i="34"/>
  <c r="AT16" i="34"/>
  <c r="AW16" i="34" s="1"/>
  <c r="AY16" i="34" s="1"/>
  <c r="AT10" i="34"/>
  <c r="AW10" i="34" s="1"/>
  <c r="AY10" i="34" s="1"/>
  <c r="AT188" i="34"/>
  <c r="AW188" i="34" s="1"/>
  <c r="AY188" i="34" s="1"/>
  <c r="AT109" i="34"/>
  <c r="AW109" i="34" s="1"/>
  <c r="AX109" i="34" s="1"/>
  <c r="BN109" i="34" s="1"/>
  <c r="AT101" i="34"/>
  <c r="AW101" i="34" s="1"/>
  <c r="AX101" i="34" s="1"/>
  <c r="BN101" i="34" s="1"/>
  <c r="AT63" i="34"/>
  <c r="AW63" i="34" s="1"/>
  <c r="AY63" i="34" s="1"/>
  <c r="BO63" i="34" s="1"/>
  <c r="AT56" i="34"/>
  <c r="AW56" i="34" s="1"/>
  <c r="AX56" i="34" s="1"/>
  <c r="AT62" i="34"/>
  <c r="AW62" i="34" s="1"/>
  <c r="AY62" i="34" s="1"/>
  <c r="AT83" i="34"/>
  <c r="AW83" i="34" s="1"/>
  <c r="AX83" i="34" s="1"/>
  <c r="BN83" i="34" s="1"/>
  <c r="AT74" i="34"/>
  <c r="AW74" i="34" s="1"/>
  <c r="AY74" i="34" s="1"/>
  <c r="AY49" i="34"/>
  <c r="BO49" i="34" s="1"/>
  <c r="AT39" i="34"/>
  <c r="AW39" i="34" s="1"/>
  <c r="AY39" i="34" s="1"/>
  <c r="AT21" i="34"/>
  <c r="AW21" i="34" s="1"/>
  <c r="AX21" i="34" s="1"/>
  <c r="AR7" i="34"/>
  <c r="AT177" i="34"/>
  <c r="AW177" i="34" s="1"/>
  <c r="AY177" i="34" s="1"/>
  <c r="AT140" i="34"/>
  <c r="AW140" i="34" s="1"/>
  <c r="AX140" i="34" s="1"/>
  <c r="BN140" i="34" s="1"/>
  <c r="AT144" i="34"/>
  <c r="AW144" i="34" s="1"/>
  <c r="AY144" i="34" s="1"/>
  <c r="AT127" i="34"/>
  <c r="AW127" i="34" s="1"/>
  <c r="AX127" i="34" s="1"/>
  <c r="AT69" i="34"/>
  <c r="AW69" i="34" s="1"/>
  <c r="AY69" i="34" s="1"/>
  <c r="AT32" i="34"/>
  <c r="AW32" i="34" s="1"/>
  <c r="AY32" i="34" s="1"/>
  <c r="AT43" i="34"/>
  <c r="AW43" i="34" s="1"/>
  <c r="AY43" i="34" s="1"/>
  <c r="AT37" i="34"/>
  <c r="AW37" i="34" s="1"/>
  <c r="AX37" i="34" s="1"/>
  <c r="BN37" i="34" s="1"/>
  <c r="AT190" i="34"/>
  <c r="AW190" i="34" s="1"/>
  <c r="AY190" i="34" s="1"/>
  <c r="AT135" i="34"/>
  <c r="AW135" i="34" s="1"/>
  <c r="AX135" i="34" s="1"/>
  <c r="BN135" i="34" s="1"/>
  <c r="AT100" i="34"/>
  <c r="AW100" i="34" s="1"/>
  <c r="AY100" i="34" s="1"/>
  <c r="AT19" i="34"/>
  <c r="AW19" i="34" s="1"/>
  <c r="AT7" i="34"/>
  <c r="AW7" i="34" s="1"/>
  <c r="AY7" i="34" s="1"/>
  <c r="AQ151" i="34"/>
  <c r="AR151" i="34"/>
  <c r="AT192" i="34"/>
  <c r="AW192" i="34" s="1"/>
  <c r="AX192" i="34" s="1"/>
  <c r="BN192" i="34" s="1"/>
  <c r="AT156" i="34"/>
  <c r="AW156" i="34" s="1"/>
  <c r="AY156" i="34" s="1"/>
  <c r="AT143" i="34"/>
  <c r="AW143" i="34" s="1"/>
  <c r="AY143" i="34" s="1"/>
  <c r="AT136" i="34"/>
  <c r="AW136" i="34" s="1"/>
  <c r="AX136" i="34" s="1"/>
  <c r="BN136" i="34" s="1"/>
  <c r="AT116" i="34"/>
  <c r="AW116" i="34" s="1"/>
  <c r="AY116" i="34" s="1"/>
  <c r="BO116" i="34" s="1"/>
  <c r="AT112" i="34"/>
  <c r="AW112" i="34" s="1"/>
  <c r="AY112" i="34" s="1"/>
  <c r="AT108" i="34"/>
  <c r="AW108" i="34" s="1"/>
  <c r="AY108" i="34" s="1"/>
  <c r="AT113" i="34"/>
  <c r="AW113" i="34" s="1"/>
  <c r="AX113" i="34" s="1"/>
  <c r="BN113" i="34" s="1"/>
  <c r="AT85" i="34"/>
  <c r="AW85" i="34" s="1"/>
  <c r="AY85" i="34" s="1"/>
  <c r="AT71" i="34"/>
  <c r="AW71" i="34" s="1"/>
  <c r="AX71" i="34" s="1"/>
  <c r="BN71" i="34" s="1"/>
  <c r="AT81" i="34"/>
  <c r="AW81" i="34" s="1"/>
  <c r="AY81" i="34" s="1"/>
  <c r="AT67" i="34"/>
  <c r="AW67" i="34" s="1"/>
  <c r="AX67" i="34" s="1"/>
  <c r="BN67" i="34" s="1"/>
  <c r="AT40" i="34"/>
  <c r="AW40" i="34" s="1"/>
  <c r="AX40" i="34" s="1"/>
  <c r="BN40" i="34" s="1"/>
  <c r="AT34" i="34"/>
  <c r="AW34" i="34" s="1"/>
  <c r="AY34" i="34" s="1"/>
  <c r="AT27" i="34"/>
  <c r="AW27" i="34" s="1"/>
  <c r="AY27" i="34" s="1"/>
  <c r="AT24" i="34"/>
  <c r="AW24" i="34" s="1"/>
  <c r="AY24" i="34" s="1"/>
  <c r="BP24" i="34" s="1"/>
  <c r="AT22" i="34"/>
  <c r="AW22" i="34" s="1"/>
  <c r="AX22" i="34" s="1"/>
  <c r="BN22" i="34" s="1"/>
  <c r="AT11" i="34"/>
  <c r="AW11" i="34" s="1"/>
  <c r="AY11" i="34" s="1"/>
  <c r="BO11" i="34" s="1"/>
  <c r="AR27" i="34"/>
  <c r="AQ27" i="34"/>
  <c r="AR190" i="34"/>
  <c r="AQ190" i="34"/>
  <c r="AT172" i="34"/>
  <c r="AW172" i="34" s="1"/>
  <c r="AX172" i="34" s="1"/>
  <c r="BN172" i="34" s="1"/>
  <c r="AT168" i="34"/>
  <c r="AW168" i="34" s="1"/>
  <c r="AY168" i="34" s="1"/>
  <c r="AT147" i="34"/>
  <c r="AW147" i="34" s="1"/>
  <c r="AX147" i="34" s="1"/>
  <c r="AT96" i="34"/>
  <c r="AW96" i="34" s="1"/>
  <c r="AX96" i="34" s="1"/>
  <c r="BN96" i="34" s="1"/>
  <c r="AT120" i="34"/>
  <c r="AW120" i="34" s="1"/>
  <c r="AY120" i="34" s="1"/>
  <c r="AT86" i="34"/>
  <c r="AW86" i="34" s="1"/>
  <c r="AY86" i="34" s="1"/>
  <c r="AT66" i="34"/>
  <c r="AW66" i="34" s="1"/>
  <c r="AY66" i="34" s="1"/>
  <c r="AT44" i="34"/>
  <c r="AW44" i="34" s="1"/>
  <c r="AY44" i="34" s="1"/>
  <c r="AT41" i="34"/>
  <c r="AW41" i="34" s="1"/>
  <c r="AX41" i="34" s="1"/>
  <c r="AT17" i="34"/>
  <c r="AW17" i="34" s="1"/>
  <c r="AX17" i="34" s="1"/>
  <c r="AT13" i="34"/>
  <c r="AW13" i="34" s="1"/>
  <c r="AX13" i="34" s="1"/>
  <c r="AN153" i="34"/>
  <c r="AO153" i="34"/>
  <c r="BN49" i="34"/>
  <c r="AT8" i="34"/>
  <c r="AW8" i="34" s="1"/>
  <c r="AY8" i="34" s="1"/>
  <c r="AR125" i="34"/>
  <c r="AQ125" i="34"/>
  <c r="AT45" i="34"/>
  <c r="AW45" i="34" s="1"/>
  <c r="AY45" i="34" s="1"/>
  <c r="AR152" i="34"/>
  <c r="AQ152" i="34"/>
  <c r="AY171" i="34"/>
  <c r="BP171" i="34" s="1"/>
  <c r="AX171" i="34"/>
  <c r="BN171" i="34" s="1"/>
  <c r="AY163" i="34"/>
  <c r="BP163" i="34" s="1"/>
  <c r="AX163" i="34"/>
  <c r="BN163" i="34" s="1"/>
  <c r="AX151" i="34"/>
  <c r="AY151" i="34"/>
  <c r="AX112" i="34"/>
  <c r="BN112" i="34" s="1"/>
  <c r="AY99" i="34"/>
  <c r="BP99" i="34" s="1"/>
  <c r="AX99" i="34"/>
  <c r="BN99" i="34" s="1"/>
  <c r="AX76" i="34"/>
  <c r="AY60" i="34"/>
  <c r="AX60" i="34"/>
  <c r="AX85" i="34"/>
  <c r="BN85" i="34" s="1"/>
  <c r="AY71" i="34"/>
  <c r="BP71" i="34" s="1"/>
  <c r="AY189" i="34"/>
  <c r="AX189" i="34"/>
  <c r="BN189" i="34" s="1"/>
  <c r="AX168" i="34"/>
  <c r="BN168" i="34" s="1"/>
  <c r="AY103" i="34"/>
  <c r="BP103" i="34" s="1"/>
  <c r="AX103" i="34"/>
  <c r="BN103" i="34" s="1"/>
  <c r="AY80" i="34"/>
  <c r="AX80" i="34"/>
  <c r="AY64" i="34"/>
  <c r="AX64" i="34"/>
  <c r="AY93" i="34"/>
  <c r="AX93" i="34"/>
  <c r="AX86" i="34"/>
  <c r="AY75" i="34"/>
  <c r="BP75" i="34" s="1"/>
  <c r="AY179" i="34"/>
  <c r="AX179" i="34"/>
  <c r="BN179" i="34" s="1"/>
  <c r="AY146" i="34"/>
  <c r="BP146" i="34" s="1"/>
  <c r="AX146" i="34"/>
  <c r="AY138" i="34"/>
  <c r="AX138" i="34"/>
  <c r="BN138" i="34" s="1"/>
  <c r="AX144" i="34"/>
  <c r="BN144" i="34" s="1"/>
  <c r="AY119" i="34"/>
  <c r="BP119" i="34" s="1"/>
  <c r="AX119" i="34"/>
  <c r="BN119" i="34" s="1"/>
  <c r="AY115" i="34"/>
  <c r="BP115" i="34" s="1"/>
  <c r="AX115" i="34"/>
  <c r="BN115" i="34" s="1"/>
  <c r="AY107" i="34"/>
  <c r="BP107" i="34" s="1"/>
  <c r="AX107" i="34"/>
  <c r="BN107" i="34" s="1"/>
  <c r="AY84" i="34"/>
  <c r="AX84" i="34"/>
  <c r="AY68" i="34"/>
  <c r="AX68" i="34"/>
  <c r="AX63" i="34"/>
  <c r="BN63" i="34" s="1"/>
  <c r="AY58" i="34"/>
  <c r="AY23" i="34"/>
  <c r="AX23" i="34"/>
  <c r="AY30" i="34"/>
  <c r="BP30" i="34" s="1"/>
  <c r="AX30" i="34"/>
  <c r="BN30" i="34" s="1"/>
  <c r="AX16" i="34"/>
  <c r="AY175" i="34"/>
  <c r="BP175" i="34" s="1"/>
  <c r="AX175" i="34"/>
  <c r="BN175" i="34" s="1"/>
  <c r="AY161" i="34"/>
  <c r="AX155" i="34"/>
  <c r="BN155" i="34" s="1"/>
  <c r="AY155" i="34"/>
  <c r="AY150" i="34"/>
  <c r="BP150" i="34" s="1"/>
  <c r="AX150" i="34"/>
  <c r="BN150" i="34" s="1"/>
  <c r="AY123" i="34"/>
  <c r="AX123" i="34"/>
  <c r="BN123" i="34" s="1"/>
  <c r="AY95" i="34"/>
  <c r="BO95" i="34" s="1"/>
  <c r="AX95" i="34"/>
  <c r="BN95" i="34" s="1"/>
  <c r="AY72" i="34"/>
  <c r="AX72" i="34"/>
  <c r="AY56" i="34"/>
  <c r="AY31" i="34"/>
  <c r="BO31" i="34" s="1"/>
  <c r="AY19" i="34"/>
  <c r="BP19" i="34" s="1"/>
  <c r="AX19" i="34"/>
  <c r="BN19" i="34" s="1"/>
  <c r="AR191" i="34"/>
  <c r="AQ191" i="34"/>
  <c r="AO186" i="34"/>
  <c r="AN186" i="34"/>
  <c r="AR182" i="34"/>
  <c r="AQ182" i="34"/>
  <c r="AO158" i="34"/>
  <c r="AN158" i="34"/>
  <c r="AR165" i="34"/>
  <c r="AQ165" i="34"/>
  <c r="AO149" i="34"/>
  <c r="AN149" i="34"/>
  <c r="AO145" i="34"/>
  <c r="AN145" i="34"/>
  <c r="AO141" i="34"/>
  <c r="AN141" i="34"/>
  <c r="AO137" i="34"/>
  <c r="AN137" i="34"/>
  <c r="AR178" i="34"/>
  <c r="AQ178" i="34"/>
  <c r="AR174" i="34"/>
  <c r="AQ174" i="34"/>
  <c r="AR170" i="34"/>
  <c r="AQ170" i="34"/>
  <c r="AN166" i="34"/>
  <c r="AO166" i="34"/>
  <c r="AY157" i="34"/>
  <c r="AX157" i="34"/>
  <c r="AR137" i="34"/>
  <c r="AQ137" i="34"/>
  <c r="AY142" i="34"/>
  <c r="BO142" i="34" s="1"/>
  <c r="AX142" i="34"/>
  <c r="BN142" i="34" s="1"/>
  <c r="AR129" i="34"/>
  <c r="AQ129" i="34"/>
  <c r="AR106" i="34"/>
  <c r="AQ106" i="34"/>
  <c r="AR102" i="34"/>
  <c r="AQ102" i="34"/>
  <c r="AR98" i="34"/>
  <c r="AQ98" i="34"/>
  <c r="AQ86" i="34"/>
  <c r="AR86" i="34"/>
  <c r="AQ70" i="34"/>
  <c r="AR70" i="34"/>
  <c r="BO103" i="34"/>
  <c r="AY55" i="34"/>
  <c r="BP55" i="34" s="1"/>
  <c r="AX55" i="34"/>
  <c r="BN55" i="34" s="1"/>
  <c r="AO50" i="34"/>
  <c r="AN50" i="34"/>
  <c r="AO33" i="34"/>
  <c r="AN33" i="34"/>
  <c r="AO28" i="34"/>
  <c r="AN28" i="34"/>
  <c r="AR50" i="34"/>
  <c r="AQ50" i="34"/>
  <c r="AR46" i="34"/>
  <c r="AQ46" i="34"/>
  <c r="AR42" i="34"/>
  <c r="AQ42" i="34"/>
  <c r="AX45" i="34"/>
  <c r="AR23" i="34"/>
  <c r="AQ23" i="34"/>
  <c r="BN23" i="34" s="1"/>
  <c r="AO14" i="34"/>
  <c r="AN14" i="34"/>
  <c r="AR14" i="34"/>
  <c r="AQ14" i="34"/>
  <c r="AY12" i="34"/>
  <c r="AX12" i="34"/>
  <c r="BN12" i="34" s="1"/>
  <c r="AR193" i="34"/>
  <c r="AQ193" i="34"/>
  <c r="AY184" i="34"/>
  <c r="AX184" i="34"/>
  <c r="AQ183" i="34"/>
  <c r="AR183" i="34"/>
  <c r="AY159" i="34"/>
  <c r="AX159" i="34"/>
  <c r="BN159" i="34" s="1"/>
  <c r="AR177" i="34"/>
  <c r="AQ177" i="34"/>
  <c r="AR161" i="34"/>
  <c r="AQ161" i="34"/>
  <c r="AQ154" i="34"/>
  <c r="AR154" i="34"/>
  <c r="AR180" i="34"/>
  <c r="AQ180" i="34"/>
  <c r="AN178" i="34"/>
  <c r="AO178" i="34"/>
  <c r="AN174" i="34"/>
  <c r="AO174" i="34"/>
  <c r="AN170" i="34"/>
  <c r="AO170" i="34"/>
  <c r="AY167" i="34"/>
  <c r="BO167" i="34" s="1"/>
  <c r="AX167" i="34"/>
  <c r="BN167" i="34" s="1"/>
  <c r="AR156" i="34"/>
  <c r="AQ156" i="34"/>
  <c r="AX125" i="34"/>
  <c r="AY125" i="34"/>
  <c r="AN129" i="34"/>
  <c r="AO129" i="34"/>
  <c r="AR122" i="34"/>
  <c r="AQ122" i="34"/>
  <c r="AR118" i="34"/>
  <c r="AQ118" i="34"/>
  <c r="AX91" i="34"/>
  <c r="BN91" i="34" s="1"/>
  <c r="AY91" i="34"/>
  <c r="AY89" i="34"/>
  <c r="AX89" i="34"/>
  <c r="AQ74" i="34"/>
  <c r="AR74" i="34"/>
  <c r="AQ58" i="34"/>
  <c r="AR58" i="34"/>
  <c r="AR92" i="34"/>
  <c r="AQ92" i="34"/>
  <c r="AQ94" i="34"/>
  <c r="AR94" i="34"/>
  <c r="AR89" i="34"/>
  <c r="AQ89" i="34"/>
  <c r="AR84" i="34"/>
  <c r="AQ84" i="34"/>
  <c r="AR80" i="34"/>
  <c r="AQ80" i="34"/>
  <c r="AR76" i="34"/>
  <c r="AQ76" i="34"/>
  <c r="AR72" i="34"/>
  <c r="AQ72" i="34"/>
  <c r="AR68" i="34"/>
  <c r="AQ68" i="34"/>
  <c r="AR64" i="34"/>
  <c r="AQ64" i="34"/>
  <c r="AR60" i="34"/>
  <c r="AQ60" i="34"/>
  <c r="AX61" i="34"/>
  <c r="BN61" i="34" s="1"/>
  <c r="AO46" i="34"/>
  <c r="AN46" i="34"/>
  <c r="AQ21" i="34"/>
  <c r="AR21" i="34"/>
  <c r="AQ13" i="34"/>
  <c r="AR13" i="34"/>
  <c r="AQ8" i="34"/>
  <c r="AR8" i="34"/>
  <c r="AN15" i="34"/>
  <c r="AO15" i="34"/>
  <c r="AR6" i="34"/>
  <c r="AQ6" i="34"/>
  <c r="AR9" i="34"/>
  <c r="AQ9" i="34"/>
  <c r="AO183" i="34"/>
  <c r="AN183" i="34"/>
  <c r="AY185" i="34"/>
  <c r="AX185" i="34"/>
  <c r="BN185" i="34" s="1"/>
  <c r="AQ181" i="34"/>
  <c r="AR181" i="34"/>
  <c r="BO171" i="34"/>
  <c r="AR173" i="34"/>
  <c r="AQ173" i="34"/>
  <c r="AR157" i="34"/>
  <c r="AQ157" i="34"/>
  <c r="AN154" i="34"/>
  <c r="AO154" i="34"/>
  <c r="AT152" i="34"/>
  <c r="AW152" i="34" s="1"/>
  <c r="AR162" i="34"/>
  <c r="AQ162" i="34"/>
  <c r="BO155" i="34"/>
  <c r="AR149" i="34"/>
  <c r="AQ149" i="34"/>
  <c r="AR145" i="34"/>
  <c r="AQ145" i="34"/>
  <c r="BP142" i="34"/>
  <c r="AR133" i="34"/>
  <c r="AQ133" i="34"/>
  <c r="AT132" i="34"/>
  <c r="AW132" i="34" s="1"/>
  <c r="AT128" i="34"/>
  <c r="AW128" i="34" s="1"/>
  <c r="AQ126" i="34"/>
  <c r="AR126" i="34"/>
  <c r="AR114" i="34"/>
  <c r="AQ114" i="34"/>
  <c r="AQ90" i="34"/>
  <c r="AR90" i="34"/>
  <c r="AQ78" i="34"/>
  <c r="AR78" i="34"/>
  <c r="AQ62" i="34"/>
  <c r="AR62" i="34"/>
  <c r="AO94" i="34"/>
  <c r="AN94" i="34"/>
  <c r="AT92" i="34"/>
  <c r="AW92" i="34" s="1"/>
  <c r="AR56" i="34"/>
  <c r="AQ56" i="34"/>
  <c r="AY53" i="34"/>
  <c r="AX53" i="34"/>
  <c r="BN53" i="34" s="1"/>
  <c r="AO42" i="34"/>
  <c r="AN42" i="34"/>
  <c r="AR33" i="34"/>
  <c r="AQ33" i="34"/>
  <c r="AR28" i="34"/>
  <c r="AQ28" i="34"/>
  <c r="AQ25" i="34"/>
  <c r="AR25" i="34"/>
  <c r="AQ16" i="34"/>
  <c r="AR16" i="34"/>
  <c r="AO18" i="34"/>
  <c r="AN18" i="34"/>
  <c r="AO9" i="34"/>
  <c r="AN9" i="34"/>
  <c r="AO187" i="34"/>
  <c r="AN187" i="34"/>
  <c r="AR187" i="34"/>
  <c r="AQ187" i="34"/>
  <c r="AN182" i="34"/>
  <c r="AO182" i="34"/>
  <c r="AX176" i="34"/>
  <c r="AY160" i="34"/>
  <c r="AQ158" i="34"/>
  <c r="AR158" i="34"/>
  <c r="AR169" i="34"/>
  <c r="AQ169" i="34"/>
  <c r="AO180" i="34"/>
  <c r="AN180" i="34"/>
  <c r="AR166" i="34"/>
  <c r="AQ166" i="34"/>
  <c r="AN162" i="34"/>
  <c r="AO162" i="34"/>
  <c r="AR141" i="34"/>
  <c r="AQ141" i="34"/>
  <c r="AN133" i="34"/>
  <c r="AO133" i="34"/>
  <c r="AO122" i="34"/>
  <c r="AN122" i="34"/>
  <c r="AO118" i="34"/>
  <c r="AN118" i="34"/>
  <c r="AO114" i="34"/>
  <c r="AN114" i="34"/>
  <c r="AO110" i="34"/>
  <c r="AN110" i="34"/>
  <c r="AO106" i="34"/>
  <c r="AN106" i="34"/>
  <c r="AO102" i="34"/>
  <c r="AN102" i="34"/>
  <c r="AO98" i="34"/>
  <c r="AN98" i="34"/>
  <c r="AR110" i="34"/>
  <c r="AQ110" i="34"/>
  <c r="AR93" i="34"/>
  <c r="AQ93" i="34"/>
  <c r="AO90" i="34"/>
  <c r="AN90" i="34"/>
  <c r="AQ82" i="34"/>
  <c r="AR82" i="34"/>
  <c r="AQ66" i="34"/>
  <c r="AR66" i="34"/>
  <c r="AX117" i="34"/>
  <c r="BN117" i="34" s="1"/>
  <c r="AY117" i="34"/>
  <c r="AY111" i="34"/>
  <c r="BP111" i="34" s="1"/>
  <c r="AX111" i="34"/>
  <c r="AX121" i="34"/>
  <c r="BN121" i="34" s="1"/>
  <c r="AR88" i="34"/>
  <c r="AQ88" i="34"/>
  <c r="AY70" i="34"/>
  <c r="AX70" i="34"/>
  <c r="AX52" i="34"/>
  <c r="AY52" i="34"/>
  <c r="AX73" i="34"/>
  <c r="BN73" i="34" s="1"/>
  <c r="AY88" i="34"/>
  <c r="AX88" i="34"/>
  <c r="AX78" i="34"/>
  <c r="AO38" i="34"/>
  <c r="AN38" i="34"/>
  <c r="AX87" i="34"/>
  <c r="BN87" i="34" s="1"/>
  <c r="AY87" i="34"/>
  <c r="AX74" i="34"/>
  <c r="AX54" i="34"/>
  <c r="AY54" i="34"/>
  <c r="AR38" i="34"/>
  <c r="AQ38" i="34"/>
  <c r="AX32" i="34"/>
  <c r="AR18" i="34"/>
  <c r="AQ18" i="34"/>
  <c r="AY25" i="34"/>
  <c r="AQ10" i="34"/>
  <c r="AR10" i="34"/>
  <c r="AM194" i="34"/>
  <c r="AN6" i="34"/>
  <c r="AO6" i="34"/>
  <c r="AQ85" i="33"/>
  <c r="AT65" i="33"/>
  <c r="AW65" i="33" s="1"/>
  <c r="AQ57" i="33"/>
  <c r="AX73" i="33"/>
  <c r="AT10" i="33"/>
  <c r="AW10" i="33" s="1"/>
  <c r="AN86" i="33"/>
  <c r="AT86" i="33" s="1"/>
  <c r="AW86" i="33" s="1"/>
  <c r="AT91" i="33"/>
  <c r="AW91" i="33" s="1"/>
  <c r="AT93" i="33"/>
  <c r="AW93" i="33" s="1"/>
  <c r="AT51" i="33"/>
  <c r="AW51" i="33" s="1"/>
  <c r="AT31" i="33"/>
  <c r="AW31" i="33" s="1"/>
  <c r="AR50" i="33"/>
  <c r="AQ84" i="33"/>
  <c r="AR67" i="33"/>
  <c r="AO13" i="33"/>
  <c r="AR71" i="33"/>
  <c r="AT76" i="33"/>
  <c r="AW76" i="33" s="1"/>
  <c r="AT44" i="33"/>
  <c r="AW44" i="33" s="1"/>
  <c r="AT26" i="33"/>
  <c r="AW26" i="33" s="1"/>
  <c r="AQ21" i="33"/>
  <c r="AT23" i="33"/>
  <c r="AW23" i="33" s="1"/>
  <c r="AT94" i="33"/>
  <c r="AW94" i="33" s="1"/>
  <c r="AY95" i="33"/>
  <c r="AX95" i="33"/>
  <c r="AT89" i="33"/>
  <c r="AW89" i="33" s="1"/>
  <c r="AT92" i="33"/>
  <c r="AW92" i="33" s="1"/>
  <c r="AT52" i="33"/>
  <c r="AW52" i="33" s="1"/>
  <c r="AT36" i="33"/>
  <c r="AW36" i="33" s="1"/>
  <c r="AY36" i="33" s="1"/>
  <c r="AT107" i="33"/>
  <c r="AW107" i="33" s="1"/>
  <c r="AT99" i="33"/>
  <c r="AW99" i="33" s="1"/>
  <c r="AT13" i="33"/>
  <c r="AW13" i="33" s="1"/>
  <c r="AT9" i="33"/>
  <c r="AW9" i="33" s="1"/>
  <c r="AX9" i="33" s="1"/>
  <c r="BN9" i="33" s="1"/>
  <c r="AT80" i="33"/>
  <c r="AW80" i="33" s="1"/>
  <c r="AT68" i="33"/>
  <c r="AW68" i="33" s="1"/>
  <c r="AT30" i="33"/>
  <c r="AW30" i="33" s="1"/>
  <c r="AT57" i="33"/>
  <c r="AW57" i="33" s="1"/>
  <c r="AY57" i="33" s="1"/>
  <c r="AT39" i="33"/>
  <c r="AW39" i="33" s="1"/>
  <c r="AT34" i="33"/>
  <c r="AW34" i="33" s="1"/>
  <c r="AT60" i="33"/>
  <c r="AW60" i="33" s="1"/>
  <c r="AT64" i="33"/>
  <c r="AW64" i="33" s="1"/>
  <c r="AX64" i="33" s="1"/>
  <c r="BN64" i="33" s="1"/>
  <c r="AT22" i="33"/>
  <c r="AW22" i="33" s="1"/>
  <c r="AT7" i="33"/>
  <c r="AW7" i="33" s="1"/>
  <c r="AT15" i="33"/>
  <c r="AW15" i="33" s="1"/>
  <c r="AT8" i="33"/>
  <c r="AW8" i="33" s="1"/>
  <c r="AR94" i="33"/>
  <c r="AQ94" i="33"/>
  <c r="AR47" i="33"/>
  <c r="AQ47" i="33"/>
  <c r="AR93" i="33"/>
  <c r="AQ93" i="33"/>
  <c r="AR103" i="33"/>
  <c r="AQ103" i="33"/>
  <c r="AT110" i="33"/>
  <c r="AW110" i="33" s="1"/>
  <c r="AT84" i="33"/>
  <c r="AW84" i="33" s="1"/>
  <c r="AT11" i="33"/>
  <c r="AW11" i="33" s="1"/>
  <c r="AT6" i="33"/>
  <c r="AW6" i="33" s="1"/>
  <c r="AX6" i="33" s="1"/>
  <c r="AR35" i="33"/>
  <c r="AQ35" i="33"/>
  <c r="AY96" i="33"/>
  <c r="BO96" i="33" s="1"/>
  <c r="AX96" i="33"/>
  <c r="BN96" i="33" s="1"/>
  <c r="AY97" i="33"/>
  <c r="AX97" i="33"/>
  <c r="BN97" i="33" s="1"/>
  <c r="AT112" i="33"/>
  <c r="AW112" i="33" s="1"/>
  <c r="AT81" i="33"/>
  <c r="AW81" i="33" s="1"/>
  <c r="AX81" i="33" s="1"/>
  <c r="AT69" i="33"/>
  <c r="AW69" i="33" s="1"/>
  <c r="AT35" i="33"/>
  <c r="AW35" i="33" s="1"/>
  <c r="AY35" i="33" s="1"/>
  <c r="AT72" i="33"/>
  <c r="AW72" i="33" s="1"/>
  <c r="AT56" i="33"/>
  <c r="AW56" i="33" s="1"/>
  <c r="AY56" i="33" s="1"/>
  <c r="AT47" i="33"/>
  <c r="AW47" i="33" s="1"/>
  <c r="AT43" i="33"/>
  <c r="AW43" i="33" s="1"/>
  <c r="AT17" i="33"/>
  <c r="AW17" i="33" s="1"/>
  <c r="AY17" i="33" s="1"/>
  <c r="AT48" i="33"/>
  <c r="AW48" i="33" s="1"/>
  <c r="AT16" i="33"/>
  <c r="AW16" i="33" s="1"/>
  <c r="AY16" i="33" s="1"/>
  <c r="AQ46" i="33"/>
  <c r="AR46" i="33"/>
  <c r="BP97" i="33"/>
  <c r="AT77" i="33"/>
  <c r="AW77" i="33" s="1"/>
  <c r="AT27" i="33"/>
  <c r="AW27" i="33" s="1"/>
  <c r="AX27" i="33" s="1"/>
  <c r="AT40" i="33"/>
  <c r="AW40" i="33" s="1"/>
  <c r="AX40" i="33" s="1"/>
  <c r="BN40" i="33" s="1"/>
  <c r="AT21" i="33"/>
  <c r="AW21" i="33" s="1"/>
  <c r="AR76" i="33"/>
  <c r="AQ76" i="33"/>
  <c r="AR89" i="33"/>
  <c r="AQ89" i="33"/>
  <c r="AQ59" i="33"/>
  <c r="AR59" i="33"/>
  <c r="AQ42" i="33"/>
  <c r="AR42" i="33"/>
  <c r="AT103" i="33"/>
  <c r="AW103" i="33" s="1"/>
  <c r="AT85" i="33"/>
  <c r="AW85" i="33" s="1"/>
  <c r="AX85" i="33" s="1"/>
  <c r="BN85" i="33" s="1"/>
  <c r="AT18" i="33"/>
  <c r="AW18" i="33" s="1"/>
  <c r="AR80" i="33"/>
  <c r="AQ80" i="33"/>
  <c r="AX99" i="33"/>
  <c r="BN99" i="33" s="1"/>
  <c r="AY99" i="33"/>
  <c r="AX89" i="33"/>
  <c r="AY89" i="33"/>
  <c r="AX93" i="33"/>
  <c r="BN93" i="33" s="1"/>
  <c r="AY93" i="33"/>
  <c r="AX76" i="33"/>
  <c r="AY76" i="33"/>
  <c r="AX51" i="33"/>
  <c r="BN51" i="33" s="1"/>
  <c r="AY51" i="33"/>
  <c r="AY31" i="33"/>
  <c r="AX31" i="33"/>
  <c r="AY27" i="33"/>
  <c r="AY63" i="33"/>
  <c r="AX63" i="33"/>
  <c r="BN63" i="33" s="1"/>
  <c r="AX43" i="33"/>
  <c r="AY43" i="33"/>
  <c r="AX17" i="33"/>
  <c r="BN17" i="33" s="1"/>
  <c r="AY12" i="33"/>
  <c r="AX12" i="33"/>
  <c r="BN12" i="33" s="1"/>
  <c r="AY48" i="33"/>
  <c r="AX48" i="33"/>
  <c r="AX16" i="33"/>
  <c r="AX103" i="33"/>
  <c r="BN103" i="33" s="1"/>
  <c r="AY103" i="33"/>
  <c r="AY91" i="33"/>
  <c r="AX91" i="33"/>
  <c r="AY81" i="33"/>
  <c r="AY69" i="33"/>
  <c r="AX69" i="33"/>
  <c r="AY42" i="33"/>
  <c r="AX42" i="33"/>
  <c r="BN42" i="33" s="1"/>
  <c r="AX35" i="33"/>
  <c r="BN35" i="33" s="1"/>
  <c r="AY46" i="33"/>
  <c r="AX46" i="33"/>
  <c r="BN46" i="33" s="1"/>
  <c r="AX39" i="33"/>
  <c r="BN39" i="33" s="1"/>
  <c r="AY39" i="33"/>
  <c r="AX34" i="33"/>
  <c r="BN34" i="33" s="1"/>
  <c r="AY34" i="33"/>
  <c r="AY59" i="33"/>
  <c r="AX59" i="33"/>
  <c r="AX21" i="33"/>
  <c r="AY21" i="33"/>
  <c r="BO21" i="33" s="1"/>
  <c r="AY7" i="33"/>
  <c r="AX7" i="33"/>
  <c r="AY112" i="33"/>
  <c r="AX112" i="33"/>
  <c r="AY77" i="33"/>
  <c r="AX77" i="33"/>
  <c r="AY75" i="33"/>
  <c r="BP75" i="33" s="1"/>
  <c r="AX75" i="33"/>
  <c r="BN75" i="33" s="1"/>
  <c r="AY50" i="33"/>
  <c r="AX50" i="33"/>
  <c r="BN50" i="33" s="1"/>
  <c r="AY83" i="33"/>
  <c r="AX83" i="33"/>
  <c r="BN83" i="33" s="1"/>
  <c r="AX72" i="33"/>
  <c r="BN72" i="33" s="1"/>
  <c r="AY72" i="33"/>
  <c r="AX56" i="33"/>
  <c r="BN56" i="33" s="1"/>
  <c r="AX47" i="33"/>
  <c r="AY47" i="33"/>
  <c r="AY20" i="33"/>
  <c r="BO20" i="33" s="1"/>
  <c r="AX20" i="33"/>
  <c r="BN20" i="33" s="1"/>
  <c r="AY65" i="33"/>
  <c r="AX65" i="33"/>
  <c r="AY23" i="33"/>
  <c r="AX23" i="33"/>
  <c r="AY10" i="33"/>
  <c r="AX10" i="33"/>
  <c r="AX108" i="33"/>
  <c r="BN108" i="33" s="1"/>
  <c r="AY108" i="33"/>
  <c r="BO108" i="33" s="1"/>
  <c r="AY88" i="33"/>
  <c r="AX88" i="33"/>
  <c r="BN88" i="33" s="1"/>
  <c r="AX80" i="33"/>
  <c r="AY80" i="33"/>
  <c r="AX68" i="33"/>
  <c r="BN68" i="33" s="1"/>
  <c r="AY68" i="33"/>
  <c r="AY33" i="33"/>
  <c r="AX33" i="33"/>
  <c r="AX60" i="33"/>
  <c r="AY60" i="33"/>
  <c r="AY64" i="33"/>
  <c r="AX18" i="33"/>
  <c r="AY18" i="33"/>
  <c r="AN109" i="33"/>
  <c r="AO109" i="33"/>
  <c r="AY110" i="33"/>
  <c r="BP110" i="33" s="1"/>
  <c r="AX110" i="33"/>
  <c r="BN110" i="33" s="1"/>
  <c r="AQ101" i="33"/>
  <c r="AR101" i="33"/>
  <c r="AY92" i="33"/>
  <c r="AX92" i="33"/>
  <c r="AR58" i="33"/>
  <c r="AQ58" i="33"/>
  <c r="AR54" i="33"/>
  <c r="AQ54" i="33"/>
  <c r="AX57" i="33"/>
  <c r="BN57" i="33" s="1"/>
  <c r="AY55" i="33"/>
  <c r="BO55" i="33" s="1"/>
  <c r="AX55" i="33"/>
  <c r="BN55" i="33" s="1"/>
  <c r="AN45" i="33"/>
  <c r="AO45" i="33"/>
  <c r="AR27" i="33"/>
  <c r="AQ27" i="33"/>
  <c r="AQ16" i="33"/>
  <c r="BN16" i="33" s="1"/>
  <c r="AR16" i="33"/>
  <c r="AN32" i="33"/>
  <c r="AO32" i="33"/>
  <c r="AR81" i="33"/>
  <c r="AQ81" i="33"/>
  <c r="AR74" i="33"/>
  <c r="AQ74" i="33"/>
  <c r="AN66" i="33"/>
  <c r="AO66" i="33"/>
  <c r="AN28" i="33"/>
  <c r="AO28" i="33"/>
  <c r="AX26" i="33"/>
  <c r="BN26" i="33" s="1"/>
  <c r="AY26" i="33"/>
  <c r="AX14" i="33"/>
  <c r="AY14" i="33"/>
  <c r="AX36" i="33"/>
  <c r="AX13" i="33"/>
  <c r="BN13" i="33" s="1"/>
  <c r="AY13" i="33"/>
  <c r="AY52" i="33"/>
  <c r="AX52" i="33"/>
  <c r="AY101" i="33"/>
  <c r="AX101" i="33"/>
  <c r="BP108" i="33"/>
  <c r="AN106" i="33"/>
  <c r="AO106" i="33"/>
  <c r="AN104" i="33"/>
  <c r="AO104" i="33"/>
  <c r="AN102" i="33"/>
  <c r="AO102" i="33"/>
  <c r="BP96" i="33"/>
  <c r="AR91" i="33"/>
  <c r="AQ91" i="33"/>
  <c r="BN91" i="33" s="1"/>
  <c r="AT90" i="33"/>
  <c r="AW90" i="33" s="1"/>
  <c r="AN87" i="33"/>
  <c r="AO87" i="33"/>
  <c r="AN58" i="33"/>
  <c r="AO58" i="33"/>
  <c r="AX24" i="33"/>
  <c r="BN24" i="33" s="1"/>
  <c r="AY24" i="33"/>
  <c r="AN54" i="33"/>
  <c r="AO54" i="33"/>
  <c r="AR18" i="33"/>
  <c r="AQ18" i="33"/>
  <c r="BN18" i="33" s="1"/>
  <c r="BO75" i="33"/>
  <c r="AR62" i="33"/>
  <c r="AQ62" i="33"/>
  <c r="AY25" i="33"/>
  <c r="BP25" i="33" s="1"/>
  <c r="AX25" i="33"/>
  <c r="BN25" i="33" s="1"/>
  <c r="AN37" i="33"/>
  <c r="AO37" i="33"/>
  <c r="AR14" i="33"/>
  <c r="AQ14" i="33"/>
  <c r="BN14" i="33" s="1"/>
  <c r="AY79" i="33"/>
  <c r="BP79" i="33" s="1"/>
  <c r="AX79" i="33"/>
  <c r="BN79" i="33" s="1"/>
  <c r="AN74" i="33"/>
  <c r="AO74" i="33"/>
  <c r="AT61" i="33"/>
  <c r="AW61" i="33" s="1"/>
  <c r="AN49" i="33"/>
  <c r="AO49" i="33"/>
  <c r="AR15" i="33"/>
  <c r="AQ15" i="33"/>
  <c r="BO12" i="33"/>
  <c r="AY67" i="33"/>
  <c r="BP67" i="33" s="1"/>
  <c r="AX67" i="33"/>
  <c r="BN67" i="33" s="1"/>
  <c r="AX30" i="33"/>
  <c r="BN30" i="33" s="1"/>
  <c r="AY30" i="33"/>
  <c r="BN43" i="33"/>
  <c r="AN19" i="33"/>
  <c r="AO19" i="33"/>
  <c r="AR37" i="33"/>
  <c r="AQ37" i="33"/>
  <c r="AR49" i="33"/>
  <c r="AQ49" i="33"/>
  <c r="AN70" i="33"/>
  <c r="AO70" i="33"/>
  <c r="AX22" i="33"/>
  <c r="AY22" i="33"/>
  <c r="AY11" i="33"/>
  <c r="AX11" i="33"/>
  <c r="AY15" i="33"/>
  <c r="AX15" i="33"/>
  <c r="AR112" i="33"/>
  <c r="AQ112" i="33"/>
  <c r="AR106" i="33"/>
  <c r="AQ106" i="33"/>
  <c r="AR104" i="33"/>
  <c r="AQ104" i="33"/>
  <c r="AR102" i="33"/>
  <c r="AQ102" i="33"/>
  <c r="BO97" i="33"/>
  <c r="AQ95" i="33"/>
  <c r="AR95" i="33"/>
  <c r="AR90" i="33"/>
  <c r="AQ90" i="33"/>
  <c r="AR92" i="33"/>
  <c r="AQ92" i="33"/>
  <c r="BN92" i="33" s="1"/>
  <c r="BP55" i="33"/>
  <c r="AR41" i="33"/>
  <c r="AQ41" i="33"/>
  <c r="AY29" i="33"/>
  <c r="AX29" i="33"/>
  <c r="AR78" i="33"/>
  <c r="AQ78" i="33"/>
  <c r="AR53" i="33"/>
  <c r="AQ53" i="33"/>
  <c r="AR10" i="33"/>
  <c r="AQ10" i="33"/>
  <c r="BN10" i="33" s="1"/>
  <c r="BO79" i="33"/>
  <c r="AY71" i="33"/>
  <c r="AX71" i="33"/>
  <c r="BN71" i="33" s="1"/>
  <c r="AN62" i="33"/>
  <c r="AO62" i="33"/>
  <c r="BN60" i="33"/>
  <c r="AR48" i="33"/>
  <c r="AQ48" i="33"/>
  <c r="BN48" i="33" s="1"/>
  <c r="AY40" i="33"/>
  <c r="AY38" i="33"/>
  <c r="BP38" i="33" s="1"/>
  <c r="AX38" i="33"/>
  <c r="BN38" i="33" s="1"/>
  <c r="AR69" i="33"/>
  <c r="AQ69" i="33"/>
  <c r="BN69" i="33" s="1"/>
  <c r="AY44" i="33"/>
  <c r="BP44" i="33" s="1"/>
  <c r="AX44" i="33"/>
  <c r="BN44" i="33" s="1"/>
  <c r="AR31" i="33"/>
  <c r="AQ31" i="33"/>
  <c r="BN31" i="33" s="1"/>
  <c r="AR23" i="33"/>
  <c r="AQ23" i="33"/>
  <c r="BN23" i="33" s="1"/>
  <c r="AR19" i="33"/>
  <c r="AQ19" i="33"/>
  <c r="AR11" i="33"/>
  <c r="AQ11" i="33"/>
  <c r="AR7" i="33"/>
  <c r="AQ7" i="33"/>
  <c r="BN7" i="33" s="1"/>
  <c r="AR82" i="33"/>
  <c r="AQ82" i="33"/>
  <c r="AY111" i="33"/>
  <c r="BO111" i="33" s="1"/>
  <c r="AX111" i="33"/>
  <c r="BN111" i="33" s="1"/>
  <c r="AY105" i="33"/>
  <c r="AX105" i="33"/>
  <c r="AX107" i="33"/>
  <c r="BN107" i="33" s="1"/>
  <c r="AY107" i="33"/>
  <c r="AY100" i="33"/>
  <c r="AX100" i="33"/>
  <c r="BN100" i="33" s="1"/>
  <c r="AX94" i="33"/>
  <c r="BN94" i="33" s="1"/>
  <c r="AY94" i="33"/>
  <c r="AR87" i="33"/>
  <c r="AQ87" i="33"/>
  <c r="AQ29" i="33"/>
  <c r="BN29" i="33" s="1"/>
  <c r="AR29" i="33"/>
  <c r="AR22" i="33"/>
  <c r="AQ22" i="33"/>
  <c r="AX84" i="33"/>
  <c r="BN84" i="33" s="1"/>
  <c r="AY84" i="33"/>
  <c r="BO50" i="33"/>
  <c r="AQ105" i="33"/>
  <c r="BN105" i="33" s="1"/>
  <c r="AR105" i="33"/>
  <c r="AY98" i="33"/>
  <c r="AX98" i="33"/>
  <c r="AR98" i="33"/>
  <c r="AQ98" i="33"/>
  <c r="BN98" i="33" s="1"/>
  <c r="AQ33" i="33"/>
  <c r="AR33" i="33"/>
  <c r="AN41" i="33"/>
  <c r="AO41" i="33"/>
  <c r="BO25" i="33"/>
  <c r="AN78" i="33"/>
  <c r="AO78" i="33"/>
  <c r="AN53" i="33"/>
  <c r="AO53" i="33"/>
  <c r="AR73" i="33"/>
  <c r="AQ73" i="33"/>
  <c r="BN73" i="33" s="1"/>
  <c r="AR65" i="33"/>
  <c r="AQ65" i="33"/>
  <c r="BN65" i="33" s="1"/>
  <c r="AR45" i="33"/>
  <c r="AQ45" i="33"/>
  <c r="AR32" i="33"/>
  <c r="AQ32" i="33"/>
  <c r="AR77" i="33"/>
  <c r="AQ77" i="33"/>
  <c r="BN77" i="33" s="1"/>
  <c r="AR66" i="33"/>
  <c r="AQ66" i="33"/>
  <c r="AR52" i="33"/>
  <c r="AQ52" i="33"/>
  <c r="AR36" i="33"/>
  <c r="AQ36" i="33"/>
  <c r="AR28" i="33"/>
  <c r="AQ28" i="33"/>
  <c r="AN82" i="33"/>
  <c r="AO82" i="33"/>
  <c r="AR70" i="33"/>
  <c r="AQ70" i="33"/>
  <c r="BP50" i="33"/>
  <c r="AR6" i="33"/>
  <c r="AQ6" i="33"/>
  <c r="BP12" i="33"/>
  <c r="AM115" i="33"/>
  <c r="AI254" i="25"/>
  <c r="AX86" i="33" l="1"/>
  <c r="BN86" i="33" s="1"/>
  <c r="AY86" i="33"/>
  <c r="BN11" i="33"/>
  <c r="AT49" i="33"/>
  <c r="AW49" i="33" s="1"/>
  <c r="AT87" i="33"/>
  <c r="AW87" i="33" s="1"/>
  <c r="AT104" i="33"/>
  <c r="AW104" i="33" s="1"/>
  <c r="BN76" i="33"/>
  <c r="BN80" i="33"/>
  <c r="BN59" i="33"/>
  <c r="BP27" i="36"/>
  <c r="BN27" i="33"/>
  <c r="BO110" i="33"/>
  <c r="AT45" i="33"/>
  <c r="AW45" i="33" s="1"/>
  <c r="AX156" i="34"/>
  <c r="BN156" i="34" s="1"/>
  <c r="AX24" i="36"/>
  <c r="BO12" i="36"/>
  <c r="BN9" i="36"/>
  <c r="AN29" i="36"/>
  <c r="AX17" i="36"/>
  <c r="BN17" i="36" s="1"/>
  <c r="AY20" i="36"/>
  <c r="BO20" i="36" s="1"/>
  <c r="AX16" i="36"/>
  <c r="AY9" i="36"/>
  <c r="BP9" i="36" s="1"/>
  <c r="BN24" i="36"/>
  <c r="AY23" i="36"/>
  <c r="BN23" i="36"/>
  <c r="AT11" i="36"/>
  <c r="AW11" i="36" s="1"/>
  <c r="BN20" i="36"/>
  <c r="BP22" i="36"/>
  <c r="AY21" i="36"/>
  <c r="BN21" i="36"/>
  <c r="AT14" i="36"/>
  <c r="AW14" i="36" s="1"/>
  <c r="AY14" i="36" s="1"/>
  <c r="BP14" i="36" s="1"/>
  <c r="BP13" i="36"/>
  <c r="AT7" i="36"/>
  <c r="AW7" i="36" s="1"/>
  <c r="AY7" i="36" s="1"/>
  <c r="AY11" i="36"/>
  <c r="BP11" i="36" s="1"/>
  <c r="AX11" i="36"/>
  <c r="AY40" i="34"/>
  <c r="AY192" i="34"/>
  <c r="BO192" i="34" s="1"/>
  <c r="AO29" i="36"/>
  <c r="BP10" i="36"/>
  <c r="BO10" i="36"/>
  <c r="BN19" i="36"/>
  <c r="BP17" i="36"/>
  <c r="BO17" i="36"/>
  <c r="BO11" i="36"/>
  <c r="BO16" i="36"/>
  <c r="BP16" i="36"/>
  <c r="BP19" i="36"/>
  <c r="BO19" i="36"/>
  <c r="AY6" i="36"/>
  <c r="BP6" i="36" s="1"/>
  <c r="AX6" i="36"/>
  <c r="BN6" i="36" s="1"/>
  <c r="BN25" i="36"/>
  <c r="BP15" i="36"/>
  <c r="BO15" i="36"/>
  <c r="BN164" i="34"/>
  <c r="BP25" i="36"/>
  <c r="BO25" i="36"/>
  <c r="BP28" i="36"/>
  <c r="BO28" i="36"/>
  <c r="BP24" i="36"/>
  <c r="BO24" i="36"/>
  <c r="BP23" i="36"/>
  <c r="BO23" i="36"/>
  <c r="BN11" i="36"/>
  <c r="BO21" i="36"/>
  <c r="BP21" i="36"/>
  <c r="BN16" i="36"/>
  <c r="BO18" i="36"/>
  <c r="BP18" i="36"/>
  <c r="AY164" i="34"/>
  <c r="BN147" i="34"/>
  <c r="BN127" i="34"/>
  <c r="AX188" i="34"/>
  <c r="BP123" i="34"/>
  <c r="AX190" i="34"/>
  <c r="BN190" i="34" s="1"/>
  <c r="AX35" i="34"/>
  <c r="BN35" i="34" s="1"/>
  <c r="BN17" i="34"/>
  <c r="AX177" i="34"/>
  <c r="BN41" i="34"/>
  <c r="AX10" i="34"/>
  <c r="BN188" i="34"/>
  <c r="AY51" i="34"/>
  <c r="BP51" i="34" s="1"/>
  <c r="BN45" i="34"/>
  <c r="BP155" i="34"/>
  <c r="AX27" i="34"/>
  <c r="BN176" i="34"/>
  <c r="AY82" i="34"/>
  <c r="AY148" i="34"/>
  <c r="BO148" i="34" s="1"/>
  <c r="BN52" i="34"/>
  <c r="BN64" i="34"/>
  <c r="AY131" i="34"/>
  <c r="BP131" i="34" s="1"/>
  <c r="AX131" i="34"/>
  <c r="BN131" i="34" s="1"/>
  <c r="AX173" i="34"/>
  <c r="BN173" i="34" s="1"/>
  <c r="AY140" i="34"/>
  <c r="BP140" i="34" s="1"/>
  <c r="BN146" i="34"/>
  <c r="AX47" i="34"/>
  <c r="BN47" i="34" s="1"/>
  <c r="AX29" i="34"/>
  <c r="BN29" i="34" s="1"/>
  <c r="BO87" i="34"/>
  <c r="BN111" i="34"/>
  <c r="BN160" i="34"/>
  <c r="BP167" i="34"/>
  <c r="AY20" i="34"/>
  <c r="BP20" i="34" s="1"/>
  <c r="AX69" i="34"/>
  <c r="BN69" i="34" s="1"/>
  <c r="BO175" i="34"/>
  <c r="AY37" i="34"/>
  <c r="BP192" i="34"/>
  <c r="AX108" i="34"/>
  <c r="BN108" i="34" s="1"/>
  <c r="BN54" i="34"/>
  <c r="AX7" i="34"/>
  <c r="BN7" i="34" s="1"/>
  <c r="AY147" i="34"/>
  <c r="BO147" i="34" s="1"/>
  <c r="AY13" i="34"/>
  <c r="BP63" i="34"/>
  <c r="BO107" i="34"/>
  <c r="AY172" i="34"/>
  <c r="BP172" i="34" s="1"/>
  <c r="AY21" i="34"/>
  <c r="BO21" i="34" s="1"/>
  <c r="AY105" i="34"/>
  <c r="BO105" i="34" s="1"/>
  <c r="AX169" i="34"/>
  <c r="BN169" i="34" s="1"/>
  <c r="AY48" i="34"/>
  <c r="AY67" i="34"/>
  <c r="BP67" i="34" s="1"/>
  <c r="AY113" i="34"/>
  <c r="BP113" i="34" s="1"/>
  <c r="BN16" i="34"/>
  <c r="BO146" i="34"/>
  <c r="AX43" i="34"/>
  <c r="BN43" i="34" s="1"/>
  <c r="AX130" i="34"/>
  <c r="BN130" i="34" s="1"/>
  <c r="AX39" i="34"/>
  <c r="BN39" i="34" s="1"/>
  <c r="AY65" i="34"/>
  <c r="BO65" i="34" s="1"/>
  <c r="BN86" i="34"/>
  <c r="BO119" i="34"/>
  <c r="BP148" i="34"/>
  <c r="AY41" i="34"/>
  <c r="BP41" i="34" s="1"/>
  <c r="AX11" i="34"/>
  <c r="BN11" i="34" s="1"/>
  <c r="BO120" i="34"/>
  <c r="BP120" i="34"/>
  <c r="BP116" i="34"/>
  <c r="BN161" i="34"/>
  <c r="AY101" i="34"/>
  <c r="AY127" i="34"/>
  <c r="BO127" i="34" s="1"/>
  <c r="AX26" i="34"/>
  <c r="BN26" i="34" s="1"/>
  <c r="BN68" i="34"/>
  <c r="BN76" i="34"/>
  <c r="BO99" i="34"/>
  <c r="BN125" i="34"/>
  <c r="AX191" i="34"/>
  <c r="AY79" i="34"/>
  <c r="AY83" i="34"/>
  <c r="BP83" i="34" s="1"/>
  <c r="AY97" i="34"/>
  <c r="BP97" i="34" s="1"/>
  <c r="AX120" i="34"/>
  <c r="BN120" i="34" s="1"/>
  <c r="AX116" i="34"/>
  <c r="BN116" i="34" s="1"/>
  <c r="BN75" i="34"/>
  <c r="BN32" i="34"/>
  <c r="AX193" i="34"/>
  <c r="BN58" i="34"/>
  <c r="BN177" i="34"/>
  <c r="BN184" i="34"/>
  <c r="AX126" i="34"/>
  <c r="BN126" i="34" s="1"/>
  <c r="AY59" i="34"/>
  <c r="AX8" i="34"/>
  <c r="BN8" i="34" s="1"/>
  <c r="BP189" i="34"/>
  <c r="BO123" i="34"/>
  <c r="BP95" i="34"/>
  <c r="BP138" i="34"/>
  <c r="AY181" i="34"/>
  <c r="BO181" i="34" s="1"/>
  <c r="AX181" i="34"/>
  <c r="BN181" i="34" s="1"/>
  <c r="BO150" i="34"/>
  <c r="AT94" i="34"/>
  <c r="AW94" i="34" s="1"/>
  <c r="AY94" i="34" s="1"/>
  <c r="BO94" i="34" s="1"/>
  <c r="AT182" i="34"/>
  <c r="AW182" i="34" s="1"/>
  <c r="AX182" i="34" s="1"/>
  <c r="BN182" i="34" s="1"/>
  <c r="BO115" i="34"/>
  <c r="AY96" i="34"/>
  <c r="BP96" i="34" s="1"/>
  <c r="AY22" i="34"/>
  <c r="BO22" i="34" s="1"/>
  <c r="AT9" i="34"/>
  <c r="AW9" i="34" s="1"/>
  <c r="AY9" i="34" s="1"/>
  <c r="BP9" i="34" s="1"/>
  <c r="BP11" i="34"/>
  <c r="AX24" i="34"/>
  <c r="BN24" i="34" s="1"/>
  <c r="BP43" i="34"/>
  <c r="BO43" i="34"/>
  <c r="BP77" i="34"/>
  <c r="BO77" i="34"/>
  <c r="BO34" i="34"/>
  <c r="BP34" i="34"/>
  <c r="BP81" i="34"/>
  <c r="BO81" i="34"/>
  <c r="BO7" i="34"/>
  <c r="BP7" i="34"/>
  <c r="BP139" i="34"/>
  <c r="BO139" i="34"/>
  <c r="BO39" i="34"/>
  <c r="BP39" i="34"/>
  <c r="BO124" i="34"/>
  <c r="BP124" i="34"/>
  <c r="AY136" i="34"/>
  <c r="BO136" i="34" s="1"/>
  <c r="BN56" i="34"/>
  <c r="BN72" i="34"/>
  <c r="AY109" i="34"/>
  <c r="AX104" i="34"/>
  <c r="BN104" i="34" s="1"/>
  <c r="AX62" i="34"/>
  <c r="BN62" i="34" s="1"/>
  <c r="AX124" i="34"/>
  <c r="BN124" i="34" s="1"/>
  <c r="BN151" i="34"/>
  <c r="AT174" i="34"/>
  <c r="AW174" i="34" s="1"/>
  <c r="AY174" i="34" s="1"/>
  <c r="BO20" i="34"/>
  <c r="BN82" i="34"/>
  <c r="BO189" i="34"/>
  <c r="AX134" i="34"/>
  <c r="BN134" i="34" s="1"/>
  <c r="BO30" i="34"/>
  <c r="AX100" i="34"/>
  <c r="BN100" i="34" s="1"/>
  <c r="AY135" i="34"/>
  <c r="BP135" i="34" s="1"/>
  <c r="AX165" i="34"/>
  <c r="BN165" i="34" s="1"/>
  <c r="AX57" i="34"/>
  <c r="BN57" i="34" s="1"/>
  <c r="AX77" i="34"/>
  <c r="BN77" i="34" s="1"/>
  <c r="AY17" i="34"/>
  <c r="BO17" i="34" s="1"/>
  <c r="AX44" i="34"/>
  <c r="BN44" i="34" s="1"/>
  <c r="AX66" i="34"/>
  <c r="BN66" i="34" s="1"/>
  <c r="AX139" i="34"/>
  <c r="BN139" i="34" s="1"/>
  <c r="BN27" i="34"/>
  <c r="AX34" i="34"/>
  <c r="BN34" i="34" s="1"/>
  <c r="AX81" i="34"/>
  <c r="BN81" i="34" s="1"/>
  <c r="AX143" i="34"/>
  <c r="BN143" i="34" s="1"/>
  <c r="BN13" i="34"/>
  <c r="BN93" i="34"/>
  <c r="BN80" i="34"/>
  <c r="AT6" i="34"/>
  <c r="AW6" i="34" s="1"/>
  <c r="AY6" i="34" s="1"/>
  <c r="BO19" i="34"/>
  <c r="BO71" i="34"/>
  <c r="BO138" i="34"/>
  <c r="BN157" i="34"/>
  <c r="BO163" i="34"/>
  <c r="AT46" i="34"/>
  <c r="AW46" i="34" s="1"/>
  <c r="AY46" i="34" s="1"/>
  <c r="BN60" i="34"/>
  <c r="BN84" i="34"/>
  <c r="AT178" i="34"/>
  <c r="AW178" i="34" s="1"/>
  <c r="BO75" i="34"/>
  <c r="AT38" i="34"/>
  <c r="AW38" i="34" s="1"/>
  <c r="AY38" i="34" s="1"/>
  <c r="AT110" i="34"/>
  <c r="AW110" i="34" s="1"/>
  <c r="AY110" i="34" s="1"/>
  <c r="AT118" i="34"/>
  <c r="AW118" i="34" s="1"/>
  <c r="AX118" i="34" s="1"/>
  <c r="BN118" i="34" s="1"/>
  <c r="AT14" i="34"/>
  <c r="AW14" i="34" s="1"/>
  <c r="AY14" i="34" s="1"/>
  <c r="BO14" i="34" s="1"/>
  <c r="AT137" i="34"/>
  <c r="AW137" i="34" s="1"/>
  <c r="AY137" i="34" s="1"/>
  <c r="BP137" i="34" s="1"/>
  <c r="AT145" i="34"/>
  <c r="AW145" i="34" s="1"/>
  <c r="AY145" i="34" s="1"/>
  <c r="BP145" i="34" s="1"/>
  <c r="AT158" i="34"/>
  <c r="AW158" i="34" s="1"/>
  <c r="AX158" i="34" s="1"/>
  <c r="BN158" i="34" s="1"/>
  <c r="AT186" i="34"/>
  <c r="AW186" i="34" s="1"/>
  <c r="AX186" i="34" s="1"/>
  <c r="BN186" i="34" s="1"/>
  <c r="AT153" i="34"/>
  <c r="AW153" i="34" s="1"/>
  <c r="AT122" i="34"/>
  <c r="AW122" i="34" s="1"/>
  <c r="AT162" i="34"/>
  <c r="AW162" i="34" s="1"/>
  <c r="AX162" i="34" s="1"/>
  <c r="BN162" i="34" s="1"/>
  <c r="AT187" i="34"/>
  <c r="AW187" i="34" s="1"/>
  <c r="AX187" i="34" s="1"/>
  <c r="BN187" i="34" s="1"/>
  <c r="AT42" i="34"/>
  <c r="AW42" i="34" s="1"/>
  <c r="AY42" i="34" s="1"/>
  <c r="AT33" i="34"/>
  <c r="AW33" i="34" s="1"/>
  <c r="AY33" i="34" s="1"/>
  <c r="BP33" i="34" s="1"/>
  <c r="AT166" i="34"/>
  <c r="AW166" i="34" s="1"/>
  <c r="AY166" i="34" s="1"/>
  <c r="BO166" i="34" s="1"/>
  <c r="AT106" i="34"/>
  <c r="AW106" i="34" s="1"/>
  <c r="AX106" i="34" s="1"/>
  <c r="BN106" i="34" s="1"/>
  <c r="AT114" i="34"/>
  <c r="AW114" i="34" s="1"/>
  <c r="AY114" i="34" s="1"/>
  <c r="BP114" i="34" s="1"/>
  <c r="AT28" i="34"/>
  <c r="AW28" i="34" s="1"/>
  <c r="AY28" i="34" s="1"/>
  <c r="AT141" i="34"/>
  <c r="AW141" i="34" s="1"/>
  <c r="AY141" i="34" s="1"/>
  <c r="BP141" i="34" s="1"/>
  <c r="AT149" i="34"/>
  <c r="AW149" i="34" s="1"/>
  <c r="AY149" i="34" s="1"/>
  <c r="BP49" i="34"/>
  <c r="BN10" i="34"/>
  <c r="AT129" i="34"/>
  <c r="AW129" i="34" s="1"/>
  <c r="AY129" i="34" s="1"/>
  <c r="AT170" i="34"/>
  <c r="AW170" i="34" s="1"/>
  <c r="AY170" i="34" s="1"/>
  <c r="BO170" i="34" s="1"/>
  <c r="AT90" i="34"/>
  <c r="AW90" i="34" s="1"/>
  <c r="AY90" i="34" s="1"/>
  <c r="AT183" i="34"/>
  <c r="AW183" i="34" s="1"/>
  <c r="AY183" i="34" s="1"/>
  <c r="AT15" i="34"/>
  <c r="AW15" i="34" s="1"/>
  <c r="AX15" i="34" s="1"/>
  <c r="BN15" i="34" s="1"/>
  <c r="BN89" i="34"/>
  <c r="AT50" i="34"/>
  <c r="AW50" i="34" s="1"/>
  <c r="AY50" i="34" s="1"/>
  <c r="AT98" i="34"/>
  <c r="AW98" i="34" s="1"/>
  <c r="AY98" i="34" s="1"/>
  <c r="AT133" i="34"/>
  <c r="AW133" i="34" s="1"/>
  <c r="AX133" i="34" s="1"/>
  <c r="BN133" i="34" s="1"/>
  <c r="AT180" i="34"/>
  <c r="AW180" i="34" s="1"/>
  <c r="AX180" i="34" s="1"/>
  <c r="BN180" i="34" s="1"/>
  <c r="AT18" i="34"/>
  <c r="AW18" i="34" s="1"/>
  <c r="AY18" i="34" s="1"/>
  <c r="AT154" i="34"/>
  <c r="AW154" i="34" s="1"/>
  <c r="AX154" i="34" s="1"/>
  <c r="BN154" i="34" s="1"/>
  <c r="AT102" i="34"/>
  <c r="AW102" i="34" s="1"/>
  <c r="AX102" i="34" s="1"/>
  <c r="BN102" i="34" s="1"/>
  <c r="AX145" i="34"/>
  <c r="BN145" i="34" s="1"/>
  <c r="AY186" i="34"/>
  <c r="AN194" i="34"/>
  <c r="BO111" i="34"/>
  <c r="BP87" i="34"/>
  <c r="AY92" i="34"/>
  <c r="BP92" i="34" s="1"/>
  <c r="AX92" i="34"/>
  <c r="BN92" i="34" s="1"/>
  <c r="BN78" i="34"/>
  <c r="AY132" i="34"/>
  <c r="AX132" i="34"/>
  <c r="BN132" i="34" s="1"/>
  <c r="BP8" i="34"/>
  <c r="BO8" i="34"/>
  <c r="BN21" i="34"/>
  <c r="BO60" i="34"/>
  <c r="BP60" i="34"/>
  <c r="BP68" i="34"/>
  <c r="BO68" i="34"/>
  <c r="BO76" i="34"/>
  <c r="BP76" i="34"/>
  <c r="BP84" i="34"/>
  <c r="BO84" i="34"/>
  <c r="BO130" i="34"/>
  <c r="BP130" i="34"/>
  <c r="BO177" i="34"/>
  <c r="BP177" i="34"/>
  <c r="BP184" i="34"/>
  <c r="BO184" i="34"/>
  <c r="BO193" i="34"/>
  <c r="BP193" i="34"/>
  <c r="BO12" i="34"/>
  <c r="BP12" i="34"/>
  <c r="BP70" i="34"/>
  <c r="BO70" i="34"/>
  <c r="BP165" i="34"/>
  <c r="BO165" i="34"/>
  <c r="BP104" i="34"/>
  <c r="BO104" i="34"/>
  <c r="BP48" i="34"/>
  <c r="BO48" i="34"/>
  <c r="BP57" i="34"/>
  <c r="BO151" i="34"/>
  <c r="BP151" i="34"/>
  <c r="BP32" i="34"/>
  <c r="BO32" i="34"/>
  <c r="BP101" i="34"/>
  <c r="BO101" i="34"/>
  <c r="BP117" i="34"/>
  <c r="BO117" i="34"/>
  <c r="BP82" i="34"/>
  <c r="BO82" i="34"/>
  <c r="BP160" i="34"/>
  <c r="BO160" i="34"/>
  <c r="BP188" i="34"/>
  <c r="BO188" i="34"/>
  <c r="BO16" i="34"/>
  <c r="BP16" i="34"/>
  <c r="BP25" i="34"/>
  <c r="BO25" i="34"/>
  <c r="BP62" i="34"/>
  <c r="BO62" i="34"/>
  <c r="BP126" i="34"/>
  <c r="BO126" i="34"/>
  <c r="BO134" i="34"/>
  <c r="BP134" i="34"/>
  <c r="BO173" i="34"/>
  <c r="BP173" i="34"/>
  <c r="BP65" i="34"/>
  <c r="BP74" i="34"/>
  <c r="BO74" i="34"/>
  <c r="BO91" i="34"/>
  <c r="BP91" i="34"/>
  <c r="BP156" i="34"/>
  <c r="BO156" i="34"/>
  <c r="BP23" i="34"/>
  <c r="BO23" i="34"/>
  <c r="BO51" i="34"/>
  <c r="BO73" i="34"/>
  <c r="BN70" i="34"/>
  <c r="BP26" i="34"/>
  <c r="BP100" i="34"/>
  <c r="BO100" i="34"/>
  <c r="BP121" i="34"/>
  <c r="BP144" i="34"/>
  <c r="BO144" i="34"/>
  <c r="BP179" i="34"/>
  <c r="BO179" i="34"/>
  <c r="BO27" i="34"/>
  <c r="BP27" i="34"/>
  <c r="BP85" i="34"/>
  <c r="BO85" i="34"/>
  <c r="BP108" i="34"/>
  <c r="BO108" i="34"/>
  <c r="AO194" i="34"/>
  <c r="BO10" i="34"/>
  <c r="BP10" i="34"/>
  <c r="BP52" i="34"/>
  <c r="BO52" i="34"/>
  <c r="BN88" i="34"/>
  <c r="BO169" i="34"/>
  <c r="BP169" i="34"/>
  <c r="BO29" i="34"/>
  <c r="BN25" i="34"/>
  <c r="AY152" i="34"/>
  <c r="AX152" i="34"/>
  <c r="BN152" i="34" s="1"/>
  <c r="BO185" i="34"/>
  <c r="BP185" i="34"/>
  <c r="BP13" i="34"/>
  <c r="BO13" i="34"/>
  <c r="BO69" i="34"/>
  <c r="BP69" i="34"/>
  <c r="BP61" i="34"/>
  <c r="BO61" i="34"/>
  <c r="BP64" i="34"/>
  <c r="BO64" i="34"/>
  <c r="BP72" i="34"/>
  <c r="BO72" i="34"/>
  <c r="BO80" i="34"/>
  <c r="BP80" i="34"/>
  <c r="BP89" i="34"/>
  <c r="BO89" i="34"/>
  <c r="BN74" i="34"/>
  <c r="BP125" i="34"/>
  <c r="BO125" i="34"/>
  <c r="BP161" i="34"/>
  <c r="BO161" i="34"/>
  <c r="BO159" i="34"/>
  <c r="BP159" i="34"/>
  <c r="BO47" i="34"/>
  <c r="BP86" i="34"/>
  <c r="BO86" i="34"/>
  <c r="BN191" i="34"/>
  <c r="BP37" i="34"/>
  <c r="BO37" i="34"/>
  <c r="BP190" i="34"/>
  <c r="BO190" i="34"/>
  <c r="BO35" i="34"/>
  <c r="BP35" i="34"/>
  <c r="BO96" i="34"/>
  <c r="BP168" i="34"/>
  <c r="BO168" i="34"/>
  <c r="BO24" i="34"/>
  <c r="BO40" i="34"/>
  <c r="BP40" i="34"/>
  <c r="BP54" i="34"/>
  <c r="BO54" i="34"/>
  <c r="BO88" i="34"/>
  <c r="BP88" i="34"/>
  <c r="BP66" i="34"/>
  <c r="BO66" i="34"/>
  <c r="BP93" i="34"/>
  <c r="BO93" i="34"/>
  <c r="AY122" i="34"/>
  <c r="BP122" i="34" s="1"/>
  <c r="AX122" i="34"/>
  <c r="BN122" i="34" s="1"/>
  <c r="BP176" i="34"/>
  <c r="BO176" i="34"/>
  <c r="AY182" i="34"/>
  <c r="BO182" i="34" s="1"/>
  <c r="BP53" i="34"/>
  <c r="BO53" i="34"/>
  <c r="BO56" i="34"/>
  <c r="BP56" i="34"/>
  <c r="BP78" i="34"/>
  <c r="BO78" i="34"/>
  <c r="AY128" i="34"/>
  <c r="AX128" i="34"/>
  <c r="BN128" i="34" s="1"/>
  <c r="BP157" i="34"/>
  <c r="BO157" i="34"/>
  <c r="BP58" i="34"/>
  <c r="BO58" i="34"/>
  <c r="AY178" i="34"/>
  <c r="BO178" i="34" s="1"/>
  <c r="AX178" i="34"/>
  <c r="BN178" i="34" s="1"/>
  <c r="BN193" i="34"/>
  <c r="BO45" i="34"/>
  <c r="BP45" i="34"/>
  <c r="BO191" i="34"/>
  <c r="BP191" i="34"/>
  <c r="BP31" i="34"/>
  <c r="BO55" i="34"/>
  <c r="BP164" i="34"/>
  <c r="BO164" i="34"/>
  <c r="BP44" i="34"/>
  <c r="BO44" i="34"/>
  <c r="BO113" i="34"/>
  <c r="BO112" i="34"/>
  <c r="BP112" i="34"/>
  <c r="BP143" i="34"/>
  <c r="BO143" i="34"/>
  <c r="AT28" i="33"/>
  <c r="AW28" i="33" s="1"/>
  <c r="AY28" i="33" s="1"/>
  <c r="AT32" i="33"/>
  <c r="AW32" i="33" s="1"/>
  <c r="AT109" i="33"/>
  <c r="AW109" i="33" s="1"/>
  <c r="BO17" i="33"/>
  <c r="BP17" i="33"/>
  <c r="BN52" i="33"/>
  <c r="AT41" i="33"/>
  <c r="AW41" i="33" s="1"/>
  <c r="AY41" i="33" s="1"/>
  <c r="BO41" i="33" s="1"/>
  <c r="BN95" i="33"/>
  <c r="BN112" i="33"/>
  <c r="AT74" i="33"/>
  <c r="AW74" i="33" s="1"/>
  <c r="AT54" i="33"/>
  <c r="AW54" i="33" s="1"/>
  <c r="AY54" i="33" s="1"/>
  <c r="BO54" i="33" s="1"/>
  <c r="AT106" i="33"/>
  <c r="AW106" i="33" s="1"/>
  <c r="AX106" i="33" s="1"/>
  <c r="BN106" i="33" s="1"/>
  <c r="AT66" i="33"/>
  <c r="AW66" i="33" s="1"/>
  <c r="AY9" i="33"/>
  <c r="BP9" i="33" s="1"/>
  <c r="AY85" i="33"/>
  <c r="BO85" i="33" s="1"/>
  <c r="BN81" i="33"/>
  <c r="BN6" i="33"/>
  <c r="BN22" i="33"/>
  <c r="BP20" i="33"/>
  <c r="AY6" i="33"/>
  <c r="BO6" i="33" s="1"/>
  <c r="BN47" i="33"/>
  <c r="BN21" i="33"/>
  <c r="BN36" i="33"/>
  <c r="BN33" i="33"/>
  <c r="BP71" i="33"/>
  <c r="AT70" i="33"/>
  <c r="AW70" i="33" s="1"/>
  <c r="BP21" i="33"/>
  <c r="BN89" i="33"/>
  <c r="AX8" i="33"/>
  <c r="BN8" i="33" s="1"/>
  <c r="AY8" i="33"/>
  <c r="AT78" i="33"/>
  <c r="AW78" i="33" s="1"/>
  <c r="AY78" i="33" s="1"/>
  <c r="AT62" i="33"/>
  <c r="AW62" i="33" s="1"/>
  <c r="AT37" i="33"/>
  <c r="AW37" i="33" s="1"/>
  <c r="AT82" i="33"/>
  <c r="AW82" i="33" s="1"/>
  <c r="AX82" i="33" s="1"/>
  <c r="BN82" i="33" s="1"/>
  <c r="AT53" i="33"/>
  <c r="AW53" i="33" s="1"/>
  <c r="AY53" i="33" s="1"/>
  <c r="BP53" i="33" s="1"/>
  <c r="BO44" i="33"/>
  <c r="AT19" i="33"/>
  <c r="AW19" i="33" s="1"/>
  <c r="AX19" i="33" s="1"/>
  <c r="BN19" i="33" s="1"/>
  <c r="AO115" i="33"/>
  <c r="AT58" i="33"/>
  <c r="AW58" i="33" s="1"/>
  <c r="AX58" i="33" s="1"/>
  <c r="BN58" i="33" s="1"/>
  <c r="AT102" i="33"/>
  <c r="AW102" i="33" s="1"/>
  <c r="AY102" i="33" s="1"/>
  <c r="AN115" i="33"/>
  <c r="AY62" i="33"/>
  <c r="AX62" i="33"/>
  <c r="BN62" i="33" s="1"/>
  <c r="AX102" i="33"/>
  <c r="BN102" i="33" s="1"/>
  <c r="AY32" i="33"/>
  <c r="AX32" i="33"/>
  <c r="BN32" i="33" s="1"/>
  <c r="AY82" i="33"/>
  <c r="BP82" i="33" s="1"/>
  <c r="AX104" i="33"/>
  <c r="BN104" i="33" s="1"/>
  <c r="AY104" i="33"/>
  <c r="BP104" i="33" s="1"/>
  <c r="AY106" i="33"/>
  <c r="BO106" i="33" s="1"/>
  <c r="AY66" i="33"/>
  <c r="BO66" i="33" s="1"/>
  <c r="AX66" i="33"/>
  <c r="BN66" i="33" s="1"/>
  <c r="BO98" i="33"/>
  <c r="BP98" i="33"/>
  <c r="BP105" i="33"/>
  <c r="BO105" i="33"/>
  <c r="BO84" i="33"/>
  <c r="BP84" i="33"/>
  <c r="BO22" i="33"/>
  <c r="BP22" i="33"/>
  <c r="BP11" i="33"/>
  <c r="BO11" i="33"/>
  <c r="BP23" i="33"/>
  <c r="BO23" i="33"/>
  <c r="BP62" i="33"/>
  <c r="BO62" i="33"/>
  <c r="BO16" i="33"/>
  <c r="BP16" i="33"/>
  <c r="BP68" i="33"/>
  <c r="BO68" i="33"/>
  <c r="BP88" i="33"/>
  <c r="BO88" i="33"/>
  <c r="BO39" i="33"/>
  <c r="BP39" i="33"/>
  <c r="BP42" i="33"/>
  <c r="BO42" i="33"/>
  <c r="BP43" i="33"/>
  <c r="BO43" i="33"/>
  <c r="BO36" i="33"/>
  <c r="BP36" i="33"/>
  <c r="BO73" i="33"/>
  <c r="BP73" i="33"/>
  <c r="AX78" i="33"/>
  <c r="BN78" i="33" s="1"/>
  <c r="BO29" i="33"/>
  <c r="BP29" i="33"/>
  <c r="BO94" i="33"/>
  <c r="BP94" i="33"/>
  <c r="BO100" i="33"/>
  <c r="BP100" i="33"/>
  <c r="BO48" i="33"/>
  <c r="BP48" i="33"/>
  <c r="BP92" i="33"/>
  <c r="BO92" i="33"/>
  <c r="AY70" i="33"/>
  <c r="BO70" i="33" s="1"/>
  <c r="AX70" i="33"/>
  <c r="BN70" i="33" s="1"/>
  <c r="BO71" i="33"/>
  <c r="BP30" i="33"/>
  <c r="BO30" i="33"/>
  <c r="BN15" i="33"/>
  <c r="AY49" i="33"/>
  <c r="BP49" i="33" s="1"/>
  <c r="AX49" i="33"/>
  <c r="AY74" i="33"/>
  <c r="AX74" i="33"/>
  <c r="BP14" i="33"/>
  <c r="BO14" i="33"/>
  <c r="BO67" i="33"/>
  <c r="BP18" i="33"/>
  <c r="BO18" i="33"/>
  <c r="BP24" i="33"/>
  <c r="BO24" i="33"/>
  <c r="AY87" i="33"/>
  <c r="BO87" i="33" s="1"/>
  <c r="AX87" i="33"/>
  <c r="BN87" i="33" s="1"/>
  <c r="BO26" i="33"/>
  <c r="BP26" i="33"/>
  <c r="BP81" i="33"/>
  <c r="BO81" i="33"/>
  <c r="AY45" i="33"/>
  <c r="BP45" i="33" s="1"/>
  <c r="AX45" i="33"/>
  <c r="BN45" i="33" s="1"/>
  <c r="BP101" i="33"/>
  <c r="BO101" i="33"/>
  <c r="BO56" i="33"/>
  <c r="BP56" i="33"/>
  <c r="BO59" i="33"/>
  <c r="BP59" i="33"/>
  <c r="BO46" i="33"/>
  <c r="BP46" i="33"/>
  <c r="BP35" i="33"/>
  <c r="BO35" i="33"/>
  <c r="BO63" i="33"/>
  <c r="BP63" i="33"/>
  <c r="BO93" i="33"/>
  <c r="BP93" i="33"/>
  <c r="BO99" i="33"/>
  <c r="BP99" i="33"/>
  <c r="BO33" i="33"/>
  <c r="BP33" i="33"/>
  <c r="BO107" i="33"/>
  <c r="BP107" i="33"/>
  <c r="BP7" i="33"/>
  <c r="BO7" i="33"/>
  <c r="BP31" i="33"/>
  <c r="BO31" i="33"/>
  <c r="BP69" i="33"/>
  <c r="BO69" i="33"/>
  <c r="BP40" i="33"/>
  <c r="BO40" i="33"/>
  <c r="BO10" i="33"/>
  <c r="BP10" i="33"/>
  <c r="BO95" i="33"/>
  <c r="BP95" i="33"/>
  <c r="BP15" i="33"/>
  <c r="BO15" i="33"/>
  <c r="AY90" i="33"/>
  <c r="BP90" i="33" s="1"/>
  <c r="AX90" i="33"/>
  <c r="BN90" i="33" s="1"/>
  <c r="BP91" i="33"/>
  <c r="BO91" i="33"/>
  <c r="BN74" i="33"/>
  <c r="BO57" i="33"/>
  <c r="BP57" i="33"/>
  <c r="BN101" i="33"/>
  <c r="BP80" i="33"/>
  <c r="BO80" i="33"/>
  <c r="BP83" i="33"/>
  <c r="BO83" i="33"/>
  <c r="BP85" i="33"/>
  <c r="BO34" i="33"/>
  <c r="BP34" i="33"/>
  <c r="BP86" i="33"/>
  <c r="BO86" i="33"/>
  <c r="BP76" i="33"/>
  <c r="BO76" i="33"/>
  <c r="BP89" i="33"/>
  <c r="BO89" i="33"/>
  <c r="BP6" i="33"/>
  <c r="BP52" i="33"/>
  <c r="BO52" i="33"/>
  <c r="BO77" i="33"/>
  <c r="BP77" i="33"/>
  <c r="BP32" i="33"/>
  <c r="BO32" i="33"/>
  <c r="BP65" i="33"/>
  <c r="BO65" i="33"/>
  <c r="BP112" i="33"/>
  <c r="BO112" i="33"/>
  <c r="BN49" i="33"/>
  <c r="BO38" i="33"/>
  <c r="AY61" i="33"/>
  <c r="AX61" i="33"/>
  <c r="BN61" i="33" s="1"/>
  <c r="AY37" i="33"/>
  <c r="BP37" i="33" s="1"/>
  <c r="AX37" i="33"/>
  <c r="BN37" i="33" s="1"/>
  <c r="AX54" i="33"/>
  <c r="BN54" i="33" s="1"/>
  <c r="BO13" i="33"/>
  <c r="BP13" i="33"/>
  <c r="BP74" i="33"/>
  <c r="BO74" i="33"/>
  <c r="BP27" i="33"/>
  <c r="BO27" i="33"/>
  <c r="AX109" i="33"/>
  <c r="BN109" i="33" s="1"/>
  <c r="AY109" i="33"/>
  <c r="BO64" i="33"/>
  <c r="BP64" i="33"/>
  <c r="BO60" i="33"/>
  <c r="BP60" i="33"/>
  <c r="BP47" i="33"/>
  <c r="BO47" i="33"/>
  <c r="BO72" i="33"/>
  <c r="BP72" i="33"/>
  <c r="BP103" i="33"/>
  <c r="BO103" i="33"/>
  <c r="BO51" i="33"/>
  <c r="BP51" i="33"/>
  <c r="BP111" i="33"/>
  <c r="AH117" i="25"/>
  <c r="AH19" i="25"/>
  <c r="AH55" i="25"/>
  <c r="AH13" i="25"/>
  <c r="AH69" i="25"/>
  <c r="AH70" i="25"/>
  <c r="AH34" i="25"/>
  <c r="AH16" i="25"/>
  <c r="AH12" i="25"/>
  <c r="AH47" i="25"/>
  <c r="AH35" i="25"/>
  <c r="AH60" i="25"/>
  <c r="AH211" i="25"/>
  <c r="AH86" i="25"/>
  <c r="AH32" i="25"/>
  <c r="AH107" i="25"/>
  <c r="AH133" i="25"/>
  <c r="AH115" i="25"/>
  <c r="AH200" i="25"/>
  <c r="AH85" i="25"/>
  <c r="AH157" i="25"/>
  <c r="AH74" i="25"/>
  <c r="AH172" i="25"/>
  <c r="AH184" i="25"/>
  <c r="AH25" i="25"/>
  <c r="AH29" i="25"/>
  <c r="AH28" i="25"/>
  <c r="AH24" i="25"/>
  <c r="AH31" i="25"/>
  <c r="AH195" i="25"/>
  <c r="AH37" i="25"/>
  <c r="AH127" i="25"/>
  <c r="AH30" i="25"/>
  <c r="AH175" i="25"/>
  <c r="AH151" i="25"/>
  <c r="AH121" i="25"/>
  <c r="AH20" i="25"/>
  <c r="AH76" i="25"/>
  <c r="AH214" i="25"/>
  <c r="AH51" i="25"/>
  <c r="AH83" i="25"/>
  <c r="AH174" i="25"/>
  <c r="AH56" i="25"/>
  <c r="AH183" i="25"/>
  <c r="AH254" i="25"/>
  <c r="AH162" i="25"/>
  <c r="AH72" i="25"/>
  <c r="AH79" i="25"/>
  <c r="AH95" i="25"/>
  <c r="AH17" i="25"/>
  <c r="AH42" i="25"/>
  <c r="AH66" i="25"/>
  <c r="AH110" i="25"/>
  <c r="AH39" i="25"/>
  <c r="AH114" i="25"/>
  <c r="AH61" i="25"/>
  <c r="AH75" i="25"/>
  <c r="AH118" i="25"/>
  <c r="AH132" i="25"/>
  <c r="AH52" i="25"/>
  <c r="AH112" i="25"/>
  <c r="AH6" i="25"/>
  <c r="AH168" i="25"/>
  <c r="AH197" i="25"/>
  <c r="AH14" i="25"/>
  <c r="AH58" i="25"/>
  <c r="AH50" i="25"/>
  <c r="AH140" i="25"/>
  <c r="AH7" i="25"/>
  <c r="AH97" i="25"/>
  <c r="AH22" i="25"/>
  <c r="AH122" i="25"/>
  <c r="AH222" i="25"/>
  <c r="AH212" i="25"/>
  <c r="AH190" i="25"/>
  <c r="AH219" i="25"/>
  <c r="AH43" i="25"/>
  <c r="AH226" i="25"/>
  <c r="AH23" i="25"/>
  <c r="AH128" i="25"/>
  <c r="AH88" i="25"/>
  <c r="AH40" i="25"/>
  <c r="AH49" i="25"/>
  <c r="AH141" i="25"/>
  <c r="AH93" i="25"/>
  <c r="AH108" i="25"/>
  <c r="AH218" i="25"/>
  <c r="AH96" i="25"/>
  <c r="AH68" i="25"/>
  <c r="AH36" i="25"/>
  <c r="AH205" i="25"/>
  <c r="AH186" i="25"/>
  <c r="AH63" i="25"/>
  <c r="AH252" i="25"/>
  <c r="AH65" i="25"/>
  <c r="AH134" i="25"/>
  <c r="AH235" i="25"/>
  <c r="AH130" i="25"/>
  <c r="AH181" i="25"/>
  <c r="AH229" i="25"/>
  <c r="AH231" i="25"/>
  <c r="AH170" i="25"/>
  <c r="AH216" i="25"/>
  <c r="AH26" i="25"/>
  <c r="AH113" i="25"/>
  <c r="AH167" i="25"/>
  <c r="AH90" i="25"/>
  <c r="AH210" i="25"/>
  <c r="AH166" i="25"/>
  <c r="AH46" i="25"/>
  <c r="AH21" i="25"/>
  <c r="AH144" i="25"/>
  <c r="AH253" i="25"/>
  <c r="AH194" i="25"/>
  <c r="AH102" i="25"/>
  <c r="AH129" i="25"/>
  <c r="AH245" i="25"/>
  <c r="AH59" i="25"/>
  <c r="AH136" i="25"/>
  <c r="AH241" i="25"/>
  <c r="AH11" i="25"/>
  <c r="AH171" i="25"/>
  <c r="AH208" i="25"/>
  <c r="AH103" i="25"/>
  <c r="AH182" i="25"/>
  <c r="AH207" i="25"/>
  <c r="AH154" i="25"/>
  <c r="AH124" i="25"/>
  <c r="AH247" i="25"/>
  <c r="AH188" i="25"/>
  <c r="AH111" i="25"/>
  <c r="AH155" i="25"/>
  <c r="AH198" i="25"/>
  <c r="AH71" i="25"/>
  <c r="AH27" i="25"/>
  <c r="AH41" i="25"/>
  <c r="AH142" i="25"/>
  <c r="AH94" i="25"/>
  <c r="AH18" i="25"/>
  <c r="AH153" i="25"/>
  <c r="AH152" i="25"/>
  <c r="AH146" i="25"/>
  <c r="AH169" i="25"/>
  <c r="AH138" i="25"/>
  <c r="AH120" i="25"/>
  <c r="AH77" i="25"/>
  <c r="AH91" i="25"/>
  <c r="AH185" i="25"/>
  <c r="AH139" i="25"/>
  <c r="AH173" i="25"/>
  <c r="AH228" i="25"/>
  <c r="AH10" i="25"/>
  <c r="AH143" i="25"/>
  <c r="AH123" i="25"/>
  <c r="AH179" i="25"/>
  <c r="AH48" i="25"/>
  <c r="AH84" i="25"/>
  <c r="AH180" i="25"/>
  <c r="AH204" i="25"/>
  <c r="AH240" i="25"/>
  <c r="AH164" i="25"/>
  <c r="AH100" i="25"/>
  <c r="AH53" i="25"/>
  <c r="AH221" i="25"/>
  <c r="AH246" i="25"/>
  <c r="AH225" i="25"/>
  <c r="AH261" i="25"/>
  <c r="AH73" i="25"/>
  <c r="AH81" i="25"/>
  <c r="AH98" i="25"/>
  <c r="AH148" i="25"/>
  <c r="AH191" i="25"/>
  <c r="AH119" i="25"/>
  <c r="AH267" i="25"/>
  <c r="AH238" i="25"/>
  <c r="AH215" i="25"/>
  <c r="AH201" i="25"/>
  <c r="AH255" i="25"/>
  <c r="AH156" i="25"/>
  <c r="AH249" i="25"/>
  <c r="AH258" i="25"/>
  <c r="AH62" i="25"/>
  <c r="AH82" i="25"/>
  <c r="AH126" i="25"/>
  <c r="AH242" i="25"/>
  <c r="AH78" i="25"/>
  <c r="AH239" i="25"/>
  <c r="AH248" i="25"/>
  <c r="AH192" i="25"/>
  <c r="AH8" i="25"/>
  <c r="AH160" i="25"/>
  <c r="AH260" i="25"/>
  <c r="AH99" i="25"/>
  <c r="AH104" i="25"/>
  <c r="AH220" i="25"/>
  <c r="AH203" i="25"/>
  <c r="AH202" i="25"/>
  <c r="AH9" i="25"/>
  <c r="AH101" i="25"/>
  <c r="AH106" i="25"/>
  <c r="AH67" i="25"/>
  <c r="AH159" i="25"/>
  <c r="AH234" i="25"/>
  <c r="AH178" i="25"/>
  <c r="AH232" i="25"/>
  <c r="AH266" i="25"/>
  <c r="AH264" i="25"/>
  <c r="AH189" i="25"/>
  <c r="AH230" i="25"/>
  <c r="AH177" i="25"/>
  <c r="AH257" i="25"/>
  <c r="AH262" i="25"/>
  <c r="AH259" i="25"/>
  <c r="AH158" i="25"/>
  <c r="AH209" i="25"/>
  <c r="AH87" i="25"/>
  <c r="AH213" i="25"/>
  <c r="AH150" i="25"/>
  <c r="AH147" i="25"/>
  <c r="AH161" i="25"/>
  <c r="AH251" i="25"/>
  <c r="AH57" i="25"/>
  <c r="AH45" i="25"/>
  <c r="AH125" i="25"/>
  <c r="AH163" i="25"/>
  <c r="AH236" i="25"/>
  <c r="AH187" i="25"/>
  <c r="AH33" i="25"/>
  <c r="AH176" i="25"/>
  <c r="AH149" i="25"/>
  <c r="AH64" i="25"/>
  <c r="AH237" i="25"/>
  <c r="AH105" i="25"/>
  <c r="AH224" i="25"/>
  <c r="AH243" i="25"/>
  <c r="AH193" i="25"/>
  <c r="AH80" i="25"/>
  <c r="AH265" i="25"/>
  <c r="AH131" i="25"/>
  <c r="AH92" i="25"/>
  <c r="AH89" i="25"/>
  <c r="AH109" i="25"/>
  <c r="AH44" i="25"/>
  <c r="AH165" i="25"/>
  <c r="AH263" i="25"/>
  <c r="AH137" i="25"/>
  <c r="AH256" i="25"/>
  <c r="AH15" i="25"/>
  <c r="AH135" i="25"/>
  <c r="AH199" i="25"/>
  <c r="AH38" i="25"/>
  <c r="AH233" i="25"/>
  <c r="AH206" i="25"/>
  <c r="AH116" i="25"/>
  <c r="AH223" i="25"/>
  <c r="AH145" i="25"/>
  <c r="AH244" i="25"/>
  <c r="AH196" i="25"/>
  <c r="AH217" i="25"/>
  <c r="AH227" i="25"/>
  <c r="AH250" i="25"/>
  <c r="BP106" i="33" l="1"/>
  <c r="BO172" i="34"/>
  <c r="BO9" i="36"/>
  <c r="AX9" i="34"/>
  <c r="BN9" i="34" s="1"/>
  <c r="BO131" i="34"/>
  <c r="AX50" i="34"/>
  <c r="BN50" i="34" s="1"/>
  <c r="BO9" i="33"/>
  <c r="BO41" i="34"/>
  <c r="BP20" i="36"/>
  <c r="AY118" i="34"/>
  <c r="AX7" i="36"/>
  <c r="BN7" i="36" s="1"/>
  <c r="BO6" i="36"/>
  <c r="AX14" i="36"/>
  <c r="BN14" i="36" s="1"/>
  <c r="BO7" i="36"/>
  <c r="BP7" i="36"/>
  <c r="BO14" i="36"/>
  <c r="BO97" i="34"/>
  <c r="BP105" i="34"/>
  <c r="BO140" i="34"/>
  <c r="BP147" i="34"/>
  <c r="AX33" i="34"/>
  <c r="BN33" i="34" s="1"/>
  <c r="BO92" i="34"/>
  <c r="AY102" i="34"/>
  <c r="BP102" i="34" s="1"/>
  <c r="BO38" i="34"/>
  <c r="BP38" i="34"/>
  <c r="AX38" i="34"/>
  <c r="BN38" i="34" s="1"/>
  <c r="BP22" i="34"/>
  <c r="AY187" i="34"/>
  <c r="BO187" i="34" s="1"/>
  <c r="AY106" i="34"/>
  <c r="BP106" i="34" s="1"/>
  <c r="BO135" i="34"/>
  <c r="AX14" i="34"/>
  <c r="BN14" i="34" s="1"/>
  <c r="AX114" i="34"/>
  <c r="BN114" i="34" s="1"/>
  <c r="BP127" i="34"/>
  <c r="BO9" i="34"/>
  <c r="AX94" i="34"/>
  <c r="BN94" i="34" s="1"/>
  <c r="AY154" i="34"/>
  <c r="BP154" i="34" s="1"/>
  <c r="BP98" i="34"/>
  <c r="BO98" i="34"/>
  <c r="BO129" i="34"/>
  <c r="BP129" i="34"/>
  <c r="BP174" i="34"/>
  <c r="BO174" i="34"/>
  <c r="BP14" i="34"/>
  <c r="AY158" i="34"/>
  <c r="BO158" i="34" s="1"/>
  <c r="AX141" i="34"/>
  <c r="BN141" i="34" s="1"/>
  <c r="AX129" i="34"/>
  <c r="BN129" i="34" s="1"/>
  <c r="AX174" i="34"/>
  <c r="BN174" i="34" s="1"/>
  <c r="AX98" i="34"/>
  <c r="BN98" i="34" s="1"/>
  <c r="BP21" i="34"/>
  <c r="BP181" i="34"/>
  <c r="AY15" i="34"/>
  <c r="BP15" i="34" s="1"/>
  <c r="BO67" i="34"/>
  <c r="BO83" i="34"/>
  <c r="BP17" i="34"/>
  <c r="AY162" i="34"/>
  <c r="BO162" i="34" s="1"/>
  <c r="BO141" i="34"/>
  <c r="BO114" i="34"/>
  <c r="AY180" i="34"/>
  <c r="BO28" i="34"/>
  <c r="BP28" i="34"/>
  <c r="BP42" i="34"/>
  <c r="BO42" i="34"/>
  <c r="BP136" i="34"/>
  <c r="BO102" i="34"/>
  <c r="BO154" i="34"/>
  <c r="BP94" i="34"/>
  <c r="AX166" i="34"/>
  <c r="BN166" i="34" s="1"/>
  <c r="AX28" i="34"/>
  <c r="BN28" i="34" s="1"/>
  <c r="AX42" i="34"/>
  <c r="BN42" i="34" s="1"/>
  <c r="AY133" i="34"/>
  <c r="BP133" i="34" s="1"/>
  <c r="BP59" i="34"/>
  <c r="BO59" i="34"/>
  <c r="BP79" i="34"/>
  <c r="BO79" i="34"/>
  <c r="BO145" i="34"/>
  <c r="BP149" i="34"/>
  <c r="BO149" i="34"/>
  <c r="BP110" i="34"/>
  <c r="BO110" i="34"/>
  <c r="BO46" i="34"/>
  <c r="BP46" i="34"/>
  <c r="BO6" i="34"/>
  <c r="BP6" i="34"/>
  <c r="AX6" i="34"/>
  <c r="BN6" i="34" s="1"/>
  <c r="AX137" i="34"/>
  <c r="BN137" i="34" s="1"/>
  <c r="AX170" i="34"/>
  <c r="BN170" i="34" s="1"/>
  <c r="BP158" i="34"/>
  <c r="AX46" i="34"/>
  <c r="BN46" i="34" s="1"/>
  <c r="AX110" i="34"/>
  <c r="BN110" i="34" s="1"/>
  <c r="AX149" i="34"/>
  <c r="BN149" i="34" s="1"/>
  <c r="BP109" i="34"/>
  <c r="BO109" i="34"/>
  <c r="BP50" i="34"/>
  <c r="BO50" i="34"/>
  <c r="AX153" i="34"/>
  <c r="BN153" i="34" s="1"/>
  <c r="AY153" i="34"/>
  <c r="BP18" i="34"/>
  <c r="BO18" i="34"/>
  <c r="BP183" i="34"/>
  <c r="BO183" i="34"/>
  <c r="BP90" i="34"/>
  <c r="BO90" i="34"/>
  <c r="BP182" i="34"/>
  <c r="AX18" i="34"/>
  <c r="BN18" i="34" s="1"/>
  <c r="AX183" i="34"/>
  <c r="BN183" i="34" s="1"/>
  <c r="AX90" i="34"/>
  <c r="BN90" i="34" s="1"/>
  <c r="BP152" i="34"/>
  <c r="BO152" i="34"/>
  <c r="BO106" i="34"/>
  <c r="BP178" i="34"/>
  <c r="BO137" i="34"/>
  <c r="BP187" i="34"/>
  <c r="BO15" i="34"/>
  <c r="BO122" i="34"/>
  <c r="BO33" i="34"/>
  <c r="BP166" i="34"/>
  <c r="BP170" i="34"/>
  <c r="BO132" i="34"/>
  <c r="BP132" i="34"/>
  <c r="BO186" i="34"/>
  <c r="BP186" i="34"/>
  <c r="BO128" i="34"/>
  <c r="BP128" i="34"/>
  <c r="BO82" i="33"/>
  <c r="BO104" i="33"/>
  <c r="AY58" i="33"/>
  <c r="BP58" i="33" s="1"/>
  <c r="BO28" i="33"/>
  <c r="BP28" i="33"/>
  <c r="AX28" i="33"/>
  <c r="BN28" i="33" s="1"/>
  <c r="BP66" i="33"/>
  <c r="AY19" i="33"/>
  <c r="BP19" i="33" s="1"/>
  <c r="BP70" i="33"/>
  <c r="BP78" i="33"/>
  <c r="BO78" i="33"/>
  <c r="AX53" i="33"/>
  <c r="BN53" i="33" s="1"/>
  <c r="BO19" i="33"/>
  <c r="AX41" i="33"/>
  <c r="BN41" i="33" s="1"/>
  <c r="BO53" i="33"/>
  <c r="BO8" i="33"/>
  <c r="BP8" i="33"/>
  <c r="BP102" i="33"/>
  <c r="BO102" i="33"/>
  <c r="BP109" i="33"/>
  <c r="BO109" i="33"/>
  <c r="BO61" i="33"/>
  <c r="BP61" i="33"/>
  <c r="BP54" i="33"/>
  <c r="BP41" i="33"/>
  <c r="BP87" i="33"/>
  <c r="BO37" i="33"/>
  <c r="BO90" i="33"/>
  <c r="BO45" i="33"/>
  <c r="BO49" i="33"/>
  <c r="AI79" i="25"/>
  <c r="AM79" i="25" s="1"/>
  <c r="AJ79" i="25"/>
  <c r="BO58" i="33" l="1"/>
  <c r="BP118" i="34"/>
  <c r="BO118" i="34"/>
  <c r="BO133" i="34"/>
  <c r="BP162" i="34"/>
  <c r="BP180" i="34"/>
  <c r="BO180" i="34"/>
  <c r="BO153" i="34"/>
  <c r="BP153" i="34"/>
  <c r="AP79" i="25"/>
  <c r="AR79" i="25" s="1"/>
  <c r="AO79" i="25"/>
  <c r="AN79" i="25"/>
  <c r="AI54" i="25" l="1"/>
  <c r="AJ209" i="25" l="1"/>
  <c r="AI209" i="25"/>
  <c r="AI121" i="25" l="1"/>
  <c r="AJ121" i="25"/>
  <c r="H274" i="25"/>
  <c r="AL268" i="25"/>
  <c r="AK268" i="25"/>
  <c r="AG268" i="25"/>
  <c r="AF268" i="25"/>
  <c r="AE268" i="25"/>
  <c r="AD268" i="25"/>
  <c r="AC268" i="25"/>
  <c r="AB268" i="25"/>
  <c r="AA268" i="25"/>
  <c r="Z268" i="25"/>
  <c r="Y268" i="25"/>
  <c r="X268" i="25"/>
  <c r="D268" i="25"/>
  <c r="BG250" i="25"/>
  <c r="BE250" i="25"/>
  <c r="BA250" i="25"/>
  <c r="AU250" i="25"/>
  <c r="AJ250" i="25"/>
  <c r="AI250" i="25"/>
  <c r="AM250" i="25" s="1"/>
  <c r="AV250" i="25"/>
  <c r="J250" i="25"/>
  <c r="H250" i="25"/>
  <c r="G250" i="25"/>
  <c r="BG227" i="25"/>
  <c r="BE227" i="25"/>
  <c r="BA227" i="25"/>
  <c r="AU227" i="25"/>
  <c r="AJ227" i="25"/>
  <c r="AI227" i="25"/>
  <c r="AM227" i="25" s="1"/>
  <c r="AO227" i="25" s="1"/>
  <c r="AV227" i="25"/>
  <c r="J227" i="25"/>
  <c r="H227" i="25"/>
  <c r="G227" i="25"/>
  <c r="BG217" i="25"/>
  <c r="BE217" i="25"/>
  <c r="BA217" i="25"/>
  <c r="AU217" i="25"/>
  <c r="AJ217" i="25"/>
  <c r="AI217" i="25"/>
  <c r="AV217" i="25"/>
  <c r="J217" i="25"/>
  <c r="H217" i="25"/>
  <c r="G217" i="25"/>
  <c r="BG196" i="25"/>
  <c r="BE196" i="25"/>
  <c r="BA196" i="25"/>
  <c r="AU196" i="25"/>
  <c r="AJ196" i="25"/>
  <c r="AI196" i="25"/>
  <c r="AM196" i="25" s="1"/>
  <c r="AV196" i="25"/>
  <c r="J196" i="25"/>
  <c r="H196" i="25"/>
  <c r="G196" i="25"/>
  <c r="BG244" i="25"/>
  <c r="BE244" i="25"/>
  <c r="BA244" i="25"/>
  <c r="AU244" i="25"/>
  <c r="AJ244" i="25"/>
  <c r="AI244" i="25"/>
  <c r="AM244" i="25" s="1"/>
  <c r="AO244" i="25" s="1"/>
  <c r="AV244" i="25"/>
  <c r="J244" i="25"/>
  <c r="H244" i="25"/>
  <c r="G244" i="25"/>
  <c r="BG145" i="25"/>
  <c r="BE145" i="25"/>
  <c r="BA145" i="25"/>
  <c r="AU145" i="25"/>
  <c r="AJ145" i="25"/>
  <c r="AI145" i="25"/>
  <c r="AV145" i="25"/>
  <c r="J145" i="25"/>
  <c r="H145" i="25"/>
  <c r="G145" i="25"/>
  <c r="BG223" i="25"/>
  <c r="BE223" i="25"/>
  <c r="BA223" i="25"/>
  <c r="AU223" i="25"/>
  <c r="AJ223" i="25"/>
  <c r="AI223" i="25"/>
  <c r="AM223" i="25" s="1"/>
  <c r="AV223" i="25"/>
  <c r="J223" i="25"/>
  <c r="H223" i="25"/>
  <c r="G223" i="25"/>
  <c r="BG116" i="25"/>
  <c r="BE116" i="25"/>
  <c r="BA116" i="25"/>
  <c r="AU116" i="25"/>
  <c r="AJ116" i="25"/>
  <c r="AI116" i="25"/>
  <c r="AM116" i="25" s="1"/>
  <c r="AV116" i="25"/>
  <c r="J116" i="25"/>
  <c r="H116" i="25"/>
  <c r="G116" i="25"/>
  <c r="BG206" i="25"/>
  <c r="BE206" i="25"/>
  <c r="BA206" i="25"/>
  <c r="AU206" i="25"/>
  <c r="AJ206" i="25"/>
  <c r="AI206" i="25"/>
  <c r="AM206" i="25" s="1"/>
  <c r="AV206" i="25"/>
  <c r="J206" i="25"/>
  <c r="H206" i="25"/>
  <c r="G206" i="25"/>
  <c r="BG233" i="25"/>
  <c r="BE233" i="25"/>
  <c r="BA233" i="25"/>
  <c r="AU233" i="25"/>
  <c r="AJ233" i="25"/>
  <c r="AI233" i="25"/>
  <c r="AV233" i="25"/>
  <c r="J233" i="25"/>
  <c r="H233" i="25"/>
  <c r="G233" i="25"/>
  <c r="BG38" i="25"/>
  <c r="BE38" i="25"/>
  <c r="BA38" i="25"/>
  <c r="AU38" i="25"/>
  <c r="AJ38" i="25"/>
  <c r="AI38" i="25"/>
  <c r="AM38" i="25" s="1"/>
  <c r="AV38" i="25"/>
  <c r="J38" i="25"/>
  <c r="H38" i="25"/>
  <c r="G38" i="25"/>
  <c r="BG199" i="25"/>
  <c r="BE199" i="25"/>
  <c r="BA199" i="25"/>
  <c r="AU199" i="25"/>
  <c r="AJ199" i="25"/>
  <c r="AI199" i="25"/>
  <c r="AM199" i="25" s="1"/>
  <c r="AV199" i="25"/>
  <c r="J199" i="25"/>
  <c r="H199" i="25"/>
  <c r="G199" i="25"/>
  <c r="BG135" i="25"/>
  <c r="BE135" i="25"/>
  <c r="BA135" i="25"/>
  <c r="AU135" i="25"/>
  <c r="AJ135" i="25"/>
  <c r="AI135" i="25"/>
  <c r="AM135" i="25" s="1"/>
  <c r="AO135" i="25" s="1"/>
  <c r="AV135" i="25"/>
  <c r="J135" i="25"/>
  <c r="H135" i="25"/>
  <c r="G135" i="25"/>
  <c r="BG15" i="25"/>
  <c r="BE15" i="25"/>
  <c r="BA15" i="25"/>
  <c r="AU15" i="25"/>
  <c r="AJ15" i="25"/>
  <c r="AI15" i="25"/>
  <c r="AM15" i="25" s="1"/>
  <c r="AO15" i="25" s="1"/>
  <c r="AV15" i="25"/>
  <c r="J15" i="25"/>
  <c r="H15" i="25"/>
  <c r="G15" i="25"/>
  <c r="BG256" i="25"/>
  <c r="BE256" i="25"/>
  <c r="BA256" i="25"/>
  <c r="AU256" i="25"/>
  <c r="AJ256" i="25"/>
  <c r="AI256" i="25"/>
  <c r="AM256" i="25" s="1"/>
  <c r="AV256" i="25"/>
  <c r="J256" i="25"/>
  <c r="H256" i="25"/>
  <c r="G256" i="25"/>
  <c r="BG137" i="25"/>
  <c r="BE137" i="25"/>
  <c r="BA137" i="25"/>
  <c r="AU137" i="25"/>
  <c r="AJ137" i="25"/>
  <c r="AI137" i="25"/>
  <c r="AM137" i="25" s="1"/>
  <c r="AV137" i="25"/>
  <c r="J137" i="25"/>
  <c r="H137" i="25"/>
  <c r="G137" i="25"/>
  <c r="BG263" i="25"/>
  <c r="BE263" i="25"/>
  <c r="BA263" i="25"/>
  <c r="AU263" i="25"/>
  <c r="AJ263" i="25"/>
  <c r="AI263" i="25"/>
  <c r="AM263" i="25" s="1"/>
  <c r="AO263" i="25" s="1"/>
  <c r="AV263" i="25"/>
  <c r="J263" i="25"/>
  <c r="H263" i="25"/>
  <c r="G263" i="25"/>
  <c r="BG165" i="25"/>
  <c r="BE165" i="25"/>
  <c r="BA165" i="25"/>
  <c r="AU165" i="25"/>
  <c r="AJ165" i="25"/>
  <c r="AI165" i="25"/>
  <c r="AM165" i="25" s="1"/>
  <c r="AO165" i="25" s="1"/>
  <c r="AV165" i="25"/>
  <c r="J165" i="25"/>
  <c r="H165" i="25"/>
  <c r="G165" i="25"/>
  <c r="BG44" i="25"/>
  <c r="BE44" i="25"/>
  <c r="BA44" i="25"/>
  <c r="AU44" i="25"/>
  <c r="AJ44" i="25"/>
  <c r="AI44" i="25"/>
  <c r="AM44" i="25" s="1"/>
  <c r="AV44" i="25"/>
  <c r="J44" i="25"/>
  <c r="H44" i="25"/>
  <c r="G44" i="25"/>
  <c r="BG109" i="25"/>
  <c r="BE109" i="25"/>
  <c r="BA109" i="25"/>
  <c r="AU109" i="25"/>
  <c r="AJ109" i="25"/>
  <c r="AI109" i="25"/>
  <c r="AM109" i="25" s="1"/>
  <c r="AV109" i="25"/>
  <c r="J109" i="25"/>
  <c r="H109" i="25"/>
  <c r="G109" i="25"/>
  <c r="BG89" i="25"/>
  <c r="BE89" i="25"/>
  <c r="BA89" i="25"/>
  <c r="AU89" i="25"/>
  <c r="AJ89" i="25"/>
  <c r="AI89" i="25"/>
  <c r="AM89" i="25" s="1"/>
  <c r="AO89" i="25" s="1"/>
  <c r="AV89" i="25"/>
  <c r="J89" i="25"/>
  <c r="H89" i="25"/>
  <c r="G89" i="25"/>
  <c r="BG92" i="25"/>
  <c r="BE92" i="25"/>
  <c r="BA92" i="25"/>
  <c r="AU92" i="25"/>
  <c r="AJ92" i="25"/>
  <c r="AI92" i="25"/>
  <c r="AM92" i="25" s="1"/>
  <c r="AO92" i="25" s="1"/>
  <c r="AV92" i="25"/>
  <c r="J92" i="25"/>
  <c r="H92" i="25"/>
  <c r="G92" i="25"/>
  <c r="BG131" i="25"/>
  <c r="BE131" i="25"/>
  <c r="BA131" i="25"/>
  <c r="AU131" i="25"/>
  <c r="AJ131" i="25"/>
  <c r="AI131" i="25"/>
  <c r="AM131" i="25" s="1"/>
  <c r="AV131" i="25"/>
  <c r="J131" i="25"/>
  <c r="H131" i="25"/>
  <c r="G131" i="25"/>
  <c r="BG265" i="25"/>
  <c r="BD265" i="25"/>
  <c r="BE265" i="25" s="1"/>
  <c r="BA265" i="25"/>
  <c r="AU265" i="25"/>
  <c r="AJ265" i="25"/>
  <c r="AI265" i="25"/>
  <c r="AM265" i="25" s="1"/>
  <c r="AV265" i="25"/>
  <c r="J265" i="25"/>
  <c r="H265" i="25"/>
  <c r="G265" i="25"/>
  <c r="BG80" i="25"/>
  <c r="BE80" i="25"/>
  <c r="BA80" i="25"/>
  <c r="AU80" i="25"/>
  <c r="AJ80" i="25"/>
  <c r="AI80" i="25"/>
  <c r="AV80" i="25"/>
  <c r="J80" i="25"/>
  <c r="H80" i="25"/>
  <c r="G80" i="25"/>
  <c r="BG193" i="25"/>
  <c r="BE193" i="25"/>
  <c r="BA193" i="25"/>
  <c r="AU193" i="25"/>
  <c r="AJ193" i="25"/>
  <c r="AI193" i="25"/>
  <c r="AM193" i="25" s="1"/>
  <c r="AO193" i="25" s="1"/>
  <c r="AV193" i="25"/>
  <c r="J193" i="25"/>
  <c r="H193" i="25"/>
  <c r="G193" i="25"/>
  <c r="BG243" i="25"/>
  <c r="BE243" i="25"/>
  <c r="BA243" i="25"/>
  <c r="AU243" i="25"/>
  <c r="AJ243" i="25"/>
  <c r="AI243" i="25"/>
  <c r="AM243" i="25" s="1"/>
  <c r="AV243" i="25"/>
  <c r="J243" i="25"/>
  <c r="H243" i="25"/>
  <c r="G243" i="25"/>
  <c r="BG224" i="25"/>
  <c r="BE224" i="25"/>
  <c r="BA224" i="25"/>
  <c r="AU224" i="25"/>
  <c r="AJ224" i="25"/>
  <c r="AI224" i="25"/>
  <c r="AM224" i="25" s="1"/>
  <c r="AV224" i="25"/>
  <c r="J224" i="25"/>
  <c r="H224" i="25"/>
  <c r="G224" i="25"/>
  <c r="BG105" i="25"/>
  <c r="BE105" i="25"/>
  <c r="BA105" i="25"/>
  <c r="AU105" i="25"/>
  <c r="AJ105" i="25"/>
  <c r="AI105" i="25"/>
  <c r="AV105" i="25"/>
  <c r="J105" i="25"/>
  <c r="H105" i="25"/>
  <c r="G105" i="25"/>
  <c r="BG237" i="25"/>
  <c r="BE237" i="25"/>
  <c r="BA237" i="25"/>
  <c r="AU237" i="25"/>
  <c r="AJ237" i="25"/>
  <c r="AI237" i="25"/>
  <c r="AM237" i="25" s="1"/>
  <c r="AV237" i="25"/>
  <c r="J237" i="25"/>
  <c r="H237" i="25"/>
  <c r="G237" i="25"/>
  <c r="BG64" i="25"/>
  <c r="BE64" i="25"/>
  <c r="BA64" i="25"/>
  <c r="AU64" i="25"/>
  <c r="AJ64" i="25"/>
  <c r="AI64" i="25"/>
  <c r="AM64" i="25" s="1"/>
  <c r="AV64" i="25"/>
  <c r="J64" i="25"/>
  <c r="H64" i="25"/>
  <c r="G64" i="25"/>
  <c r="BG149" i="25"/>
  <c r="BE149" i="25"/>
  <c r="BA149" i="25"/>
  <c r="AU149" i="25"/>
  <c r="AJ149" i="25"/>
  <c r="AI149" i="25"/>
  <c r="AM149" i="25" s="1"/>
  <c r="AV149" i="25"/>
  <c r="J149" i="25"/>
  <c r="H149" i="25"/>
  <c r="G149" i="25"/>
  <c r="BG176" i="25"/>
  <c r="BE176" i="25"/>
  <c r="BA176" i="25"/>
  <c r="AU176" i="25"/>
  <c r="AJ176" i="25"/>
  <c r="AI176" i="25"/>
  <c r="AM176" i="25" s="1"/>
  <c r="AO176" i="25" s="1"/>
  <c r="AV176" i="25"/>
  <c r="J176" i="25"/>
  <c r="H176" i="25"/>
  <c r="G176" i="25"/>
  <c r="BG33" i="25"/>
  <c r="BE33" i="25"/>
  <c r="BA33" i="25"/>
  <c r="AU33" i="25"/>
  <c r="AJ33" i="25"/>
  <c r="AI33" i="25"/>
  <c r="AM33" i="25" s="1"/>
  <c r="AV33" i="25"/>
  <c r="J33" i="25"/>
  <c r="H33" i="25"/>
  <c r="G33" i="25"/>
  <c r="BG187" i="25"/>
  <c r="BE187" i="25"/>
  <c r="BA187" i="25"/>
  <c r="AU187" i="25"/>
  <c r="AJ187" i="25"/>
  <c r="AI187" i="25"/>
  <c r="AM187" i="25" s="1"/>
  <c r="AV187" i="25"/>
  <c r="J187" i="25"/>
  <c r="H187" i="25"/>
  <c r="G187" i="25"/>
  <c r="BG236" i="25"/>
  <c r="BE236" i="25"/>
  <c r="BA236" i="25"/>
  <c r="AU236" i="25"/>
  <c r="AJ236" i="25"/>
  <c r="AI236" i="25"/>
  <c r="AM236" i="25" s="1"/>
  <c r="AV236" i="25"/>
  <c r="J236" i="25"/>
  <c r="H236" i="25"/>
  <c r="G236" i="25"/>
  <c r="BG163" i="25"/>
  <c r="BE163" i="25"/>
  <c r="BA163" i="25"/>
  <c r="AU163" i="25"/>
  <c r="AJ163" i="25"/>
  <c r="AI163" i="25"/>
  <c r="AV163" i="25"/>
  <c r="J163" i="25"/>
  <c r="H163" i="25"/>
  <c r="G163" i="25"/>
  <c r="BG125" i="25"/>
  <c r="BE125" i="25"/>
  <c r="BA125" i="25"/>
  <c r="AU125" i="25"/>
  <c r="AJ125" i="25"/>
  <c r="AI125" i="25"/>
  <c r="AM125" i="25" s="1"/>
  <c r="AV125" i="25"/>
  <c r="J125" i="25"/>
  <c r="H125" i="25"/>
  <c r="G125" i="25"/>
  <c r="BG45" i="25"/>
  <c r="BE45" i="25"/>
  <c r="BA45" i="25"/>
  <c r="AU45" i="25"/>
  <c r="AJ45" i="25"/>
  <c r="AI45" i="25"/>
  <c r="AM45" i="25" s="1"/>
  <c r="AV45" i="25"/>
  <c r="J45" i="25"/>
  <c r="H45" i="25"/>
  <c r="G45" i="25"/>
  <c r="BG57" i="25"/>
  <c r="BE57" i="25"/>
  <c r="BA57" i="25"/>
  <c r="AU57" i="25"/>
  <c r="AJ57" i="25"/>
  <c r="AI57" i="25"/>
  <c r="AM57" i="25" s="1"/>
  <c r="AV57" i="25"/>
  <c r="J57" i="25"/>
  <c r="H57" i="25"/>
  <c r="G57" i="25"/>
  <c r="BG251" i="25"/>
  <c r="BE251" i="25"/>
  <c r="BA251" i="25"/>
  <c r="AU251" i="25"/>
  <c r="AJ251" i="25"/>
  <c r="AI251" i="25"/>
  <c r="AV251" i="25"/>
  <c r="J251" i="25"/>
  <c r="H251" i="25"/>
  <c r="G251" i="25"/>
  <c r="BG161" i="25"/>
  <c r="BE161" i="25"/>
  <c r="BA161" i="25"/>
  <c r="AU161" i="25"/>
  <c r="AJ161" i="25"/>
  <c r="AI161" i="25"/>
  <c r="AM161" i="25" s="1"/>
  <c r="AV161" i="25"/>
  <c r="J161" i="25"/>
  <c r="H161" i="25"/>
  <c r="G161" i="25"/>
  <c r="BG147" i="25"/>
  <c r="BE147" i="25"/>
  <c r="BA147" i="25"/>
  <c r="AU147" i="25"/>
  <c r="AJ147" i="25"/>
  <c r="AI147" i="25"/>
  <c r="AM147" i="25" s="1"/>
  <c r="AV147" i="25"/>
  <c r="J147" i="25"/>
  <c r="H147" i="25"/>
  <c r="G147" i="25"/>
  <c r="BG150" i="25"/>
  <c r="BE150" i="25"/>
  <c r="BA150" i="25"/>
  <c r="AU150" i="25"/>
  <c r="AJ150" i="25"/>
  <c r="AI150" i="25"/>
  <c r="AM150" i="25" s="1"/>
  <c r="AV150" i="25"/>
  <c r="J150" i="25"/>
  <c r="H150" i="25"/>
  <c r="G150" i="25"/>
  <c r="BG213" i="25"/>
  <c r="BE213" i="25"/>
  <c r="BA213" i="25"/>
  <c r="AU213" i="25"/>
  <c r="AJ213" i="25"/>
  <c r="AI213" i="25"/>
  <c r="AV213" i="25"/>
  <c r="J213" i="25"/>
  <c r="H213" i="25"/>
  <c r="G213" i="25"/>
  <c r="BG87" i="25"/>
  <c r="BE87" i="25"/>
  <c r="BA87" i="25"/>
  <c r="AU87" i="25"/>
  <c r="AJ87" i="25"/>
  <c r="AI87" i="25"/>
  <c r="AM87" i="25" s="1"/>
  <c r="AV87" i="25"/>
  <c r="J87" i="25"/>
  <c r="H87" i="25"/>
  <c r="G87" i="25"/>
  <c r="BG209" i="25"/>
  <c r="BE209" i="25"/>
  <c r="BA209" i="25"/>
  <c r="AU209" i="25"/>
  <c r="AM209" i="25"/>
  <c r="AV209" i="25"/>
  <c r="J209" i="25"/>
  <c r="H209" i="25"/>
  <c r="G209" i="25"/>
  <c r="BG158" i="25"/>
  <c r="BE158" i="25"/>
  <c r="BA158" i="25"/>
  <c r="AU158" i="25"/>
  <c r="AJ158" i="25"/>
  <c r="AI158" i="25"/>
  <c r="AM158" i="25" s="1"/>
  <c r="AV158" i="25"/>
  <c r="J158" i="25"/>
  <c r="H158" i="25"/>
  <c r="G158" i="25"/>
  <c r="BG259" i="25"/>
  <c r="BE259" i="25"/>
  <c r="BA259" i="25"/>
  <c r="AU259" i="25"/>
  <c r="AJ259" i="25"/>
  <c r="AI259" i="25"/>
  <c r="AM259" i="25" s="1"/>
  <c r="AO259" i="25" s="1"/>
  <c r="AV259" i="25"/>
  <c r="J259" i="25"/>
  <c r="H259" i="25"/>
  <c r="G259" i="25"/>
  <c r="BG262" i="25"/>
  <c r="BE262" i="25"/>
  <c r="BA262" i="25"/>
  <c r="AU262" i="25"/>
  <c r="AJ262" i="25"/>
  <c r="AI262" i="25"/>
  <c r="AM262" i="25" s="1"/>
  <c r="AV262" i="25"/>
  <c r="J262" i="25"/>
  <c r="H262" i="25"/>
  <c r="G262" i="25"/>
  <c r="BG257" i="25"/>
  <c r="BE257" i="25"/>
  <c r="BA257" i="25"/>
  <c r="AU257" i="25"/>
  <c r="AJ257" i="25"/>
  <c r="AI257" i="25"/>
  <c r="AM257" i="25" s="1"/>
  <c r="AV257" i="25"/>
  <c r="J257" i="25"/>
  <c r="H257" i="25"/>
  <c r="G257" i="25"/>
  <c r="BG177" i="25"/>
  <c r="BE177" i="25"/>
  <c r="BA177" i="25"/>
  <c r="AU177" i="25"/>
  <c r="AJ177" i="25"/>
  <c r="AI177" i="25"/>
  <c r="AM177" i="25" s="1"/>
  <c r="AV177" i="25"/>
  <c r="J177" i="25"/>
  <c r="H177" i="25"/>
  <c r="G177" i="25"/>
  <c r="BG230" i="25"/>
  <c r="BE230" i="25"/>
  <c r="BA230" i="25"/>
  <c r="AU230" i="25"/>
  <c r="AJ230" i="25"/>
  <c r="AI230" i="25"/>
  <c r="AV230" i="25"/>
  <c r="J230" i="25"/>
  <c r="H230" i="25"/>
  <c r="G230" i="25"/>
  <c r="BG189" i="25"/>
  <c r="BE189" i="25"/>
  <c r="BA189" i="25"/>
  <c r="AU189" i="25"/>
  <c r="AJ189" i="25"/>
  <c r="AI189" i="25"/>
  <c r="AM189" i="25" s="1"/>
  <c r="AV189" i="25"/>
  <c r="J189" i="25"/>
  <c r="H189" i="25"/>
  <c r="G189" i="25"/>
  <c r="BG264" i="25"/>
  <c r="BE264" i="25"/>
  <c r="BA264" i="25"/>
  <c r="AU264" i="25"/>
  <c r="AJ264" i="25"/>
  <c r="AI264" i="25"/>
  <c r="AV264" i="25"/>
  <c r="J264" i="25"/>
  <c r="H264" i="25"/>
  <c r="G264" i="25"/>
  <c r="BG266" i="25"/>
  <c r="BE266" i="25"/>
  <c r="BA266" i="25"/>
  <c r="AU266" i="25"/>
  <c r="AJ266" i="25"/>
  <c r="AI266" i="25"/>
  <c r="AM266" i="25" s="1"/>
  <c r="AO266" i="25" s="1"/>
  <c r="AV266" i="25"/>
  <c r="J266" i="25"/>
  <c r="H266" i="25"/>
  <c r="G266" i="25"/>
  <c r="BG232" i="25"/>
  <c r="BE232" i="25"/>
  <c r="BA232" i="25"/>
  <c r="AU232" i="25"/>
  <c r="AJ232" i="25"/>
  <c r="AI232" i="25"/>
  <c r="AM232" i="25" s="1"/>
  <c r="AO232" i="25" s="1"/>
  <c r="AV232" i="25"/>
  <c r="J232" i="25"/>
  <c r="H232" i="25"/>
  <c r="G232" i="25"/>
  <c r="BG178" i="25"/>
  <c r="BE178" i="25"/>
  <c r="BA178" i="25"/>
  <c r="AU178" i="25"/>
  <c r="AJ178" i="25"/>
  <c r="AI178" i="25"/>
  <c r="AM178" i="25" s="1"/>
  <c r="AO178" i="25" s="1"/>
  <c r="AV178" i="25"/>
  <c r="J178" i="25"/>
  <c r="H178" i="25"/>
  <c r="G178" i="25"/>
  <c r="BG234" i="25"/>
  <c r="BE234" i="25"/>
  <c r="BA234" i="25"/>
  <c r="AU234" i="25"/>
  <c r="AJ234" i="25"/>
  <c r="AI234" i="25"/>
  <c r="AV234" i="25"/>
  <c r="J234" i="25"/>
  <c r="H234" i="25"/>
  <c r="G234" i="25"/>
  <c r="BG159" i="25"/>
  <c r="BE159" i="25"/>
  <c r="BA159" i="25"/>
  <c r="AU159" i="25"/>
  <c r="AJ159" i="25"/>
  <c r="AI159" i="25"/>
  <c r="AM159" i="25" s="1"/>
  <c r="AO159" i="25" s="1"/>
  <c r="AV159" i="25"/>
  <c r="J159" i="25"/>
  <c r="H159" i="25"/>
  <c r="G159" i="25"/>
  <c r="BG67" i="25"/>
  <c r="BE67" i="25"/>
  <c r="BA67" i="25"/>
  <c r="AU67" i="25"/>
  <c r="AJ67" i="25"/>
  <c r="AI67" i="25"/>
  <c r="AV67" i="25"/>
  <c r="J67" i="25"/>
  <c r="H67" i="25"/>
  <c r="G67" i="25"/>
  <c r="BG106" i="25"/>
  <c r="BE106" i="25"/>
  <c r="BA106" i="25"/>
  <c r="AU106" i="25"/>
  <c r="AJ106" i="25"/>
  <c r="AI106" i="25"/>
  <c r="AM106" i="25" s="1"/>
  <c r="AO106" i="25" s="1"/>
  <c r="AV106" i="25"/>
  <c r="J106" i="25"/>
  <c r="H106" i="25"/>
  <c r="G106" i="25"/>
  <c r="BG101" i="25"/>
  <c r="BE101" i="25"/>
  <c r="BA101" i="25"/>
  <c r="AU101" i="25"/>
  <c r="AJ101" i="25"/>
  <c r="AI101" i="25"/>
  <c r="AM101" i="25" s="1"/>
  <c r="AO101" i="25" s="1"/>
  <c r="AV101" i="25"/>
  <c r="J101" i="25"/>
  <c r="H101" i="25"/>
  <c r="G101" i="25"/>
  <c r="BG9" i="25"/>
  <c r="BE9" i="25"/>
  <c r="BA9" i="25"/>
  <c r="AU9" i="25"/>
  <c r="AJ9" i="25"/>
  <c r="AI9" i="25"/>
  <c r="AM9" i="25" s="1"/>
  <c r="AO9" i="25" s="1"/>
  <c r="AV9" i="25"/>
  <c r="J9" i="25"/>
  <c r="H9" i="25"/>
  <c r="G9" i="25"/>
  <c r="BG202" i="25"/>
  <c r="BE202" i="25"/>
  <c r="BA202" i="25"/>
  <c r="AU202" i="25"/>
  <c r="AJ202" i="25"/>
  <c r="AI202" i="25"/>
  <c r="AV202" i="25"/>
  <c r="J202" i="25"/>
  <c r="H202" i="25"/>
  <c r="G202" i="25"/>
  <c r="BG203" i="25"/>
  <c r="BE203" i="25"/>
  <c r="BA203" i="25"/>
  <c r="AU203" i="25"/>
  <c r="AJ203" i="25"/>
  <c r="AI203" i="25"/>
  <c r="AM203" i="25" s="1"/>
  <c r="AO203" i="25" s="1"/>
  <c r="AV203" i="25"/>
  <c r="J203" i="25"/>
  <c r="H203" i="25"/>
  <c r="G203" i="25"/>
  <c r="BG220" i="25"/>
  <c r="BE220" i="25"/>
  <c r="BA220" i="25"/>
  <c r="AU220" i="25"/>
  <c r="AJ220" i="25"/>
  <c r="AI220" i="25"/>
  <c r="AV220" i="25"/>
  <c r="J220" i="25"/>
  <c r="H220" i="25"/>
  <c r="G220" i="25"/>
  <c r="BG104" i="25"/>
  <c r="BE104" i="25"/>
  <c r="BA104" i="25"/>
  <c r="AU104" i="25"/>
  <c r="AJ104" i="25"/>
  <c r="AI104" i="25"/>
  <c r="AM104" i="25" s="1"/>
  <c r="AO104" i="25" s="1"/>
  <c r="AV104" i="25"/>
  <c r="J104" i="25"/>
  <c r="H104" i="25"/>
  <c r="G104" i="25"/>
  <c r="BG99" i="25"/>
  <c r="BE99" i="25"/>
  <c r="BA99" i="25"/>
  <c r="AU99" i="25"/>
  <c r="AJ99" i="25"/>
  <c r="AI99" i="25"/>
  <c r="AM99" i="25" s="1"/>
  <c r="AV99" i="25"/>
  <c r="J99" i="25"/>
  <c r="H99" i="25"/>
  <c r="G99" i="25"/>
  <c r="BG260" i="25"/>
  <c r="BE260" i="25"/>
  <c r="BA260" i="25"/>
  <c r="AU260" i="25"/>
  <c r="AJ260" i="25"/>
  <c r="AI260" i="25"/>
  <c r="AM260" i="25" s="1"/>
  <c r="AO260" i="25" s="1"/>
  <c r="AV260" i="25"/>
  <c r="J260" i="25"/>
  <c r="H260" i="25"/>
  <c r="G260" i="25"/>
  <c r="BG160" i="25"/>
  <c r="BE160" i="25"/>
  <c r="BA160" i="25"/>
  <c r="AU160" i="25"/>
  <c r="AJ160" i="25"/>
  <c r="AI160" i="25"/>
  <c r="AM160" i="25" s="1"/>
  <c r="AV160" i="25"/>
  <c r="J160" i="25"/>
  <c r="H160" i="25"/>
  <c r="G160" i="25"/>
  <c r="BG8" i="25"/>
  <c r="BE8" i="25"/>
  <c r="BA8" i="25"/>
  <c r="AU8" i="25"/>
  <c r="AJ8" i="25"/>
  <c r="AI8" i="25"/>
  <c r="AM8" i="25" s="1"/>
  <c r="AV8" i="25"/>
  <c r="J8" i="25"/>
  <c r="H8" i="25"/>
  <c r="G8" i="25"/>
  <c r="BG192" i="25"/>
  <c r="BE192" i="25"/>
  <c r="BA192" i="25"/>
  <c r="AU192" i="25"/>
  <c r="AJ192" i="25"/>
  <c r="AI192" i="25"/>
  <c r="AM192" i="25" s="1"/>
  <c r="AV192" i="25"/>
  <c r="J192" i="25"/>
  <c r="H192" i="25"/>
  <c r="G192" i="25"/>
  <c r="BG248" i="25"/>
  <c r="BE248" i="25"/>
  <c r="BA248" i="25"/>
  <c r="AU248" i="25"/>
  <c r="AJ248" i="25"/>
  <c r="AI248" i="25"/>
  <c r="AV248" i="25"/>
  <c r="J248" i="25"/>
  <c r="H248" i="25"/>
  <c r="G248" i="25"/>
  <c r="BG239" i="25"/>
  <c r="BE239" i="25"/>
  <c r="BA239" i="25"/>
  <c r="AU239" i="25"/>
  <c r="AJ239" i="25"/>
  <c r="AI239" i="25"/>
  <c r="AM239" i="25" s="1"/>
  <c r="AO239" i="25" s="1"/>
  <c r="AV239" i="25"/>
  <c r="J239" i="25"/>
  <c r="H239" i="25"/>
  <c r="G239" i="25"/>
  <c r="BG78" i="25"/>
  <c r="BE78" i="25"/>
  <c r="BA78" i="25"/>
  <c r="AU78" i="25"/>
  <c r="AJ78" i="25"/>
  <c r="AI78" i="25"/>
  <c r="AM78" i="25" s="1"/>
  <c r="AV78" i="25"/>
  <c r="J78" i="25"/>
  <c r="H78" i="25"/>
  <c r="G78" i="25"/>
  <c r="BG242" i="25"/>
  <c r="BE242" i="25"/>
  <c r="BA242" i="25"/>
  <c r="AU242" i="25"/>
  <c r="AJ242" i="25"/>
  <c r="AI242" i="25"/>
  <c r="AM242" i="25" s="1"/>
  <c r="AV242" i="25"/>
  <c r="J242" i="25"/>
  <c r="H242" i="25"/>
  <c r="G242" i="25"/>
  <c r="BG126" i="25"/>
  <c r="BE126" i="25"/>
  <c r="BA126" i="25"/>
  <c r="AU126" i="25"/>
  <c r="AJ126" i="25"/>
  <c r="AI126" i="25"/>
  <c r="AV126" i="25"/>
  <c r="J126" i="25"/>
  <c r="H126" i="25"/>
  <c r="G126" i="25"/>
  <c r="BG82" i="25"/>
  <c r="BE82" i="25"/>
  <c r="BA82" i="25"/>
  <c r="AU82" i="25"/>
  <c r="AJ82" i="25"/>
  <c r="AI82" i="25"/>
  <c r="AM82" i="25" s="1"/>
  <c r="AO82" i="25" s="1"/>
  <c r="AV82" i="25"/>
  <c r="J82" i="25"/>
  <c r="H82" i="25"/>
  <c r="G82" i="25"/>
  <c r="BG62" i="25"/>
  <c r="BE62" i="25"/>
  <c r="BA62" i="25"/>
  <c r="AU62" i="25"/>
  <c r="AJ62" i="25"/>
  <c r="AI62" i="25"/>
  <c r="AM62" i="25" s="1"/>
  <c r="AV62" i="25"/>
  <c r="J62" i="25"/>
  <c r="H62" i="25"/>
  <c r="G62" i="25"/>
  <c r="BG258" i="25"/>
  <c r="BE258" i="25"/>
  <c r="BA258" i="25"/>
  <c r="AU258" i="25"/>
  <c r="AJ258" i="25"/>
  <c r="AI258" i="25"/>
  <c r="AM258" i="25" s="1"/>
  <c r="AV258" i="25"/>
  <c r="J258" i="25"/>
  <c r="H258" i="25"/>
  <c r="G258" i="25"/>
  <c r="BG249" i="25"/>
  <c r="BE249" i="25"/>
  <c r="BA249" i="25"/>
  <c r="AU249" i="25"/>
  <c r="AJ249" i="25"/>
  <c r="AI249" i="25"/>
  <c r="AV249" i="25"/>
  <c r="J249" i="25"/>
  <c r="H249" i="25"/>
  <c r="G249" i="25"/>
  <c r="BG156" i="25"/>
  <c r="BE156" i="25"/>
  <c r="BA156" i="25"/>
  <c r="AU156" i="25"/>
  <c r="AJ156" i="25"/>
  <c r="AI156" i="25"/>
  <c r="AM156" i="25" s="1"/>
  <c r="AO156" i="25" s="1"/>
  <c r="AV156" i="25"/>
  <c r="J156" i="25"/>
  <c r="H156" i="25"/>
  <c r="G156" i="25"/>
  <c r="BG255" i="25"/>
  <c r="BE255" i="25"/>
  <c r="BA255" i="25"/>
  <c r="AU255" i="25"/>
  <c r="AJ255" i="25"/>
  <c r="AI255" i="25"/>
  <c r="AM255" i="25" s="1"/>
  <c r="AV255" i="25"/>
  <c r="J255" i="25"/>
  <c r="H255" i="25"/>
  <c r="G255" i="25"/>
  <c r="BG201" i="25"/>
  <c r="BE201" i="25"/>
  <c r="BA201" i="25"/>
  <c r="AU201" i="25"/>
  <c r="AJ201" i="25"/>
  <c r="AI201" i="25"/>
  <c r="AM201" i="25" s="1"/>
  <c r="AV201" i="25"/>
  <c r="J201" i="25"/>
  <c r="H201" i="25"/>
  <c r="G201" i="25"/>
  <c r="BG215" i="25"/>
  <c r="BE215" i="25"/>
  <c r="BA215" i="25"/>
  <c r="AU215" i="25"/>
  <c r="AJ215" i="25"/>
  <c r="AI215" i="25"/>
  <c r="AV215" i="25"/>
  <c r="J215" i="25"/>
  <c r="H215" i="25"/>
  <c r="G215" i="25"/>
  <c r="BG238" i="25"/>
  <c r="BE238" i="25"/>
  <c r="BA238" i="25"/>
  <c r="AU238" i="25"/>
  <c r="AJ238" i="25"/>
  <c r="AI238" i="25"/>
  <c r="AM238" i="25" s="1"/>
  <c r="AV238" i="25"/>
  <c r="J238" i="25"/>
  <c r="H238" i="25"/>
  <c r="G238" i="25"/>
  <c r="BG267" i="25"/>
  <c r="BE267" i="25"/>
  <c r="BA267" i="25"/>
  <c r="AU267" i="25"/>
  <c r="AJ267" i="25"/>
  <c r="AI267" i="25"/>
  <c r="AM267" i="25" s="1"/>
  <c r="AV267" i="25"/>
  <c r="J267" i="25"/>
  <c r="H267" i="25"/>
  <c r="G267" i="25"/>
  <c r="BG119" i="25"/>
  <c r="BE119" i="25"/>
  <c r="BA119" i="25"/>
  <c r="AU119" i="25"/>
  <c r="AJ119" i="25"/>
  <c r="AI119" i="25"/>
  <c r="AM119" i="25" s="1"/>
  <c r="AV119" i="25"/>
  <c r="J119" i="25"/>
  <c r="H119" i="25"/>
  <c r="G119" i="25"/>
  <c r="BG191" i="25"/>
  <c r="BE191" i="25"/>
  <c r="BA191" i="25"/>
  <c r="AU191" i="25"/>
  <c r="AJ191" i="25"/>
  <c r="AI191" i="25"/>
  <c r="AV191" i="25"/>
  <c r="J191" i="25"/>
  <c r="H191" i="25"/>
  <c r="G191" i="25"/>
  <c r="BG148" i="25"/>
  <c r="BE148" i="25"/>
  <c r="BA148" i="25"/>
  <c r="AU148" i="25"/>
  <c r="AJ148" i="25"/>
  <c r="AI148" i="25"/>
  <c r="AM148" i="25" s="1"/>
  <c r="AV148" i="25"/>
  <c r="J148" i="25"/>
  <c r="H148" i="25"/>
  <c r="G148" i="25"/>
  <c r="BG98" i="25"/>
  <c r="BE98" i="25"/>
  <c r="BA98" i="25"/>
  <c r="AU98" i="25"/>
  <c r="AJ98" i="25"/>
  <c r="AI98" i="25"/>
  <c r="AM98" i="25" s="1"/>
  <c r="AV98" i="25"/>
  <c r="J98" i="25"/>
  <c r="H98" i="25"/>
  <c r="G98" i="25"/>
  <c r="BG81" i="25"/>
  <c r="BE81" i="25"/>
  <c r="BA81" i="25"/>
  <c r="AU81" i="25"/>
  <c r="AJ81" i="25"/>
  <c r="AI81" i="25"/>
  <c r="AM81" i="25" s="1"/>
  <c r="AV81" i="25"/>
  <c r="J81" i="25"/>
  <c r="H81" i="25"/>
  <c r="G81" i="25"/>
  <c r="BG73" i="25"/>
  <c r="BE73" i="25"/>
  <c r="BA73" i="25"/>
  <c r="AU73" i="25"/>
  <c r="AJ73" i="25"/>
  <c r="AI73" i="25"/>
  <c r="AV73" i="25"/>
  <c r="J73" i="25"/>
  <c r="H73" i="25"/>
  <c r="G73" i="25"/>
  <c r="BG261" i="25"/>
  <c r="BE261" i="25"/>
  <c r="BA261" i="25"/>
  <c r="AU261" i="25"/>
  <c r="AJ261" i="25"/>
  <c r="AI261" i="25"/>
  <c r="AM261" i="25" s="1"/>
  <c r="AV261" i="25"/>
  <c r="J261" i="25"/>
  <c r="H261" i="25"/>
  <c r="G261" i="25"/>
  <c r="BG225" i="25"/>
  <c r="BE225" i="25"/>
  <c r="BA225" i="25"/>
  <c r="AU225" i="25"/>
  <c r="AJ225" i="25"/>
  <c r="AI225" i="25"/>
  <c r="AM225" i="25" s="1"/>
  <c r="AV225" i="25"/>
  <c r="J225" i="25"/>
  <c r="H225" i="25"/>
  <c r="G225" i="25"/>
  <c r="BG246" i="25"/>
  <c r="BE246" i="25"/>
  <c r="BA246" i="25"/>
  <c r="AU246" i="25"/>
  <c r="AJ246" i="25"/>
  <c r="AI246" i="25"/>
  <c r="AM246" i="25" s="1"/>
  <c r="AV246" i="25"/>
  <c r="J246" i="25"/>
  <c r="H246" i="25"/>
  <c r="G246" i="25"/>
  <c r="BG221" i="25"/>
  <c r="BE221" i="25"/>
  <c r="BA221" i="25"/>
  <c r="AU221" i="25"/>
  <c r="AJ221" i="25"/>
  <c r="AI221" i="25"/>
  <c r="AV221" i="25"/>
  <c r="J221" i="25"/>
  <c r="H221" i="25"/>
  <c r="G221" i="25"/>
  <c r="BE53" i="25"/>
  <c r="BA53" i="25"/>
  <c r="AU53" i="25"/>
  <c r="AJ53" i="25"/>
  <c r="AI53" i="25"/>
  <c r="AV53" i="25"/>
  <c r="J53" i="25"/>
  <c r="H53" i="25"/>
  <c r="G53" i="25"/>
  <c r="BG100" i="25"/>
  <c r="BE100" i="25"/>
  <c r="BA100" i="25"/>
  <c r="AU100" i="25"/>
  <c r="AJ100" i="25"/>
  <c r="AI100" i="25"/>
  <c r="AM100" i="25" s="1"/>
  <c r="AV100" i="25"/>
  <c r="J100" i="25"/>
  <c r="H100" i="25"/>
  <c r="G100" i="25"/>
  <c r="BG164" i="25"/>
  <c r="BE164" i="25"/>
  <c r="BA164" i="25"/>
  <c r="AU164" i="25"/>
  <c r="AJ164" i="25"/>
  <c r="AI164" i="25"/>
  <c r="AM164" i="25" s="1"/>
  <c r="AV164" i="25"/>
  <c r="J164" i="25"/>
  <c r="H164" i="25"/>
  <c r="G164" i="25"/>
  <c r="BG240" i="25"/>
  <c r="BE240" i="25"/>
  <c r="BA240" i="25"/>
  <c r="AU240" i="25"/>
  <c r="AJ240" i="25"/>
  <c r="AI240" i="25"/>
  <c r="AM240" i="25" s="1"/>
  <c r="AV240" i="25"/>
  <c r="J240" i="25"/>
  <c r="H240" i="25"/>
  <c r="G240" i="25"/>
  <c r="BG204" i="25"/>
  <c r="BE204" i="25"/>
  <c r="BA204" i="25"/>
  <c r="AU204" i="25"/>
  <c r="AJ204" i="25"/>
  <c r="AI204" i="25"/>
  <c r="AV204" i="25"/>
  <c r="J204" i="25"/>
  <c r="H204" i="25"/>
  <c r="G204" i="25"/>
  <c r="BG180" i="25"/>
  <c r="BE180" i="25"/>
  <c r="BA180" i="25"/>
  <c r="AU180" i="25"/>
  <c r="AJ180" i="25"/>
  <c r="AI180" i="25"/>
  <c r="AM180" i="25" s="1"/>
  <c r="AV180" i="25"/>
  <c r="J180" i="25"/>
  <c r="H180" i="25"/>
  <c r="G180" i="25"/>
  <c r="BG84" i="25"/>
  <c r="BE84" i="25"/>
  <c r="BA84" i="25"/>
  <c r="AU84" i="25"/>
  <c r="AJ84" i="25"/>
  <c r="AI84" i="25"/>
  <c r="AM84" i="25" s="1"/>
  <c r="AV84" i="25"/>
  <c r="J84" i="25"/>
  <c r="H84" i="25"/>
  <c r="G84" i="25"/>
  <c r="BG48" i="25"/>
  <c r="BE48" i="25"/>
  <c r="BA48" i="25"/>
  <c r="AU48" i="25"/>
  <c r="AJ48" i="25"/>
  <c r="AI48" i="25"/>
  <c r="AM48" i="25" s="1"/>
  <c r="AO48" i="25" s="1"/>
  <c r="AV48" i="25"/>
  <c r="J48" i="25"/>
  <c r="H48" i="25"/>
  <c r="G48" i="25"/>
  <c r="BG179" i="25"/>
  <c r="BE179" i="25"/>
  <c r="BA179" i="25"/>
  <c r="AU179" i="25"/>
  <c r="AJ179" i="25"/>
  <c r="AI179" i="25"/>
  <c r="AV179" i="25"/>
  <c r="J179" i="25"/>
  <c r="H179" i="25"/>
  <c r="G179" i="25"/>
  <c r="BG123" i="25"/>
  <c r="BE123" i="25"/>
  <c r="BA123" i="25"/>
  <c r="AU123" i="25"/>
  <c r="AJ123" i="25"/>
  <c r="AI123" i="25"/>
  <c r="AM123" i="25" s="1"/>
  <c r="AO123" i="25" s="1"/>
  <c r="AV123" i="25"/>
  <c r="J123" i="25"/>
  <c r="H123" i="25"/>
  <c r="G123" i="25"/>
  <c r="BG143" i="25"/>
  <c r="BE143" i="25"/>
  <c r="BA143" i="25"/>
  <c r="AU143" i="25"/>
  <c r="AJ143" i="25"/>
  <c r="AI143" i="25"/>
  <c r="AM143" i="25" s="1"/>
  <c r="AO143" i="25" s="1"/>
  <c r="AV143" i="25"/>
  <c r="J143" i="25"/>
  <c r="H143" i="25"/>
  <c r="G143" i="25"/>
  <c r="BG10" i="25"/>
  <c r="BE10" i="25"/>
  <c r="BA10" i="25"/>
  <c r="AU10" i="25"/>
  <c r="AJ10" i="25"/>
  <c r="AI10" i="25"/>
  <c r="AM10" i="25" s="1"/>
  <c r="AO10" i="25" s="1"/>
  <c r="AV10" i="25"/>
  <c r="J10" i="25"/>
  <c r="H10" i="25"/>
  <c r="G10" i="25"/>
  <c r="BG228" i="25"/>
  <c r="BE228" i="25"/>
  <c r="BA228" i="25"/>
  <c r="AU228" i="25"/>
  <c r="AJ228" i="25"/>
  <c r="AI228" i="25"/>
  <c r="AM228" i="25" s="1"/>
  <c r="AO228" i="25" s="1"/>
  <c r="AV228" i="25"/>
  <c r="J228" i="25"/>
  <c r="H228" i="25"/>
  <c r="G228" i="25"/>
  <c r="BG173" i="25"/>
  <c r="BE173" i="25"/>
  <c r="BA173" i="25"/>
  <c r="AU173" i="25"/>
  <c r="AJ173" i="25"/>
  <c r="AI173" i="25"/>
  <c r="AM173" i="25" s="1"/>
  <c r="AO173" i="25" s="1"/>
  <c r="AV173" i="25"/>
  <c r="J173" i="25"/>
  <c r="H173" i="25"/>
  <c r="G173" i="25"/>
  <c r="BG139" i="25"/>
  <c r="BE139" i="25"/>
  <c r="BA139" i="25"/>
  <c r="AU139" i="25"/>
  <c r="AJ139" i="25"/>
  <c r="AI139" i="25"/>
  <c r="AV139" i="25"/>
  <c r="J139" i="25"/>
  <c r="H139" i="25"/>
  <c r="G139" i="25"/>
  <c r="BG185" i="25"/>
  <c r="BE185" i="25"/>
  <c r="BA185" i="25"/>
  <c r="AU185" i="25"/>
  <c r="AJ185" i="25"/>
  <c r="AI185" i="25"/>
  <c r="AM185" i="25" s="1"/>
  <c r="AO185" i="25" s="1"/>
  <c r="AV185" i="25"/>
  <c r="J185" i="25"/>
  <c r="H185" i="25"/>
  <c r="G185" i="25"/>
  <c r="BG91" i="25"/>
  <c r="BE91" i="25"/>
  <c r="BA91" i="25"/>
  <c r="AU91" i="25"/>
  <c r="AJ91" i="25"/>
  <c r="AI91" i="25"/>
  <c r="AV91" i="25"/>
  <c r="J91" i="25"/>
  <c r="H91" i="25"/>
  <c r="G91" i="25"/>
  <c r="BG77" i="25"/>
  <c r="BE77" i="25"/>
  <c r="BA77" i="25"/>
  <c r="AU77" i="25"/>
  <c r="AJ77" i="25"/>
  <c r="AI77" i="25"/>
  <c r="AM77" i="25" s="1"/>
  <c r="AO77" i="25" s="1"/>
  <c r="AV77" i="25"/>
  <c r="J77" i="25"/>
  <c r="H77" i="25"/>
  <c r="G77" i="25"/>
  <c r="BG120" i="25"/>
  <c r="BE120" i="25"/>
  <c r="BA120" i="25"/>
  <c r="AU120" i="25"/>
  <c r="AJ120" i="25"/>
  <c r="AI120" i="25"/>
  <c r="AM120" i="25" s="1"/>
  <c r="AO120" i="25" s="1"/>
  <c r="AV120" i="25"/>
  <c r="J120" i="25"/>
  <c r="H120" i="25"/>
  <c r="G120" i="25"/>
  <c r="BG138" i="25"/>
  <c r="BE138" i="25"/>
  <c r="BA138" i="25"/>
  <c r="AU138" i="25"/>
  <c r="AJ138" i="25"/>
  <c r="AI138" i="25"/>
  <c r="AM138" i="25" s="1"/>
  <c r="AO138" i="25" s="1"/>
  <c r="AV138" i="25"/>
  <c r="J138" i="25"/>
  <c r="H138" i="25"/>
  <c r="G138" i="25"/>
  <c r="BG169" i="25"/>
  <c r="BE169" i="25"/>
  <c r="BA169" i="25"/>
  <c r="AU169" i="25"/>
  <c r="AJ169" i="25"/>
  <c r="AI169" i="25"/>
  <c r="AV169" i="25"/>
  <c r="J169" i="25"/>
  <c r="H169" i="25"/>
  <c r="G169" i="25"/>
  <c r="BG146" i="25"/>
  <c r="BE146" i="25"/>
  <c r="BA146" i="25"/>
  <c r="AU146" i="25"/>
  <c r="AJ146" i="25"/>
  <c r="AI146" i="25"/>
  <c r="AM146" i="25" s="1"/>
  <c r="AO146" i="25" s="1"/>
  <c r="AV146" i="25"/>
  <c r="J146" i="25"/>
  <c r="H146" i="25"/>
  <c r="G146" i="25"/>
  <c r="BG152" i="25"/>
  <c r="BE152" i="25"/>
  <c r="BA152" i="25"/>
  <c r="AU152" i="25"/>
  <c r="AJ152" i="25"/>
  <c r="AI152" i="25"/>
  <c r="AV152" i="25"/>
  <c r="J152" i="25"/>
  <c r="H152" i="25"/>
  <c r="G152" i="25"/>
  <c r="BG153" i="25"/>
  <c r="BE153" i="25"/>
  <c r="BA153" i="25"/>
  <c r="AU153" i="25"/>
  <c r="AJ153" i="25"/>
  <c r="AI153" i="25"/>
  <c r="AM153" i="25" s="1"/>
  <c r="AV153" i="25"/>
  <c r="J153" i="25"/>
  <c r="H153" i="25"/>
  <c r="G153" i="25"/>
  <c r="BG18" i="25"/>
  <c r="BE18" i="25"/>
  <c r="BA18" i="25"/>
  <c r="AU18" i="25"/>
  <c r="AJ18" i="25"/>
  <c r="AI18" i="25"/>
  <c r="AM18" i="25" s="1"/>
  <c r="AO18" i="25" s="1"/>
  <c r="AV18" i="25"/>
  <c r="J18" i="25"/>
  <c r="H18" i="25"/>
  <c r="G18" i="25"/>
  <c r="BG94" i="25"/>
  <c r="BE94" i="25"/>
  <c r="BA94" i="25"/>
  <c r="AU94" i="25"/>
  <c r="AJ94" i="25"/>
  <c r="AI94" i="25"/>
  <c r="AM94" i="25" s="1"/>
  <c r="AV94" i="25"/>
  <c r="J94" i="25"/>
  <c r="H94" i="25"/>
  <c r="G94" i="25"/>
  <c r="BG142" i="25"/>
  <c r="BE142" i="25"/>
  <c r="BA142" i="25"/>
  <c r="AU142" i="25"/>
  <c r="AJ142" i="25"/>
  <c r="AI142" i="25"/>
  <c r="AM142" i="25" s="1"/>
  <c r="AV142" i="25"/>
  <c r="J142" i="25"/>
  <c r="H142" i="25"/>
  <c r="G142" i="25"/>
  <c r="BG41" i="25"/>
  <c r="BE41" i="25"/>
  <c r="BA41" i="25"/>
  <c r="AU41" i="25"/>
  <c r="AJ41" i="25"/>
  <c r="AI41" i="25"/>
  <c r="AM41" i="25" s="1"/>
  <c r="AV41" i="25"/>
  <c r="J41" i="25"/>
  <c r="H41" i="25"/>
  <c r="G41" i="25"/>
  <c r="BG27" i="25"/>
  <c r="BE27" i="25"/>
  <c r="BA27" i="25"/>
  <c r="AU27" i="25"/>
  <c r="AJ27" i="25"/>
  <c r="AI27" i="25"/>
  <c r="AM27" i="25" s="1"/>
  <c r="AO27" i="25" s="1"/>
  <c r="AV27" i="25"/>
  <c r="J27" i="25"/>
  <c r="H27" i="25"/>
  <c r="G27" i="25"/>
  <c r="BG71" i="25"/>
  <c r="BE71" i="25"/>
  <c r="BA71" i="25"/>
  <c r="AU71" i="25"/>
  <c r="AJ71" i="25"/>
  <c r="AI71" i="25"/>
  <c r="AM71" i="25" s="1"/>
  <c r="AO71" i="25" s="1"/>
  <c r="AV71" i="25"/>
  <c r="J71" i="25"/>
  <c r="H71" i="25"/>
  <c r="G71" i="25"/>
  <c r="BG198" i="25"/>
  <c r="BE198" i="25"/>
  <c r="BA198" i="25"/>
  <c r="AU198" i="25"/>
  <c r="AJ198" i="25"/>
  <c r="AI198" i="25"/>
  <c r="AM198" i="25" s="1"/>
  <c r="AV198" i="25"/>
  <c r="J198" i="25"/>
  <c r="H198" i="25"/>
  <c r="G198" i="25"/>
  <c r="BG155" i="25"/>
  <c r="BE155" i="25"/>
  <c r="BA155" i="25"/>
  <c r="AU155" i="25"/>
  <c r="AJ155" i="25"/>
  <c r="AI155" i="25"/>
  <c r="AM155" i="25" s="1"/>
  <c r="AV155" i="25"/>
  <c r="J155" i="25"/>
  <c r="H155" i="25"/>
  <c r="G155" i="25"/>
  <c r="BG111" i="25"/>
  <c r="BE111" i="25"/>
  <c r="BA111" i="25"/>
  <c r="AU111" i="25"/>
  <c r="AJ111" i="25"/>
  <c r="AI111" i="25"/>
  <c r="AV111" i="25"/>
  <c r="J111" i="25"/>
  <c r="H111" i="25"/>
  <c r="G111" i="25"/>
  <c r="BG188" i="25"/>
  <c r="BE188" i="25"/>
  <c r="BA188" i="25"/>
  <c r="AU188" i="25"/>
  <c r="AJ188" i="25"/>
  <c r="AI188" i="25"/>
  <c r="AM188" i="25" s="1"/>
  <c r="AV188" i="25"/>
  <c r="J188" i="25"/>
  <c r="H188" i="25"/>
  <c r="G188" i="25"/>
  <c r="BG247" i="25"/>
  <c r="BE247" i="25"/>
  <c r="BA247" i="25"/>
  <c r="AU247" i="25"/>
  <c r="AJ247" i="25"/>
  <c r="AI247" i="25"/>
  <c r="AM247" i="25" s="1"/>
  <c r="AV247" i="25"/>
  <c r="J247" i="25"/>
  <c r="H247" i="25"/>
  <c r="G247" i="25"/>
  <c r="BG124" i="25"/>
  <c r="BE124" i="25"/>
  <c r="BA124" i="25"/>
  <c r="AU124" i="25"/>
  <c r="AJ124" i="25"/>
  <c r="AI124" i="25"/>
  <c r="AM124" i="25" s="1"/>
  <c r="AV124" i="25"/>
  <c r="J124" i="25"/>
  <c r="H124" i="25"/>
  <c r="G124" i="25"/>
  <c r="BG154" i="25"/>
  <c r="BE154" i="25"/>
  <c r="BA154" i="25"/>
  <c r="AU154" i="25"/>
  <c r="AJ154" i="25"/>
  <c r="AI154" i="25"/>
  <c r="AM154" i="25" s="1"/>
  <c r="AO154" i="25" s="1"/>
  <c r="AV154" i="25"/>
  <c r="J154" i="25"/>
  <c r="H154" i="25"/>
  <c r="G154" i="25"/>
  <c r="BG207" i="25"/>
  <c r="BE207" i="25"/>
  <c r="BA207" i="25"/>
  <c r="AU207" i="25"/>
  <c r="AJ207" i="25"/>
  <c r="AI207" i="25"/>
  <c r="AM207" i="25" s="1"/>
  <c r="AV207" i="25"/>
  <c r="J207" i="25"/>
  <c r="H207" i="25"/>
  <c r="G207" i="25"/>
  <c r="BG182" i="25"/>
  <c r="BE182" i="25"/>
  <c r="BA182" i="25"/>
  <c r="AU182" i="25"/>
  <c r="AJ182" i="25"/>
  <c r="AI182" i="25"/>
  <c r="AM182" i="25" s="1"/>
  <c r="AV182" i="25"/>
  <c r="J182" i="25"/>
  <c r="H182" i="25"/>
  <c r="G182" i="25"/>
  <c r="BG103" i="25"/>
  <c r="BE103" i="25"/>
  <c r="BA103" i="25"/>
  <c r="AU103" i="25"/>
  <c r="AJ103" i="25"/>
  <c r="AI103" i="25"/>
  <c r="AM103" i="25" s="1"/>
  <c r="AV103" i="25"/>
  <c r="J103" i="25"/>
  <c r="H103" i="25"/>
  <c r="G103" i="25"/>
  <c r="BG208" i="25"/>
  <c r="BE208" i="25"/>
  <c r="BA208" i="25"/>
  <c r="AU208" i="25"/>
  <c r="AJ208" i="25"/>
  <c r="AI208" i="25"/>
  <c r="AV208" i="25"/>
  <c r="J208" i="25"/>
  <c r="H208" i="25"/>
  <c r="G208" i="25"/>
  <c r="BG171" i="25"/>
  <c r="BE171" i="25"/>
  <c r="BA171" i="25"/>
  <c r="AU171" i="25"/>
  <c r="AJ171" i="25"/>
  <c r="AI171" i="25"/>
  <c r="AM171" i="25" s="1"/>
  <c r="AO171" i="25" s="1"/>
  <c r="AV171" i="25"/>
  <c r="J171" i="25"/>
  <c r="H171" i="25"/>
  <c r="G171" i="25"/>
  <c r="BG11" i="25"/>
  <c r="BE11" i="25"/>
  <c r="BA11" i="25"/>
  <c r="AU11" i="25"/>
  <c r="AJ11" i="25"/>
  <c r="AI11" i="25"/>
  <c r="AM11" i="25" s="1"/>
  <c r="AN11" i="25" s="1"/>
  <c r="AV11" i="25"/>
  <c r="J11" i="25"/>
  <c r="H11" i="25"/>
  <c r="G11" i="25"/>
  <c r="BG241" i="25"/>
  <c r="BE241" i="25"/>
  <c r="BA241" i="25"/>
  <c r="AU241" i="25"/>
  <c r="AJ241" i="25"/>
  <c r="AI241" i="25"/>
  <c r="AM241" i="25" s="1"/>
  <c r="AV241" i="25"/>
  <c r="J241" i="25"/>
  <c r="H241" i="25"/>
  <c r="G241" i="25"/>
  <c r="BG136" i="25"/>
  <c r="BE136" i="25"/>
  <c r="BA136" i="25"/>
  <c r="AU136" i="25"/>
  <c r="AJ136" i="25"/>
  <c r="AI136" i="25"/>
  <c r="AV136" i="25"/>
  <c r="J136" i="25"/>
  <c r="H136" i="25"/>
  <c r="G136" i="25"/>
  <c r="BG59" i="25"/>
  <c r="BE59" i="25"/>
  <c r="BA59" i="25"/>
  <c r="AU59" i="25"/>
  <c r="AJ59" i="25"/>
  <c r="AI59" i="25"/>
  <c r="AM59" i="25" s="1"/>
  <c r="AO59" i="25" s="1"/>
  <c r="AV59" i="25"/>
  <c r="J59" i="25"/>
  <c r="H59" i="25"/>
  <c r="G59" i="25"/>
  <c r="BG245" i="25"/>
  <c r="BE245" i="25"/>
  <c r="BA245" i="25"/>
  <c r="AU245" i="25"/>
  <c r="AJ245" i="25"/>
  <c r="AI245" i="25"/>
  <c r="AM245" i="25" s="1"/>
  <c r="AV245" i="25"/>
  <c r="J245" i="25"/>
  <c r="H245" i="25"/>
  <c r="G245" i="25"/>
  <c r="BG129" i="25"/>
  <c r="BE129" i="25"/>
  <c r="BA129" i="25"/>
  <c r="AU129" i="25"/>
  <c r="AJ129" i="25"/>
  <c r="AI129" i="25"/>
  <c r="AM129" i="25" s="1"/>
  <c r="AV129" i="25"/>
  <c r="J129" i="25"/>
  <c r="H129" i="25"/>
  <c r="G129" i="25"/>
  <c r="BG102" i="25"/>
  <c r="BE102" i="25"/>
  <c r="BA102" i="25"/>
  <c r="AU102" i="25"/>
  <c r="AJ102" i="25"/>
  <c r="AI102" i="25"/>
  <c r="AV102" i="25"/>
  <c r="J102" i="25"/>
  <c r="H102" i="25"/>
  <c r="G102" i="25"/>
  <c r="BG194" i="25"/>
  <c r="BE194" i="25"/>
  <c r="BA194" i="25"/>
  <c r="AU194" i="25"/>
  <c r="AJ194" i="25"/>
  <c r="AI194" i="25"/>
  <c r="AM194" i="25" s="1"/>
  <c r="AV194" i="25"/>
  <c r="J194" i="25"/>
  <c r="H194" i="25"/>
  <c r="G194" i="25"/>
  <c r="BG253" i="25"/>
  <c r="BE253" i="25"/>
  <c r="BA253" i="25"/>
  <c r="AU253" i="25"/>
  <c r="AJ253" i="25"/>
  <c r="AI253" i="25"/>
  <c r="AM253" i="25" s="1"/>
  <c r="AV253" i="25"/>
  <c r="J253" i="25"/>
  <c r="H253" i="25"/>
  <c r="G253" i="25"/>
  <c r="BG144" i="25"/>
  <c r="BE144" i="25"/>
  <c r="BA144" i="25"/>
  <c r="AU144" i="25"/>
  <c r="AJ144" i="25"/>
  <c r="AI144" i="25"/>
  <c r="AM144" i="25" s="1"/>
  <c r="AV144" i="25"/>
  <c r="J144" i="25"/>
  <c r="H144" i="25"/>
  <c r="G144" i="25"/>
  <c r="BG21" i="25"/>
  <c r="BE21" i="25"/>
  <c r="BA21" i="25"/>
  <c r="AU21" i="25"/>
  <c r="AJ21" i="25"/>
  <c r="AI21" i="25"/>
  <c r="AV21" i="25"/>
  <c r="J21" i="25"/>
  <c r="H21" i="25"/>
  <c r="G21" i="25"/>
  <c r="BG46" i="25"/>
  <c r="BE46" i="25"/>
  <c r="BA46" i="25"/>
  <c r="AU46" i="25"/>
  <c r="AJ46" i="25"/>
  <c r="AI46" i="25"/>
  <c r="AM46" i="25" s="1"/>
  <c r="AV46" i="25"/>
  <c r="J46" i="25"/>
  <c r="H46" i="25"/>
  <c r="G46" i="25"/>
  <c r="BG166" i="25"/>
  <c r="BE166" i="25"/>
  <c r="BA166" i="25"/>
  <c r="AU166" i="25"/>
  <c r="AJ166" i="25"/>
  <c r="AI166" i="25"/>
  <c r="AV166" i="25"/>
  <c r="J166" i="25"/>
  <c r="H166" i="25"/>
  <c r="G166" i="25"/>
  <c r="BG210" i="25"/>
  <c r="BE210" i="25"/>
  <c r="BA210" i="25"/>
  <c r="AU210" i="25"/>
  <c r="AJ210" i="25"/>
  <c r="AI210" i="25"/>
  <c r="AM210" i="25" s="1"/>
  <c r="AV210" i="25"/>
  <c r="J210" i="25"/>
  <c r="H210" i="25"/>
  <c r="G210" i="25"/>
  <c r="BG90" i="25"/>
  <c r="BE90" i="25"/>
  <c r="BA90" i="25"/>
  <c r="AU90" i="25"/>
  <c r="AJ90" i="25"/>
  <c r="AI90" i="25"/>
  <c r="AV90" i="25"/>
  <c r="J90" i="25"/>
  <c r="H90" i="25"/>
  <c r="G90" i="25"/>
  <c r="BG167" i="25"/>
  <c r="BE167" i="25"/>
  <c r="BA167" i="25"/>
  <c r="AU167" i="25"/>
  <c r="AJ167" i="25"/>
  <c r="AI167" i="25"/>
  <c r="AM167" i="25" s="1"/>
  <c r="AV167" i="25"/>
  <c r="J167" i="25"/>
  <c r="H167" i="25"/>
  <c r="G167" i="25"/>
  <c r="BG113" i="25"/>
  <c r="BE113" i="25"/>
  <c r="BA113" i="25"/>
  <c r="AU113" i="25"/>
  <c r="AJ113" i="25"/>
  <c r="AI113" i="25"/>
  <c r="AM113" i="25" s="1"/>
  <c r="AV113" i="25"/>
  <c r="J113" i="25"/>
  <c r="H113" i="25"/>
  <c r="G113" i="25"/>
  <c r="BG26" i="25"/>
  <c r="BE26" i="25"/>
  <c r="BA26" i="25"/>
  <c r="AU26" i="25"/>
  <c r="AJ26" i="25"/>
  <c r="AI26" i="25"/>
  <c r="AM26" i="25" s="1"/>
  <c r="AV26" i="25"/>
  <c r="J26" i="25"/>
  <c r="H26" i="25"/>
  <c r="G26" i="25"/>
  <c r="BG216" i="25"/>
  <c r="BE216" i="25"/>
  <c r="BA216" i="25"/>
  <c r="AU216" i="25"/>
  <c r="AJ216" i="25"/>
  <c r="AI216" i="25"/>
  <c r="AV216" i="25"/>
  <c r="J216" i="25"/>
  <c r="H216" i="25"/>
  <c r="G216" i="25"/>
  <c r="BG170" i="25"/>
  <c r="BE170" i="25"/>
  <c r="BA170" i="25"/>
  <c r="AU170" i="25"/>
  <c r="AJ170" i="25"/>
  <c r="AI170" i="25"/>
  <c r="AM170" i="25" s="1"/>
  <c r="AV170" i="25"/>
  <c r="J170" i="25"/>
  <c r="H170" i="25"/>
  <c r="G170" i="25"/>
  <c r="BG231" i="25"/>
  <c r="BE231" i="25"/>
  <c r="BA231" i="25"/>
  <c r="AU231" i="25"/>
  <c r="AJ231" i="25"/>
  <c r="AI231" i="25"/>
  <c r="AM231" i="25" s="1"/>
  <c r="AV231" i="25"/>
  <c r="J231" i="25"/>
  <c r="H231" i="25"/>
  <c r="G231" i="25"/>
  <c r="BG229" i="25"/>
  <c r="BE229" i="25"/>
  <c r="BA229" i="25"/>
  <c r="AU229" i="25"/>
  <c r="AJ229" i="25"/>
  <c r="AI229" i="25"/>
  <c r="AM229" i="25" s="1"/>
  <c r="AV229" i="25"/>
  <c r="J229" i="25"/>
  <c r="H229" i="25"/>
  <c r="G229" i="25"/>
  <c r="BG181" i="25"/>
  <c r="BE181" i="25"/>
  <c r="BA181" i="25"/>
  <c r="AU181" i="25"/>
  <c r="AJ181" i="25"/>
  <c r="AI181" i="25"/>
  <c r="AV181" i="25"/>
  <c r="J181" i="25"/>
  <c r="H181" i="25"/>
  <c r="G181" i="25"/>
  <c r="BG130" i="25"/>
  <c r="BE130" i="25"/>
  <c r="BA130" i="25"/>
  <c r="AU130" i="25"/>
  <c r="AJ130" i="25"/>
  <c r="AI130" i="25"/>
  <c r="AM130" i="25" s="1"/>
  <c r="AV130" i="25"/>
  <c r="J130" i="25"/>
  <c r="H130" i="25"/>
  <c r="G130" i="25"/>
  <c r="BG235" i="25"/>
  <c r="BE235" i="25"/>
  <c r="BA235" i="25"/>
  <c r="AU235" i="25"/>
  <c r="AJ235" i="25"/>
  <c r="AI235" i="25"/>
  <c r="AM235" i="25" s="1"/>
  <c r="AN235" i="25" s="1"/>
  <c r="AV235" i="25"/>
  <c r="J235" i="25"/>
  <c r="H235" i="25"/>
  <c r="G235" i="25"/>
  <c r="BG134" i="25"/>
  <c r="BE134" i="25"/>
  <c r="BA134" i="25"/>
  <c r="AU134" i="25"/>
  <c r="AJ134" i="25"/>
  <c r="AI134" i="25"/>
  <c r="AM134" i="25" s="1"/>
  <c r="AV134" i="25"/>
  <c r="J134" i="25"/>
  <c r="H134" i="25"/>
  <c r="G134" i="25"/>
  <c r="BG65" i="25"/>
  <c r="BE65" i="25"/>
  <c r="BA65" i="25"/>
  <c r="AU65" i="25"/>
  <c r="AJ65" i="25"/>
  <c r="AI65" i="25"/>
  <c r="AV65" i="25"/>
  <c r="J65" i="25"/>
  <c r="H65" i="25"/>
  <c r="G65" i="25"/>
  <c r="BG252" i="25"/>
  <c r="BE252" i="25"/>
  <c r="BA252" i="25"/>
  <c r="AU252" i="25"/>
  <c r="AJ252" i="25"/>
  <c r="AI252" i="25"/>
  <c r="AM252" i="25" s="1"/>
  <c r="AV252" i="25"/>
  <c r="J252" i="25"/>
  <c r="H252" i="25"/>
  <c r="G252" i="25"/>
  <c r="BG63" i="25"/>
  <c r="BE63" i="25"/>
  <c r="BA63" i="25"/>
  <c r="AU63" i="25"/>
  <c r="AJ63" i="25"/>
  <c r="AI63" i="25"/>
  <c r="AM63" i="25" s="1"/>
  <c r="AV63" i="25"/>
  <c r="J63" i="25"/>
  <c r="H63" i="25"/>
  <c r="G63" i="25"/>
  <c r="BG186" i="25"/>
  <c r="BE186" i="25"/>
  <c r="BA186" i="25"/>
  <c r="AU186" i="25"/>
  <c r="AJ186" i="25"/>
  <c r="AI186" i="25"/>
  <c r="AM186" i="25" s="1"/>
  <c r="AV186" i="25"/>
  <c r="J186" i="25"/>
  <c r="H186" i="25"/>
  <c r="G186" i="25"/>
  <c r="BG205" i="25"/>
  <c r="BE205" i="25"/>
  <c r="BA205" i="25"/>
  <c r="AU205" i="25"/>
  <c r="AJ205" i="25"/>
  <c r="AI205" i="25"/>
  <c r="AV205" i="25"/>
  <c r="J205" i="25"/>
  <c r="H205" i="25"/>
  <c r="G205" i="25"/>
  <c r="BG36" i="25"/>
  <c r="BE36" i="25"/>
  <c r="BA36" i="25"/>
  <c r="AU36" i="25"/>
  <c r="AJ36" i="25"/>
  <c r="AI36" i="25"/>
  <c r="AM36" i="25" s="1"/>
  <c r="AV36" i="25"/>
  <c r="J36" i="25"/>
  <c r="H36" i="25"/>
  <c r="G36" i="25"/>
  <c r="BG68" i="25"/>
  <c r="BE68" i="25"/>
  <c r="BA68" i="25"/>
  <c r="AU68" i="25"/>
  <c r="AJ68" i="25"/>
  <c r="AI68" i="25"/>
  <c r="AM68" i="25" s="1"/>
  <c r="AV68" i="25"/>
  <c r="J68" i="25"/>
  <c r="H68" i="25"/>
  <c r="G68" i="25"/>
  <c r="BG96" i="25"/>
  <c r="BE96" i="25"/>
  <c r="BA96" i="25"/>
  <c r="AU96" i="25"/>
  <c r="AJ96" i="25"/>
  <c r="AI96" i="25"/>
  <c r="AM96" i="25" s="1"/>
  <c r="AV96" i="25"/>
  <c r="J96" i="25"/>
  <c r="H96" i="25"/>
  <c r="G96" i="25"/>
  <c r="BG218" i="25"/>
  <c r="BE218" i="25"/>
  <c r="BA218" i="25"/>
  <c r="AU218" i="25"/>
  <c r="AJ218" i="25"/>
  <c r="AI218" i="25"/>
  <c r="AV218" i="25"/>
  <c r="J218" i="25"/>
  <c r="H218" i="25"/>
  <c r="G218" i="25"/>
  <c r="BG108" i="25"/>
  <c r="BE108" i="25"/>
  <c r="BA108" i="25"/>
  <c r="AU108" i="25"/>
  <c r="AJ108" i="25"/>
  <c r="AI108" i="25"/>
  <c r="AM108" i="25" s="1"/>
  <c r="AV108" i="25"/>
  <c r="J108" i="25"/>
  <c r="H108" i="25"/>
  <c r="G108" i="25"/>
  <c r="BG93" i="25"/>
  <c r="BE93" i="25"/>
  <c r="BA93" i="25"/>
  <c r="AU93" i="25"/>
  <c r="AJ93" i="25"/>
  <c r="AI93" i="25"/>
  <c r="AV93" i="25"/>
  <c r="J93" i="25"/>
  <c r="H93" i="25"/>
  <c r="G93" i="25"/>
  <c r="BG141" i="25"/>
  <c r="BE141" i="25"/>
  <c r="BA141" i="25"/>
  <c r="AU141" i="25"/>
  <c r="AJ141" i="25"/>
  <c r="AI141" i="25"/>
  <c r="AM141" i="25" s="1"/>
  <c r="AO141" i="25" s="1"/>
  <c r="AV141" i="25"/>
  <c r="J141" i="25"/>
  <c r="H141" i="25"/>
  <c r="G141" i="25"/>
  <c r="BG49" i="25"/>
  <c r="BE49" i="25"/>
  <c r="BA49" i="25"/>
  <c r="AU49" i="25"/>
  <c r="AJ49" i="25"/>
  <c r="AI49" i="25"/>
  <c r="AV49" i="25"/>
  <c r="J49" i="25"/>
  <c r="H49" i="25"/>
  <c r="G49" i="25"/>
  <c r="BG40" i="25"/>
  <c r="BE40" i="25"/>
  <c r="BA40" i="25"/>
  <c r="AU40" i="25"/>
  <c r="AJ40" i="25"/>
  <c r="AI40" i="25"/>
  <c r="AM40" i="25" s="1"/>
  <c r="AO40" i="25" s="1"/>
  <c r="AV40" i="25"/>
  <c r="J40" i="25"/>
  <c r="H40" i="25"/>
  <c r="G40" i="25"/>
  <c r="BG88" i="25"/>
  <c r="BE88" i="25"/>
  <c r="BA88" i="25"/>
  <c r="AU88" i="25"/>
  <c r="AJ88" i="25"/>
  <c r="AI88" i="25"/>
  <c r="AM88" i="25" s="1"/>
  <c r="AO88" i="25" s="1"/>
  <c r="AV88" i="25"/>
  <c r="J88" i="25"/>
  <c r="H88" i="25"/>
  <c r="G88" i="25"/>
  <c r="BG128" i="25"/>
  <c r="BE128" i="25"/>
  <c r="BA128" i="25"/>
  <c r="AU128" i="25"/>
  <c r="AJ128" i="25"/>
  <c r="AI128" i="25"/>
  <c r="AM128" i="25" s="1"/>
  <c r="AO128" i="25" s="1"/>
  <c r="AV128" i="25"/>
  <c r="J128" i="25"/>
  <c r="H128" i="25"/>
  <c r="G128" i="25"/>
  <c r="BG23" i="25"/>
  <c r="BE23" i="25"/>
  <c r="BA23" i="25"/>
  <c r="AU23" i="25"/>
  <c r="AJ23" i="25"/>
  <c r="AI23" i="25"/>
  <c r="AM23" i="25" s="1"/>
  <c r="AO23" i="25" s="1"/>
  <c r="AV23" i="25"/>
  <c r="J23" i="25"/>
  <c r="H23" i="25"/>
  <c r="G23" i="25"/>
  <c r="BG226" i="25"/>
  <c r="BE226" i="25"/>
  <c r="BA226" i="25"/>
  <c r="AU226" i="25"/>
  <c r="AJ226" i="25"/>
  <c r="AI226" i="25"/>
  <c r="AM226" i="25" s="1"/>
  <c r="AO226" i="25" s="1"/>
  <c r="AV226" i="25"/>
  <c r="J226" i="25"/>
  <c r="H226" i="25"/>
  <c r="G226" i="25"/>
  <c r="BG43" i="25"/>
  <c r="BE43" i="25"/>
  <c r="BA43" i="25"/>
  <c r="AU43" i="25"/>
  <c r="AJ43" i="25"/>
  <c r="AI43" i="25"/>
  <c r="AV43" i="25"/>
  <c r="J43" i="25"/>
  <c r="H43" i="25"/>
  <c r="G43" i="25"/>
  <c r="BG219" i="25"/>
  <c r="BE219" i="25"/>
  <c r="BA219" i="25"/>
  <c r="AU219" i="25"/>
  <c r="AJ219" i="25"/>
  <c r="AI219" i="25"/>
  <c r="AV219" i="25"/>
  <c r="J219" i="25"/>
  <c r="H219" i="25"/>
  <c r="G219" i="25"/>
  <c r="BG190" i="25"/>
  <c r="BE190" i="25"/>
  <c r="BA190" i="25"/>
  <c r="AU190" i="25"/>
  <c r="AJ190" i="25"/>
  <c r="AI190" i="25"/>
  <c r="AM190" i="25" s="1"/>
  <c r="AO190" i="25" s="1"/>
  <c r="AV190" i="25"/>
  <c r="J190" i="25"/>
  <c r="H190" i="25"/>
  <c r="G190" i="25"/>
  <c r="BG212" i="25"/>
  <c r="BE212" i="25"/>
  <c r="BA212" i="25"/>
  <c r="AU212" i="25"/>
  <c r="AJ212" i="25"/>
  <c r="AI212" i="25"/>
  <c r="AM212" i="25" s="1"/>
  <c r="AO212" i="25" s="1"/>
  <c r="AV212" i="25"/>
  <c r="J212" i="25"/>
  <c r="H212" i="25"/>
  <c r="G212" i="25"/>
  <c r="BG222" i="25"/>
  <c r="BE222" i="25"/>
  <c r="BA222" i="25"/>
  <c r="AU222" i="25"/>
  <c r="AJ222" i="25"/>
  <c r="AI222" i="25"/>
  <c r="AV222" i="25"/>
  <c r="J222" i="25"/>
  <c r="H222" i="25"/>
  <c r="G222" i="25"/>
  <c r="BG122" i="25"/>
  <c r="BE122" i="25"/>
  <c r="BA122" i="25"/>
  <c r="AU122" i="25"/>
  <c r="AJ122" i="25"/>
  <c r="AI122" i="25"/>
  <c r="AM122" i="25" s="1"/>
  <c r="AO122" i="25" s="1"/>
  <c r="AV122" i="25"/>
  <c r="J122" i="25"/>
  <c r="H122" i="25"/>
  <c r="G122" i="25"/>
  <c r="BG22" i="25"/>
  <c r="BE22" i="25"/>
  <c r="BA22" i="25"/>
  <c r="AU22" i="25"/>
  <c r="AJ22" i="25"/>
  <c r="AI22" i="25"/>
  <c r="AV22" i="25"/>
  <c r="J22" i="25"/>
  <c r="H22" i="25"/>
  <c r="G22" i="25"/>
  <c r="BG97" i="25"/>
  <c r="BE97" i="25"/>
  <c r="BA97" i="25"/>
  <c r="AU97" i="25"/>
  <c r="AJ97" i="25"/>
  <c r="AI97" i="25"/>
  <c r="AM97" i="25" s="1"/>
  <c r="AO97" i="25" s="1"/>
  <c r="AV97" i="25"/>
  <c r="J97" i="25"/>
  <c r="H97" i="25"/>
  <c r="G97" i="25"/>
  <c r="BG7" i="25"/>
  <c r="BE7" i="25"/>
  <c r="BA7" i="25"/>
  <c r="AU7" i="25"/>
  <c r="AJ7" i="25"/>
  <c r="AI7" i="25"/>
  <c r="AM7" i="25" s="1"/>
  <c r="AO7" i="25" s="1"/>
  <c r="AV7" i="25"/>
  <c r="J7" i="25"/>
  <c r="H7" i="25"/>
  <c r="G7" i="25"/>
  <c r="BG140" i="25"/>
  <c r="BE140" i="25"/>
  <c r="BA140" i="25"/>
  <c r="AU140" i="25"/>
  <c r="AJ140" i="25"/>
  <c r="AI140" i="25"/>
  <c r="AM140" i="25" s="1"/>
  <c r="AV140" i="25"/>
  <c r="J140" i="25"/>
  <c r="H140" i="25"/>
  <c r="G140" i="25"/>
  <c r="BG50" i="25"/>
  <c r="BE50" i="25"/>
  <c r="BA50" i="25"/>
  <c r="AU50" i="25"/>
  <c r="AJ50" i="25"/>
  <c r="AI50" i="25"/>
  <c r="AV50" i="25"/>
  <c r="J50" i="25"/>
  <c r="H50" i="25"/>
  <c r="G50" i="25"/>
  <c r="BG58" i="25"/>
  <c r="BE58" i="25"/>
  <c r="BA58" i="25"/>
  <c r="AU58" i="25"/>
  <c r="AJ58" i="25"/>
  <c r="AI58" i="25"/>
  <c r="AM58" i="25" s="1"/>
  <c r="AO58" i="25" s="1"/>
  <c r="AV58" i="25"/>
  <c r="J58" i="25"/>
  <c r="H58" i="25"/>
  <c r="G58" i="25"/>
  <c r="BG14" i="25"/>
  <c r="BE14" i="25"/>
  <c r="BA14" i="25"/>
  <c r="AU14" i="25"/>
  <c r="AJ14" i="25"/>
  <c r="AI14" i="25"/>
  <c r="AM14" i="25" s="1"/>
  <c r="AV14" i="25"/>
  <c r="J14" i="25"/>
  <c r="H14" i="25"/>
  <c r="G14" i="25"/>
  <c r="BG197" i="25"/>
  <c r="BE197" i="25"/>
  <c r="BA197" i="25"/>
  <c r="AU197" i="25"/>
  <c r="AJ197" i="25"/>
  <c r="AI197" i="25"/>
  <c r="AM197" i="25" s="1"/>
  <c r="AV197" i="25"/>
  <c r="J197" i="25"/>
  <c r="H197" i="25"/>
  <c r="G197" i="25"/>
  <c r="BG168" i="25"/>
  <c r="BE168" i="25"/>
  <c r="BA168" i="25"/>
  <c r="AU168" i="25"/>
  <c r="AJ168" i="25"/>
  <c r="AI168" i="25"/>
  <c r="AM168" i="25" s="1"/>
  <c r="AO168" i="25" s="1"/>
  <c r="AV168" i="25"/>
  <c r="J168" i="25"/>
  <c r="H168" i="25"/>
  <c r="G168" i="25"/>
  <c r="BG6" i="25"/>
  <c r="BE6" i="25"/>
  <c r="BA6" i="25"/>
  <c r="AU6" i="25"/>
  <c r="AJ6" i="25"/>
  <c r="AI6" i="25"/>
  <c r="AM6" i="25" s="1"/>
  <c r="AV6" i="25"/>
  <c r="J6" i="25"/>
  <c r="H6" i="25"/>
  <c r="G6" i="25"/>
  <c r="BG112" i="25"/>
  <c r="BE112" i="25"/>
  <c r="BA112" i="25"/>
  <c r="AU112" i="25"/>
  <c r="AJ112" i="25"/>
  <c r="AI112" i="25"/>
  <c r="AM112" i="25" s="1"/>
  <c r="AV112" i="25"/>
  <c r="J112" i="25"/>
  <c r="H112" i="25"/>
  <c r="G112" i="25"/>
  <c r="BG52" i="25"/>
  <c r="BE52" i="25"/>
  <c r="BA52" i="25"/>
  <c r="AU52" i="25"/>
  <c r="AJ52" i="25"/>
  <c r="AI52" i="25"/>
  <c r="AM52" i="25" s="1"/>
  <c r="AV52" i="25"/>
  <c r="J52" i="25"/>
  <c r="H52" i="25"/>
  <c r="G52" i="25"/>
  <c r="BG132" i="25"/>
  <c r="BE132" i="25"/>
  <c r="BA132" i="25"/>
  <c r="AU132" i="25"/>
  <c r="AJ132" i="25"/>
  <c r="AI132" i="25"/>
  <c r="AV132" i="25"/>
  <c r="J132" i="25"/>
  <c r="H132" i="25"/>
  <c r="G132" i="25"/>
  <c r="BG118" i="25"/>
  <c r="BE118" i="25"/>
  <c r="BA118" i="25"/>
  <c r="AU118" i="25"/>
  <c r="AJ118" i="25"/>
  <c r="AI118" i="25"/>
  <c r="AM118" i="25" s="1"/>
  <c r="AV118" i="25"/>
  <c r="J118" i="25"/>
  <c r="H118" i="25"/>
  <c r="G118" i="25"/>
  <c r="BG75" i="25"/>
  <c r="BE75" i="25"/>
  <c r="BA75" i="25"/>
  <c r="AU75" i="25"/>
  <c r="AJ75" i="25"/>
  <c r="AI75" i="25"/>
  <c r="AM75" i="25" s="1"/>
  <c r="AV75" i="25"/>
  <c r="J75" i="25"/>
  <c r="H75" i="25"/>
  <c r="G75" i="25"/>
  <c r="BG61" i="25"/>
  <c r="BE61" i="25"/>
  <c r="BA61" i="25"/>
  <c r="AU61" i="25"/>
  <c r="AJ61" i="25"/>
  <c r="AI61" i="25"/>
  <c r="AM61" i="25" s="1"/>
  <c r="AV61" i="25"/>
  <c r="J61" i="25"/>
  <c r="H61" i="25"/>
  <c r="G61" i="25"/>
  <c r="BG114" i="25"/>
  <c r="BE114" i="25"/>
  <c r="BA114" i="25"/>
  <c r="AU114" i="25"/>
  <c r="AJ114" i="25"/>
  <c r="AI114" i="25"/>
  <c r="AV114" i="25"/>
  <c r="J114" i="25"/>
  <c r="H114" i="25"/>
  <c r="G114" i="25"/>
  <c r="BG39" i="25"/>
  <c r="BE39" i="25"/>
  <c r="BA39" i="25"/>
  <c r="AU39" i="25"/>
  <c r="AJ39" i="25"/>
  <c r="AI39" i="25"/>
  <c r="AM39" i="25" s="1"/>
  <c r="AO39" i="25" s="1"/>
  <c r="AV39" i="25"/>
  <c r="J39" i="25"/>
  <c r="H39" i="25"/>
  <c r="G39" i="25"/>
  <c r="BG110" i="25"/>
  <c r="BE110" i="25"/>
  <c r="BA110" i="25"/>
  <c r="AU110" i="25"/>
  <c r="AJ110" i="25"/>
  <c r="AI110" i="25"/>
  <c r="AM110" i="25" s="1"/>
  <c r="AV110" i="25"/>
  <c r="J110" i="25"/>
  <c r="H110" i="25"/>
  <c r="G110" i="25"/>
  <c r="BG66" i="25"/>
  <c r="BE66" i="25"/>
  <c r="BA66" i="25"/>
  <c r="AU66" i="25"/>
  <c r="AJ66" i="25"/>
  <c r="AI66" i="25"/>
  <c r="AM66" i="25" s="1"/>
  <c r="AV66" i="25"/>
  <c r="J66" i="25"/>
  <c r="H66" i="25"/>
  <c r="G66" i="25"/>
  <c r="BG42" i="25"/>
  <c r="BE42" i="25"/>
  <c r="BA42" i="25"/>
  <c r="AU42" i="25"/>
  <c r="AJ42" i="25"/>
  <c r="AI42" i="25"/>
  <c r="AV42" i="25"/>
  <c r="J42" i="25"/>
  <c r="H42" i="25"/>
  <c r="G42" i="25"/>
  <c r="BG17" i="25"/>
  <c r="BE17" i="25"/>
  <c r="BA17" i="25"/>
  <c r="AU17" i="25"/>
  <c r="AJ17" i="25"/>
  <c r="AI17" i="25"/>
  <c r="AM17" i="25" s="1"/>
  <c r="AV17" i="25"/>
  <c r="J17" i="25"/>
  <c r="H17" i="25"/>
  <c r="G17" i="25"/>
  <c r="BG95" i="25"/>
  <c r="BE95" i="25"/>
  <c r="BA95" i="25"/>
  <c r="AU95" i="25"/>
  <c r="AJ95" i="25"/>
  <c r="AI95" i="25"/>
  <c r="AM95" i="25" s="1"/>
  <c r="AV95" i="25"/>
  <c r="J95" i="25"/>
  <c r="H95" i="25"/>
  <c r="G95" i="25"/>
  <c r="BG79" i="25"/>
  <c r="BE79" i="25"/>
  <c r="BA79" i="25"/>
  <c r="AU79" i="25"/>
  <c r="AV79" i="25"/>
  <c r="J79" i="25"/>
  <c r="H79" i="25"/>
  <c r="G79" i="25"/>
  <c r="BG72" i="25"/>
  <c r="BE72" i="25"/>
  <c r="BA72" i="25"/>
  <c r="AU72" i="25"/>
  <c r="AJ72" i="25"/>
  <c r="AI72" i="25"/>
  <c r="AV72" i="25"/>
  <c r="J72" i="25"/>
  <c r="H72" i="25"/>
  <c r="G72" i="25"/>
  <c r="BG162" i="25"/>
  <c r="BE162" i="25"/>
  <c r="BA162" i="25"/>
  <c r="AU162" i="25"/>
  <c r="AJ162" i="25"/>
  <c r="AI162" i="25"/>
  <c r="AM162" i="25" s="1"/>
  <c r="AO162" i="25" s="1"/>
  <c r="AV162" i="25"/>
  <c r="J162" i="25"/>
  <c r="H162" i="25"/>
  <c r="G162" i="25"/>
  <c r="BG254" i="25"/>
  <c r="BE254" i="25"/>
  <c r="BA254" i="25"/>
  <c r="AU254" i="25"/>
  <c r="AJ254" i="25"/>
  <c r="AM254" i="25"/>
  <c r="AV254" i="25"/>
  <c r="J254" i="25"/>
  <c r="H254" i="25"/>
  <c r="G254" i="25"/>
  <c r="BG183" i="25"/>
  <c r="BE183" i="25"/>
  <c r="BA183" i="25"/>
  <c r="AU183" i="25"/>
  <c r="AJ183" i="25"/>
  <c r="AI183" i="25"/>
  <c r="AM183" i="25" s="1"/>
  <c r="AV183" i="25"/>
  <c r="J183" i="25"/>
  <c r="H183" i="25"/>
  <c r="G183" i="25"/>
  <c r="BG56" i="25"/>
  <c r="BE56" i="25"/>
  <c r="BA56" i="25"/>
  <c r="AU56" i="25"/>
  <c r="AJ56" i="25"/>
  <c r="AI56" i="25"/>
  <c r="AV56" i="25"/>
  <c r="J56" i="25"/>
  <c r="H56" i="25"/>
  <c r="G56" i="25"/>
  <c r="BG174" i="25"/>
  <c r="BE174" i="25"/>
  <c r="BA174" i="25"/>
  <c r="AU174" i="25"/>
  <c r="AJ174" i="25"/>
  <c r="AI174" i="25"/>
  <c r="AM174" i="25" s="1"/>
  <c r="AV174" i="25"/>
  <c r="J174" i="25"/>
  <c r="H174" i="25"/>
  <c r="G174" i="25"/>
  <c r="BG83" i="25"/>
  <c r="BE83" i="25"/>
  <c r="BA83" i="25"/>
  <c r="AU83" i="25"/>
  <c r="AJ83" i="25"/>
  <c r="AI83" i="25"/>
  <c r="AM83" i="25" s="1"/>
  <c r="AV83" i="25"/>
  <c r="J83" i="25"/>
  <c r="H83" i="25"/>
  <c r="G83" i="25"/>
  <c r="BG51" i="25"/>
  <c r="BE51" i="25"/>
  <c r="BA51" i="25"/>
  <c r="AU51" i="25"/>
  <c r="AJ51" i="25"/>
  <c r="AI51" i="25"/>
  <c r="AM51" i="25" s="1"/>
  <c r="AV51" i="25"/>
  <c r="J51" i="25"/>
  <c r="H51" i="25"/>
  <c r="G51" i="25"/>
  <c r="BG214" i="25"/>
  <c r="BE214" i="25"/>
  <c r="BA214" i="25"/>
  <c r="AU214" i="25"/>
  <c r="AJ214" i="25"/>
  <c r="AI214" i="25"/>
  <c r="AV214" i="25"/>
  <c r="J214" i="25"/>
  <c r="H214" i="25"/>
  <c r="G214" i="25"/>
  <c r="BG76" i="25"/>
  <c r="BE76" i="25"/>
  <c r="BA76" i="25"/>
  <c r="AU76" i="25"/>
  <c r="AJ76" i="25"/>
  <c r="AI76" i="25"/>
  <c r="AM76" i="25" s="1"/>
  <c r="AO76" i="25" s="1"/>
  <c r="AV76" i="25"/>
  <c r="J76" i="25"/>
  <c r="H76" i="25"/>
  <c r="G76" i="25"/>
  <c r="BG20" i="25"/>
  <c r="BE20" i="25"/>
  <c r="BA20" i="25"/>
  <c r="AU20" i="25"/>
  <c r="AJ20" i="25"/>
  <c r="AI20" i="25"/>
  <c r="AM20" i="25" s="1"/>
  <c r="AV20" i="25"/>
  <c r="J20" i="25"/>
  <c r="H20" i="25"/>
  <c r="G20" i="25"/>
  <c r="BG121" i="25"/>
  <c r="BE121" i="25"/>
  <c r="BA121" i="25"/>
  <c r="AU121" i="25"/>
  <c r="AM121" i="25"/>
  <c r="AV121" i="25"/>
  <c r="J121" i="25"/>
  <c r="H121" i="25"/>
  <c r="G121" i="25"/>
  <c r="BG151" i="25"/>
  <c r="BE151" i="25"/>
  <c r="BA151" i="25"/>
  <c r="AU151" i="25"/>
  <c r="AJ151" i="25"/>
  <c r="AI151" i="25"/>
  <c r="AV151" i="25"/>
  <c r="J151" i="25"/>
  <c r="H151" i="25"/>
  <c r="G151" i="25"/>
  <c r="BG175" i="25"/>
  <c r="BE175" i="25"/>
  <c r="BA175" i="25"/>
  <c r="AU175" i="25"/>
  <c r="AJ175" i="25"/>
  <c r="AI175" i="25"/>
  <c r="AM175" i="25" s="1"/>
  <c r="AV175" i="25"/>
  <c r="J175" i="25"/>
  <c r="H175" i="25"/>
  <c r="G175" i="25"/>
  <c r="BG30" i="25"/>
  <c r="BE30" i="25"/>
  <c r="BA30" i="25"/>
  <c r="AU30" i="25"/>
  <c r="AJ30" i="25"/>
  <c r="AI30" i="25"/>
  <c r="AM30" i="25" s="1"/>
  <c r="AV30" i="25"/>
  <c r="J30" i="25"/>
  <c r="H30" i="25"/>
  <c r="G30" i="25"/>
  <c r="BG127" i="25"/>
  <c r="BE127" i="25"/>
  <c r="BA127" i="25"/>
  <c r="AU127" i="25"/>
  <c r="AJ127" i="25"/>
  <c r="AI127" i="25"/>
  <c r="AM127" i="25" s="1"/>
  <c r="AV127" i="25"/>
  <c r="J127" i="25"/>
  <c r="H127" i="25"/>
  <c r="G127" i="25"/>
  <c r="BG37" i="25"/>
  <c r="BE37" i="25"/>
  <c r="BA37" i="25"/>
  <c r="AU37" i="25"/>
  <c r="AJ37" i="25"/>
  <c r="AI37" i="25"/>
  <c r="AV37" i="25"/>
  <c r="J37" i="25"/>
  <c r="H37" i="25"/>
  <c r="G37" i="25"/>
  <c r="BG195" i="25"/>
  <c r="BE195" i="25"/>
  <c r="BA195" i="25"/>
  <c r="AU195" i="25"/>
  <c r="AJ195" i="25"/>
  <c r="AI195" i="25"/>
  <c r="AM195" i="25" s="1"/>
  <c r="AV195" i="25"/>
  <c r="J195" i="25"/>
  <c r="H195" i="25"/>
  <c r="G195" i="25"/>
  <c r="BG31" i="25"/>
  <c r="BE31" i="25"/>
  <c r="BA31" i="25"/>
  <c r="AU31" i="25"/>
  <c r="AJ31" i="25"/>
  <c r="AI31" i="25"/>
  <c r="AM31" i="25" s="1"/>
  <c r="AN31" i="25" s="1"/>
  <c r="AV31" i="25"/>
  <c r="J31" i="25"/>
  <c r="H31" i="25"/>
  <c r="G31" i="25"/>
  <c r="BG24" i="25"/>
  <c r="BE24" i="25"/>
  <c r="BA24" i="25"/>
  <c r="AU24" i="25"/>
  <c r="AJ24" i="25"/>
  <c r="AI24" i="25"/>
  <c r="AM24" i="25" s="1"/>
  <c r="AV24" i="25"/>
  <c r="J24" i="25"/>
  <c r="H24" i="25"/>
  <c r="G24" i="25"/>
  <c r="BG28" i="25"/>
  <c r="BE28" i="25"/>
  <c r="BA28" i="25"/>
  <c r="AU28" i="25"/>
  <c r="AJ28" i="25"/>
  <c r="AI28" i="25"/>
  <c r="AV28" i="25"/>
  <c r="J28" i="25"/>
  <c r="H28" i="25"/>
  <c r="G28" i="25"/>
  <c r="BG29" i="25"/>
  <c r="BE29" i="25"/>
  <c r="BA29" i="25"/>
  <c r="AU29" i="25"/>
  <c r="AJ29" i="25"/>
  <c r="AI29" i="25"/>
  <c r="AM29" i="25" s="1"/>
  <c r="AV29" i="25"/>
  <c r="J29" i="25"/>
  <c r="H29" i="25"/>
  <c r="G29" i="25"/>
  <c r="BG25" i="25"/>
  <c r="BE25" i="25"/>
  <c r="BA25" i="25"/>
  <c r="AU25" i="25"/>
  <c r="AJ25" i="25"/>
  <c r="AI25" i="25"/>
  <c r="AV25" i="25"/>
  <c r="J25" i="25"/>
  <c r="H25" i="25"/>
  <c r="G25" i="25"/>
  <c r="BG184" i="25"/>
  <c r="BE184" i="25"/>
  <c r="BA184" i="25"/>
  <c r="AU184" i="25"/>
  <c r="AJ184" i="25"/>
  <c r="AI184" i="25"/>
  <c r="AM184" i="25" s="1"/>
  <c r="AV184" i="25"/>
  <c r="J184" i="25"/>
  <c r="H184" i="25"/>
  <c r="G184" i="25"/>
  <c r="BG172" i="25"/>
  <c r="BE172" i="25"/>
  <c r="BA172" i="25"/>
  <c r="AU172" i="25"/>
  <c r="AJ172" i="25"/>
  <c r="AI172" i="25"/>
  <c r="AV172" i="25"/>
  <c r="J172" i="25"/>
  <c r="H172" i="25"/>
  <c r="G172" i="25"/>
  <c r="BG74" i="25"/>
  <c r="BE74" i="25"/>
  <c r="BA74" i="25"/>
  <c r="AU74" i="25"/>
  <c r="AJ74" i="25"/>
  <c r="AI74" i="25"/>
  <c r="AM74" i="25" s="1"/>
  <c r="AV74" i="25"/>
  <c r="J74" i="25"/>
  <c r="H74" i="25"/>
  <c r="G74" i="25"/>
  <c r="BG157" i="25"/>
  <c r="BE157" i="25"/>
  <c r="BA157" i="25"/>
  <c r="AU157" i="25"/>
  <c r="AJ157" i="25"/>
  <c r="AI157" i="25"/>
  <c r="AM157" i="25" s="1"/>
  <c r="AN157" i="25" s="1"/>
  <c r="AV157" i="25"/>
  <c r="J157" i="25"/>
  <c r="H157" i="25"/>
  <c r="G157" i="25"/>
  <c r="BG85" i="25"/>
  <c r="BE85" i="25"/>
  <c r="BA85" i="25"/>
  <c r="AU85" i="25"/>
  <c r="AJ85" i="25"/>
  <c r="AI85" i="25"/>
  <c r="AM85" i="25" s="1"/>
  <c r="AV85" i="25"/>
  <c r="J85" i="25"/>
  <c r="H85" i="25"/>
  <c r="G85" i="25"/>
  <c r="BG200" i="25"/>
  <c r="BE200" i="25"/>
  <c r="BA200" i="25"/>
  <c r="AU200" i="25"/>
  <c r="AJ200" i="25"/>
  <c r="AI200" i="25"/>
  <c r="AV200" i="25"/>
  <c r="J200" i="25"/>
  <c r="H200" i="25"/>
  <c r="G200" i="25"/>
  <c r="BG115" i="25"/>
  <c r="BE115" i="25"/>
  <c r="BA115" i="25"/>
  <c r="AU115" i="25"/>
  <c r="AJ115" i="25"/>
  <c r="AI115" i="25"/>
  <c r="AM115" i="25" s="1"/>
  <c r="AV115" i="25"/>
  <c r="J115" i="25"/>
  <c r="H115" i="25"/>
  <c r="G115" i="25"/>
  <c r="BG133" i="25"/>
  <c r="BE133" i="25"/>
  <c r="BA133" i="25"/>
  <c r="AU133" i="25"/>
  <c r="AJ133" i="25"/>
  <c r="AI133" i="25"/>
  <c r="AM133" i="25" s="1"/>
  <c r="AN133" i="25" s="1"/>
  <c r="AV133" i="25"/>
  <c r="J133" i="25"/>
  <c r="H133" i="25"/>
  <c r="G133" i="25"/>
  <c r="BG107" i="25"/>
  <c r="BE107" i="25"/>
  <c r="BA107" i="25"/>
  <c r="AU107" i="25"/>
  <c r="AJ107" i="25"/>
  <c r="AI107" i="25"/>
  <c r="AM107" i="25" s="1"/>
  <c r="AV107" i="25"/>
  <c r="J107" i="25"/>
  <c r="H107" i="25"/>
  <c r="G107" i="25"/>
  <c r="BG32" i="25"/>
  <c r="BE32" i="25"/>
  <c r="BA32" i="25"/>
  <c r="AU32" i="25"/>
  <c r="AJ32" i="25"/>
  <c r="AI32" i="25"/>
  <c r="AV32" i="25"/>
  <c r="J32" i="25"/>
  <c r="H32" i="25"/>
  <c r="G32" i="25"/>
  <c r="BG86" i="25"/>
  <c r="BE86" i="25"/>
  <c r="BA86" i="25"/>
  <c r="AU86" i="25"/>
  <c r="AJ86" i="25"/>
  <c r="AI86" i="25"/>
  <c r="AM86" i="25" s="1"/>
  <c r="AV86" i="25"/>
  <c r="J86" i="25"/>
  <c r="H86" i="25"/>
  <c r="G86" i="25"/>
  <c r="BG211" i="25"/>
  <c r="BE211" i="25"/>
  <c r="BA211" i="25"/>
  <c r="AU211" i="25"/>
  <c r="AJ211" i="25"/>
  <c r="AI211" i="25"/>
  <c r="AV211" i="25"/>
  <c r="J211" i="25"/>
  <c r="H211" i="25"/>
  <c r="G211" i="25"/>
  <c r="BG60" i="25"/>
  <c r="BE60" i="25"/>
  <c r="BA60" i="25"/>
  <c r="AU60" i="25"/>
  <c r="AJ60" i="25"/>
  <c r="AI60" i="25"/>
  <c r="AM60" i="25" s="1"/>
  <c r="AV60" i="25"/>
  <c r="J60" i="25"/>
  <c r="H60" i="25"/>
  <c r="G60" i="25"/>
  <c r="BG35" i="25"/>
  <c r="BE35" i="25"/>
  <c r="BA35" i="25"/>
  <c r="AU35" i="25"/>
  <c r="AJ35" i="25"/>
  <c r="AI35" i="25"/>
  <c r="AV35" i="25"/>
  <c r="J35" i="25"/>
  <c r="H35" i="25"/>
  <c r="G35" i="25"/>
  <c r="BG47" i="25"/>
  <c r="BE47" i="25"/>
  <c r="BA47" i="25"/>
  <c r="AU47" i="25"/>
  <c r="AJ47" i="25"/>
  <c r="AI47" i="25"/>
  <c r="AM47" i="25" s="1"/>
  <c r="AO47" i="25" s="1"/>
  <c r="AV47" i="25"/>
  <c r="J47" i="25"/>
  <c r="H47" i="25"/>
  <c r="G47" i="25"/>
  <c r="BG12" i="25"/>
  <c r="BE12" i="25"/>
  <c r="BA12" i="25"/>
  <c r="AU12" i="25"/>
  <c r="AJ12" i="25"/>
  <c r="AI12" i="25"/>
  <c r="AM12" i="25" s="1"/>
  <c r="AO12" i="25" s="1"/>
  <c r="AV12" i="25"/>
  <c r="J12" i="25"/>
  <c r="H12" i="25"/>
  <c r="G12" i="25"/>
  <c r="BG16" i="25"/>
  <c r="BE16" i="25"/>
  <c r="BA16" i="25"/>
  <c r="AU16" i="25"/>
  <c r="AJ16" i="25"/>
  <c r="AI16" i="25"/>
  <c r="AM16" i="25" s="1"/>
  <c r="AO16" i="25" s="1"/>
  <c r="AV16" i="25"/>
  <c r="J16" i="25"/>
  <c r="H16" i="25"/>
  <c r="G16" i="25"/>
  <c r="BG34" i="25"/>
  <c r="BA34" i="25"/>
  <c r="AU34" i="25"/>
  <c r="AJ34" i="25"/>
  <c r="AI34" i="25"/>
  <c r="AM34" i="25" s="1"/>
  <c r="AO34" i="25" s="1"/>
  <c r="AV34" i="25"/>
  <c r="J34" i="25"/>
  <c r="H34" i="25"/>
  <c r="G34" i="25"/>
  <c r="BG70" i="25"/>
  <c r="BE70" i="25"/>
  <c r="BA70" i="25"/>
  <c r="AU70" i="25"/>
  <c r="AJ70" i="25"/>
  <c r="AI70" i="25"/>
  <c r="AM70" i="25" s="1"/>
  <c r="AO70" i="25" s="1"/>
  <c r="AV70" i="25"/>
  <c r="J70" i="25"/>
  <c r="H70" i="25"/>
  <c r="G70" i="25"/>
  <c r="BG69" i="25"/>
  <c r="BE69" i="25"/>
  <c r="BA69" i="25"/>
  <c r="AU69" i="25"/>
  <c r="AJ69" i="25"/>
  <c r="AI69" i="25"/>
  <c r="AM69" i="25" s="1"/>
  <c r="AO69" i="25" s="1"/>
  <c r="AV69" i="25"/>
  <c r="J69" i="25"/>
  <c r="H69" i="25"/>
  <c r="G69" i="25"/>
  <c r="BG13" i="25"/>
  <c r="BE13" i="25"/>
  <c r="BA13" i="25"/>
  <c r="AU13" i="25"/>
  <c r="AJ13" i="25"/>
  <c r="AI13" i="25"/>
  <c r="AV13" i="25"/>
  <c r="J13" i="25"/>
  <c r="H13" i="25"/>
  <c r="G13" i="25"/>
  <c r="BG55" i="25"/>
  <c r="BE55" i="25"/>
  <c r="BA55" i="25"/>
  <c r="AU55" i="25"/>
  <c r="AJ55" i="25"/>
  <c r="AI55" i="25"/>
  <c r="AM55" i="25" s="1"/>
  <c r="AO55" i="25" s="1"/>
  <c r="AV55" i="25"/>
  <c r="J55" i="25"/>
  <c r="H55" i="25"/>
  <c r="G55" i="25"/>
  <c r="BG19" i="25"/>
  <c r="BE19" i="25"/>
  <c r="BA19" i="25"/>
  <c r="AU19" i="25"/>
  <c r="AJ19" i="25"/>
  <c r="AI19" i="25"/>
  <c r="AV19" i="25"/>
  <c r="J19" i="25"/>
  <c r="H19" i="25"/>
  <c r="G19" i="25"/>
  <c r="BG117" i="25"/>
  <c r="BE117" i="25"/>
  <c r="BA117" i="25"/>
  <c r="AU117" i="25"/>
  <c r="AJ117" i="25"/>
  <c r="AI117" i="25"/>
  <c r="AM117" i="25" s="1"/>
  <c r="AO117" i="25" s="1"/>
  <c r="AV117" i="25"/>
  <c r="J117" i="25"/>
  <c r="H117" i="25"/>
  <c r="G117" i="25"/>
  <c r="BG54" i="25"/>
  <c r="BE54" i="25"/>
  <c r="BA54" i="25"/>
  <c r="AU54" i="25"/>
  <c r="AJ54" i="25"/>
  <c r="AH54" i="25"/>
  <c r="J54" i="25"/>
  <c r="H54" i="25"/>
  <c r="G54" i="25"/>
  <c r="AS138" i="25" l="1"/>
  <c r="AO94" i="25"/>
  <c r="AN94" i="25"/>
  <c r="AS213" i="25"/>
  <c r="AS251" i="25"/>
  <c r="AS163" i="25"/>
  <c r="AP217" i="25"/>
  <c r="AR217" i="25" s="1"/>
  <c r="AS41" i="25"/>
  <c r="AS228" i="25"/>
  <c r="AP50" i="25"/>
  <c r="AR50" i="25" s="1"/>
  <c r="AN212" i="25"/>
  <c r="AT212" i="25" s="1"/>
  <c r="AW212" i="25" s="1"/>
  <c r="AP44" i="25"/>
  <c r="AR44" i="25" s="1"/>
  <c r="AP256" i="25"/>
  <c r="AQ256" i="25" s="1"/>
  <c r="AP6" i="25"/>
  <c r="AQ6" i="25" s="1"/>
  <c r="AS166" i="25"/>
  <c r="AS7" i="25"/>
  <c r="AS222" i="25"/>
  <c r="AS96" i="25"/>
  <c r="AS186" i="25"/>
  <c r="AS134" i="25"/>
  <c r="AS241" i="25"/>
  <c r="AS169" i="25"/>
  <c r="AS80" i="25"/>
  <c r="AS32" i="25"/>
  <c r="AS72" i="25"/>
  <c r="AS42" i="25"/>
  <c r="AS117" i="25"/>
  <c r="AS115" i="25"/>
  <c r="AS24" i="25"/>
  <c r="AP91" i="25"/>
  <c r="AR91" i="25" s="1"/>
  <c r="AP10" i="25"/>
  <c r="AQ10" i="25" s="1"/>
  <c r="AS123" i="25"/>
  <c r="AP180" i="25"/>
  <c r="AR180" i="25" s="1"/>
  <c r="AP100" i="25"/>
  <c r="AR100" i="25" s="1"/>
  <c r="AS203" i="25"/>
  <c r="AP9" i="25"/>
  <c r="AQ9" i="25" s="1"/>
  <c r="AS159" i="25"/>
  <c r="AS266" i="25"/>
  <c r="AS177" i="25"/>
  <c r="AS149" i="25"/>
  <c r="AP193" i="25"/>
  <c r="AR193" i="25" s="1"/>
  <c r="AS19" i="25"/>
  <c r="AN141" i="25"/>
  <c r="AT141" i="25" s="1"/>
  <c r="AW141" i="25" s="1"/>
  <c r="AS124" i="25"/>
  <c r="AS155" i="25"/>
  <c r="AS179" i="25"/>
  <c r="AS221" i="25"/>
  <c r="AS215" i="25"/>
  <c r="AP82" i="25"/>
  <c r="AR82" i="25" s="1"/>
  <c r="AS192" i="25"/>
  <c r="AS220" i="25"/>
  <c r="AS234" i="25"/>
  <c r="AS89" i="25"/>
  <c r="AN55" i="25"/>
  <c r="AM50" i="25"/>
  <c r="AO50" i="25" s="1"/>
  <c r="AO46" i="25"/>
  <c r="AN46" i="25"/>
  <c r="AO207" i="25"/>
  <c r="AN207" i="25"/>
  <c r="AS55" i="25"/>
  <c r="AP12" i="25"/>
  <c r="AR12" i="25" s="1"/>
  <c r="AS47" i="25"/>
  <c r="AP43" i="25"/>
  <c r="AR43" i="25" s="1"/>
  <c r="AN226" i="25"/>
  <c r="AT226" i="25" s="1"/>
  <c r="AW226" i="25" s="1"/>
  <c r="AS65" i="25"/>
  <c r="AS136" i="25"/>
  <c r="AP171" i="25"/>
  <c r="AQ171" i="25" s="1"/>
  <c r="AS103" i="25"/>
  <c r="AS153" i="25"/>
  <c r="AP139" i="25"/>
  <c r="AR139" i="25" s="1"/>
  <c r="AP179" i="25"/>
  <c r="AR179" i="25" s="1"/>
  <c r="AS48" i="25"/>
  <c r="AS249" i="25"/>
  <c r="AS242" i="25"/>
  <c r="AS104" i="25"/>
  <c r="AS101" i="25"/>
  <c r="AP67" i="25"/>
  <c r="AR67" i="25" s="1"/>
  <c r="AP234" i="25"/>
  <c r="AR234" i="25" s="1"/>
  <c r="AP178" i="25"/>
  <c r="AQ178" i="25" s="1"/>
  <c r="AS263" i="25"/>
  <c r="AN135" i="25"/>
  <c r="AT135" i="25" s="1"/>
  <c r="AW135" i="25" s="1"/>
  <c r="AX135" i="25" s="1"/>
  <c r="AS206" i="25"/>
  <c r="AN185" i="25"/>
  <c r="AT185" i="25" s="1"/>
  <c r="AW185" i="25" s="1"/>
  <c r="AP13" i="25"/>
  <c r="AR13" i="25" s="1"/>
  <c r="AS25" i="25"/>
  <c r="AP22" i="25"/>
  <c r="AR22" i="25" s="1"/>
  <c r="AP49" i="25"/>
  <c r="AR49" i="25" s="1"/>
  <c r="AP194" i="25"/>
  <c r="AR194" i="25" s="1"/>
  <c r="AP59" i="25"/>
  <c r="AR59" i="25" s="1"/>
  <c r="AP120" i="25"/>
  <c r="AR120" i="25" s="1"/>
  <c r="AS77" i="25"/>
  <c r="AS53" i="25"/>
  <c r="AS246" i="25"/>
  <c r="AS81" i="25"/>
  <c r="AP238" i="25"/>
  <c r="AR238" i="25" s="1"/>
  <c r="AP156" i="25"/>
  <c r="AR156" i="25" s="1"/>
  <c r="AS99" i="25"/>
  <c r="AP202" i="25"/>
  <c r="AR202" i="25" s="1"/>
  <c r="AS158" i="25"/>
  <c r="AS150" i="25"/>
  <c r="AS57" i="25"/>
  <c r="AP33" i="25"/>
  <c r="AQ33" i="25" s="1"/>
  <c r="AS135" i="25"/>
  <c r="AN48" i="25"/>
  <c r="AT48" i="25" s="1"/>
  <c r="AW48" i="25" s="1"/>
  <c r="AN104" i="25"/>
  <c r="AT104" i="25" s="1"/>
  <c r="AW104" i="25" s="1"/>
  <c r="AO206" i="25"/>
  <c r="AN206" i="25"/>
  <c r="AO194" i="25"/>
  <c r="AN194" i="25"/>
  <c r="AO140" i="25"/>
  <c r="AN140" i="25"/>
  <c r="AO100" i="25"/>
  <c r="AN100" i="25"/>
  <c r="AO261" i="25"/>
  <c r="AN261" i="25"/>
  <c r="AO148" i="25"/>
  <c r="AN148" i="25"/>
  <c r="AO238" i="25"/>
  <c r="AN238" i="25"/>
  <c r="AO6" i="25"/>
  <c r="AN6" i="25"/>
  <c r="AO188" i="25"/>
  <c r="AN188" i="25"/>
  <c r="AO265" i="25"/>
  <c r="AN265" i="25"/>
  <c r="AO160" i="25"/>
  <c r="AN160" i="25"/>
  <c r="AP74" i="25"/>
  <c r="AQ74" i="25" s="1"/>
  <c r="AM25" i="25"/>
  <c r="AN25" i="25" s="1"/>
  <c r="AP146" i="25"/>
  <c r="AS91" i="25"/>
  <c r="AM53" i="25"/>
  <c r="AO53" i="25" s="1"/>
  <c r="AM202" i="25"/>
  <c r="AO202" i="25" s="1"/>
  <c r="AS70" i="25"/>
  <c r="AS60" i="25"/>
  <c r="AS173" i="25"/>
  <c r="AP148" i="25"/>
  <c r="AR148" i="25" s="1"/>
  <c r="AS201" i="25"/>
  <c r="AS106" i="25"/>
  <c r="AP189" i="25"/>
  <c r="AR189" i="25" s="1"/>
  <c r="AP262" i="25"/>
  <c r="AQ262" i="25" s="1"/>
  <c r="AS224" i="25"/>
  <c r="AP131" i="25"/>
  <c r="AR131" i="25" s="1"/>
  <c r="AP38" i="25"/>
  <c r="AR38" i="25" s="1"/>
  <c r="AS244" i="25"/>
  <c r="AP16" i="25"/>
  <c r="AQ16" i="25" s="1"/>
  <c r="AP55" i="25"/>
  <c r="AQ55" i="25" s="1"/>
  <c r="AS133" i="25"/>
  <c r="AS85" i="25"/>
  <c r="AS172" i="25"/>
  <c r="AP29" i="25"/>
  <c r="AQ29" i="25" s="1"/>
  <c r="AS52" i="25"/>
  <c r="AM22" i="25"/>
  <c r="AO22" i="25" s="1"/>
  <c r="AP36" i="25"/>
  <c r="AQ36" i="25" s="1"/>
  <c r="AP252" i="25"/>
  <c r="AQ252" i="25" s="1"/>
  <c r="AM166" i="25"/>
  <c r="AN166" i="25" s="1"/>
  <c r="AS144" i="25"/>
  <c r="AN59" i="25"/>
  <c r="AT59" i="25" s="1"/>
  <c r="AW59" i="25" s="1"/>
  <c r="AS111" i="25"/>
  <c r="AP71" i="25"/>
  <c r="AR71" i="25" s="1"/>
  <c r="AP169" i="25"/>
  <c r="AR169" i="25" s="1"/>
  <c r="AS185" i="25"/>
  <c r="AN173" i="25"/>
  <c r="AT173" i="25" s="1"/>
  <c r="AW173" i="25" s="1"/>
  <c r="AS10" i="25"/>
  <c r="AS73" i="25"/>
  <c r="AM249" i="25"/>
  <c r="AO249" i="25" s="1"/>
  <c r="AS126" i="25"/>
  <c r="AP239" i="25"/>
  <c r="AQ239" i="25" s="1"/>
  <c r="AS9" i="25"/>
  <c r="AP106" i="25"/>
  <c r="AQ106" i="25" s="1"/>
  <c r="AS230" i="25"/>
  <c r="AS259" i="25"/>
  <c r="AP87" i="25"/>
  <c r="AQ87" i="25" s="1"/>
  <c r="AP161" i="25"/>
  <c r="AR161" i="25" s="1"/>
  <c r="AP125" i="25"/>
  <c r="AR125" i="25" s="1"/>
  <c r="AM80" i="25"/>
  <c r="AO80" i="25" s="1"/>
  <c r="AS92" i="25"/>
  <c r="AN263" i="25"/>
  <c r="AT263" i="25" s="1"/>
  <c r="AW263" i="25" s="1"/>
  <c r="AS233" i="25"/>
  <c r="AP173" i="25"/>
  <c r="AQ173" i="25" s="1"/>
  <c r="AS250" i="25"/>
  <c r="AP19" i="25"/>
  <c r="AR19" i="25" s="1"/>
  <c r="AS37" i="25"/>
  <c r="AS151" i="25"/>
  <c r="AS122" i="25"/>
  <c r="AS141" i="25"/>
  <c r="AS181" i="25"/>
  <c r="AS216" i="25"/>
  <c r="AS90" i="25"/>
  <c r="AP46" i="25"/>
  <c r="AR46" i="25" s="1"/>
  <c r="AS129" i="25"/>
  <c r="AP207" i="25"/>
  <c r="AR207" i="25" s="1"/>
  <c r="AM111" i="25"/>
  <c r="AO111" i="25" s="1"/>
  <c r="AS27" i="25"/>
  <c r="AP94" i="25"/>
  <c r="AQ94" i="25" s="1"/>
  <c r="AP152" i="25"/>
  <c r="AR152" i="25" s="1"/>
  <c r="AM169" i="25"/>
  <c r="AO169" i="25" s="1"/>
  <c r="AP185" i="25"/>
  <c r="AQ185" i="25" s="1"/>
  <c r="AP228" i="25"/>
  <c r="AR228" i="25" s="1"/>
  <c r="AP143" i="25"/>
  <c r="AR143" i="25" s="1"/>
  <c r="AS204" i="25"/>
  <c r="AS191" i="25"/>
  <c r="AS258" i="25"/>
  <c r="AM126" i="25"/>
  <c r="AO126" i="25" s="1"/>
  <c r="AN239" i="25"/>
  <c r="AT239" i="25" s="1"/>
  <c r="AW239" i="25" s="1"/>
  <c r="AP160" i="25"/>
  <c r="AR160" i="25" s="1"/>
  <c r="AN203" i="25"/>
  <c r="AT203" i="25" s="1"/>
  <c r="AW203" i="25" s="1"/>
  <c r="AP101" i="25"/>
  <c r="AR101" i="25" s="1"/>
  <c r="AS178" i="25"/>
  <c r="AP266" i="25"/>
  <c r="AQ266" i="25" s="1"/>
  <c r="AS176" i="25"/>
  <c r="AP237" i="25"/>
  <c r="AQ237" i="25" s="1"/>
  <c r="AS265" i="25"/>
  <c r="AS165" i="25"/>
  <c r="AM233" i="25"/>
  <c r="AO233" i="25" s="1"/>
  <c r="AP223" i="25"/>
  <c r="AR223" i="25" s="1"/>
  <c r="AM13" i="25"/>
  <c r="AO13" i="25" s="1"/>
  <c r="AS214" i="25"/>
  <c r="AS56" i="25"/>
  <c r="AP219" i="25"/>
  <c r="AQ219" i="25" s="1"/>
  <c r="AS208" i="25"/>
  <c r="AS248" i="25"/>
  <c r="AP203" i="25"/>
  <c r="AQ203" i="25" s="1"/>
  <c r="AN178" i="25"/>
  <c r="AT178" i="25" s="1"/>
  <c r="AW178" i="25" s="1"/>
  <c r="AS264" i="25"/>
  <c r="AM163" i="25"/>
  <c r="AO163" i="25" s="1"/>
  <c r="AS105" i="25"/>
  <c r="AS145" i="25"/>
  <c r="AS69" i="25"/>
  <c r="AS16" i="25"/>
  <c r="AS114" i="25"/>
  <c r="AS132" i="25"/>
  <c r="AS140" i="25"/>
  <c r="AM219" i="25"/>
  <c r="AO219" i="25" s="1"/>
  <c r="AS23" i="25"/>
  <c r="AS235" i="25"/>
  <c r="AS21" i="25"/>
  <c r="AS11" i="25"/>
  <c r="AS154" i="25"/>
  <c r="AP188" i="25"/>
  <c r="AR188" i="25" s="1"/>
  <c r="AS18" i="25"/>
  <c r="AS146" i="25"/>
  <c r="AS240" i="25"/>
  <c r="AP261" i="25"/>
  <c r="AR261" i="25" s="1"/>
  <c r="AS119" i="25"/>
  <c r="AN156" i="25"/>
  <c r="AT156" i="25" s="1"/>
  <c r="AW156" i="25" s="1"/>
  <c r="AS260" i="25"/>
  <c r="AP220" i="25"/>
  <c r="AR220" i="25" s="1"/>
  <c r="AN159" i="25"/>
  <c r="AT159" i="25" s="1"/>
  <c r="AW159" i="25" s="1"/>
  <c r="AP232" i="25"/>
  <c r="AR232" i="25" s="1"/>
  <c r="AM264" i="25"/>
  <c r="AN264" i="25" s="1"/>
  <c r="AS236" i="25"/>
  <c r="AM105" i="25"/>
  <c r="AO105" i="25" s="1"/>
  <c r="AN193" i="25"/>
  <c r="AT193" i="25" s="1"/>
  <c r="AW193" i="25" s="1"/>
  <c r="AS15" i="25"/>
  <c r="AM145" i="25"/>
  <c r="AO145" i="25" s="1"/>
  <c r="AS227" i="25"/>
  <c r="AO17" i="25"/>
  <c r="AN17" i="25"/>
  <c r="AO118" i="25"/>
  <c r="AN118" i="25"/>
  <c r="AO174" i="25"/>
  <c r="AN174" i="25"/>
  <c r="AS54" i="25"/>
  <c r="AN117" i="25"/>
  <c r="AT117" i="25" s="1"/>
  <c r="AW117" i="25" s="1"/>
  <c r="AT55" i="25"/>
  <c r="AW55" i="25" s="1"/>
  <c r="AP70" i="25"/>
  <c r="AR70" i="25" s="1"/>
  <c r="AN34" i="25"/>
  <c r="AT34" i="25" s="1"/>
  <c r="AW34" i="25" s="1"/>
  <c r="AS211" i="25"/>
  <c r="AS86" i="25"/>
  <c r="AS107" i="25"/>
  <c r="AS184" i="25"/>
  <c r="AN76" i="25"/>
  <c r="AT76" i="25" s="1"/>
  <c r="AW76" i="25" s="1"/>
  <c r="AS51" i="25"/>
  <c r="AP174" i="25"/>
  <c r="AR174" i="25" s="1"/>
  <c r="AN162" i="25"/>
  <c r="AT162" i="25" s="1"/>
  <c r="AW162" i="25" s="1"/>
  <c r="AS79" i="25"/>
  <c r="AP17" i="25"/>
  <c r="AQ17" i="25" s="1"/>
  <c r="AN39" i="25"/>
  <c r="AT39" i="25" s="1"/>
  <c r="AW39" i="25" s="1"/>
  <c r="AS61" i="25"/>
  <c r="AP118" i="25"/>
  <c r="AQ118" i="25" s="1"/>
  <c r="AN58" i="25"/>
  <c r="AT58" i="25" s="1"/>
  <c r="AW58" i="25" s="1"/>
  <c r="AS97" i="25"/>
  <c r="AP212" i="25"/>
  <c r="AQ212" i="25" s="1"/>
  <c r="AP226" i="25"/>
  <c r="AS128" i="25"/>
  <c r="AS102" i="25"/>
  <c r="AN171" i="25"/>
  <c r="AT171" i="25" s="1"/>
  <c r="AW171" i="25" s="1"/>
  <c r="AN71" i="25"/>
  <c r="AT71" i="25" s="1"/>
  <c r="AW71" i="25" s="1"/>
  <c r="AN82" i="25"/>
  <c r="AT82" i="25" s="1"/>
  <c r="AW82" i="25" s="1"/>
  <c r="AN89" i="25"/>
  <c r="AT89" i="25" s="1"/>
  <c r="AW89" i="25" s="1"/>
  <c r="AN244" i="25"/>
  <c r="AT244" i="25" s="1"/>
  <c r="AW244" i="25" s="1"/>
  <c r="AX244" i="25" s="1"/>
  <c r="AN227" i="25"/>
  <c r="AT227" i="25" s="1"/>
  <c r="AW227" i="25" s="1"/>
  <c r="AM132" i="25"/>
  <c r="AO132" i="25" s="1"/>
  <c r="AS50" i="25"/>
  <c r="AP128" i="25"/>
  <c r="AQ128" i="25" s="1"/>
  <c r="AS49" i="25"/>
  <c r="AP69" i="25"/>
  <c r="AS34" i="25"/>
  <c r="AN16" i="25"/>
  <c r="AT16" i="25" s="1"/>
  <c r="AW16" i="25" s="1"/>
  <c r="AP47" i="25"/>
  <c r="AM211" i="25"/>
  <c r="AN211" i="25" s="1"/>
  <c r="AP200" i="25"/>
  <c r="AQ200" i="25" s="1"/>
  <c r="AS157" i="25"/>
  <c r="AS74" i="25"/>
  <c r="AS28" i="25"/>
  <c r="AS31" i="25"/>
  <c r="AP195" i="25"/>
  <c r="AQ195" i="25" s="1"/>
  <c r="AS127" i="25"/>
  <c r="AP175" i="25"/>
  <c r="AQ175" i="25" s="1"/>
  <c r="AS121" i="25"/>
  <c r="AP76" i="25"/>
  <c r="AR76" i="25" s="1"/>
  <c r="AS183" i="25"/>
  <c r="AP162" i="25"/>
  <c r="AQ162" i="25" s="1"/>
  <c r="AS66" i="25"/>
  <c r="AP39" i="25"/>
  <c r="AR39" i="25" s="1"/>
  <c r="AS168" i="25"/>
  <c r="AS197" i="25"/>
  <c r="AP58" i="25"/>
  <c r="AQ58" i="25" s="1"/>
  <c r="AP7" i="25"/>
  <c r="AR7" i="25" s="1"/>
  <c r="AP222" i="25"/>
  <c r="AR222" i="25" s="1"/>
  <c r="AS212" i="25"/>
  <c r="AP190" i="25"/>
  <c r="AR190" i="25" s="1"/>
  <c r="AS219" i="25"/>
  <c r="AS226" i="25"/>
  <c r="AP23" i="25"/>
  <c r="AR23" i="25" s="1"/>
  <c r="AP88" i="25"/>
  <c r="AR88" i="25" s="1"/>
  <c r="AS40" i="25"/>
  <c r="AP93" i="25"/>
  <c r="AR93" i="25" s="1"/>
  <c r="AS218" i="25"/>
  <c r="AS205" i="25"/>
  <c r="AP130" i="25"/>
  <c r="AR130" i="25" s="1"/>
  <c r="AS229" i="25"/>
  <c r="AP170" i="25"/>
  <c r="AQ170" i="25" s="1"/>
  <c r="AS26" i="25"/>
  <c r="AP167" i="25"/>
  <c r="AR167" i="25" s="1"/>
  <c r="AS210" i="25"/>
  <c r="AN86" i="25"/>
  <c r="AO86" i="25"/>
  <c r="AO107" i="25"/>
  <c r="AN107" i="25"/>
  <c r="AN184" i="25"/>
  <c r="AO184" i="25"/>
  <c r="AO60" i="25"/>
  <c r="AN60" i="25"/>
  <c r="AN52" i="25"/>
  <c r="AO52" i="25"/>
  <c r="AN69" i="25"/>
  <c r="AT69" i="25" s="1"/>
  <c r="AW69" i="25" s="1"/>
  <c r="AN47" i="25"/>
  <c r="AT47" i="25" s="1"/>
  <c r="AW47" i="25" s="1"/>
  <c r="AP117" i="25"/>
  <c r="AM19" i="25"/>
  <c r="AI268" i="25"/>
  <c r="AP54" i="25"/>
  <c r="AN12" i="25"/>
  <c r="AT12" i="25" s="1"/>
  <c r="AW12" i="25" s="1"/>
  <c r="AP35" i="25"/>
  <c r="AM35" i="25"/>
  <c r="AN74" i="25"/>
  <c r="AO74" i="25"/>
  <c r="AN195" i="25"/>
  <c r="AO195" i="25"/>
  <c r="AN127" i="25"/>
  <c r="AO127" i="25"/>
  <c r="AN175" i="25"/>
  <c r="AO175" i="25"/>
  <c r="AN121" i="25"/>
  <c r="AO121" i="25"/>
  <c r="AN83" i="25"/>
  <c r="AO83" i="25"/>
  <c r="AN183" i="25"/>
  <c r="AO183" i="25"/>
  <c r="AN95" i="25"/>
  <c r="AO95" i="25"/>
  <c r="AN66" i="25"/>
  <c r="AO66" i="25"/>
  <c r="AN75" i="25"/>
  <c r="AO75" i="25"/>
  <c r="AN197" i="25"/>
  <c r="AO197" i="25"/>
  <c r="AN70" i="25"/>
  <c r="AT70" i="25" s="1"/>
  <c r="AW70" i="25" s="1"/>
  <c r="AN115" i="25"/>
  <c r="AO115" i="25"/>
  <c r="AO85" i="25"/>
  <c r="AN85" i="25"/>
  <c r="AN29" i="25"/>
  <c r="AO29" i="25"/>
  <c r="AN24" i="25"/>
  <c r="AO24" i="25"/>
  <c r="AN112" i="25"/>
  <c r="AO112" i="25"/>
  <c r="AS13" i="25"/>
  <c r="AP34" i="25"/>
  <c r="AS12" i="25"/>
  <c r="AS35" i="25"/>
  <c r="AN30" i="25"/>
  <c r="AO30" i="25"/>
  <c r="AN20" i="25"/>
  <c r="AO20" i="25"/>
  <c r="AN51" i="25"/>
  <c r="AO51" i="25"/>
  <c r="AN254" i="25"/>
  <c r="AO254" i="25"/>
  <c r="AN110" i="25"/>
  <c r="AO110" i="25"/>
  <c r="AN61" i="25"/>
  <c r="AO61" i="25"/>
  <c r="AN14" i="25"/>
  <c r="AO14" i="25"/>
  <c r="AM54" i="25"/>
  <c r="AP108" i="25"/>
  <c r="AS108" i="25"/>
  <c r="AN68" i="25"/>
  <c r="AO68" i="25"/>
  <c r="AN63" i="25"/>
  <c r="AO63" i="25"/>
  <c r="AN253" i="25"/>
  <c r="AO253" i="25"/>
  <c r="AN129" i="25"/>
  <c r="AO129" i="25"/>
  <c r="AN124" i="25"/>
  <c r="AO124" i="25"/>
  <c r="AN142" i="25"/>
  <c r="AO142" i="25"/>
  <c r="AP86" i="25"/>
  <c r="AP115" i="25"/>
  <c r="AS200" i="25"/>
  <c r="AJ268" i="25"/>
  <c r="AP211" i="25"/>
  <c r="AP133" i="25"/>
  <c r="AP157" i="25"/>
  <c r="AP25" i="25"/>
  <c r="AS29" i="25"/>
  <c r="AP31" i="25"/>
  <c r="AS195" i="25"/>
  <c r="AP30" i="25"/>
  <c r="AS175" i="25"/>
  <c r="AP20" i="25"/>
  <c r="AS76" i="25"/>
  <c r="AP83" i="25"/>
  <c r="AS174" i="25"/>
  <c r="AP254" i="25"/>
  <c r="AS162" i="25"/>
  <c r="AP95" i="25"/>
  <c r="AS17" i="25"/>
  <c r="AP110" i="25"/>
  <c r="AS39" i="25"/>
  <c r="AP75" i="25"/>
  <c r="AS118" i="25"/>
  <c r="AP112" i="25"/>
  <c r="AS6" i="25"/>
  <c r="AN168" i="25"/>
  <c r="AT168" i="25" s="1"/>
  <c r="AW168" i="25" s="1"/>
  <c r="AP14" i="25"/>
  <c r="AS58" i="25"/>
  <c r="AN97" i="25"/>
  <c r="AT97" i="25" s="1"/>
  <c r="AW97" i="25" s="1"/>
  <c r="AS22" i="25"/>
  <c r="AP122" i="25"/>
  <c r="AM222" i="25"/>
  <c r="AN128" i="25"/>
  <c r="AT128" i="25" s="1"/>
  <c r="AW128" i="25" s="1"/>
  <c r="AS88" i="25"/>
  <c r="AP40" i="25"/>
  <c r="AM49" i="25"/>
  <c r="AN190" i="25"/>
  <c r="AT190" i="25" s="1"/>
  <c r="AW190" i="25" s="1"/>
  <c r="AO108" i="25"/>
  <c r="AN130" i="25"/>
  <c r="AO130" i="25"/>
  <c r="AN229" i="25"/>
  <c r="AO229" i="25"/>
  <c r="AN170" i="25"/>
  <c r="AO170" i="25"/>
  <c r="AN26" i="25"/>
  <c r="AO26" i="25"/>
  <c r="AN167" i="25"/>
  <c r="AO167" i="25"/>
  <c r="AN210" i="25"/>
  <c r="AO210" i="25"/>
  <c r="AN182" i="25"/>
  <c r="AO182" i="25"/>
  <c r="AN155" i="25"/>
  <c r="AO155" i="25"/>
  <c r="AP60" i="25"/>
  <c r="AO133" i="25"/>
  <c r="AT133" i="25" s="1"/>
  <c r="AW133" i="25" s="1"/>
  <c r="AP85" i="25"/>
  <c r="AO157" i="25"/>
  <c r="AT157" i="25" s="1"/>
  <c r="AW157" i="25" s="1"/>
  <c r="AM172" i="25"/>
  <c r="AP184" i="25"/>
  <c r="AM28" i="25"/>
  <c r="AP24" i="25"/>
  <c r="AO31" i="25"/>
  <c r="AT31" i="25" s="1"/>
  <c r="AW31" i="25" s="1"/>
  <c r="AM37" i="25"/>
  <c r="AP127" i="25"/>
  <c r="AS30" i="25"/>
  <c r="AM151" i="25"/>
  <c r="AP121" i="25"/>
  <c r="AS20" i="25"/>
  <c r="AM214" i="25"/>
  <c r="AP51" i="25"/>
  <c r="AS83" i="25"/>
  <c r="AM56" i="25"/>
  <c r="AP183" i="25"/>
  <c r="AS254" i="25"/>
  <c r="AM72" i="25"/>
  <c r="AS95" i="25"/>
  <c r="AM42" i="25"/>
  <c r="AP66" i="25"/>
  <c r="AS110" i="25"/>
  <c r="AM114" i="25"/>
  <c r="AP61" i="25"/>
  <c r="AS75" i="25"/>
  <c r="AP52" i="25"/>
  <c r="AS112" i="25"/>
  <c r="AP197" i="25"/>
  <c r="AS14" i="25"/>
  <c r="AN122" i="25"/>
  <c r="AT122" i="25" s="1"/>
  <c r="AW122" i="25" s="1"/>
  <c r="AM43" i="25"/>
  <c r="AN40" i="25"/>
  <c r="AT40" i="25" s="1"/>
  <c r="AW40" i="25" s="1"/>
  <c r="AP141" i="25"/>
  <c r="AM93" i="25"/>
  <c r="AN7" i="25"/>
  <c r="AT7" i="25" s="1"/>
  <c r="AW7" i="25" s="1"/>
  <c r="AN23" i="25"/>
  <c r="AT23" i="25" s="1"/>
  <c r="AW23" i="25" s="1"/>
  <c r="AN96" i="25"/>
  <c r="AO96" i="25"/>
  <c r="AN36" i="25"/>
  <c r="AO36" i="25"/>
  <c r="AN186" i="25"/>
  <c r="AO186" i="25"/>
  <c r="AN252" i="25"/>
  <c r="AO252" i="25"/>
  <c r="AN134" i="25"/>
  <c r="AO134" i="25"/>
  <c r="AN144" i="25"/>
  <c r="AO144" i="25"/>
  <c r="AN245" i="25"/>
  <c r="AO245" i="25"/>
  <c r="AN241" i="25"/>
  <c r="AO241" i="25"/>
  <c r="AN247" i="25"/>
  <c r="AO247" i="25"/>
  <c r="AN41" i="25"/>
  <c r="AO41" i="25"/>
  <c r="AM32" i="25"/>
  <c r="AP107" i="25"/>
  <c r="AM200" i="25"/>
  <c r="AH268" i="25"/>
  <c r="AV54" i="25"/>
  <c r="AP32" i="25"/>
  <c r="AP172" i="25"/>
  <c r="AP28" i="25"/>
  <c r="AP37" i="25"/>
  <c r="AP151" i="25"/>
  <c r="AP214" i="25"/>
  <c r="AP56" i="25"/>
  <c r="AP72" i="25"/>
  <c r="AP42" i="25"/>
  <c r="AP114" i="25"/>
  <c r="AP132" i="25"/>
  <c r="AP168" i="25"/>
  <c r="AP140" i="25"/>
  <c r="AS190" i="25"/>
  <c r="AS43" i="25"/>
  <c r="AS93" i="25"/>
  <c r="AN88" i="25"/>
  <c r="AT88" i="25" s="1"/>
  <c r="AW88" i="25" s="1"/>
  <c r="AN231" i="25"/>
  <c r="AO231" i="25"/>
  <c r="AN113" i="25"/>
  <c r="AO113" i="25"/>
  <c r="AN103" i="25"/>
  <c r="AO103" i="25"/>
  <c r="AN198" i="25"/>
  <c r="AO198" i="25"/>
  <c r="AN153" i="25"/>
  <c r="AO153" i="25"/>
  <c r="AP97" i="25"/>
  <c r="AR97" i="25" s="1"/>
  <c r="AN108" i="25"/>
  <c r="AN84" i="25"/>
  <c r="AO84" i="25"/>
  <c r="AN164" i="25"/>
  <c r="AO164" i="25"/>
  <c r="AN225" i="25"/>
  <c r="AO225" i="25"/>
  <c r="AN81" i="25"/>
  <c r="AO81" i="25"/>
  <c r="AN267" i="25"/>
  <c r="AO267" i="25"/>
  <c r="AN201" i="25"/>
  <c r="AO201" i="25"/>
  <c r="AN78" i="25"/>
  <c r="AO78" i="25"/>
  <c r="AN192" i="25"/>
  <c r="AO192" i="25"/>
  <c r="AP68" i="25"/>
  <c r="AS36" i="25"/>
  <c r="AP63" i="25"/>
  <c r="AS252" i="25"/>
  <c r="AP235" i="25"/>
  <c r="AS130" i="25"/>
  <c r="AP231" i="25"/>
  <c r="AS170" i="25"/>
  <c r="AP113" i="25"/>
  <c r="AS167" i="25"/>
  <c r="AP166" i="25"/>
  <c r="AS46" i="25"/>
  <c r="AP253" i="25"/>
  <c r="AS194" i="25"/>
  <c r="AP245" i="25"/>
  <c r="AS59" i="25"/>
  <c r="AP11" i="25"/>
  <c r="AS171" i="25"/>
  <c r="AP182" i="25"/>
  <c r="AS207" i="25"/>
  <c r="AN154" i="25"/>
  <c r="AT154" i="25" s="1"/>
  <c r="AW154" i="25" s="1"/>
  <c r="AP247" i="25"/>
  <c r="AS188" i="25"/>
  <c r="AP198" i="25"/>
  <c r="AS71" i="25"/>
  <c r="AN27" i="25"/>
  <c r="AT27" i="25" s="1"/>
  <c r="AW27" i="25" s="1"/>
  <c r="AP142" i="25"/>
  <c r="AS94" i="25"/>
  <c r="AN18" i="25"/>
  <c r="AT18" i="25" s="1"/>
  <c r="AW18" i="25" s="1"/>
  <c r="AN138" i="25"/>
  <c r="AT138" i="25" s="1"/>
  <c r="AW138" i="25" s="1"/>
  <c r="AS120" i="25"/>
  <c r="AP77" i="25"/>
  <c r="AM91" i="25"/>
  <c r="AN10" i="25"/>
  <c r="AT10" i="25" s="1"/>
  <c r="AW10" i="25" s="1"/>
  <c r="AS143" i="25"/>
  <c r="AP123" i="25"/>
  <c r="AM179" i="25"/>
  <c r="AN258" i="25"/>
  <c r="AO258" i="25"/>
  <c r="AN99" i="25"/>
  <c r="AO99" i="25"/>
  <c r="AM218" i="25"/>
  <c r="AP96" i="25"/>
  <c r="AS68" i="25"/>
  <c r="AM205" i="25"/>
  <c r="AP186" i="25"/>
  <c r="AS63" i="25"/>
  <c r="AM65" i="25"/>
  <c r="AP134" i="25"/>
  <c r="AO235" i="25"/>
  <c r="AT235" i="25" s="1"/>
  <c r="AW235" i="25" s="1"/>
  <c r="AM181" i="25"/>
  <c r="AP229" i="25"/>
  <c r="AS231" i="25"/>
  <c r="AM216" i="25"/>
  <c r="AP26" i="25"/>
  <c r="AS113" i="25"/>
  <c r="AM90" i="25"/>
  <c r="AP210" i="25"/>
  <c r="AM21" i="25"/>
  <c r="AP144" i="25"/>
  <c r="AS253" i="25"/>
  <c r="AM102" i="25"/>
  <c r="AP129" i="25"/>
  <c r="AS245" i="25"/>
  <c r="AM136" i="25"/>
  <c r="AP241" i="25"/>
  <c r="AO11" i="25"/>
  <c r="AT11" i="25" s="1"/>
  <c r="AW11" i="25" s="1"/>
  <c r="AM208" i="25"/>
  <c r="AP103" i="25"/>
  <c r="AS182" i="25"/>
  <c r="AP124" i="25"/>
  <c r="AS247" i="25"/>
  <c r="AP155" i="25"/>
  <c r="AS198" i="25"/>
  <c r="AP41" i="25"/>
  <c r="AS142" i="25"/>
  <c r="AP153" i="25"/>
  <c r="AN77" i="25"/>
  <c r="AT77" i="25" s="1"/>
  <c r="AW77" i="25" s="1"/>
  <c r="AM139" i="25"/>
  <c r="AN123" i="25"/>
  <c r="AT123" i="25" s="1"/>
  <c r="AW123" i="25" s="1"/>
  <c r="AP48" i="25"/>
  <c r="AN228" i="25"/>
  <c r="AT228" i="25" s="1"/>
  <c r="AW228" i="25" s="1"/>
  <c r="AN180" i="25"/>
  <c r="AO180" i="25"/>
  <c r="AN240" i="25"/>
  <c r="AO240" i="25"/>
  <c r="AN246" i="25"/>
  <c r="AO246" i="25"/>
  <c r="AN98" i="25"/>
  <c r="AO98" i="25"/>
  <c r="AN119" i="25"/>
  <c r="AO119" i="25"/>
  <c r="AN255" i="25"/>
  <c r="AO255" i="25"/>
  <c r="AN242" i="25"/>
  <c r="AO242" i="25"/>
  <c r="AN8" i="25"/>
  <c r="AO8" i="25"/>
  <c r="AP218" i="25"/>
  <c r="AP205" i="25"/>
  <c r="AP65" i="25"/>
  <c r="AP181" i="25"/>
  <c r="AP216" i="25"/>
  <c r="AP90" i="25"/>
  <c r="AP21" i="25"/>
  <c r="AP102" i="25"/>
  <c r="AP136" i="25"/>
  <c r="AP208" i="25"/>
  <c r="AP154" i="25"/>
  <c r="AP111" i="25"/>
  <c r="AP27" i="25"/>
  <c r="AP18" i="25"/>
  <c r="AS152" i="25"/>
  <c r="AS139" i="25"/>
  <c r="AN120" i="25"/>
  <c r="AT120" i="25" s="1"/>
  <c r="AW120" i="25" s="1"/>
  <c r="AN143" i="25"/>
  <c r="AT143" i="25" s="1"/>
  <c r="AW143" i="25" s="1"/>
  <c r="AN62" i="25"/>
  <c r="AO62" i="25"/>
  <c r="AM152" i="25"/>
  <c r="AN146" i="25"/>
  <c r="AT146" i="25" s="1"/>
  <c r="AW146" i="25" s="1"/>
  <c r="AP138" i="25"/>
  <c r="AN257" i="25"/>
  <c r="AO257" i="25"/>
  <c r="AN236" i="25"/>
  <c r="AO236" i="25"/>
  <c r="AN33" i="25"/>
  <c r="AO33" i="25"/>
  <c r="AN243" i="25"/>
  <c r="AO243" i="25"/>
  <c r="AN256" i="25"/>
  <c r="AO256" i="25"/>
  <c r="AN116" i="25"/>
  <c r="AO116" i="25"/>
  <c r="AP84" i="25"/>
  <c r="AS180" i="25"/>
  <c r="AP164" i="25"/>
  <c r="AS100" i="25"/>
  <c r="AP225" i="25"/>
  <c r="AS261" i="25"/>
  <c r="AP98" i="25"/>
  <c r="AS148" i="25"/>
  <c r="AP267" i="25"/>
  <c r="AS238" i="25"/>
  <c r="AP255" i="25"/>
  <c r="AS156" i="25"/>
  <c r="AP62" i="25"/>
  <c r="AS82" i="25"/>
  <c r="AP78" i="25"/>
  <c r="AS239" i="25"/>
  <c r="AP8" i="25"/>
  <c r="AS160" i="25"/>
  <c r="AN260" i="25"/>
  <c r="AT260" i="25" s="1"/>
  <c r="AW260" i="25" s="1"/>
  <c r="AP104" i="25"/>
  <c r="AM220" i="25"/>
  <c r="AN106" i="25"/>
  <c r="AT106" i="25" s="1"/>
  <c r="AW106" i="25" s="1"/>
  <c r="AS67" i="25"/>
  <c r="AP159" i="25"/>
  <c r="AM234" i="25"/>
  <c r="AN232" i="25"/>
  <c r="AT232" i="25" s="1"/>
  <c r="AW232" i="25" s="1"/>
  <c r="AN158" i="25"/>
  <c r="AO158" i="25"/>
  <c r="AN87" i="25"/>
  <c r="AO87" i="25"/>
  <c r="AN150" i="25"/>
  <c r="AO150" i="25"/>
  <c r="AN161" i="25"/>
  <c r="AO161" i="25"/>
  <c r="AN57" i="25"/>
  <c r="AO57" i="25"/>
  <c r="AN125" i="25"/>
  <c r="AO125" i="25"/>
  <c r="AN64" i="25"/>
  <c r="AO64" i="25"/>
  <c r="AN109" i="25"/>
  <c r="AO109" i="25"/>
  <c r="AN38" i="25"/>
  <c r="AO38" i="25"/>
  <c r="AN196" i="25"/>
  <c r="AO196" i="25"/>
  <c r="AN250" i="25"/>
  <c r="AO250" i="25"/>
  <c r="AS84" i="25"/>
  <c r="AM204" i="25"/>
  <c r="AP240" i="25"/>
  <c r="AS164" i="25"/>
  <c r="AM221" i="25"/>
  <c r="AP246" i="25"/>
  <c r="AS225" i="25"/>
  <c r="AM73" i="25"/>
  <c r="AP81" i="25"/>
  <c r="AS98" i="25"/>
  <c r="AM191" i="25"/>
  <c r="AP119" i="25"/>
  <c r="AS267" i="25"/>
  <c r="AM215" i="25"/>
  <c r="AP201" i="25"/>
  <c r="AS255" i="25"/>
  <c r="AP258" i="25"/>
  <c r="AS62" i="25"/>
  <c r="AP242" i="25"/>
  <c r="AS78" i="25"/>
  <c r="AM248" i="25"/>
  <c r="AP192" i="25"/>
  <c r="AS8" i="25"/>
  <c r="AP99" i="25"/>
  <c r="AN101" i="25"/>
  <c r="AT101" i="25" s="1"/>
  <c r="AW101" i="25" s="1"/>
  <c r="AN189" i="25"/>
  <c r="AO189" i="25"/>
  <c r="AN177" i="25"/>
  <c r="AO177" i="25"/>
  <c r="AN262" i="25"/>
  <c r="AO262" i="25"/>
  <c r="AN187" i="25"/>
  <c r="AO187" i="25"/>
  <c r="AN224" i="25"/>
  <c r="AO224" i="25"/>
  <c r="AN131" i="25"/>
  <c r="AO131" i="25"/>
  <c r="AN137" i="25"/>
  <c r="AO137" i="25"/>
  <c r="AN223" i="25"/>
  <c r="AO223" i="25"/>
  <c r="AP204" i="25"/>
  <c r="AP53" i="25"/>
  <c r="AP221" i="25"/>
  <c r="AP73" i="25"/>
  <c r="AP191" i="25"/>
  <c r="AP215" i="25"/>
  <c r="AP249" i="25"/>
  <c r="AP126" i="25"/>
  <c r="AP248" i="25"/>
  <c r="AP260" i="25"/>
  <c r="AS202" i="25"/>
  <c r="AS232" i="25"/>
  <c r="AN209" i="25"/>
  <c r="AO209" i="25"/>
  <c r="AN147" i="25"/>
  <c r="AO147" i="25"/>
  <c r="AN45" i="25"/>
  <c r="AO45" i="25"/>
  <c r="AN149" i="25"/>
  <c r="AO149" i="25"/>
  <c r="AN237" i="25"/>
  <c r="AO237" i="25"/>
  <c r="AN44" i="25"/>
  <c r="AO44" i="25"/>
  <c r="AN199" i="25"/>
  <c r="AO199" i="25"/>
  <c r="AN9" i="25"/>
  <c r="AT9" i="25" s="1"/>
  <c r="AW9" i="25" s="1"/>
  <c r="AM67" i="25"/>
  <c r="AN266" i="25"/>
  <c r="AT266" i="25" s="1"/>
  <c r="AW266" i="25" s="1"/>
  <c r="AP264" i="25"/>
  <c r="AS189" i="25"/>
  <c r="AP257" i="25"/>
  <c r="AS262" i="25"/>
  <c r="AN259" i="25"/>
  <c r="AT259" i="25" s="1"/>
  <c r="AW259" i="25" s="1"/>
  <c r="AP209" i="25"/>
  <c r="AS87" i="25"/>
  <c r="AP147" i="25"/>
  <c r="AS161" i="25"/>
  <c r="AP45" i="25"/>
  <c r="AS125" i="25"/>
  <c r="AP187" i="25"/>
  <c r="AS33" i="25"/>
  <c r="AN176" i="25"/>
  <c r="AT176" i="25" s="1"/>
  <c r="AW176" i="25" s="1"/>
  <c r="AP64" i="25"/>
  <c r="AS237" i="25"/>
  <c r="AP243" i="25"/>
  <c r="AS193" i="25"/>
  <c r="AS131" i="25"/>
  <c r="AN92" i="25"/>
  <c r="AT92" i="25" s="1"/>
  <c r="AW92" i="25" s="1"/>
  <c r="AP109" i="25"/>
  <c r="AS44" i="25"/>
  <c r="AN165" i="25"/>
  <c r="AT165" i="25" s="1"/>
  <c r="AW165" i="25" s="1"/>
  <c r="AP137" i="25"/>
  <c r="AS256" i="25"/>
  <c r="AN15" i="25"/>
  <c r="AT15" i="25" s="1"/>
  <c r="AW15" i="25" s="1"/>
  <c r="AP199" i="25"/>
  <c r="AS38" i="25"/>
  <c r="AP116" i="25"/>
  <c r="AS223" i="25"/>
  <c r="AP196" i="25"/>
  <c r="AS217" i="25"/>
  <c r="AM230" i="25"/>
  <c r="AP177" i="25"/>
  <c r="AS257" i="25"/>
  <c r="AP158" i="25"/>
  <c r="AS209" i="25"/>
  <c r="AM213" i="25"/>
  <c r="AP150" i="25"/>
  <c r="AS147" i="25"/>
  <c r="AM251" i="25"/>
  <c r="AP57" i="25"/>
  <c r="AS45" i="25"/>
  <c r="AP236" i="25"/>
  <c r="AS187" i="25"/>
  <c r="AP149" i="25"/>
  <c r="AS64" i="25"/>
  <c r="AP224" i="25"/>
  <c r="AS243" i="25"/>
  <c r="AP265" i="25"/>
  <c r="AP89" i="25"/>
  <c r="AS109" i="25"/>
  <c r="AP263" i="25"/>
  <c r="AS137" i="25"/>
  <c r="AP135" i="25"/>
  <c r="AS199" i="25"/>
  <c r="AP206" i="25"/>
  <c r="AS116" i="25"/>
  <c r="AP244" i="25"/>
  <c r="AS196" i="25"/>
  <c r="AP250" i="25"/>
  <c r="AP230" i="25"/>
  <c r="AP259" i="25"/>
  <c r="AP213" i="25"/>
  <c r="AP251" i="25"/>
  <c r="AP163" i="25"/>
  <c r="AP176" i="25"/>
  <c r="AP105" i="25"/>
  <c r="AP80" i="25"/>
  <c r="AP92" i="25"/>
  <c r="AP165" i="25"/>
  <c r="AP15" i="25"/>
  <c r="AP233" i="25"/>
  <c r="AP145" i="25"/>
  <c r="AM217" i="25"/>
  <c r="AP227" i="25"/>
  <c r="AQ44" i="25" l="1"/>
  <c r="AN53" i="25"/>
  <c r="AT53" i="25" s="1"/>
  <c r="AW53" i="25" s="1"/>
  <c r="AX53" i="25" s="1"/>
  <c r="AQ220" i="25"/>
  <c r="AQ189" i="25"/>
  <c r="AQ156" i="25"/>
  <c r="AQ194" i="25"/>
  <c r="AQ223" i="25"/>
  <c r="AQ71" i="25"/>
  <c r="AQ179" i="25"/>
  <c r="AR256" i="25"/>
  <c r="AQ82" i="25"/>
  <c r="AQ207" i="25"/>
  <c r="AN80" i="25"/>
  <c r="AT80" i="25" s="1"/>
  <c r="AW80" i="25" s="1"/>
  <c r="AY80" i="25" s="1"/>
  <c r="AR10" i="25"/>
  <c r="AQ131" i="25"/>
  <c r="AQ143" i="25"/>
  <c r="AQ38" i="25"/>
  <c r="AN233" i="25"/>
  <c r="AT233" i="25" s="1"/>
  <c r="AW233" i="25" s="1"/>
  <c r="AY233" i="25" s="1"/>
  <c r="AQ217" i="25"/>
  <c r="AO166" i="25"/>
  <c r="AT166" i="25" s="1"/>
  <c r="AW166" i="25" s="1"/>
  <c r="AX166" i="25" s="1"/>
  <c r="AR239" i="25"/>
  <c r="AQ152" i="25"/>
  <c r="AR74" i="25"/>
  <c r="AR237" i="25"/>
  <c r="AR178" i="25"/>
  <c r="AQ238" i="25"/>
  <c r="AN105" i="25"/>
  <c r="AT105" i="25" s="1"/>
  <c r="AW105" i="25" s="1"/>
  <c r="AX105" i="25" s="1"/>
  <c r="AQ180" i="25"/>
  <c r="AQ193" i="25"/>
  <c r="AR55" i="25"/>
  <c r="AT116" i="25"/>
  <c r="AW116" i="25" s="1"/>
  <c r="AY116" i="25" s="1"/>
  <c r="AQ101" i="25"/>
  <c r="AN126" i="25"/>
  <c r="AT126" i="25" s="1"/>
  <c r="AW126" i="25" s="1"/>
  <c r="AY126" i="25" s="1"/>
  <c r="AN22" i="25"/>
  <c r="AT22" i="25" s="1"/>
  <c r="AW22" i="25" s="1"/>
  <c r="AY22" i="25" s="1"/>
  <c r="AR252" i="25"/>
  <c r="AQ13" i="25"/>
  <c r="AT207" i="25"/>
  <c r="AW207" i="25" s="1"/>
  <c r="AY207" i="25" s="1"/>
  <c r="AR173" i="25"/>
  <c r="AR9" i="25"/>
  <c r="AR118" i="25"/>
  <c r="AR94" i="25"/>
  <c r="AQ167" i="25"/>
  <c r="AQ39" i="25"/>
  <c r="AQ43" i="25"/>
  <c r="AQ49" i="25"/>
  <c r="AR36" i="25"/>
  <c r="AR171" i="25"/>
  <c r="AR195" i="25"/>
  <c r="AO264" i="25"/>
  <c r="AT264" i="25" s="1"/>
  <c r="AW264" i="25" s="1"/>
  <c r="AX264" i="25" s="1"/>
  <c r="AR203" i="25"/>
  <c r="AN50" i="25"/>
  <c r="AT50" i="25" s="1"/>
  <c r="AW50" i="25" s="1"/>
  <c r="AY50" i="25" s="1"/>
  <c r="AT137" i="25"/>
  <c r="AW137" i="25" s="1"/>
  <c r="AX137" i="25" s="1"/>
  <c r="AR33" i="25"/>
  <c r="AQ202" i="25"/>
  <c r="AQ91" i="25"/>
  <c r="AQ50" i="25"/>
  <c r="AQ160" i="25"/>
  <c r="AQ120" i="25"/>
  <c r="AR6" i="25"/>
  <c r="AQ139" i="25"/>
  <c r="AQ46" i="25"/>
  <c r="AN163" i="25"/>
  <c r="AT163" i="25" s="1"/>
  <c r="AW163" i="25" s="1"/>
  <c r="AX163" i="25" s="1"/>
  <c r="AQ234" i="25"/>
  <c r="AN249" i="25"/>
  <c r="AT249" i="25" s="1"/>
  <c r="AW249" i="25" s="1"/>
  <c r="AY249" i="25" s="1"/>
  <c r="AQ100" i="25"/>
  <c r="AR185" i="25"/>
  <c r="AT210" i="25"/>
  <c r="AW210" i="25" s="1"/>
  <c r="AX210" i="25" s="1"/>
  <c r="AT229" i="25"/>
  <c r="AW229" i="25" s="1"/>
  <c r="AY229" i="25" s="1"/>
  <c r="AQ7" i="25"/>
  <c r="AT94" i="25"/>
  <c r="AW94" i="25" s="1"/>
  <c r="AY94" i="25" s="1"/>
  <c r="AQ161" i="25"/>
  <c r="AQ22" i="25"/>
  <c r="AQ19" i="25"/>
  <c r="AR16" i="25"/>
  <c r="AQ232" i="25"/>
  <c r="AR106" i="25"/>
  <c r="AT119" i="25"/>
  <c r="AW119" i="25" s="1"/>
  <c r="AY119" i="25" s="1"/>
  <c r="AT246" i="25"/>
  <c r="AW246" i="25" s="1"/>
  <c r="AX246" i="25" s="1"/>
  <c r="AT108" i="25"/>
  <c r="AW108" i="25" s="1"/>
  <c r="AY108" i="25" s="1"/>
  <c r="AQ23" i="25"/>
  <c r="AQ130" i="25"/>
  <c r="AQ76" i="25"/>
  <c r="AN219" i="25"/>
  <c r="AT219" i="25" s="1"/>
  <c r="AW219" i="25" s="1"/>
  <c r="AX219" i="25" s="1"/>
  <c r="BN219" i="25" s="1"/>
  <c r="AT118" i="25"/>
  <c r="AW118" i="25" s="1"/>
  <c r="AY118" i="25" s="1"/>
  <c r="AT149" i="25"/>
  <c r="AW149" i="25" s="1"/>
  <c r="AX149" i="25" s="1"/>
  <c r="AQ190" i="25"/>
  <c r="AN132" i="25"/>
  <c r="AT132" i="25" s="1"/>
  <c r="AW132" i="25" s="1"/>
  <c r="AN13" i="25"/>
  <c r="AT13" i="25" s="1"/>
  <c r="AW13" i="25" s="1"/>
  <c r="AY13" i="25" s="1"/>
  <c r="AT46" i="25"/>
  <c r="AW46" i="25" s="1"/>
  <c r="AX46" i="25" s="1"/>
  <c r="AT250" i="25"/>
  <c r="AW250" i="25" s="1"/>
  <c r="AX250" i="25" s="1"/>
  <c r="AT64" i="25"/>
  <c r="AW64" i="25" s="1"/>
  <c r="AX64" i="25" s="1"/>
  <c r="AT150" i="25"/>
  <c r="AW150" i="25" s="1"/>
  <c r="AY150" i="25" s="1"/>
  <c r="AT158" i="25"/>
  <c r="AW158" i="25" s="1"/>
  <c r="AX158" i="25" s="1"/>
  <c r="AT144" i="25"/>
  <c r="AW144" i="25" s="1"/>
  <c r="AX144" i="25" s="1"/>
  <c r="AT36" i="25"/>
  <c r="AW36" i="25" s="1"/>
  <c r="AY36" i="25" s="1"/>
  <c r="AT197" i="25"/>
  <c r="AW197" i="25" s="1"/>
  <c r="AY197" i="25" s="1"/>
  <c r="AT183" i="25"/>
  <c r="AW183" i="25" s="1"/>
  <c r="AX183" i="25" s="1"/>
  <c r="AT121" i="25"/>
  <c r="AW121" i="25" s="1"/>
  <c r="AY121" i="25" s="1"/>
  <c r="AT147" i="25"/>
  <c r="AW147" i="25" s="1"/>
  <c r="AY147" i="25" s="1"/>
  <c r="AT75" i="25"/>
  <c r="AW75" i="25" s="1"/>
  <c r="AX75" i="25" s="1"/>
  <c r="AT83" i="25"/>
  <c r="AW83" i="25" s="1"/>
  <c r="AX83" i="25" s="1"/>
  <c r="AT134" i="25"/>
  <c r="AW134" i="25" s="1"/>
  <c r="AY134" i="25" s="1"/>
  <c r="AT201" i="25"/>
  <c r="AW201" i="25" s="1"/>
  <c r="AY201" i="25" s="1"/>
  <c r="AT237" i="25"/>
  <c r="AW237" i="25" s="1"/>
  <c r="AY237" i="25" s="1"/>
  <c r="AT109" i="25"/>
  <c r="AW109" i="25" s="1"/>
  <c r="AX109" i="25" s="1"/>
  <c r="AT258" i="25"/>
  <c r="AW258" i="25" s="1"/>
  <c r="AY258" i="25" s="1"/>
  <c r="AT225" i="25"/>
  <c r="AW225" i="25" s="1"/>
  <c r="AY225" i="25" s="1"/>
  <c r="AT153" i="25"/>
  <c r="AW153" i="25" s="1"/>
  <c r="AY153" i="25" s="1"/>
  <c r="AT113" i="25"/>
  <c r="AW113" i="25" s="1"/>
  <c r="AX113" i="25" s="1"/>
  <c r="AT61" i="25"/>
  <c r="AW61" i="25" s="1"/>
  <c r="AY61" i="25" s="1"/>
  <c r="AT51" i="25"/>
  <c r="AW51" i="25" s="1"/>
  <c r="AY51" i="25" s="1"/>
  <c r="AT174" i="25"/>
  <c r="AW174" i="25" s="1"/>
  <c r="AX174" i="25" s="1"/>
  <c r="AT206" i="25"/>
  <c r="AW206" i="25" s="1"/>
  <c r="AY206" i="25" s="1"/>
  <c r="AT45" i="25"/>
  <c r="AW45" i="25" s="1"/>
  <c r="AX45" i="25" s="1"/>
  <c r="AT209" i="25"/>
  <c r="AW209" i="25" s="1"/>
  <c r="AY209" i="25" s="1"/>
  <c r="AT125" i="25"/>
  <c r="AW125" i="25" s="1"/>
  <c r="AY125" i="25" s="1"/>
  <c r="AT87" i="25"/>
  <c r="AW87" i="25" s="1"/>
  <c r="AY87" i="25" s="1"/>
  <c r="AR262" i="25"/>
  <c r="AR87" i="25"/>
  <c r="AT98" i="25"/>
  <c r="AW98" i="25" s="1"/>
  <c r="AX98" i="25" s="1"/>
  <c r="AT78" i="25"/>
  <c r="AW78" i="25" s="1"/>
  <c r="AX78" i="25" s="1"/>
  <c r="AT198" i="25"/>
  <c r="AW198" i="25" s="1"/>
  <c r="AX198" i="25" s="1"/>
  <c r="AT41" i="25"/>
  <c r="AW41" i="25" s="1"/>
  <c r="AY41" i="25" s="1"/>
  <c r="AT245" i="25"/>
  <c r="AW245" i="25" s="1"/>
  <c r="AY245" i="25" s="1"/>
  <c r="AT96" i="25"/>
  <c r="AW96" i="25" s="1"/>
  <c r="AY96" i="25" s="1"/>
  <c r="AO25" i="25"/>
  <c r="AT25" i="25" s="1"/>
  <c r="AW25" i="25" s="1"/>
  <c r="AY25" i="25" s="1"/>
  <c r="AT142" i="25"/>
  <c r="AW142" i="25" s="1"/>
  <c r="AY142" i="25" s="1"/>
  <c r="AT112" i="25"/>
  <c r="AW112" i="25" s="1"/>
  <c r="AY112" i="25" s="1"/>
  <c r="AR17" i="25"/>
  <c r="AR162" i="25"/>
  <c r="AT184" i="25"/>
  <c r="AW184" i="25" s="1"/>
  <c r="AY184" i="25" s="1"/>
  <c r="AR266" i="25"/>
  <c r="AT265" i="25"/>
  <c r="AW265" i="25" s="1"/>
  <c r="AT131" i="25"/>
  <c r="AW131" i="25" s="1"/>
  <c r="AX131" i="25" s="1"/>
  <c r="AQ148" i="25"/>
  <c r="AQ261" i="25"/>
  <c r="AQ188" i="25"/>
  <c r="AQ59" i="25"/>
  <c r="AR219" i="25"/>
  <c r="AN145" i="25"/>
  <c r="AT145" i="25" s="1"/>
  <c r="AW145" i="25" s="1"/>
  <c r="AY244" i="25"/>
  <c r="AT223" i="25"/>
  <c r="AW223" i="25" s="1"/>
  <c r="AY223" i="25" s="1"/>
  <c r="BP223" i="25" s="1"/>
  <c r="AQ67" i="25"/>
  <c r="AT196" i="25"/>
  <c r="AW196" i="25" s="1"/>
  <c r="AX196" i="25" s="1"/>
  <c r="AN202" i="25"/>
  <c r="AT202" i="25" s="1"/>
  <c r="AW202" i="25" s="1"/>
  <c r="AY202" i="25" s="1"/>
  <c r="AT243" i="25"/>
  <c r="AW243" i="25" s="1"/>
  <c r="AY243" i="25" s="1"/>
  <c r="AT240" i="25"/>
  <c r="AW240" i="25" s="1"/>
  <c r="AY240" i="25" s="1"/>
  <c r="AN169" i="25"/>
  <c r="AT169" i="25" s="1"/>
  <c r="AW169" i="25" s="1"/>
  <c r="AX169" i="25" s="1"/>
  <c r="AQ169" i="25"/>
  <c r="AN111" i="25"/>
  <c r="AT111" i="25" s="1"/>
  <c r="AW111" i="25" s="1"/>
  <c r="AX111" i="25" s="1"/>
  <c r="AT192" i="25"/>
  <c r="AW192" i="25" s="1"/>
  <c r="AY192" i="25" s="1"/>
  <c r="AT241" i="25"/>
  <c r="AW241" i="25" s="1"/>
  <c r="AX241" i="25" s="1"/>
  <c r="AT85" i="25"/>
  <c r="AW85" i="25" s="1"/>
  <c r="AY85" i="25" s="1"/>
  <c r="AQ12" i="25"/>
  <c r="AT160" i="25"/>
  <c r="AW160" i="25" s="1"/>
  <c r="AY160" i="25" s="1"/>
  <c r="BO160" i="25" s="1"/>
  <c r="AT238" i="25"/>
  <c r="AW238" i="25" s="1"/>
  <c r="AY238" i="25" s="1"/>
  <c r="AT140" i="25"/>
  <c r="AW140" i="25" s="1"/>
  <c r="AX140" i="25" s="1"/>
  <c r="AT189" i="25"/>
  <c r="AW189" i="25" s="1"/>
  <c r="AY189" i="25" s="1"/>
  <c r="AQ125" i="25"/>
  <c r="AT255" i="25"/>
  <c r="AW255" i="25" s="1"/>
  <c r="AY255" i="25" s="1"/>
  <c r="AT231" i="25"/>
  <c r="AW231" i="25" s="1"/>
  <c r="AX231" i="25" s="1"/>
  <c r="AR128" i="25"/>
  <c r="AO211" i="25"/>
  <c r="AT211" i="25" s="1"/>
  <c r="AW211" i="25" s="1"/>
  <c r="AX211" i="25" s="1"/>
  <c r="AT26" i="25"/>
  <c r="AW26" i="25" s="1"/>
  <c r="AX26" i="25" s="1"/>
  <c r="AR170" i="25"/>
  <c r="AT79" i="25"/>
  <c r="AT30" i="25"/>
  <c r="AW30" i="25" s="1"/>
  <c r="AX30" i="25" s="1"/>
  <c r="AQ174" i="25"/>
  <c r="AT127" i="25"/>
  <c r="AW127" i="25" s="1"/>
  <c r="AX127" i="25" s="1"/>
  <c r="AT52" i="25"/>
  <c r="AW52" i="25" s="1"/>
  <c r="AY52" i="25" s="1"/>
  <c r="AR175" i="25"/>
  <c r="AT6" i="25"/>
  <c r="AW6" i="25" s="1"/>
  <c r="AY6" i="25" s="1"/>
  <c r="AT100" i="25"/>
  <c r="AW100" i="25" s="1"/>
  <c r="AX100" i="25" s="1"/>
  <c r="AT254" i="25"/>
  <c r="AW254" i="25" s="1"/>
  <c r="AX254" i="25" s="1"/>
  <c r="AT262" i="25"/>
  <c r="AW262" i="25" s="1"/>
  <c r="AY262" i="25" s="1"/>
  <c r="AT57" i="25"/>
  <c r="AW57" i="25" s="1"/>
  <c r="AX57" i="25" s="1"/>
  <c r="AT8" i="25"/>
  <c r="AW8" i="25" s="1"/>
  <c r="AY8" i="25" s="1"/>
  <c r="AT180" i="25"/>
  <c r="AW180" i="25" s="1"/>
  <c r="AY180" i="25" s="1"/>
  <c r="BP180" i="25" s="1"/>
  <c r="AT29" i="25"/>
  <c r="AW29" i="25" s="1"/>
  <c r="AX29" i="25" s="1"/>
  <c r="BN29" i="25" s="1"/>
  <c r="AT66" i="25"/>
  <c r="AW66" i="25" s="1"/>
  <c r="AX66" i="25" s="1"/>
  <c r="AR29" i="25"/>
  <c r="AY135" i="25"/>
  <c r="AR200" i="25"/>
  <c r="AT148" i="25"/>
  <c r="AW148" i="25" s="1"/>
  <c r="AY148" i="25" s="1"/>
  <c r="AT194" i="25"/>
  <c r="AW194" i="25" s="1"/>
  <c r="AY194" i="25" s="1"/>
  <c r="AT161" i="25"/>
  <c r="AW161" i="25" s="1"/>
  <c r="AX161" i="25" s="1"/>
  <c r="AT155" i="25"/>
  <c r="AW155" i="25" s="1"/>
  <c r="AX155" i="25" s="1"/>
  <c r="AT95" i="25"/>
  <c r="AW95" i="25" s="1"/>
  <c r="AX95" i="25" s="1"/>
  <c r="AT224" i="25"/>
  <c r="AW224" i="25" s="1"/>
  <c r="AY224" i="25" s="1"/>
  <c r="AT177" i="25"/>
  <c r="AW177" i="25" s="1"/>
  <c r="AY177" i="25" s="1"/>
  <c r="AT242" i="25"/>
  <c r="AW242" i="25" s="1"/>
  <c r="AX242" i="25" s="1"/>
  <c r="AT99" i="25"/>
  <c r="AW99" i="25" s="1"/>
  <c r="AX99" i="25" s="1"/>
  <c r="AT164" i="25"/>
  <c r="AW164" i="25" s="1"/>
  <c r="AY164" i="25" s="1"/>
  <c r="AT167" i="25"/>
  <c r="AW167" i="25" s="1"/>
  <c r="AX167" i="25" s="1"/>
  <c r="BN167" i="25" s="1"/>
  <c r="AT110" i="25"/>
  <c r="AW110" i="25" s="1"/>
  <c r="AX110" i="25" s="1"/>
  <c r="AT20" i="25"/>
  <c r="AW20" i="25" s="1"/>
  <c r="AY20" i="25" s="1"/>
  <c r="AT17" i="25"/>
  <c r="AW17" i="25" s="1"/>
  <c r="AY17" i="25" s="1"/>
  <c r="AT188" i="25"/>
  <c r="AW188" i="25" s="1"/>
  <c r="AX188" i="25" s="1"/>
  <c r="AT261" i="25"/>
  <c r="AW261" i="25" s="1"/>
  <c r="AY261" i="25" s="1"/>
  <c r="BO261" i="25" s="1"/>
  <c r="AQ228" i="25"/>
  <c r="AR58" i="25"/>
  <c r="AQ146" i="25"/>
  <c r="AR146" i="25"/>
  <c r="AX89" i="25"/>
  <c r="AY89" i="25"/>
  <c r="AQ47" i="25"/>
  <c r="AR47" i="25"/>
  <c r="AQ226" i="25"/>
  <c r="AR226" i="25"/>
  <c r="AT38" i="25"/>
  <c r="AW38" i="25" s="1"/>
  <c r="AY38" i="25" s="1"/>
  <c r="AT33" i="25"/>
  <c r="AW33" i="25" s="1"/>
  <c r="AY33" i="25" s="1"/>
  <c r="AT62" i="25"/>
  <c r="AW62" i="25" s="1"/>
  <c r="AX62" i="25" s="1"/>
  <c r="AT81" i="25"/>
  <c r="AW81" i="25" s="1"/>
  <c r="AX81" i="25" s="1"/>
  <c r="AT84" i="25"/>
  <c r="AW84" i="25" s="1"/>
  <c r="AX84" i="25" s="1"/>
  <c r="AQ93" i="25"/>
  <c r="AT247" i="25"/>
  <c r="AW247" i="25" s="1"/>
  <c r="AX247" i="25" s="1"/>
  <c r="AT186" i="25"/>
  <c r="AW186" i="25" s="1"/>
  <c r="AY186" i="25" s="1"/>
  <c r="AQ88" i="25"/>
  <c r="AT182" i="25"/>
  <c r="AW182" i="25" s="1"/>
  <c r="AX182" i="25" s="1"/>
  <c r="AT130" i="25"/>
  <c r="AW130" i="25" s="1"/>
  <c r="AY130" i="25" s="1"/>
  <c r="AR212" i="25"/>
  <c r="AT124" i="25"/>
  <c r="AW124" i="25" s="1"/>
  <c r="AY124" i="25" s="1"/>
  <c r="AT129" i="25"/>
  <c r="AW129" i="25" s="1"/>
  <c r="AX129" i="25" s="1"/>
  <c r="AT68" i="25"/>
  <c r="AW68" i="25" s="1"/>
  <c r="AX68" i="25" s="1"/>
  <c r="AT14" i="25"/>
  <c r="AW14" i="25" s="1"/>
  <c r="AY14" i="25" s="1"/>
  <c r="AT24" i="25"/>
  <c r="AW24" i="25" s="1"/>
  <c r="AX24" i="25" s="1"/>
  <c r="AT195" i="25"/>
  <c r="AW195" i="25" s="1"/>
  <c r="AX195" i="25" s="1"/>
  <c r="BN195" i="25" s="1"/>
  <c r="AT74" i="25"/>
  <c r="AW74" i="25" s="1"/>
  <c r="AY74" i="25" s="1"/>
  <c r="AQ70" i="25"/>
  <c r="AT86" i="25"/>
  <c r="AW86" i="25" s="1"/>
  <c r="AX86" i="25" s="1"/>
  <c r="AT199" i="25"/>
  <c r="AW199" i="25" s="1"/>
  <c r="AX199" i="25" s="1"/>
  <c r="AT44" i="25"/>
  <c r="AW44" i="25" s="1"/>
  <c r="AX44" i="25" s="1"/>
  <c r="AT187" i="25"/>
  <c r="AW187" i="25" s="1"/>
  <c r="AY187" i="25" s="1"/>
  <c r="AT256" i="25"/>
  <c r="AW256" i="25" s="1"/>
  <c r="AY256" i="25" s="1"/>
  <c r="AT236" i="25"/>
  <c r="AW236" i="25" s="1"/>
  <c r="AY236" i="25" s="1"/>
  <c r="AT257" i="25"/>
  <c r="AW257" i="25" s="1"/>
  <c r="AY257" i="25" s="1"/>
  <c r="AT267" i="25"/>
  <c r="AW267" i="25" s="1"/>
  <c r="AY267" i="25" s="1"/>
  <c r="AT103" i="25"/>
  <c r="AW103" i="25" s="1"/>
  <c r="AX103" i="25" s="1"/>
  <c r="AQ222" i="25"/>
  <c r="AT252" i="25"/>
  <c r="AW252" i="25" s="1"/>
  <c r="AX252" i="25" s="1"/>
  <c r="BN252" i="25" s="1"/>
  <c r="AT170" i="25"/>
  <c r="AW170" i="25" s="1"/>
  <c r="AX170" i="25" s="1"/>
  <c r="BN170" i="25" s="1"/>
  <c r="AT253" i="25"/>
  <c r="AW253" i="25" s="1"/>
  <c r="AY253" i="25" s="1"/>
  <c r="AT63" i="25"/>
  <c r="AW63" i="25" s="1"/>
  <c r="AY63" i="25" s="1"/>
  <c r="AT115" i="25"/>
  <c r="AW115" i="25" s="1"/>
  <c r="AY115" i="25" s="1"/>
  <c r="AT175" i="25"/>
  <c r="AW175" i="25" s="1"/>
  <c r="AX175" i="25" s="1"/>
  <c r="BN175" i="25" s="1"/>
  <c r="AT60" i="25"/>
  <c r="AW60" i="25" s="1"/>
  <c r="AY60" i="25" s="1"/>
  <c r="AT107" i="25"/>
  <c r="AW107" i="25" s="1"/>
  <c r="AX107" i="25" s="1"/>
  <c r="AQ69" i="25"/>
  <c r="AR69" i="25"/>
  <c r="AX92" i="25"/>
  <c r="AY92" i="25"/>
  <c r="AX176" i="25"/>
  <c r="AY176" i="25"/>
  <c r="AX266" i="25"/>
  <c r="BN266" i="25" s="1"/>
  <c r="AY266" i="25"/>
  <c r="AY9" i="25"/>
  <c r="AX9" i="25"/>
  <c r="BN9" i="25" s="1"/>
  <c r="AX101" i="25"/>
  <c r="AY101" i="25"/>
  <c r="AY166" i="25"/>
  <c r="AX143" i="25"/>
  <c r="AY143" i="25"/>
  <c r="AX88" i="25"/>
  <c r="AY88" i="25"/>
  <c r="AY157" i="25"/>
  <c r="AX157" i="25"/>
  <c r="AX7" i="25"/>
  <c r="AY7" i="25"/>
  <c r="AY146" i="25"/>
  <c r="AX146" i="25"/>
  <c r="AX228" i="25"/>
  <c r="AY228" i="25"/>
  <c r="AX23" i="25"/>
  <c r="AY23" i="25"/>
  <c r="AY40" i="25"/>
  <c r="AX40" i="25"/>
  <c r="AX133" i="25"/>
  <c r="AY133" i="25"/>
  <c r="AY69" i="25"/>
  <c r="AX69" i="25"/>
  <c r="AX232" i="25"/>
  <c r="AY232" i="25"/>
  <c r="AY31" i="25"/>
  <c r="AX31" i="25"/>
  <c r="AX190" i="25"/>
  <c r="AY190" i="25"/>
  <c r="AN217" i="25"/>
  <c r="AO217" i="25"/>
  <c r="AQ199" i="25"/>
  <c r="AR199" i="25"/>
  <c r="AQ45" i="25"/>
  <c r="AR45" i="25"/>
  <c r="AY203" i="25"/>
  <c r="AX203" i="25"/>
  <c r="BN203" i="25" s="1"/>
  <c r="AQ145" i="25"/>
  <c r="AR145" i="25"/>
  <c r="AX165" i="25"/>
  <c r="AY165" i="25"/>
  <c r="AQ92" i="25"/>
  <c r="AR92" i="25"/>
  <c r="AQ176" i="25"/>
  <c r="AR176" i="25"/>
  <c r="AQ230" i="25"/>
  <c r="AR230" i="25"/>
  <c r="AR244" i="25"/>
  <c r="AQ244" i="25"/>
  <c r="BN244" i="25" s="1"/>
  <c r="AR89" i="25"/>
  <c r="AQ89" i="25"/>
  <c r="AR149" i="25"/>
  <c r="AQ149" i="25"/>
  <c r="AR57" i="25"/>
  <c r="AQ57" i="25"/>
  <c r="AO213" i="25"/>
  <c r="AN213" i="25"/>
  <c r="AX227" i="25"/>
  <c r="AY227" i="25"/>
  <c r="AQ233" i="25"/>
  <c r="AR233" i="25"/>
  <c r="AQ163" i="25"/>
  <c r="AR163" i="25"/>
  <c r="AQ213" i="25"/>
  <c r="AR213" i="25"/>
  <c r="AR206" i="25"/>
  <c r="AQ206" i="25"/>
  <c r="AR265" i="25"/>
  <c r="AQ265" i="25"/>
  <c r="AR150" i="25"/>
  <c r="AQ150" i="25"/>
  <c r="AQ209" i="25"/>
  <c r="AR209" i="25"/>
  <c r="AQ257" i="25"/>
  <c r="AR257" i="25"/>
  <c r="AQ264" i="25"/>
  <c r="AR264" i="25"/>
  <c r="AY159" i="25"/>
  <c r="AX159" i="25"/>
  <c r="AY104" i="25"/>
  <c r="AX104" i="25"/>
  <c r="AQ126" i="25"/>
  <c r="AR126" i="25"/>
  <c r="AR201" i="25"/>
  <c r="AQ201" i="25"/>
  <c r="AO191" i="25"/>
  <c r="AN191" i="25"/>
  <c r="AR240" i="25"/>
  <c r="AQ240" i="25"/>
  <c r="AQ159" i="25"/>
  <c r="AR159" i="25"/>
  <c r="AQ267" i="25"/>
  <c r="AR267" i="25"/>
  <c r="AX239" i="25"/>
  <c r="BN239" i="25" s="1"/>
  <c r="AY239" i="25"/>
  <c r="AX18" i="25"/>
  <c r="AY18" i="25"/>
  <c r="AQ27" i="25"/>
  <c r="AR27" i="25"/>
  <c r="AQ208" i="25"/>
  <c r="AR208" i="25"/>
  <c r="AQ102" i="25"/>
  <c r="AR102" i="25"/>
  <c r="AQ90" i="25"/>
  <c r="AR90" i="25"/>
  <c r="AQ181" i="25"/>
  <c r="AR181" i="25"/>
  <c r="AQ205" i="25"/>
  <c r="AR205" i="25"/>
  <c r="AX156" i="25"/>
  <c r="AY156" i="25"/>
  <c r="BP156" i="25" s="1"/>
  <c r="AR41" i="25"/>
  <c r="AQ41" i="25"/>
  <c r="AR144" i="25"/>
  <c r="AQ144" i="25"/>
  <c r="AO90" i="25"/>
  <c r="AN90" i="25"/>
  <c r="AR134" i="25"/>
  <c r="AQ134" i="25"/>
  <c r="AO205" i="25"/>
  <c r="AN205" i="25"/>
  <c r="AQ77" i="25"/>
  <c r="AR77" i="25"/>
  <c r="AQ113" i="25"/>
  <c r="AR113" i="25"/>
  <c r="AY141" i="25"/>
  <c r="AX141" i="25"/>
  <c r="AQ32" i="25"/>
  <c r="AR32" i="25"/>
  <c r="AQ107" i="25"/>
  <c r="AR107" i="25"/>
  <c r="AR197" i="25"/>
  <c r="AQ197" i="25"/>
  <c r="AR51" i="25"/>
  <c r="AQ51" i="25"/>
  <c r="AO151" i="25"/>
  <c r="AN151" i="25"/>
  <c r="AR184" i="25"/>
  <c r="AQ184" i="25"/>
  <c r="AQ85" i="25"/>
  <c r="AR85" i="25"/>
  <c r="AY226" i="25"/>
  <c r="AX226" i="25"/>
  <c r="AQ122" i="25"/>
  <c r="AR122" i="25"/>
  <c r="AQ14" i="25"/>
  <c r="AR14" i="25"/>
  <c r="AQ112" i="25"/>
  <c r="AR112" i="25"/>
  <c r="AQ75" i="25"/>
  <c r="AR75" i="25"/>
  <c r="AQ83" i="25"/>
  <c r="AR83" i="25"/>
  <c r="AR133" i="25"/>
  <c r="AQ133" i="25"/>
  <c r="AQ108" i="25"/>
  <c r="AR108" i="25"/>
  <c r="AY55" i="25"/>
  <c r="AX55" i="25"/>
  <c r="BN55" i="25" s="1"/>
  <c r="AQ165" i="25"/>
  <c r="AR165" i="25"/>
  <c r="AQ105" i="25"/>
  <c r="AR105" i="25"/>
  <c r="AR250" i="25"/>
  <c r="AQ250" i="25"/>
  <c r="AO251" i="25"/>
  <c r="AN251" i="25"/>
  <c r="AQ137" i="25"/>
  <c r="AR137" i="25"/>
  <c r="AQ15" i="25"/>
  <c r="AR15" i="25"/>
  <c r="AQ80" i="25"/>
  <c r="AR80" i="25"/>
  <c r="AQ259" i="25"/>
  <c r="AR259" i="25"/>
  <c r="AR135" i="25"/>
  <c r="AQ135" i="25"/>
  <c r="BN135" i="25" s="1"/>
  <c r="AR224" i="25"/>
  <c r="AQ224" i="25"/>
  <c r="AR236" i="25"/>
  <c r="AQ236" i="25"/>
  <c r="AR158" i="25"/>
  <c r="AQ158" i="25"/>
  <c r="AQ243" i="25"/>
  <c r="AR243" i="25"/>
  <c r="AX193" i="25"/>
  <c r="AY193" i="25"/>
  <c r="BP193" i="25" s="1"/>
  <c r="AY178" i="25"/>
  <c r="AX178" i="25"/>
  <c r="BN178" i="25" s="1"/>
  <c r="AQ260" i="25"/>
  <c r="AR260" i="25"/>
  <c r="AQ249" i="25"/>
  <c r="AR249" i="25"/>
  <c r="AQ191" i="25"/>
  <c r="AR191" i="25"/>
  <c r="AQ221" i="25"/>
  <c r="AR221" i="25"/>
  <c r="AQ204" i="25"/>
  <c r="AR204" i="25"/>
  <c r="AO248" i="25"/>
  <c r="AN248" i="25"/>
  <c r="AR119" i="25"/>
  <c r="AQ119" i="25"/>
  <c r="AO73" i="25"/>
  <c r="AN73" i="25"/>
  <c r="AN234" i="25"/>
  <c r="AO234" i="25"/>
  <c r="AY106" i="25"/>
  <c r="AX106" i="25"/>
  <c r="BN106" i="25" s="1"/>
  <c r="AQ98" i="25"/>
  <c r="AR98" i="25"/>
  <c r="AY48" i="25"/>
  <c r="AX48" i="25"/>
  <c r="AY185" i="25"/>
  <c r="AX185" i="25"/>
  <c r="BN185" i="25" s="1"/>
  <c r="AX120" i="25"/>
  <c r="AY120" i="25"/>
  <c r="AX82" i="25"/>
  <c r="AY82" i="25"/>
  <c r="AX27" i="25"/>
  <c r="AY27" i="25"/>
  <c r="AQ111" i="25"/>
  <c r="AR111" i="25"/>
  <c r="AN139" i="25"/>
  <c r="AO139" i="25"/>
  <c r="AR155" i="25"/>
  <c r="AQ155" i="25"/>
  <c r="AR210" i="25"/>
  <c r="AQ210" i="25"/>
  <c r="AO216" i="25"/>
  <c r="AN216" i="25"/>
  <c r="AR186" i="25"/>
  <c r="AQ186" i="25"/>
  <c r="AO218" i="25"/>
  <c r="AN218" i="25"/>
  <c r="AY173" i="25"/>
  <c r="AX173" i="25"/>
  <c r="BN173" i="25" s="1"/>
  <c r="AN91" i="25"/>
  <c r="AO91" i="25"/>
  <c r="AY138" i="25"/>
  <c r="AX138" i="25"/>
  <c r="AQ142" i="25"/>
  <c r="AR142" i="25"/>
  <c r="AQ198" i="25"/>
  <c r="AR198" i="25"/>
  <c r="AQ247" i="25"/>
  <c r="AR247" i="25"/>
  <c r="AQ182" i="25"/>
  <c r="AR182" i="25"/>
  <c r="AQ11" i="25"/>
  <c r="AR11" i="25"/>
  <c r="AQ231" i="25"/>
  <c r="AR231" i="25"/>
  <c r="AQ235" i="25"/>
  <c r="AR235" i="25"/>
  <c r="AX71" i="25"/>
  <c r="AY71" i="25"/>
  <c r="BP71" i="25" s="1"/>
  <c r="AQ114" i="25"/>
  <c r="AR114" i="25"/>
  <c r="AQ72" i="25"/>
  <c r="AR72" i="25"/>
  <c r="AQ214" i="25"/>
  <c r="AR214" i="25"/>
  <c r="AQ37" i="25"/>
  <c r="AR37" i="25"/>
  <c r="AQ172" i="25"/>
  <c r="AR172" i="25"/>
  <c r="AN200" i="25"/>
  <c r="AO200" i="25"/>
  <c r="AX59" i="25"/>
  <c r="AY59" i="25"/>
  <c r="BP59" i="25" s="1"/>
  <c r="AQ141" i="25"/>
  <c r="AR141" i="25"/>
  <c r="AR52" i="25"/>
  <c r="AQ52" i="25"/>
  <c r="AO114" i="25"/>
  <c r="AN114" i="25"/>
  <c r="AO42" i="25"/>
  <c r="AN42" i="25"/>
  <c r="AO72" i="25"/>
  <c r="AN72" i="25"/>
  <c r="AR121" i="25"/>
  <c r="AQ121" i="25"/>
  <c r="AO37" i="25"/>
  <c r="AN37" i="25"/>
  <c r="AQ60" i="25"/>
  <c r="AR60" i="25"/>
  <c r="AQ40" i="25"/>
  <c r="AR40" i="25"/>
  <c r="AN222" i="25"/>
  <c r="AO222" i="25"/>
  <c r="AY97" i="25"/>
  <c r="AX97" i="25"/>
  <c r="AQ110" i="25"/>
  <c r="AR110" i="25"/>
  <c r="AQ20" i="25"/>
  <c r="AR20" i="25"/>
  <c r="AR211" i="25"/>
  <c r="AQ211" i="25"/>
  <c r="AQ115" i="25"/>
  <c r="AR115" i="25"/>
  <c r="AX12" i="25"/>
  <c r="AY12" i="25"/>
  <c r="AY47" i="25"/>
  <c r="AX47" i="25"/>
  <c r="AY16" i="25"/>
  <c r="AX16" i="25"/>
  <c r="BN16" i="25" s="1"/>
  <c r="AY34" i="25"/>
  <c r="AX34" i="25"/>
  <c r="AX15" i="25"/>
  <c r="AY15" i="25"/>
  <c r="AQ251" i="25"/>
  <c r="AR251" i="25"/>
  <c r="AQ196" i="25"/>
  <c r="AR196" i="25"/>
  <c r="AQ64" i="25"/>
  <c r="AR64" i="25"/>
  <c r="AN67" i="25"/>
  <c r="AO67" i="25"/>
  <c r="AX260" i="25"/>
  <c r="AY260" i="25"/>
  <c r="AR99" i="25"/>
  <c r="AQ99" i="25"/>
  <c r="AR192" i="25"/>
  <c r="AQ192" i="25"/>
  <c r="AR242" i="25"/>
  <c r="AQ242" i="25"/>
  <c r="AR81" i="25"/>
  <c r="AQ81" i="25"/>
  <c r="AO221" i="25"/>
  <c r="AN221" i="25"/>
  <c r="AQ104" i="25"/>
  <c r="AR104" i="25"/>
  <c r="AQ8" i="25"/>
  <c r="AR8" i="25"/>
  <c r="AQ225" i="25"/>
  <c r="AR225" i="25"/>
  <c r="AQ164" i="25"/>
  <c r="AR164" i="25"/>
  <c r="AQ138" i="25"/>
  <c r="AR138" i="25"/>
  <c r="AY123" i="25"/>
  <c r="AX123" i="25"/>
  <c r="AY77" i="25"/>
  <c r="AX77" i="25"/>
  <c r="AQ154" i="25"/>
  <c r="AR154" i="25"/>
  <c r="AQ136" i="25"/>
  <c r="AR136" i="25"/>
  <c r="AQ21" i="25"/>
  <c r="AR21" i="25"/>
  <c r="AQ216" i="25"/>
  <c r="AR216" i="25"/>
  <c r="AQ65" i="25"/>
  <c r="AR65" i="25"/>
  <c r="AQ218" i="25"/>
  <c r="AR218" i="25"/>
  <c r="AR124" i="25"/>
  <c r="AQ124" i="25"/>
  <c r="AO208" i="25"/>
  <c r="AN208" i="25"/>
  <c r="AO136" i="25"/>
  <c r="AN136" i="25"/>
  <c r="AO102" i="25"/>
  <c r="AN102" i="25"/>
  <c r="AR26" i="25"/>
  <c r="AQ26" i="25"/>
  <c r="AO181" i="25"/>
  <c r="AN181" i="25"/>
  <c r="AR96" i="25"/>
  <c r="AQ96" i="25"/>
  <c r="AQ123" i="25"/>
  <c r="AR123" i="25"/>
  <c r="AY11" i="25"/>
  <c r="AX11" i="25"/>
  <c r="AQ245" i="25"/>
  <c r="AR245" i="25"/>
  <c r="AY235" i="25"/>
  <c r="AX235" i="25"/>
  <c r="AQ63" i="25"/>
  <c r="AR63" i="25"/>
  <c r="AY212" i="25"/>
  <c r="AX212" i="25"/>
  <c r="BN212" i="25" s="1"/>
  <c r="AX171" i="25"/>
  <c r="BN171" i="25" s="1"/>
  <c r="AY171" i="25"/>
  <c r="AY122" i="25"/>
  <c r="AX122" i="25"/>
  <c r="AQ140" i="25"/>
  <c r="AR140" i="25"/>
  <c r="AQ168" i="25"/>
  <c r="AR168" i="25"/>
  <c r="AN93" i="25"/>
  <c r="AO93" i="25"/>
  <c r="AR61" i="25"/>
  <c r="AQ61" i="25"/>
  <c r="AR66" i="25"/>
  <c r="AQ66" i="25"/>
  <c r="AQ79" i="25"/>
  <c r="AO56" i="25"/>
  <c r="AN56" i="25"/>
  <c r="AR127" i="25"/>
  <c r="AQ127" i="25"/>
  <c r="AO28" i="25"/>
  <c r="AN28" i="25"/>
  <c r="AN49" i="25"/>
  <c r="AO49" i="25"/>
  <c r="AY128" i="25"/>
  <c r="AX128" i="25"/>
  <c r="BN128" i="25" s="1"/>
  <c r="AQ95" i="25"/>
  <c r="AR95" i="25"/>
  <c r="AQ30" i="25"/>
  <c r="AR30" i="25"/>
  <c r="AQ31" i="25"/>
  <c r="AR31" i="25"/>
  <c r="AQ25" i="25"/>
  <c r="AR25" i="25"/>
  <c r="AM268" i="25"/>
  <c r="AN54" i="25"/>
  <c r="AO54" i="25"/>
  <c r="AX58" i="25"/>
  <c r="BN58" i="25" s="1"/>
  <c r="AY58" i="25"/>
  <c r="AX76" i="25"/>
  <c r="AY76" i="25"/>
  <c r="AQ34" i="25"/>
  <c r="AR34" i="25"/>
  <c r="AY117" i="25"/>
  <c r="AX117" i="25"/>
  <c r="AQ35" i="25"/>
  <c r="AR35" i="25"/>
  <c r="AQ117" i="25"/>
  <c r="AR117" i="25"/>
  <c r="AX259" i="25"/>
  <c r="AY259" i="25"/>
  <c r="AR263" i="25"/>
  <c r="AQ263" i="25"/>
  <c r="AO230" i="25"/>
  <c r="AN230" i="25"/>
  <c r="AQ116" i="25"/>
  <c r="AR116" i="25"/>
  <c r="AQ109" i="25"/>
  <c r="AR109" i="25"/>
  <c r="AQ187" i="25"/>
  <c r="AR187" i="25"/>
  <c r="AQ227" i="25"/>
  <c r="AR227" i="25"/>
  <c r="AR177" i="25"/>
  <c r="AQ177" i="25"/>
  <c r="AQ147" i="25"/>
  <c r="AR147" i="25"/>
  <c r="AQ248" i="25"/>
  <c r="AR248" i="25"/>
  <c r="AQ215" i="25"/>
  <c r="AR215" i="25"/>
  <c r="AQ73" i="25"/>
  <c r="AR73" i="25"/>
  <c r="AQ53" i="25"/>
  <c r="AR53" i="25"/>
  <c r="AR258" i="25"/>
  <c r="AQ258" i="25"/>
  <c r="AO215" i="25"/>
  <c r="AN215" i="25"/>
  <c r="AR246" i="25"/>
  <c r="AQ246" i="25"/>
  <c r="AO204" i="25"/>
  <c r="AN204" i="25"/>
  <c r="AX263" i="25"/>
  <c r="AY263" i="25"/>
  <c r="AN220" i="25"/>
  <c r="AO220" i="25"/>
  <c r="AQ78" i="25"/>
  <c r="AR78" i="25"/>
  <c r="AQ62" i="25"/>
  <c r="AR62" i="25"/>
  <c r="AQ255" i="25"/>
  <c r="AR255" i="25"/>
  <c r="AQ84" i="25"/>
  <c r="AR84" i="25"/>
  <c r="AN152" i="25"/>
  <c r="AO152" i="25"/>
  <c r="AQ18" i="25"/>
  <c r="AR18" i="25"/>
  <c r="AX154" i="25"/>
  <c r="AY154" i="25"/>
  <c r="AQ48" i="25"/>
  <c r="AR48" i="25"/>
  <c r="AR153" i="25"/>
  <c r="AQ153" i="25"/>
  <c r="AR103" i="25"/>
  <c r="AQ103" i="25"/>
  <c r="AR241" i="25"/>
  <c r="AQ241" i="25"/>
  <c r="AR129" i="25"/>
  <c r="AQ129" i="25"/>
  <c r="AO21" i="25"/>
  <c r="AN21" i="25"/>
  <c r="AR229" i="25"/>
  <c r="AQ229" i="25"/>
  <c r="AO65" i="25"/>
  <c r="AN65" i="25"/>
  <c r="AN179" i="25"/>
  <c r="AO179" i="25"/>
  <c r="AY10" i="25"/>
  <c r="AX10" i="25"/>
  <c r="BN10" i="25" s="1"/>
  <c r="AQ253" i="25"/>
  <c r="AR253" i="25"/>
  <c r="AQ166" i="25"/>
  <c r="AR166" i="25"/>
  <c r="AQ68" i="25"/>
  <c r="AR68" i="25"/>
  <c r="AQ97" i="25"/>
  <c r="AX168" i="25"/>
  <c r="AY168" i="25"/>
  <c r="AQ132" i="25"/>
  <c r="AR132" i="25"/>
  <c r="AQ42" i="25"/>
  <c r="AR42" i="25"/>
  <c r="AQ56" i="25"/>
  <c r="AR56" i="25"/>
  <c r="AQ151" i="25"/>
  <c r="AR151" i="25"/>
  <c r="AQ28" i="25"/>
  <c r="AR28" i="25"/>
  <c r="AN32" i="25"/>
  <c r="AO32" i="25"/>
  <c r="AN43" i="25"/>
  <c r="AO43" i="25"/>
  <c r="AR183" i="25"/>
  <c r="AQ183" i="25"/>
  <c r="AO214" i="25"/>
  <c r="AN214" i="25"/>
  <c r="AR24" i="25"/>
  <c r="AQ24" i="25"/>
  <c r="AO172" i="25"/>
  <c r="AN172" i="25"/>
  <c r="AQ254" i="25"/>
  <c r="AR254" i="25"/>
  <c r="AQ157" i="25"/>
  <c r="AR157" i="25"/>
  <c r="AQ86" i="25"/>
  <c r="AR86" i="25"/>
  <c r="AX39" i="25"/>
  <c r="AY39" i="25"/>
  <c r="AX162" i="25"/>
  <c r="BN162" i="25" s="1"/>
  <c r="AY162" i="25"/>
  <c r="AX70" i="25"/>
  <c r="AY70" i="25"/>
  <c r="AN35" i="25"/>
  <c r="AO35" i="25"/>
  <c r="AR54" i="25"/>
  <c r="AQ54" i="25"/>
  <c r="AN19" i="25"/>
  <c r="AO19" i="25"/>
  <c r="BP118" i="25" l="1"/>
  <c r="AX108" i="25"/>
  <c r="BN71" i="25"/>
  <c r="AY53" i="25"/>
  <c r="AX80" i="25"/>
  <c r="BN80" i="25" s="1"/>
  <c r="BN44" i="25"/>
  <c r="BN156" i="25"/>
  <c r="AW79" i="25"/>
  <c r="AY79" i="25" s="1"/>
  <c r="BP79" i="25" s="1"/>
  <c r="AX249" i="25"/>
  <c r="BN249" i="25" s="1"/>
  <c r="AX61" i="25"/>
  <c r="BN61" i="25" s="1"/>
  <c r="AY105" i="25"/>
  <c r="BP105" i="25" s="1"/>
  <c r="BN82" i="25"/>
  <c r="BN39" i="25"/>
  <c r="AY155" i="25"/>
  <c r="BO155" i="25" s="1"/>
  <c r="AX116" i="25"/>
  <c r="BN116" i="25" s="1"/>
  <c r="AX160" i="25"/>
  <c r="BN160" i="25" s="1"/>
  <c r="AX41" i="25"/>
  <c r="BN41" i="25" s="1"/>
  <c r="AX142" i="25"/>
  <c r="BN142" i="25" s="1"/>
  <c r="BN131" i="25"/>
  <c r="AX207" i="25"/>
  <c r="BN207" i="25" s="1"/>
  <c r="AY127" i="25"/>
  <c r="BP127" i="25" s="1"/>
  <c r="AX126" i="25"/>
  <c r="BN126" i="25" s="1"/>
  <c r="AX206" i="25"/>
  <c r="BN206" i="25" s="1"/>
  <c r="AX51" i="25"/>
  <c r="BN51" i="25" s="1"/>
  <c r="BP212" i="25"/>
  <c r="AX225" i="25"/>
  <c r="BN225" i="25" s="1"/>
  <c r="AY264" i="25"/>
  <c r="BP264" i="25" s="1"/>
  <c r="BP10" i="25"/>
  <c r="AY46" i="25"/>
  <c r="BO46" i="25" s="1"/>
  <c r="BN193" i="25"/>
  <c r="AX22" i="25"/>
  <c r="BN22" i="25" s="1"/>
  <c r="AX194" i="25"/>
  <c r="BN194" i="25" s="1"/>
  <c r="BP178" i="25"/>
  <c r="AX164" i="25"/>
  <c r="BN164" i="25" s="1"/>
  <c r="AY100" i="25"/>
  <c r="BP100" i="25" s="1"/>
  <c r="AY158" i="25"/>
  <c r="BP158" i="25" s="1"/>
  <c r="BN143" i="25"/>
  <c r="AX8" i="25"/>
  <c r="BN8" i="25" s="1"/>
  <c r="AX224" i="25"/>
  <c r="BN224" i="25" s="1"/>
  <c r="AY109" i="25"/>
  <c r="BO109" i="25" s="1"/>
  <c r="BO33" i="25"/>
  <c r="AX233" i="25"/>
  <c r="BN233" i="25" s="1"/>
  <c r="AY231" i="25"/>
  <c r="BO231" i="25" s="1"/>
  <c r="BN59" i="25"/>
  <c r="BO55" i="25"/>
  <c r="AY111" i="25"/>
  <c r="BP111" i="25" s="1"/>
  <c r="AY198" i="25"/>
  <c r="BO198" i="25" s="1"/>
  <c r="AX223" i="25"/>
  <c r="BN223" i="25" s="1"/>
  <c r="AX243" i="25"/>
  <c r="BN243" i="25" s="1"/>
  <c r="AY45" i="25"/>
  <c r="BO45" i="25" s="1"/>
  <c r="AX13" i="25"/>
  <c r="BN13" i="25" s="1"/>
  <c r="AX229" i="25"/>
  <c r="BN229" i="25" s="1"/>
  <c r="BO106" i="25"/>
  <c r="AY57" i="25"/>
  <c r="BP57" i="25" s="1"/>
  <c r="BN23" i="25"/>
  <c r="AX6" i="25"/>
  <c r="BN6" i="25" s="1"/>
  <c r="BN101" i="25"/>
  <c r="AX25" i="25"/>
  <c r="BN25" i="25" s="1"/>
  <c r="AY246" i="25"/>
  <c r="BO246" i="25" s="1"/>
  <c r="BN12" i="25"/>
  <c r="AX134" i="25"/>
  <c r="BN134" i="25" s="1"/>
  <c r="AY250" i="25"/>
  <c r="BP250" i="25" s="1"/>
  <c r="AY144" i="25"/>
  <c r="BO144" i="25" s="1"/>
  <c r="AY131" i="25"/>
  <c r="BP131" i="25" s="1"/>
  <c r="AX118" i="25"/>
  <c r="BN118" i="25" s="1"/>
  <c r="AX258" i="25"/>
  <c r="BN258" i="25" s="1"/>
  <c r="AX147" i="25"/>
  <c r="BN147" i="25" s="1"/>
  <c r="AX148" i="25"/>
  <c r="BN148" i="25" s="1"/>
  <c r="BP94" i="25"/>
  <c r="AX192" i="25"/>
  <c r="BN192" i="25" s="1"/>
  <c r="AY242" i="25"/>
  <c r="BO242" i="25" s="1"/>
  <c r="AY30" i="25"/>
  <c r="BO30" i="25" s="1"/>
  <c r="BN161" i="25"/>
  <c r="AX50" i="25"/>
  <c r="BN50" i="25" s="1"/>
  <c r="AY210" i="25"/>
  <c r="BP210" i="25" s="1"/>
  <c r="AX36" i="25"/>
  <c r="BN36" i="25" s="1"/>
  <c r="AX201" i="25"/>
  <c r="BN201" i="25" s="1"/>
  <c r="BN232" i="25"/>
  <c r="AY83" i="25"/>
  <c r="BP83" i="25" s="1"/>
  <c r="BN70" i="25"/>
  <c r="BN157" i="25"/>
  <c r="AY183" i="25"/>
  <c r="BO183" i="25" s="1"/>
  <c r="AY95" i="25"/>
  <c r="BO95" i="25" s="1"/>
  <c r="BN40" i="25"/>
  <c r="AY137" i="25"/>
  <c r="BO137" i="25" s="1"/>
  <c r="BN190" i="25"/>
  <c r="AY81" i="25"/>
  <c r="BO81" i="25" s="1"/>
  <c r="AY26" i="25"/>
  <c r="BO26" i="25" s="1"/>
  <c r="AX255" i="25"/>
  <c r="BN255" i="25" s="1"/>
  <c r="BN188" i="25"/>
  <c r="BN34" i="25"/>
  <c r="AX121" i="25"/>
  <c r="BN121" i="25" s="1"/>
  <c r="AX63" i="25"/>
  <c r="BN63" i="25" s="1"/>
  <c r="AY199" i="25"/>
  <c r="BO199" i="25" s="1"/>
  <c r="BN176" i="25"/>
  <c r="AX115" i="25"/>
  <c r="BN115" i="25" s="1"/>
  <c r="BN69" i="25"/>
  <c r="BN227" i="25"/>
  <c r="AX261" i="25"/>
  <c r="BN261" i="25" s="1"/>
  <c r="AY252" i="25"/>
  <c r="BO252" i="25" s="1"/>
  <c r="AY129" i="25"/>
  <c r="BP129" i="25" s="1"/>
  <c r="AX202" i="25"/>
  <c r="BN202" i="25" s="1"/>
  <c r="BN104" i="25"/>
  <c r="AY140" i="25"/>
  <c r="BP140" i="25" s="1"/>
  <c r="AX96" i="25"/>
  <c r="BN96" i="25" s="1"/>
  <c r="BN226" i="25"/>
  <c r="BP203" i="25"/>
  <c r="AY78" i="25"/>
  <c r="BO78" i="25" s="1"/>
  <c r="AY68" i="25"/>
  <c r="BP68" i="25" s="1"/>
  <c r="AY64" i="25"/>
  <c r="BP64" i="25" s="1"/>
  <c r="BN169" i="25"/>
  <c r="AX240" i="25"/>
  <c r="BN240" i="25" s="1"/>
  <c r="AX253" i="25"/>
  <c r="BN253" i="25" s="1"/>
  <c r="AX184" i="25"/>
  <c r="AY66" i="25"/>
  <c r="BP66" i="25" s="1"/>
  <c r="AY219" i="25"/>
  <c r="BO219" i="25" s="1"/>
  <c r="AY132" i="25"/>
  <c r="BO132" i="25" s="1"/>
  <c r="AX132" i="25"/>
  <c r="BN132" i="25" s="1"/>
  <c r="BN174" i="25"/>
  <c r="AX187" i="25"/>
  <c r="BN187" i="25" s="1"/>
  <c r="BN46" i="25"/>
  <c r="AT204" i="25"/>
  <c r="AW204" i="25" s="1"/>
  <c r="AX204" i="25" s="1"/>
  <c r="BN204" i="25" s="1"/>
  <c r="AT215" i="25"/>
  <c r="AW215" i="25" s="1"/>
  <c r="AY215" i="25" s="1"/>
  <c r="BO215" i="25" s="1"/>
  <c r="AY149" i="25"/>
  <c r="BO149" i="25" s="1"/>
  <c r="AX112" i="25"/>
  <c r="BN112" i="25" s="1"/>
  <c r="AT151" i="25"/>
  <c r="AW151" i="25" s="1"/>
  <c r="AX151" i="25" s="1"/>
  <c r="BN151" i="25" s="1"/>
  <c r="BN144" i="25"/>
  <c r="AY195" i="25"/>
  <c r="BP195" i="25" s="1"/>
  <c r="AX130" i="25"/>
  <c r="BN130" i="25" s="1"/>
  <c r="AX180" i="25"/>
  <c r="BN180" i="25" s="1"/>
  <c r="AX125" i="25"/>
  <c r="BN125" i="25" s="1"/>
  <c r="AY174" i="25"/>
  <c r="BP174" i="25" s="1"/>
  <c r="BN120" i="25"/>
  <c r="BN184" i="25"/>
  <c r="AX119" i="25"/>
  <c r="BN119" i="25" s="1"/>
  <c r="BO79" i="25"/>
  <c r="AX237" i="25"/>
  <c r="BN237" i="25" s="1"/>
  <c r="BN129" i="25"/>
  <c r="BN53" i="25"/>
  <c r="AX238" i="25"/>
  <c r="BN238" i="25" s="1"/>
  <c r="AT73" i="25"/>
  <c r="AW73" i="25" s="1"/>
  <c r="AX73" i="25" s="1"/>
  <c r="BN73" i="25" s="1"/>
  <c r="AT248" i="25"/>
  <c r="AW248" i="25" s="1"/>
  <c r="AY248" i="25" s="1"/>
  <c r="BP248" i="25" s="1"/>
  <c r="AY163" i="25"/>
  <c r="BP163" i="25" s="1"/>
  <c r="AX150" i="25"/>
  <c r="BN150" i="25" s="1"/>
  <c r="AY182" i="25"/>
  <c r="BO182" i="25" s="1"/>
  <c r="BP237" i="25"/>
  <c r="BO237" i="25"/>
  <c r="AY254" i="25"/>
  <c r="BO254" i="25" s="1"/>
  <c r="AX153" i="25"/>
  <c r="BN153" i="25" s="1"/>
  <c r="AY86" i="25"/>
  <c r="BO86" i="25" s="1"/>
  <c r="AY75" i="25"/>
  <c r="BO75" i="25" s="1"/>
  <c r="AY188" i="25"/>
  <c r="BP188" i="25" s="1"/>
  <c r="AX197" i="25"/>
  <c r="BN197" i="25" s="1"/>
  <c r="BN76" i="25"/>
  <c r="AY241" i="25"/>
  <c r="BP241" i="25" s="1"/>
  <c r="AY169" i="25"/>
  <c r="BO169" i="25" s="1"/>
  <c r="AX87" i="25"/>
  <c r="BN87" i="25" s="1"/>
  <c r="AY196" i="25"/>
  <c r="BO196" i="25" s="1"/>
  <c r="BN47" i="25"/>
  <c r="AT114" i="25"/>
  <c r="AW114" i="25" s="1"/>
  <c r="AY114" i="25" s="1"/>
  <c r="AY113" i="25"/>
  <c r="BO113" i="25" s="1"/>
  <c r="AX94" i="25"/>
  <c r="BN94" i="25" s="1"/>
  <c r="AY98" i="25"/>
  <c r="BP98" i="25" s="1"/>
  <c r="BN100" i="25"/>
  <c r="AX85" i="25"/>
  <c r="BN85" i="25" s="1"/>
  <c r="AY110" i="25"/>
  <c r="BP110" i="25" s="1"/>
  <c r="AX262" i="25"/>
  <c r="BN262" i="25" s="1"/>
  <c r="AX33" i="25"/>
  <c r="BN33" i="25" s="1"/>
  <c r="AY84" i="25"/>
  <c r="BP84" i="25" s="1"/>
  <c r="AX189" i="25"/>
  <c r="BN189" i="25" s="1"/>
  <c r="AX236" i="25"/>
  <c r="BN236" i="25" s="1"/>
  <c r="BN182" i="25"/>
  <c r="BN31" i="25"/>
  <c r="AX52" i="25"/>
  <c r="BN52" i="25" s="1"/>
  <c r="BN78" i="25"/>
  <c r="BN30" i="25"/>
  <c r="BO128" i="25"/>
  <c r="AX177" i="25"/>
  <c r="BN177" i="25" s="1"/>
  <c r="BP16" i="25"/>
  <c r="BN110" i="25"/>
  <c r="BN83" i="25"/>
  <c r="BN92" i="25"/>
  <c r="AX60" i="25"/>
  <c r="BN60" i="25" s="1"/>
  <c r="AX245" i="25"/>
  <c r="BN245" i="25" s="1"/>
  <c r="BN7" i="25"/>
  <c r="BP55" i="25"/>
  <c r="AY99" i="25"/>
  <c r="BO99" i="25" s="1"/>
  <c r="BN166" i="25"/>
  <c r="AX186" i="25"/>
  <c r="BN186" i="25" s="1"/>
  <c r="AT93" i="25"/>
  <c r="AW93" i="25" s="1"/>
  <c r="AY93" i="25" s="1"/>
  <c r="AT42" i="25"/>
  <c r="AW42" i="25" s="1"/>
  <c r="AY42" i="25" s="1"/>
  <c r="BO42" i="25" s="1"/>
  <c r="AT91" i="25"/>
  <c r="AW91" i="25" s="1"/>
  <c r="AX91" i="25" s="1"/>
  <c r="BN91" i="25" s="1"/>
  <c r="AT218" i="25"/>
  <c r="AW218" i="25" s="1"/>
  <c r="AX218" i="25" s="1"/>
  <c r="BN218" i="25" s="1"/>
  <c r="AX14" i="25"/>
  <c r="BN14" i="25" s="1"/>
  <c r="AY170" i="25"/>
  <c r="BP170" i="25" s="1"/>
  <c r="BN183" i="25"/>
  <c r="AT65" i="25"/>
  <c r="AW65" i="25" s="1"/>
  <c r="AY65" i="25" s="1"/>
  <c r="BO65" i="25" s="1"/>
  <c r="AT21" i="25"/>
  <c r="AW21" i="25" s="1"/>
  <c r="AY21" i="25" s="1"/>
  <c r="AT139" i="25"/>
  <c r="AW139" i="25" s="1"/>
  <c r="AX139" i="25" s="1"/>
  <c r="BN139" i="25" s="1"/>
  <c r="AT251" i="25"/>
  <c r="AW251" i="25" s="1"/>
  <c r="AX251" i="25" s="1"/>
  <c r="BN251" i="25" s="1"/>
  <c r="AX267" i="25"/>
  <c r="BN267" i="25" s="1"/>
  <c r="BN88" i="25"/>
  <c r="AY145" i="25"/>
  <c r="BO145" i="25" s="1"/>
  <c r="AX145" i="25"/>
  <c r="BN145" i="25" s="1"/>
  <c r="BN109" i="25"/>
  <c r="BN26" i="25"/>
  <c r="BN264" i="25"/>
  <c r="BN199" i="25"/>
  <c r="AY107" i="25"/>
  <c r="BO107" i="25" s="1"/>
  <c r="BN228" i="25"/>
  <c r="BP262" i="25"/>
  <c r="AX74" i="25"/>
  <c r="BN74" i="25" s="1"/>
  <c r="AX124" i="25"/>
  <c r="BN124" i="25" s="1"/>
  <c r="AY247" i="25"/>
  <c r="BO247" i="25" s="1"/>
  <c r="AY62" i="25"/>
  <c r="BP62" i="25" s="1"/>
  <c r="AX20" i="25"/>
  <c r="BN20" i="25" s="1"/>
  <c r="AY103" i="25"/>
  <c r="BO103" i="25" s="1"/>
  <c r="AX257" i="25"/>
  <c r="BN257" i="25" s="1"/>
  <c r="AY44" i="25"/>
  <c r="AX209" i="25"/>
  <c r="BN209" i="25" s="1"/>
  <c r="BN66" i="25"/>
  <c r="AX17" i="25"/>
  <c r="BN17" i="25" s="1"/>
  <c r="BO74" i="25"/>
  <c r="BP74" i="25"/>
  <c r="AY265" i="25"/>
  <c r="BO265" i="25" s="1"/>
  <c r="AX265" i="25"/>
  <c r="BN265" i="25" s="1"/>
  <c r="BN246" i="25"/>
  <c r="BN138" i="25"/>
  <c r="BO223" i="25"/>
  <c r="AT32" i="25"/>
  <c r="AW32" i="25" s="1"/>
  <c r="AX32" i="25" s="1"/>
  <c r="BN32" i="25" s="1"/>
  <c r="BN68" i="25"/>
  <c r="AT179" i="25"/>
  <c r="AW179" i="25" s="1"/>
  <c r="AY179" i="25" s="1"/>
  <c r="BN48" i="25"/>
  <c r="AT136" i="25"/>
  <c r="AW136" i="25" s="1"/>
  <c r="AY136" i="25" s="1"/>
  <c r="BN99" i="25"/>
  <c r="AT37" i="25"/>
  <c r="AW37" i="25" s="1"/>
  <c r="AX37" i="25" s="1"/>
  <c r="BN37" i="25" s="1"/>
  <c r="AT205" i="25"/>
  <c r="AW205" i="25" s="1"/>
  <c r="AX205" i="25" s="1"/>
  <c r="BN205" i="25" s="1"/>
  <c r="AT90" i="25"/>
  <c r="AW90" i="25" s="1"/>
  <c r="AX90" i="25" s="1"/>
  <c r="BN90" i="25" s="1"/>
  <c r="BN89" i="25"/>
  <c r="BN18" i="25"/>
  <c r="BN84" i="25"/>
  <c r="BN62" i="25"/>
  <c r="AT49" i="25"/>
  <c r="AW49" i="25" s="1"/>
  <c r="AY49" i="25" s="1"/>
  <c r="AT28" i="25"/>
  <c r="AW28" i="25" s="1"/>
  <c r="AY28" i="25" s="1"/>
  <c r="AT102" i="25"/>
  <c r="AW102" i="25" s="1"/>
  <c r="AX102" i="25" s="1"/>
  <c r="BN102" i="25" s="1"/>
  <c r="AT208" i="25"/>
  <c r="AW208" i="25" s="1"/>
  <c r="AX208" i="25" s="1"/>
  <c r="BN208" i="25" s="1"/>
  <c r="BN247" i="25"/>
  <c r="BN165" i="25"/>
  <c r="BN108" i="25"/>
  <c r="AT191" i="25"/>
  <c r="AW191" i="25" s="1"/>
  <c r="AY191" i="25" s="1"/>
  <c r="AT213" i="25"/>
  <c r="AW213" i="25" s="1"/>
  <c r="AX213" i="25" s="1"/>
  <c r="BN213" i="25" s="1"/>
  <c r="AT217" i="25"/>
  <c r="AW217" i="25" s="1"/>
  <c r="AX217" i="25" s="1"/>
  <c r="BN217" i="25" s="1"/>
  <c r="BP38" i="25"/>
  <c r="BO38" i="25"/>
  <c r="AX38" i="25"/>
  <c r="BN38" i="25" s="1"/>
  <c r="AT35" i="25"/>
  <c r="AW35" i="25" s="1"/>
  <c r="AY35" i="25" s="1"/>
  <c r="BP35" i="25" s="1"/>
  <c r="AT230" i="25"/>
  <c r="AW230" i="25" s="1"/>
  <c r="AX230" i="25" s="1"/>
  <c r="BN230" i="25" s="1"/>
  <c r="BN81" i="25"/>
  <c r="BN127" i="25"/>
  <c r="BN146" i="25"/>
  <c r="AY29" i="25"/>
  <c r="BO29" i="25" s="1"/>
  <c r="AT214" i="25"/>
  <c r="AW214" i="25" s="1"/>
  <c r="AX214" i="25" s="1"/>
  <c r="BN214" i="25" s="1"/>
  <c r="AT56" i="25"/>
  <c r="AW56" i="25" s="1"/>
  <c r="AX56" i="25" s="1"/>
  <c r="BN56" i="25" s="1"/>
  <c r="BN64" i="25"/>
  <c r="AT72" i="25"/>
  <c r="AW72" i="25" s="1"/>
  <c r="AY72" i="25" s="1"/>
  <c r="AY211" i="25"/>
  <c r="BO211" i="25" s="1"/>
  <c r="BO193" i="25"/>
  <c r="AY167" i="25"/>
  <c r="BO167" i="25" s="1"/>
  <c r="AY161" i="25"/>
  <c r="BP161" i="25" s="1"/>
  <c r="BN107" i="25"/>
  <c r="BP256" i="25"/>
  <c r="BO256" i="25"/>
  <c r="BN86" i="25"/>
  <c r="BN97" i="25"/>
  <c r="BN24" i="25"/>
  <c r="AT43" i="25"/>
  <c r="AW43" i="25" s="1"/>
  <c r="AX43" i="25" s="1"/>
  <c r="BN43" i="25" s="1"/>
  <c r="AT19" i="25"/>
  <c r="AW19" i="25" s="1"/>
  <c r="AY19" i="25" s="1"/>
  <c r="AT220" i="25"/>
  <c r="AW220" i="25" s="1"/>
  <c r="AY220" i="25" s="1"/>
  <c r="AT181" i="25"/>
  <c r="AW181" i="25" s="1"/>
  <c r="AY181" i="25" s="1"/>
  <c r="AT221" i="25"/>
  <c r="AW221" i="25" s="1"/>
  <c r="AY221" i="25" s="1"/>
  <c r="AT222" i="25"/>
  <c r="AW222" i="25" s="1"/>
  <c r="AY222" i="25" s="1"/>
  <c r="BN141" i="25"/>
  <c r="AT216" i="25"/>
  <c r="AW216" i="25" s="1"/>
  <c r="AX216" i="25" s="1"/>
  <c r="BN216" i="25" s="1"/>
  <c r="AX256" i="25"/>
  <c r="BN256" i="25" s="1"/>
  <c r="BN103" i="25"/>
  <c r="BN254" i="25"/>
  <c r="AT152" i="25"/>
  <c r="AW152" i="25" s="1"/>
  <c r="AX152" i="25" s="1"/>
  <c r="BN152" i="25" s="1"/>
  <c r="AT54" i="25"/>
  <c r="AW54" i="25" s="1"/>
  <c r="AY54" i="25" s="1"/>
  <c r="BP54" i="25" s="1"/>
  <c r="AT200" i="25"/>
  <c r="AW200" i="25" s="1"/>
  <c r="AY200" i="25" s="1"/>
  <c r="AT234" i="25"/>
  <c r="AW234" i="25" s="1"/>
  <c r="AY234" i="25" s="1"/>
  <c r="BN133" i="25"/>
  <c r="AY175" i="25"/>
  <c r="BP175" i="25" s="1"/>
  <c r="AY24" i="25"/>
  <c r="BP24" i="25" s="1"/>
  <c r="AT172" i="25"/>
  <c r="AW172" i="25" s="1"/>
  <c r="AY172" i="25" s="1"/>
  <c r="BN241" i="25"/>
  <c r="BN95" i="25"/>
  <c r="AT67" i="25"/>
  <c r="AW67" i="25" s="1"/>
  <c r="AY67" i="25" s="1"/>
  <c r="BN211" i="25"/>
  <c r="BN137" i="25"/>
  <c r="BN75" i="25"/>
  <c r="BN159" i="25"/>
  <c r="BO157" i="25"/>
  <c r="BP157" i="25"/>
  <c r="BO162" i="25"/>
  <c r="BP162" i="25"/>
  <c r="BO229" i="25"/>
  <c r="BP229" i="25"/>
  <c r="BP48" i="25"/>
  <c r="BO48" i="25"/>
  <c r="BP202" i="25"/>
  <c r="BO202" i="25"/>
  <c r="BP53" i="25"/>
  <c r="BO53" i="25"/>
  <c r="BP147" i="25"/>
  <c r="BO147" i="25"/>
  <c r="BO263" i="25"/>
  <c r="BP263" i="25"/>
  <c r="BP96" i="25"/>
  <c r="BO96" i="25"/>
  <c r="BO124" i="25"/>
  <c r="BP124" i="25"/>
  <c r="BO40" i="25"/>
  <c r="BP40" i="25"/>
  <c r="BO121" i="25"/>
  <c r="BP121" i="25"/>
  <c r="BP141" i="25"/>
  <c r="BO141" i="25"/>
  <c r="BP249" i="25"/>
  <c r="BO249" i="25"/>
  <c r="BP260" i="25"/>
  <c r="BO260" i="25"/>
  <c r="BP243" i="25"/>
  <c r="BO243" i="25"/>
  <c r="BP15" i="25"/>
  <c r="BO15" i="25"/>
  <c r="BP108" i="25"/>
  <c r="BO108" i="25"/>
  <c r="BO112" i="25"/>
  <c r="BP112" i="25"/>
  <c r="BO122" i="25"/>
  <c r="BP122" i="25"/>
  <c r="BO85" i="25"/>
  <c r="BP85" i="25"/>
  <c r="BO51" i="25"/>
  <c r="BP51" i="25"/>
  <c r="BO126" i="25"/>
  <c r="BP126" i="25"/>
  <c r="BP257" i="25"/>
  <c r="BO257" i="25"/>
  <c r="BP244" i="25"/>
  <c r="BO244" i="25"/>
  <c r="BP69" i="25"/>
  <c r="BO69" i="25"/>
  <c r="BO130" i="25"/>
  <c r="BP130" i="25"/>
  <c r="BN117" i="25"/>
  <c r="BN140" i="25"/>
  <c r="BN154" i="25"/>
  <c r="BN242" i="25"/>
  <c r="BN196" i="25"/>
  <c r="BN231" i="25"/>
  <c r="BN198" i="25"/>
  <c r="BN155" i="25"/>
  <c r="BN105" i="25"/>
  <c r="BO94" i="25"/>
  <c r="BP261" i="25"/>
  <c r="BN113" i="25"/>
  <c r="BN45" i="25"/>
  <c r="BO59" i="25"/>
  <c r="BO203" i="25"/>
  <c r="BO71" i="25"/>
  <c r="BO178" i="25"/>
  <c r="BP207" i="25"/>
  <c r="BO207" i="25"/>
  <c r="BP97" i="25"/>
  <c r="BO97" i="25"/>
  <c r="BP166" i="25"/>
  <c r="BO166" i="25"/>
  <c r="BO153" i="25"/>
  <c r="BP153" i="25"/>
  <c r="BP258" i="25"/>
  <c r="BO258" i="25"/>
  <c r="BO177" i="25"/>
  <c r="BP177" i="25"/>
  <c r="BO117" i="25"/>
  <c r="BP117" i="25"/>
  <c r="BP76" i="25"/>
  <c r="BO76" i="25"/>
  <c r="BO25" i="25"/>
  <c r="BP25" i="25"/>
  <c r="BP61" i="25"/>
  <c r="BO61" i="25"/>
  <c r="BO36" i="25"/>
  <c r="BP36" i="25"/>
  <c r="BO171" i="25"/>
  <c r="BP171" i="25"/>
  <c r="BP154" i="25"/>
  <c r="BO154" i="25"/>
  <c r="BP138" i="25"/>
  <c r="BO138" i="25"/>
  <c r="BO225" i="25"/>
  <c r="BP225" i="25"/>
  <c r="BO104" i="25"/>
  <c r="BP104" i="25"/>
  <c r="BO125" i="25"/>
  <c r="BP125" i="25"/>
  <c r="BO192" i="25"/>
  <c r="BP192" i="25"/>
  <c r="BP115" i="25"/>
  <c r="BO115" i="25"/>
  <c r="BP20" i="25"/>
  <c r="BO20" i="25"/>
  <c r="BO52" i="25"/>
  <c r="BP52" i="25"/>
  <c r="BP120" i="25"/>
  <c r="BO120" i="25"/>
  <c r="BO238" i="25"/>
  <c r="BP238" i="25"/>
  <c r="BO224" i="25"/>
  <c r="BP224" i="25"/>
  <c r="BO133" i="25"/>
  <c r="BP133" i="25"/>
  <c r="BP226" i="25"/>
  <c r="BO226" i="25"/>
  <c r="BP184" i="25"/>
  <c r="BO184" i="25"/>
  <c r="BP134" i="25"/>
  <c r="BO134" i="25"/>
  <c r="BP148" i="25"/>
  <c r="BO148" i="25"/>
  <c r="BO239" i="25"/>
  <c r="BP239" i="25"/>
  <c r="BO159" i="25"/>
  <c r="BP159" i="25"/>
  <c r="BO201" i="25"/>
  <c r="BP201" i="25"/>
  <c r="BP176" i="25"/>
  <c r="BO176" i="25"/>
  <c r="BP228" i="25"/>
  <c r="BO228" i="25"/>
  <c r="BP50" i="25"/>
  <c r="BO50" i="25"/>
  <c r="BO88" i="25"/>
  <c r="BP88" i="25"/>
  <c r="BP143" i="25"/>
  <c r="BO143" i="25"/>
  <c r="BO189" i="25"/>
  <c r="BP189" i="25"/>
  <c r="BP22" i="25"/>
  <c r="BO22" i="25"/>
  <c r="BO266" i="25"/>
  <c r="BP266" i="25"/>
  <c r="BN263" i="25"/>
  <c r="AO268" i="25"/>
  <c r="BN259" i="25"/>
  <c r="BO16" i="25"/>
  <c r="BO10" i="25"/>
  <c r="BN149" i="25"/>
  <c r="BP128" i="25"/>
  <c r="BO118" i="25"/>
  <c r="BO39" i="25"/>
  <c r="BP39" i="25"/>
  <c r="BO18" i="25"/>
  <c r="BP18" i="25"/>
  <c r="BP227" i="25"/>
  <c r="BO227" i="25"/>
  <c r="BP187" i="25"/>
  <c r="BO187" i="25"/>
  <c r="BP116" i="25"/>
  <c r="BO116" i="25"/>
  <c r="BO47" i="25"/>
  <c r="BP47" i="25"/>
  <c r="BO60" i="25"/>
  <c r="BP60" i="25"/>
  <c r="BO186" i="25"/>
  <c r="BP186" i="25"/>
  <c r="BO185" i="25"/>
  <c r="BP185" i="25"/>
  <c r="BP119" i="25"/>
  <c r="BO119" i="25"/>
  <c r="BO259" i="25"/>
  <c r="BP259" i="25"/>
  <c r="BP80" i="25"/>
  <c r="BO80" i="25"/>
  <c r="BO14" i="25"/>
  <c r="BP14" i="25"/>
  <c r="BO197" i="25"/>
  <c r="BP197" i="25"/>
  <c r="BO41" i="25"/>
  <c r="BP41" i="25"/>
  <c r="BP240" i="25"/>
  <c r="BO240" i="25"/>
  <c r="BO209" i="25"/>
  <c r="BP209" i="25"/>
  <c r="BP233" i="25"/>
  <c r="BO233" i="25"/>
  <c r="BP89" i="25"/>
  <c r="BO89" i="25"/>
  <c r="BP190" i="25"/>
  <c r="BO190" i="25"/>
  <c r="BP232" i="25"/>
  <c r="BO232" i="25"/>
  <c r="BP146" i="25"/>
  <c r="BO146" i="25"/>
  <c r="BP7" i="25"/>
  <c r="BO7" i="25"/>
  <c r="BP9" i="25"/>
  <c r="BO9" i="25"/>
  <c r="BN168" i="25"/>
  <c r="BN123" i="25"/>
  <c r="BN235" i="25"/>
  <c r="BN11" i="25"/>
  <c r="BN210" i="25"/>
  <c r="BN111" i="25"/>
  <c r="BN98" i="25"/>
  <c r="BN158" i="25"/>
  <c r="BN77" i="25"/>
  <c r="BN27" i="25"/>
  <c r="BO212" i="25"/>
  <c r="BO180" i="25"/>
  <c r="BP160" i="25"/>
  <c r="BP33" i="25"/>
  <c r="BP70" i="25"/>
  <c r="BO70" i="25"/>
  <c r="BP253" i="25"/>
  <c r="BO253" i="25"/>
  <c r="BO255" i="25"/>
  <c r="BP255" i="25"/>
  <c r="BP13" i="25"/>
  <c r="BO13" i="25"/>
  <c r="BP34" i="25"/>
  <c r="BO34" i="25"/>
  <c r="BP58" i="25"/>
  <c r="BO58" i="25"/>
  <c r="BP31" i="25"/>
  <c r="BO31" i="25"/>
  <c r="BP168" i="25"/>
  <c r="BO168" i="25"/>
  <c r="BO194" i="25"/>
  <c r="BP194" i="25"/>
  <c r="BP63" i="25"/>
  <c r="BO63" i="25"/>
  <c r="BO245" i="25"/>
  <c r="BP245" i="25"/>
  <c r="BO123" i="25"/>
  <c r="BP123" i="25"/>
  <c r="BP164" i="25"/>
  <c r="BO164" i="25"/>
  <c r="BO8" i="25"/>
  <c r="BP8" i="25"/>
  <c r="BO87" i="25"/>
  <c r="BP87" i="25"/>
  <c r="BO17" i="25"/>
  <c r="BP17" i="25"/>
  <c r="BP12" i="25"/>
  <c r="BO12" i="25"/>
  <c r="BO6" i="25"/>
  <c r="BP6" i="25"/>
  <c r="BP235" i="25"/>
  <c r="BO235" i="25"/>
  <c r="BO11" i="25"/>
  <c r="BP11" i="25"/>
  <c r="BO142" i="25"/>
  <c r="BP142" i="25"/>
  <c r="BO173" i="25"/>
  <c r="BP173" i="25"/>
  <c r="BO82" i="25"/>
  <c r="BP82" i="25"/>
  <c r="BO236" i="25"/>
  <c r="BP236" i="25"/>
  <c r="BP135" i="25"/>
  <c r="BO135" i="25"/>
  <c r="BO165" i="25"/>
  <c r="BP165" i="25"/>
  <c r="BO77" i="25"/>
  <c r="BP77" i="25"/>
  <c r="BO27" i="25"/>
  <c r="BP27" i="25"/>
  <c r="BP267" i="25"/>
  <c r="BO267" i="25"/>
  <c r="BP150" i="25"/>
  <c r="BO150" i="25"/>
  <c r="BP206" i="25"/>
  <c r="BO206" i="25"/>
  <c r="BO92" i="25"/>
  <c r="BP92" i="25"/>
  <c r="BP23" i="25"/>
  <c r="BO23" i="25"/>
  <c r="BP101" i="25"/>
  <c r="BO101" i="25"/>
  <c r="AN268" i="25"/>
  <c r="BN260" i="25"/>
  <c r="BN15" i="25"/>
  <c r="BN250" i="25"/>
  <c r="BN122" i="25"/>
  <c r="BN163" i="25"/>
  <c r="BN57" i="25"/>
  <c r="BP106" i="25"/>
  <c r="BO156" i="25"/>
  <c r="BO262" i="25"/>
  <c r="AX79" i="25" l="1"/>
  <c r="BN79" i="25" s="1"/>
  <c r="BP81" i="25"/>
  <c r="BP155" i="25"/>
  <c r="BO57" i="25"/>
  <c r="BP183" i="25"/>
  <c r="BO105" i="25"/>
  <c r="BO111" i="25"/>
  <c r="BP199" i="25"/>
  <c r="BP45" i="25"/>
  <c r="BO250" i="25"/>
  <c r="BP95" i="25"/>
  <c r="BO264" i="25"/>
  <c r="BO140" i="25"/>
  <c r="BP78" i="25"/>
  <c r="BP169" i="25"/>
  <c r="BP46" i="25"/>
  <c r="BO66" i="25"/>
  <c r="AX93" i="25"/>
  <c r="BN93" i="25" s="1"/>
  <c r="BP86" i="25"/>
  <c r="BO127" i="25"/>
  <c r="BO158" i="25"/>
  <c r="BP109" i="25"/>
  <c r="BO210" i="25"/>
  <c r="BO131" i="25"/>
  <c r="BP145" i="25"/>
  <c r="BP198" i="25"/>
  <c r="BP26" i="25"/>
  <c r="BO110" i="25"/>
  <c r="BP252" i="25"/>
  <c r="BP30" i="25"/>
  <c r="AY151" i="25"/>
  <c r="BP151" i="25" s="1"/>
  <c r="BO83" i="25"/>
  <c r="AX42" i="25"/>
  <c r="BN42" i="25" s="1"/>
  <c r="BP246" i="25"/>
  <c r="BP231" i="25"/>
  <c r="BO100" i="25"/>
  <c r="AY37" i="25"/>
  <c r="BP37" i="25" s="1"/>
  <c r="BP99" i="25"/>
  <c r="BP242" i="25"/>
  <c r="BO98" i="25"/>
  <c r="BP75" i="25"/>
  <c r="BP144" i="25"/>
  <c r="BO64" i="25"/>
  <c r="AY204" i="25"/>
  <c r="BO204" i="25" s="1"/>
  <c r="AX248" i="25"/>
  <c r="BN248" i="25" s="1"/>
  <c r="BP132" i="25"/>
  <c r="BO68" i="25"/>
  <c r="BP247" i="25"/>
  <c r="AX28" i="25"/>
  <c r="BN28" i="25" s="1"/>
  <c r="AX179" i="25"/>
  <c r="BN179" i="25" s="1"/>
  <c r="BP137" i="25"/>
  <c r="BP254" i="25"/>
  <c r="BP149" i="25"/>
  <c r="BP265" i="25"/>
  <c r="BP196" i="25"/>
  <c r="BO195" i="25"/>
  <c r="AX65" i="25"/>
  <c r="BN65" i="25" s="1"/>
  <c r="BO62" i="25"/>
  <c r="BO170" i="25"/>
  <c r="AY213" i="25"/>
  <c r="BO213" i="25" s="1"/>
  <c r="AY73" i="25"/>
  <c r="BP73" i="25" s="1"/>
  <c r="BO84" i="25"/>
  <c r="AX215" i="25"/>
  <c r="BN215" i="25" s="1"/>
  <c r="BP219" i="25"/>
  <c r="BO161" i="25"/>
  <c r="BO129" i="25"/>
  <c r="AY230" i="25"/>
  <c r="BO230" i="25" s="1"/>
  <c r="AY139" i="25"/>
  <c r="BO139" i="25" s="1"/>
  <c r="BP29" i="25"/>
  <c r="BP167" i="25"/>
  <c r="AY91" i="25"/>
  <c r="BO91" i="25" s="1"/>
  <c r="BO28" i="25"/>
  <c r="BP28" i="25"/>
  <c r="AX72" i="25"/>
  <c r="BN72" i="25" s="1"/>
  <c r="AX136" i="25"/>
  <c r="BN136" i="25" s="1"/>
  <c r="BP114" i="25"/>
  <c r="BO114" i="25"/>
  <c r="AY90" i="25"/>
  <c r="BP90" i="25" s="1"/>
  <c r="AY208" i="25"/>
  <c r="BO208" i="25" s="1"/>
  <c r="BO174" i="25"/>
  <c r="AY251" i="25"/>
  <c r="AY218" i="25"/>
  <c r="BO218" i="25" s="1"/>
  <c r="BO163" i="25"/>
  <c r="AX114" i="25"/>
  <c r="BN114" i="25" s="1"/>
  <c r="AY32" i="25"/>
  <c r="BP32" i="25" s="1"/>
  <c r="AY217" i="25"/>
  <c r="BP217" i="25" s="1"/>
  <c r="BP72" i="25"/>
  <c r="BO72" i="25"/>
  <c r="BP113" i="25"/>
  <c r="BP182" i="25"/>
  <c r="BO24" i="25"/>
  <c r="AX54" i="25"/>
  <c r="BN54" i="25" s="1"/>
  <c r="BP191" i="25"/>
  <c r="BO191" i="25"/>
  <c r="BP107" i="25"/>
  <c r="BO241" i="25"/>
  <c r="BP103" i="25"/>
  <c r="AX67" i="25"/>
  <c r="BN67" i="25" s="1"/>
  <c r="BO188" i="25"/>
  <c r="BP211" i="25"/>
  <c r="AY214" i="25"/>
  <c r="BO214" i="25" s="1"/>
  <c r="AX191" i="25"/>
  <c r="BN191" i="25" s="1"/>
  <c r="AX21" i="25"/>
  <c r="BN21" i="25" s="1"/>
  <c r="AX19" i="25"/>
  <c r="BN19" i="25" s="1"/>
  <c r="BO21" i="25"/>
  <c r="BP21" i="25"/>
  <c r="BO248" i="25"/>
  <c r="BP215" i="25"/>
  <c r="AX220" i="25"/>
  <c r="BN220" i="25" s="1"/>
  <c r="AX35" i="25"/>
  <c r="BN35" i="25" s="1"/>
  <c r="AX49" i="25"/>
  <c r="BN49" i="25" s="1"/>
  <c r="AY205" i="25"/>
  <c r="AX221" i="25"/>
  <c r="BN221" i="25" s="1"/>
  <c r="AY216" i="25"/>
  <c r="AY56" i="25"/>
  <c r="AX172" i="25"/>
  <c r="BN172" i="25" s="1"/>
  <c r="AX181" i="25"/>
  <c r="BN181" i="25" s="1"/>
  <c r="BO136" i="25"/>
  <c r="BP136" i="25"/>
  <c r="BP44" i="25"/>
  <c r="BO44" i="25"/>
  <c r="AY43" i="25"/>
  <c r="BP43" i="25" s="1"/>
  <c r="AX234" i="25"/>
  <c r="BN234" i="25" s="1"/>
  <c r="AY102" i="25"/>
  <c r="BO221" i="25"/>
  <c r="BP221" i="25"/>
  <c r="BO54" i="25"/>
  <c r="AX200" i="25"/>
  <c r="BN200" i="25" s="1"/>
  <c r="AX222" i="25"/>
  <c r="BN222" i="25" s="1"/>
  <c r="BO172" i="25"/>
  <c r="BP172" i="25"/>
  <c r="BP181" i="25"/>
  <c r="BO181" i="25"/>
  <c r="BO35" i="25"/>
  <c r="BP65" i="25"/>
  <c r="BO175" i="25"/>
  <c r="AY152" i="25"/>
  <c r="BP152" i="25" s="1"/>
  <c r="BP42" i="25"/>
  <c r="BO93" i="25"/>
  <c r="BP93" i="25"/>
  <c r="BP234" i="25"/>
  <c r="BO234" i="25"/>
  <c r="BO67" i="25"/>
  <c r="BP67" i="25"/>
  <c r="BP220" i="25"/>
  <c r="BO220" i="25"/>
  <c r="BP179" i="25"/>
  <c r="BO179" i="25"/>
  <c r="BO200" i="25"/>
  <c r="BP200" i="25"/>
  <c r="BP49" i="25"/>
  <c r="BO49" i="25"/>
  <c r="BP222" i="25"/>
  <c r="BO222" i="25"/>
  <c r="BP19" i="25"/>
  <c r="BO19" i="25"/>
  <c r="BP204" i="25" l="1"/>
  <c r="BO151" i="25"/>
  <c r="BO37" i="25"/>
  <c r="BO73" i="25"/>
  <c r="BP230" i="25"/>
  <c r="BP139" i="25"/>
  <c r="BP213" i="25"/>
  <c r="BP218" i="25"/>
  <c r="BO90" i="25"/>
  <c r="BP91" i="25"/>
  <c r="BO217" i="25"/>
  <c r="BO32" i="25"/>
  <c r="BO43" i="25"/>
  <c r="BP208" i="25"/>
  <c r="BP251" i="25"/>
  <c r="BO251" i="25"/>
  <c r="BP214" i="25"/>
  <c r="BP205" i="25"/>
  <c r="BO205" i="25"/>
  <c r="BP216" i="25"/>
  <c r="BO216" i="25"/>
  <c r="BO56" i="25"/>
  <c r="BP56" i="25"/>
  <c r="BO102" i="25"/>
  <c r="BP102" i="25"/>
  <c r="BO152" i="25"/>
</calcChain>
</file>

<file path=xl/comments1.xml><?xml version="1.0" encoding="utf-8"?>
<comments xmlns="http://schemas.openxmlformats.org/spreadsheetml/2006/main">
  <authors>
    <author>Usuario</author>
  </authors>
  <commentList>
    <comment ref="D4" authorId="0" shapeId="0">
      <text>
        <r>
          <rPr>
            <b/>
            <sz val="9"/>
            <color indexed="81"/>
            <rFont val="Tahoma"/>
            <family val="2"/>
          </rPr>
          <t>Dato actulizado a 2016</t>
        </r>
      </text>
    </comment>
    <comment ref="K4" authorId="0" shapeId="0">
      <text>
        <r>
          <rPr>
            <b/>
            <sz val="9"/>
            <color indexed="81"/>
            <rFont val="Tahoma"/>
            <family val="2"/>
          </rPr>
          <t>Dato actulizado a 2016</t>
        </r>
      </text>
    </comment>
    <comment ref="V4" authorId="0" shapeId="0">
      <text>
        <r>
          <rPr>
            <b/>
            <sz val="9"/>
            <color indexed="81"/>
            <rFont val="Tahoma"/>
            <family val="2"/>
          </rPr>
          <t>Dato actulizado a 2016</t>
        </r>
      </text>
    </comment>
    <comment ref="W4" authorId="0" shapeId="0">
      <text>
        <r>
          <rPr>
            <b/>
            <sz val="9"/>
            <color indexed="81"/>
            <rFont val="Tahoma"/>
            <family val="2"/>
          </rPr>
          <t>Dato actulizado a 2016</t>
        </r>
      </text>
    </comment>
    <comment ref="AJ4" authorId="0" shapeId="0">
      <text>
        <r>
          <rPr>
            <b/>
            <sz val="9"/>
            <color indexed="81"/>
            <rFont val="Tahoma"/>
            <family val="2"/>
          </rPr>
          <t>Dato actulizado a 2016</t>
        </r>
      </text>
    </comment>
    <comment ref="AZ4" authorId="0" shapeId="0">
      <text>
        <r>
          <rPr>
            <b/>
            <sz val="9"/>
            <color indexed="81"/>
            <rFont val="Tahoma"/>
            <family val="2"/>
          </rPr>
          <t>Dato actulizado a 2016</t>
        </r>
      </text>
    </comment>
  </commentList>
</comments>
</file>

<file path=xl/comments2.xml><?xml version="1.0" encoding="utf-8"?>
<comments xmlns="http://schemas.openxmlformats.org/spreadsheetml/2006/main">
  <authors>
    <author>Usuario</author>
  </authors>
  <commentList>
    <comment ref="D4" authorId="0" shapeId="0">
      <text>
        <r>
          <rPr>
            <b/>
            <sz val="9"/>
            <color indexed="81"/>
            <rFont val="Tahoma"/>
            <family val="2"/>
          </rPr>
          <t>Dato actulizado a 2016</t>
        </r>
      </text>
    </comment>
    <comment ref="K4" authorId="0" shapeId="0">
      <text>
        <r>
          <rPr>
            <b/>
            <sz val="9"/>
            <color indexed="81"/>
            <rFont val="Tahoma"/>
            <family val="2"/>
          </rPr>
          <t>Dato actulizado a 2016</t>
        </r>
      </text>
    </comment>
    <comment ref="V4" authorId="0" shapeId="0">
      <text>
        <r>
          <rPr>
            <b/>
            <sz val="9"/>
            <color indexed="81"/>
            <rFont val="Tahoma"/>
            <family val="2"/>
          </rPr>
          <t>Dato actulizado a 2016</t>
        </r>
      </text>
    </comment>
    <comment ref="W4" authorId="0" shapeId="0">
      <text>
        <r>
          <rPr>
            <b/>
            <sz val="9"/>
            <color indexed="81"/>
            <rFont val="Tahoma"/>
            <family val="2"/>
          </rPr>
          <t>Dato actulizado a 2016</t>
        </r>
      </text>
    </comment>
    <comment ref="AJ4" authorId="0" shapeId="0">
      <text>
        <r>
          <rPr>
            <b/>
            <sz val="9"/>
            <color indexed="81"/>
            <rFont val="Tahoma"/>
            <family val="2"/>
          </rPr>
          <t>Dato actulizado a 2016</t>
        </r>
      </text>
    </comment>
    <comment ref="AZ4" authorId="0" shapeId="0">
      <text>
        <r>
          <rPr>
            <b/>
            <sz val="9"/>
            <color indexed="81"/>
            <rFont val="Tahoma"/>
            <family val="2"/>
          </rPr>
          <t>Dato actulizado a 2016</t>
        </r>
      </text>
    </comment>
  </commentList>
</comments>
</file>

<file path=xl/comments3.xml><?xml version="1.0" encoding="utf-8"?>
<comments xmlns="http://schemas.openxmlformats.org/spreadsheetml/2006/main">
  <authors>
    <author>Usuario</author>
  </authors>
  <commentList>
    <comment ref="D4" authorId="0" shapeId="0">
      <text>
        <r>
          <rPr>
            <b/>
            <sz val="9"/>
            <color indexed="81"/>
            <rFont val="Tahoma"/>
            <family val="2"/>
          </rPr>
          <t>Dato actulizado a 2016</t>
        </r>
      </text>
    </comment>
    <comment ref="K4" authorId="0" shapeId="0">
      <text>
        <r>
          <rPr>
            <b/>
            <sz val="9"/>
            <color indexed="81"/>
            <rFont val="Tahoma"/>
            <family val="2"/>
          </rPr>
          <t>Dato actulizado a 2016</t>
        </r>
      </text>
    </comment>
    <comment ref="V4" authorId="0" shapeId="0">
      <text>
        <r>
          <rPr>
            <b/>
            <sz val="9"/>
            <color indexed="81"/>
            <rFont val="Tahoma"/>
            <family val="2"/>
          </rPr>
          <t>Dato actulizado a 2016</t>
        </r>
      </text>
    </comment>
    <comment ref="W4" authorId="0" shapeId="0">
      <text>
        <r>
          <rPr>
            <b/>
            <sz val="9"/>
            <color indexed="81"/>
            <rFont val="Tahoma"/>
            <family val="2"/>
          </rPr>
          <t>Dato actulizado a 2016</t>
        </r>
      </text>
    </comment>
    <comment ref="AJ4" authorId="0" shapeId="0">
      <text>
        <r>
          <rPr>
            <b/>
            <sz val="9"/>
            <color indexed="81"/>
            <rFont val="Tahoma"/>
            <family val="2"/>
          </rPr>
          <t>Dato actulizado a 2016</t>
        </r>
      </text>
    </comment>
    <comment ref="AZ4" authorId="0" shapeId="0">
      <text>
        <r>
          <rPr>
            <b/>
            <sz val="9"/>
            <color indexed="81"/>
            <rFont val="Tahoma"/>
            <family val="2"/>
          </rPr>
          <t>Dato actulizado a 2016</t>
        </r>
      </text>
    </comment>
  </commentList>
</comments>
</file>

<file path=xl/comments4.xml><?xml version="1.0" encoding="utf-8"?>
<comments xmlns="http://schemas.openxmlformats.org/spreadsheetml/2006/main">
  <authors>
    <author>Usuario</author>
  </authors>
  <commentList>
    <comment ref="D4" authorId="0" shapeId="0">
      <text>
        <r>
          <rPr>
            <b/>
            <sz val="9"/>
            <color indexed="81"/>
            <rFont val="Tahoma"/>
            <family val="2"/>
          </rPr>
          <t>Dato actulizado a 2016</t>
        </r>
      </text>
    </comment>
    <comment ref="K4" authorId="0" shapeId="0">
      <text>
        <r>
          <rPr>
            <b/>
            <sz val="9"/>
            <color indexed="81"/>
            <rFont val="Tahoma"/>
            <family val="2"/>
          </rPr>
          <t>Dato actulizado a 2016</t>
        </r>
      </text>
    </comment>
    <comment ref="V4" authorId="0" shapeId="0">
      <text>
        <r>
          <rPr>
            <b/>
            <sz val="9"/>
            <color indexed="81"/>
            <rFont val="Tahoma"/>
            <family val="2"/>
          </rPr>
          <t>Dato actulizado a 2016</t>
        </r>
      </text>
    </comment>
    <comment ref="W4" authorId="0" shapeId="0">
      <text>
        <r>
          <rPr>
            <b/>
            <sz val="9"/>
            <color indexed="81"/>
            <rFont val="Tahoma"/>
            <family val="2"/>
          </rPr>
          <t>Dato actulizado a 2016</t>
        </r>
      </text>
    </comment>
    <comment ref="AJ4" authorId="0" shapeId="0">
      <text>
        <r>
          <rPr>
            <b/>
            <sz val="9"/>
            <color indexed="81"/>
            <rFont val="Tahoma"/>
            <family val="2"/>
          </rPr>
          <t>Dato actulizado a 2016</t>
        </r>
      </text>
    </comment>
    <comment ref="AZ4" authorId="0" shapeId="0">
      <text>
        <r>
          <rPr>
            <b/>
            <sz val="9"/>
            <color indexed="81"/>
            <rFont val="Tahoma"/>
            <family val="2"/>
          </rPr>
          <t>Dato actulizado a 2016</t>
        </r>
      </text>
    </comment>
  </commentList>
</comments>
</file>

<file path=xl/sharedStrings.xml><?xml version="1.0" encoding="utf-8"?>
<sst xmlns="http://schemas.openxmlformats.org/spreadsheetml/2006/main" count="4076" uniqueCount="435">
  <si>
    <t>Region de salud según Depto</t>
  </si>
  <si>
    <t>Departamento según Procedencia del Px.</t>
  </si>
  <si>
    <t>REGION DE SALUD CENTRAL</t>
  </si>
  <si>
    <t>Chalatenango</t>
  </si>
  <si>
    <t>AZACUALPA CH</t>
  </si>
  <si>
    <t>CHALATENANGO CH</t>
  </si>
  <si>
    <t>COMALAPA CH</t>
  </si>
  <si>
    <t>CONCEPCION QUEZALTEPEQUE CH</t>
  </si>
  <si>
    <t>EL CARRIZAL CH</t>
  </si>
  <si>
    <t>LA LAGUNA CH</t>
  </si>
  <si>
    <t>LAS VUELTAS CH</t>
  </si>
  <si>
    <t>OJOS DE AGUA CH</t>
  </si>
  <si>
    <t>POTONICO CH</t>
  </si>
  <si>
    <t>SAN FRANCISCO LEMPA CH</t>
  </si>
  <si>
    <t>SAN LUIS DEL CARMEN CH</t>
  </si>
  <si>
    <t>SAN MIGUEL DE MERCEDES CH</t>
  </si>
  <si>
    <t>DULCE NOMBRE DE MARIA CH</t>
  </si>
  <si>
    <t>SAN FERNANDO CH</t>
  </si>
  <si>
    <t>SAN RAFAEL CH</t>
  </si>
  <si>
    <t>SANTA RITA CH</t>
  </si>
  <si>
    <t>ARCATAO CH</t>
  </si>
  <si>
    <t>CANCASQUE CH</t>
  </si>
  <si>
    <t>LAS FLORES CH</t>
  </si>
  <si>
    <t>NOMBRE DE JESUS CH</t>
  </si>
  <si>
    <t>NUEVA TRINIDAD CH</t>
  </si>
  <si>
    <t>SAN ANTONIO DE LA CRUZ CH</t>
  </si>
  <si>
    <t>SAN ANTONIO LOS RANCHOS CH</t>
  </si>
  <si>
    <t>SAN ISIDRO LABRADOR CH</t>
  </si>
  <si>
    <t>CITALA CH</t>
  </si>
  <si>
    <t>LA PALMA CH</t>
  </si>
  <si>
    <t>SAN IGNACIO CH</t>
  </si>
  <si>
    <t>NUEVA CONCEPCION CH</t>
  </si>
  <si>
    <t>AGUA CALIENTE CH</t>
  </si>
  <si>
    <t>EL PARAISO CH</t>
  </si>
  <si>
    <t>LA REINA CH</t>
  </si>
  <si>
    <t>TEJUTLA CH</t>
  </si>
  <si>
    <t>La Libertad</t>
  </si>
  <si>
    <t>ANTIGUO CUSCATLAN LL</t>
  </si>
  <si>
    <t>COMASAGUA LL</t>
  </si>
  <si>
    <t>HUIZUCAR LL</t>
  </si>
  <si>
    <t>NUEVO CUSCATLAN LL</t>
  </si>
  <si>
    <t>SAN JOSE VILLANUEVA LL</t>
  </si>
  <si>
    <t>SANTA TECLA LL</t>
  </si>
  <si>
    <t>ZARAGOZA LL</t>
  </si>
  <si>
    <t>CIUDAD ARCE LL</t>
  </si>
  <si>
    <t>QUEZALTEPEQUE LL</t>
  </si>
  <si>
    <t>SAN JUAN OPICO LL</t>
  </si>
  <si>
    <t>SAN MATIAS LL</t>
  </si>
  <si>
    <t>SAN PABLO TACACHICO LL</t>
  </si>
  <si>
    <t>COLON LL</t>
  </si>
  <si>
    <t>JAYAQUE LL</t>
  </si>
  <si>
    <t>SACACOYO LL</t>
  </si>
  <si>
    <t>TALNIQUE LL</t>
  </si>
  <si>
    <t>TEPECOYO LL</t>
  </si>
  <si>
    <t>CHILTIUPAN LL</t>
  </si>
  <si>
    <t>JICALAPA LL</t>
  </si>
  <si>
    <t>TAMANIQUE LL</t>
  </si>
  <si>
    <t>TEOTEPEQUE LL</t>
  </si>
  <si>
    <t>REGION DE SALUD METROPOLITANA</t>
  </si>
  <si>
    <t>San Salvador</t>
  </si>
  <si>
    <t>AGUILARES SS</t>
  </si>
  <si>
    <t>EL PAISNAL SS</t>
  </si>
  <si>
    <t>GUAZAPA SS</t>
  </si>
  <si>
    <t>APOPA SS</t>
  </si>
  <si>
    <t>NEJAPA SS</t>
  </si>
  <si>
    <t>SAN SALVADOR SS</t>
  </si>
  <si>
    <t>CUSCATANCINGO SS</t>
  </si>
  <si>
    <t>DELGADO SS</t>
  </si>
  <si>
    <t>ILOPANGO SS</t>
  </si>
  <si>
    <t>AYUTUXTEPEQUE SS</t>
  </si>
  <si>
    <t>MEJICANOS SS</t>
  </si>
  <si>
    <t>PANCHIMALCO SS</t>
  </si>
  <si>
    <t>ROSARIO DE MORA SS</t>
  </si>
  <si>
    <t>SAN MARCOS SS</t>
  </si>
  <si>
    <t>SANTIAGO TEXACUANGOS SS</t>
  </si>
  <si>
    <t>SANTO TOMAS SS</t>
  </si>
  <si>
    <t>SAN MARTIN SS</t>
  </si>
  <si>
    <t>SOYAPANGO SS</t>
  </si>
  <si>
    <t>TONACATEPEQUE SS</t>
  </si>
  <si>
    <t>REGION DE SALUD OCCIDENTAL</t>
  </si>
  <si>
    <t>Ahuachapan</t>
  </si>
  <si>
    <t>AHUACHAPAN AH</t>
  </si>
  <si>
    <t>APANECA AH</t>
  </si>
  <si>
    <t>CONCEPCION DE ATACO AH</t>
  </si>
  <si>
    <t>TACUBA AH</t>
  </si>
  <si>
    <t>ATIQUIZAYA AH</t>
  </si>
  <si>
    <t>EL REFUGIO AH</t>
  </si>
  <si>
    <t>SAN LORENZO AH</t>
  </si>
  <si>
    <t>TURIN AH</t>
  </si>
  <si>
    <t>SAN FRANCISCO MENENDEZ AH</t>
  </si>
  <si>
    <t>GUAYMANGO AH</t>
  </si>
  <si>
    <t>JUJUTLA AH</t>
  </si>
  <si>
    <t>SAN PEDRO PUXTLA AH</t>
  </si>
  <si>
    <t>Santa Ana</t>
  </si>
  <si>
    <t>CANDELARIA DE LA FRONTERA SA</t>
  </si>
  <si>
    <t>SAN ANTONIO PAJONAL SA</t>
  </si>
  <si>
    <t>SANTIAGO DE LA FRONTERA SA</t>
  </si>
  <si>
    <t>CHALCHUAPA SA</t>
  </si>
  <si>
    <t>EL PORVENIR SA</t>
  </si>
  <si>
    <t>SAN SEBASTIAN SALITRILLO SA</t>
  </si>
  <si>
    <t>COATEPEQUE SA</t>
  </si>
  <si>
    <t>EL CONGO SA</t>
  </si>
  <si>
    <t>MASAHUAT SA</t>
  </si>
  <si>
    <t>METAPAN SA</t>
  </si>
  <si>
    <t>SANTA ROSA GUACHIPILIN SA</t>
  </si>
  <si>
    <t>SANTA ANA SA</t>
  </si>
  <si>
    <t>TEXISTEPEQUE SA</t>
  </si>
  <si>
    <t>Sonsonate</t>
  </si>
  <si>
    <t>ACAJUTLA SO</t>
  </si>
  <si>
    <t>ARMENIA SO</t>
  </si>
  <si>
    <t>CALUCO SO</t>
  </si>
  <si>
    <t>CUISNAHUAT SO</t>
  </si>
  <si>
    <t>IZALCO SO</t>
  </si>
  <si>
    <t>SAN JULIAN SO</t>
  </si>
  <si>
    <t>SANTA ISABEL ISHUATAN SO</t>
  </si>
  <si>
    <t>NAHUILINGO SO</t>
  </si>
  <si>
    <t>SAN ANTONIO DEL MONTE SO</t>
  </si>
  <si>
    <t>SANTA CATARINA MASAHUAT SO</t>
  </si>
  <si>
    <t>SANTO DOMINGO DE GUZMAN SO</t>
  </si>
  <si>
    <t>SONSONATE SO</t>
  </si>
  <si>
    <t>JUAYUA SO</t>
  </si>
  <si>
    <t>NAHUIZALCO SO</t>
  </si>
  <si>
    <t>SALCOATITAN SO</t>
  </si>
  <si>
    <t>SONZACATE SO</t>
  </si>
  <si>
    <t>REGION DE SALUD ORIENTAL</t>
  </si>
  <si>
    <t>La Union</t>
  </si>
  <si>
    <t>ANAMOROS LU</t>
  </si>
  <si>
    <t>LISLIQUE LU</t>
  </si>
  <si>
    <t>NUEVA ESPARTA LU</t>
  </si>
  <si>
    <t>POLOROS LU</t>
  </si>
  <si>
    <t>CONCHAGUA LU</t>
  </si>
  <si>
    <t>INTIPUCA LU</t>
  </si>
  <si>
    <t>MEANGUERA DEL GOLFO LU</t>
  </si>
  <si>
    <t>EL CARMEN LU</t>
  </si>
  <si>
    <t>LA UNION LU</t>
  </si>
  <si>
    <t>SAN ALEJO LU</t>
  </si>
  <si>
    <t>San Miguel</t>
  </si>
  <si>
    <t>YAYANTIQUE LU</t>
  </si>
  <si>
    <t>YUCUAIQUIN LU</t>
  </si>
  <si>
    <t>BOLIVAR LU</t>
  </si>
  <si>
    <t>CONCEPCION ORIENTE LU</t>
  </si>
  <si>
    <t>EL SAUCE LU</t>
  </si>
  <si>
    <t>PASAQUINA LU</t>
  </si>
  <si>
    <t>SAN JOSE LU</t>
  </si>
  <si>
    <t>SANTA ROSA DE LIMA LU</t>
  </si>
  <si>
    <t>Morazan</t>
  </si>
  <si>
    <t>CORINTO MO</t>
  </si>
  <si>
    <t>EL DIVISADERO MO</t>
  </si>
  <si>
    <t>JOCORO MO</t>
  </si>
  <si>
    <t>SOCIEDAD MO</t>
  </si>
  <si>
    <t>DELICIAS DE CONCEPCION MO</t>
  </si>
  <si>
    <t>GUALOCOCTI MO</t>
  </si>
  <si>
    <t>OSICALA MO</t>
  </si>
  <si>
    <t>SAN ISIDRO MO</t>
  </si>
  <si>
    <t>SAN SIMON MO</t>
  </si>
  <si>
    <t>YOLOAIQUIN MO</t>
  </si>
  <si>
    <t>ARAMBALA MO</t>
  </si>
  <si>
    <t>EL ROSARIO MO</t>
  </si>
  <si>
    <t>JOATECA MO</t>
  </si>
  <si>
    <t>JOCOAITIQUE MO</t>
  </si>
  <si>
    <t>MEANGUERA MO</t>
  </si>
  <si>
    <t>PERQUIN MO</t>
  </si>
  <si>
    <t>SAN FERNANDO MO</t>
  </si>
  <si>
    <t>TOROLA MO</t>
  </si>
  <si>
    <t>CACAOPERA MO</t>
  </si>
  <si>
    <t>CHILANGA MO</t>
  </si>
  <si>
    <t>LOLOTIQUILLO MO</t>
  </si>
  <si>
    <t>SAN CARLOS MO</t>
  </si>
  <si>
    <t>SAN FRANCISCO GOTERA MO</t>
  </si>
  <si>
    <t>GUATAJIAGUA MO</t>
  </si>
  <si>
    <t>SEMSEMBRA MO</t>
  </si>
  <si>
    <t>YAMABAL MO</t>
  </si>
  <si>
    <t>CHAPELTIQUE SM</t>
  </si>
  <si>
    <t>CHINAMECA SM</t>
  </si>
  <si>
    <t>LOLOTIQUE SM</t>
  </si>
  <si>
    <t>MONCAGUA SM</t>
  </si>
  <si>
    <t>NUEVA GUADALUPE SM</t>
  </si>
  <si>
    <t>CAROLINA SM</t>
  </si>
  <si>
    <t>CIUDAD BARRIOS SM</t>
  </si>
  <si>
    <t>SAN ANTONIO SM</t>
  </si>
  <si>
    <t>SAN GERARDO SM</t>
  </si>
  <si>
    <t>SAN LUIS DE LA REINA SM</t>
  </si>
  <si>
    <t>SESORI SM</t>
  </si>
  <si>
    <t>EL TRANSITO SM</t>
  </si>
  <si>
    <t>SAN JORGE SM</t>
  </si>
  <si>
    <t>SAN RAFAEL DE ORIENTE SM</t>
  </si>
  <si>
    <t>CHIRILAGUA SM</t>
  </si>
  <si>
    <t>COMACARAN SM</t>
  </si>
  <si>
    <t>QUELEPA SM</t>
  </si>
  <si>
    <t>SAN MIGUEL SM</t>
  </si>
  <si>
    <t>ULUAZAPA SM</t>
  </si>
  <si>
    <t>NUEVO EDEN DE SAN JUAN SM</t>
  </si>
  <si>
    <t>Usulutan</t>
  </si>
  <si>
    <t>ALEGRIA US</t>
  </si>
  <si>
    <t>BERLIN US</t>
  </si>
  <si>
    <t>ESTANZUELAS US</t>
  </si>
  <si>
    <t>MERCEDES UMAÑA US</t>
  </si>
  <si>
    <t>NUEVA GRANADA US</t>
  </si>
  <si>
    <t>JUCUAPA US</t>
  </si>
  <si>
    <t>SAN BUENAVENTURA US</t>
  </si>
  <si>
    <t>CONCEPCION BATRES US</t>
  </si>
  <si>
    <t>EREGUAYQUIN US</t>
  </si>
  <si>
    <t>JUCUARAN US</t>
  </si>
  <si>
    <t>JIQUILISCO US</t>
  </si>
  <si>
    <t>PUERTO EL TRIUNFO US</t>
  </si>
  <si>
    <t>SAN AGUSTIN US</t>
  </si>
  <si>
    <t>SAN FRANCISCO JAVIER US</t>
  </si>
  <si>
    <t>CALIFORNIA US</t>
  </si>
  <si>
    <t>EL TRIUNFO US</t>
  </si>
  <si>
    <t>SANTIAGO DE MARIA US</t>
  </si>
  <si>
    <t>TECAPAN US</t>
  </si>
  <si>
    <t>OZATLAN US</t>
  </si>
  <si>
    <t>SAN DIONISIO US</t>
  </si>
  <si>
    <t>SANTA ELENA US</t>
  </si>
  <si>
    <t>SANTA MARIA US</t>
  </si>
  <si>
    <t>USULUTAN US</t>
  </si>
  <si>
    <t>REGION DE SALUD PARACENTRAL</t>
  </si>
  <si>
    <t>Cabañas</t>
  </si>
  <si>
    <t>CINQUERA CA</t>
  </si>
  <si>
    <t>ILOBASCO CA</t>
  </si>
  <si>
    <t>JUTIAPA CA</t>
  </si>
  <si>
    <t>TEJUTEPEQUE CA</t>
  </si>
  <si>
    <t>San Vicente</t>
  </si>
  <si>
    <t>SENSUNTEPEQUE CA</t>
  </si>
  <si>
    <t>DOLORES CA</t>
  </si>
  <si>
    <t>GUACOTECTI CA</t>
  </si>
  <si>
    <t>SAN ISIDRO CA</t>
  </si>
  <si>
    <t>VICTORIA CA</t>
  </si>
  <si>
    <t>Cuscatlan</t>
  </si>
  <si>
    <t>CANDELARIA CU</t>
  </si>
  <si>
    <t>SAN RAMON CU</t>
  </si>
  <si>
    <t>SANTA CRUZ ANALQUITO CU</t>
  </si>
  <si>
    <t>COJUTEPEQUE CU</t>
  </si>
  <si>
    <t>MONTE SAN JUAN CU</t>
  </si>
  <si>
    <t>SAN CRISTOBAL CU</t>
  </si>
  <si>
    <t>SANTA CRUZ MICHAPA CU</t>
  </si>
  <si>
    <t>TENANCINGO CU</t>
  </si>
  <si>
    <t>SAN BARTOLOME PERULAPIA CU</t>
  </si>
  <si>
    <t>ORATORIO DE CONCEPCION CU</t>
  </si>
  <si>
    <t>SAN JOSE GUAYABAL CU</t>
  </si>
  <si>
    <t>SAN PEDRO PERULAPAN CU</t>
  </si>
  <si>
    <t>SUCHITOTO CU</t>
  </si>
  <si>
    <t>EL CARMEN CU</t>
  </si>
  <si>
    <t>EL ROSARIO CU</t>
  </si>
  <si>
    <t>SAN RAFAEL CEDROS CU</t>
  </si>
  <si>
    <t>La Paz</t>
  </si>
  <si>
    <t>PARAISO DE OSORIO LP</t>
  </si>
  <si>
    <t>SAN EMIGDIO LP</t>
  </si>
  <si>
    <t>CUYULTITAN LP</t>
  </si>
  <si>
    <t>OLOCUILTA LP</t>
  </si>
  <si>
    <t>SAN FRANCISCO CHINAMECA LP</t>
  </si>
  <si>
    <t>SAN JUAN TALPA LP</t>
  </si>
  <si>
    <t>SAN JUAN TEPEZONTES LP</t>
  </si>
  <si>
    <t>SAN LUIS TALPA LP</t>
  </si>
  <si>
    <t>SAN MIGUEL TEPEZONTES LP</t>
  </si>
  <si>
    <t>TAPALHUACA LP</t>
  </si>
  <si>
    <t>EL ROSARIO LP</t>
  </si>
  <si>
    <t>SAN ANTONIO MASAHUAT LP</t>
  </si>
  <si>
    <t>SAN LUIS DE LA HERRADURA LP</t>
  </si>
  <si>
    <t>SAN PEDRO MASAHUAT LP</t>
  </si>
  <si>
    <t>SAN PEDRO NONUALCO LP</t>
  </si>
  <si>
    <t>SAN RAFAEL OBRAJUELO LP</t>
  </si>
  <si>
    <t>SANTA MARIA OSTUMA LP</t>
  </si>
  <si>
    <t>SANTIAGO NONUALCO LP</t>
  </si>
  <si>
    <t>JERUSALEN LP</t>
  </si>
  <si>
    <t>MERCEDES LA CEIBA LP</t>
  </si>
  <si>
    <t>SAN JUAN NONUALCO LP</t>
  </si>
  <si>
    <t>ZACATECOLUCA LP</t>
  </si>
  <si>
    <t>APASTEPEQUE SV</t>
  </si>
  <si>
    <t>SAN ESTEBAN CATARINA SV</t>
  </si>
  <si>
    <t>SAN ILDEFONSO SV</t>
  </si>
  <si>
    <t>SAN LORENZO SV</t>
  </si>
  <si>
    <t>SANTA CLARA SV</t>
  </si>
  <si>
    <t>SAN SEBASTIAN SV</t>
  </si>
  <si>
    <t>SAN VICENTE SV</t>
  </si>
  <si>
    <t>SANTO DOMINGO SV</t>
  </si>
  <si>
    <t>TECOLUCA SV</t>
  </si>
  <si>
    <t>GUADALUPE SV</t>
  </si>
  <si>
    <t>SAN CAYETANO ISTEPEQUE SV</t>
  </si>
  <si>
    <t>TEPETITAN SV</t>
  </si>
  <si>
    <t>VERAPAZ SV</t>
  </si>
  <si>
    <t>Densidad Poblacional</t>
  </si>
  <si>
    <t>Extrema Severa</t>
  </si>
  <si>
    <t>Extrema Alta</t>
  </si>
  <si>
    <t>Extrema Moderada</t>
  </si>
  <si>
    <t>Extrema Baja</t>
  </si>
  <si>
    <t>ISSS</t>
  </si>
  <si>
    <t>ISBM</t>
  </si>
  <si>
    <t>CENTROS PENALES</t>
  </si>
  <si>
    <t>MINSAL</t>
  </si>
  <si>
    <t>PNC</t>
  </si>
  <si>
    <t>SAN FRANCISCO MORAZAN CH</t>
  </si>
  <si>
    <t>Tasa de Tb tf por 100,000 hab. Programada</t>
  </si>
  <si>
    <t>Laboratorio al que refiere</t>
  </si>
  <si>
    <t>Horas Médico(diarias)</t>
  </si>
  <si>
    <t>laboratoristas</t>
  </si>
  <si>
    <t>Promotores</t>
  </si>
  <si>
    <t>Comité intersectorial municipal</t>
  </si>
  <si>
    <t>Participación de las Alcaldias en Tb</t>
  </si>
  <si>
    <t>Recursos</t>
  </si>
  <si>
    <t>Participacion</t>
  </si>
  <si>
    <t>Laboratorio</t>
  </si>
  <si>
    <t xml:space="preserve">Número de Laboratorios </t>
  </si>
  <si>
    <t>Número de Medicos</t>
  </si>
  <si>
    <t>Número de Enfermeras</t>
  </si>
  <si>
    <t>UCSFE Verapaz SV</t>
  </si>
  <si>
    <t>UCSFI Apastepeque SV</t>
  </si>
  <si>
    <t>UCSFI San Vicente SV Periférica</t>
  </si>
  <si>
    <t>SI</t>
  </si>
  <si>
    <t>NO</t>
  </si>
  <si>
    <t>Hora Enfermeras (diarias)</t>
  </si>
  <si>
    <t>Clasificacion de Pobreza (ponderación)</t>
  </si>
  <si>
    <t>Clasificación de Pobreza</t>
  </si>
  <si>
    <t>Hospital Santa Santa Rosa de Lima</t>
  </si>
  <si>
    <t>UCSFI El Carmen LU y UCSFI El Carmen LU Olomega</t>
  </si>
  <si>
    <t>Hospital San Francisco Gotera, UCSFE Osicala MO, UCSF San Francisco Gotera MO</t>
  </si>
  <si>
    <t xml:space="preserve">Hospital San Francisco Gotera, UCSFE Perquin MO </t>
  </si>
  <si>
    <t>Hospital San Francisco Gotera, UCSF Guatajiagua MO</t>
  </si>
  <si>
    <t>UCSFE Osicala MO</t>
  </si>
  <si>
    <t>Hospital San Francisco Gotera, UCSFE Osicala MO</t>
  </si>
  <si>
    <t>UCSF Meanguera MO San Luis</t>
  </si>
  <si>
    <t>Hospital San Francisco Gotera, USCF Cacaopera MO, UCSF San Francisco Gotera MO</t>
  </si>
  <si>
    <t>UCSF EL Divisadero</t>
  </si>
  <si>
    <t>UCSFE Perquin MO, UCSF Meanguera MO San Luis</t>
  </si>
  <si>
    <t>UCSFE Perquin MO</t>
  </si>
  <si>
    <t>Hospital San Francisco Gotera, UCSFE Perquin MO, UCSF Meanguera MO San Luis</t>
  </si>
  <si>
    <t>UCSFE Osicala MO, UCSF San Francisco Gotera MO</t>
  </si>
  <si>
    <t>UCSF San Marcos SS</t>
  </si>
  <si>
    <t>UCSFI Tejutepeque CA</t>
  </si>
  <si>
    <t>UCSFE Sensuntepeque CA</t>
  </si>
  <si>
    <t>UCSFE Berlin US</t>
  </si>
  <si>
    <t>Hospital Santiago de Maria, UCSFI Ozatlan</t>
  </si>
  <si>
    <t>Hospital Santiago de Maria, UCSF Mercedes Umaña US</t>
  </si>
  <si>
    <t>UCSF El Transito y UCSF Concepcion Batres US</t>
  </si>
  <si>
    <t>UCSFE Berlin US, UCSF Mercedes Umaña US</t>
  </si>
  <si>
    <t>Hospital San Pedro US</t>
  </si>
  <si>
    <t>Hospital Santiago de Maria</t>
  </si>
  <si>
    <t>si</t>
  </si>
  <si>
    <t>Total de consultas MINSAL primera vez en el año mayor de 10 años</t>
  </si>
  <si>
    <t>FOSALUD</t>
  </si>
  <si>
    <t>COSAM</t>
  </si>
  <si>
    <t>SECTOR PRIVADO</t>
  </si>
  <si>
    <t>ONG</t>
  </si>
  <si>
    <t>ALCALDIAS</t>
  </si>
  <si>
    <t>COMUNIDAD</t>
  </si>
  <si>
    <t>Tasa de prevalencia VIH /SIDA todas las edades x 100,000</t>
  </si>
  <si>
    <t>Total de sintomatos repitarorios programados según fórmula de norma</t>
  </si>
  <si>
    <t>Cobertura de ECOS (Nada:10, Parcial: 5 y Completo: 0)</t>
  </si>
  <si>
    <t>Total SR investigados (Positivos + Negativos)</t>
  </si>
  <si>
    <t>Total SR investigados positivos</t>
  </si>
  <si>
    <t>Total SR investigados negativos</t>
  </si>
  <si>
    <t>Fuente: Tabulador de TB-SEPS</t>
  </si>
  <si>
    <t>Unidades Notificadoras del SNS. Fuente: VIGEPES</t>
  </si>
  <si>
    <t>Datos institucionales. Fuente: SIMMOW</t>
  </si>
  <si>
    <t xml:space="preserve"> Fuente: DIGESTYC</t>
  </si>
  <si>
    <t>Mapa de Pobreza. FISDL</t>
  </si>
  <si>
    <t>Si</t>
  </si>
  <si>
    <t>No</t>
  </si>
  <si>
    <t>Hospital Nueva Concepción, UCSF Tejutla</t>
  </si>
  <si>
    <t>UCSF Nueva Trinidad</t>
  </si>
  <si>
    <t>Hospital de Chalatenango</t>
  </si>
  <si>
    <t>UCSF La Palma</t>
  </si>
  <si>
    <t>UCSF Santa Rita</t>
  </si>
  <si>
    <t>UCSF Tejutla</t>
  </si>
  <si>
    <t>Hospital de Chalatenango, UCSF Guarjila</t>
  </si>
  <si>
    <t>UCSF Azacualpa</t>
  </si>
  <si>
    <t>UCSF Guarjila</t>
  </si>
  <si>
    <t>UCSF Dulce Nombre de María</t>
  </si>
  <si>
    <t>UCSF Dulce Nombre de María y UCSF Tejutla</t>
  </si>
  <si>
    <t>UCSF Dr. Carlos Díaz del Pinal</t>
  </si>
  <si>
    <t>UCSF Chiltiupán LL Taquillo</t>
  </si>
  <si>
    <t>UCSF Lourdes y UCSF Tepecoyo</t>
  </si>
  <si>
    <t>UCSF Comasagua</t>
  </si>
  <si>
    <t>UCSF La Libertad LL Puerto</t>
  </si>
  <si>
    <t>Clasificacion de densidad (ponderación)</t>
  </si>
  <si>
    <t>Brecha de SR no captados (ponderacion)</t>
  </si>
  <si>
    <t>Porcentaje de SR investigados (%)</t>
  </si>
  <si>
    <t>Brecha de casos TB no detectados (ponderación)</t>
  </si>
  <si>
    <t>Consulta de Primera en mayores de 10 años de Diabetes Mellitus</t>
  </si>
  <si>
    <t>Consulta de Primera en mayores de 10 años de Hipertension Arterial</t>
  </si>
  <si>
    <t>UCSF Jucuapa US</t>
  </si>
  <si>
    <t>Hospital San Miguel SM San Juan deDios y UCSFE San Miguel SM</t>
  </si>
  <si>
    <t>UCSFE San Miguel SM El Zamoran</t>
  </si>
  <si>
    <t>UCSF Chinameca SM</t>
  </si>
  <si>
    <t>UCSFE Ciudad Barrios SM y UCSFI Carolina SM</t>
  </si>
  <si>
    <t>UCSFE Sesori SM</t>
  </si>
  <si>
    <t xml:space="preserve">UCSFE San Miguel SM </t>
  </si>
  <si>
    <t>UCSF Mejicanos SS Zacamil</t>
  </si>
  <si>
    <t>UCSF San Martin SS</t>
  </si>
  <si>
    <t>Brecha de SR no investigados (%)</t>
  </si>
  <si>
    <t>Alta</t>
  </si>
  <si>
    <t>Intermedia</t>
  </si>
  <si>
    <t>Baja</t>
  </si>
  <si>
    <t>Escala de priorización de acuerdo a brecha</t>
  </si>
  <si>
    <t>Total de municipios</t>
  </si>
  <si>
    <t>Total de casos Tb todas las formas todas intituciones y todas las edades (dato por PNTYER)</t>
  </si>
  <si>
    <t>Total de Recaidas todas las instituciones</t>
  </si>
  <si>
    <t>PUERTO LA LIBERTAD LL</t>
  </si>
  <si>
    <t>Casos nuevos TB todas las Formas según Institución.    Fuente: Programa Nacional de Tuberculosis.</t>
  </si>
  <si>
    <r>
      <t xml:space="preserve">Total casos de TB pulmonar Bk+ 
</t>
    </r>
    <r>
      <rPr>
        <b/>
        <sz val="10"/>
        <color rgb="FF0000CC"/>
        <rFont val="Calibri"/>
        <family val="2"/>
        <scheme val="minor"/>
      </rPr>
      <t>MINSAL</t>
    </r>
  </si>
  <si>
    <r>
      <t xml:space="preserve">Total casos de TB pulmonar Bk+ 
</t>
    </r>
    <r>
      <rPr>
        <b/>
        <sz val="10"/>
        <color rgb="FF0000CC"/>
        <rFont val="Calibri"/>
        <family val="2"/>
        <scheme val="minor"/>
      </rPr>
      <t>ISSS</t>
    </r>
  </si>
  <si>
    <r>
      <t xml:space="preserve">Total casos de TB pulmonar Bk+ 
</t>
    </r>
    <r>
      <rPr>
        <b/>
        <sz val="10"/>
        <color rgb="FF0000CC"/>
        <rFont val="Calibri"/>
        <family val="2"/>
        <scheme val="minor"/>
      </rPr>
      <t>CENTRO PENAL</t>
    </r>
  </si>
  <si>
    <r>
      <t xml:space="preserve">Total casos de TB pulmonar Bk- 
</t>
    </r>
    <r>
      <rPr>
        <b/>
        <sz val="10"/>
        <color rgb="FF0000CC"/>
        <rFont val="Calibri"/>
        <family val="2"/>
        <scheme val="minor"/>
      </rPr>
      <t>MINSAL</t>
    </r>
  </si>
  <si>
    <r>
      <t xml:space="preserve">Total casos de TB pulmonar Bk- 
</t>
    </r>
    <r>
      <rPr>
        <b/>
        <sz val="10"/>
        <color rgb="FF0000CC"/>
        <rFont val="Calibri"/>
        <family val="2"/>
        <scheme val="minor"/>
      </rPr>
      <t>ISSS</t>
    </r>
  </si>
  <si>
    <r>
      <t xml:space="preserve">Total casos de TB pulmonar Bk- 
</t>
    </r>
    <r>
      <rPr>
        <b/>
        <sz val="10"/>
        <color rgb="FF0000CC"/>
        <rFont val="Calibri"/>
        <family val="2"/>
        <scheme val="minor"/>
      </rPr>
      <t>CENTRO PENAL</t>
    </r>
  </si>
  <si>
    <r>
      <t xml:space="preserve">Total casos de TB extrapulmonar 
</t>
    </r>
    <r>
      <rPr>
        <b/>
        <sz val="10"/>
        <color rgb="FF0000CC"/>
        <rFont val="Calibri"/>
        <family val="2"/>
        <scheme val="minor"/>
      </rPr>
      <t>MINSAL</t>
    </r>
  </si>
  <si>
    <r>
      <t xml:space="preserve">Total casos de TB extrapulmonar 
</t>
    </r>
    <r>
      <rPr>
        <b/>
        <sz val="10"/>
        <color rgb="FF0000CC"/>
        <rFont val="Calibri"/>
        <family val="2"/>
        <scheme val="minor"/>
      </rPr>
      <t>ISSS</t>
    </r>
  </si>
  <si>
    <r>
      <t xml:space="preserve">Total casos de TB extrapulmonar
</t>
    </r>
    <r>
      <rPr>
        <b/>
        <sz val="10"/>
        <color rgb="FF0000CC"/>
        <rFont val="Calibri"/>
        <family val="2"/>
        <scheme val="minor"/>
      </rPr>
      <t>CENTRO PENAL</t>
    </r>
  </si>
  <si>
    <t xml:space="preserve">Tasa de TB todas las formas detectada por 100.000 hab </t>
  </si>
  <si>
    <t>Porcentaje de brecha de casos de TB todas las formas no detectados</t>
  </si>
  <si>
    <t xml:space="preserve">Tasa de TB pulmonar Bk+ detectada por 100.000 hab </t>
  </si>
  <si>
    <t>Casos de TB extrapulmonar programados (Con el 0.17% de los pulmonares Bk+)</t>
  </si>
  <si>
    <t>Casos de TB Pulmonar Bk- programados (Con el 30% de los pulmonares Bk+)</t>
  </si>
  <si>
    <t>TASAS DE TUBERCULOSIS NOTIFICADA CON DATOS REALES. FUENTE DE DATOS: PNTYER</t>
  </si>
  <si>
    <t>TOTAL DE CASOS DE TB ESTIMADOS EN BASE A MÓDULO DE PROGRAMACIÓN (ANEXO 5)</t>
  </si>
  <si>
    <t>Municipio de procedencia del Px. Fuente: PNTYER</t>
  </si>
  <si>
    <t>Nueva clasificacion de densidad (ponderación)</t>
  </si>
  <si>
    <t>Nueva brecha de SR no captados (ponderacion)</t>
  </si>
  <si>
    <t>Nueva brecha de casos TB no detectados (ponderación)</t>
  </si>
  <si>
    <t>Nuevo indice de priorizacion de mayor a menor para intervenir</t>
  </si>
  <si>
    <t>Indice de priorizacion de mayor a menor para intervenir</t>
  </si>
  <si>
    <t>Indice de priorizacion con CP</t>
  </si>
  <si>
    <t>Nuevo indice de priorizacion de mayor a menor para intervenir, EJERCICIO CON CENTROS PENALES</t>
  </si>
  <si>
    <t>Casos de TB Pulmonar Bk+ programados (Con el 3% del total de SR programados )</t>
  </si>
  <si>
    <t>verdes 26</t>
  </si>
  <si>
    <t>rojos  65</t>
  </si>
  <si>
    <t>TOTAL CONSULTA</t>
  </si>
  <si>
    <r>
      <rPr>
        <b/>
        <sz val="22"/>
        <color theme="3" tint="-0.499984740745262"/>
        <rFont val="Calibri"/>
        <family val="2"/>
      </rPr>
      <t>Anexo 8</t>
    </r>
    <r>
      <rPr>
        <sz val="20"/>
        <color theme="3" tint="-0.499984740745262"/>
        <rFont val="Calibri"/>
        <family val="2"/>
      </rPr>
      <t xml:space="preserve">- </t>
    </r>
    <r>
      <rPr>
        <b/>
        <sz val="18"/>
        <color theme="1"/>
        <rFont val="Calibri"/>
        <family val="2"/>
        <scheme val="minor"/>
      </rPr>
      <t xml:space="preserve">Base de Datos para Intervenciones diferenciadas en Municipios priorizados de acuerdo a brechas de bùsqueda, detecciòn, cobertura, pobreza y densidad poblacional para la </t>
    </r>
  </si>
  <si>
    <t xml:space="preserve">
Para facilitar el análisis de la situación de la TB y con el propósito de categorizar los 262 municipios del país según la magnitud de la brecha de detección de SR y casos de TB, y las variables condicionantes de esto, se construyó una tabla dinámica con 32 variables. Para algunas de estas variables se establecieron rangos de ponderación (brecha de SR y casos detectados, índice de pobreza y población y se procedió a agruparlos municipios en categorías según magnitud de brecha. 
En el primer tercio de la tabla se consignaron los datos por Departamento, municipios, población por municipio, densidad poblacional, correspondiendo estos datos a la información oficial proporcionada por DIGESTIC, además se incluyó la clasificación de pobreza, de acuerdo al Mapa de Pobreza Flacso/FISDL 2005, las entidades proveedoras que realizan notificación de casos, y el total de consultas del MINSAL del año 2013 en niños mayores de 10 años para estimar el número de sintomáticos respiratorios, según la normativa de programación del PENTYER en el país.
Se utilizó el índice de pobreza consignado en el mapa de pobreza de El Salvador, el cual es vigente y de carácter oficial,  dado a que este incluye los datos referidos al Índice de Marginalidad Municipal, proporción de viviendas con agua, cañerías, electricidad, condiciones de hacinamiento, tipo y construcción de vivienda, condiciones de salud, educación, ingresos y acceso a oportunidades de desarrollo. (http://www.fisdl.gob.sv/temas-543/programas-sociales/pati/itemlist/tag/indice%20de%20marginalidad). De acuerdo a ONU el índice de pobrezareflejamejor el nivel de privación en comparación al Índice de desarrollo humano.
No se incluye la  variable de mortalidad como criterio de priorización, ya que lo registrado en el SIMMOW con el código CIE-10,  solamente 26 municipios reportan entre 1 a 2 fallecimientos para un total de 33 muerte por Tb en el país, el cual representa apenas el 10% del total de municipios del país, de acuerdo a datos proporcionados por el SIMMOW del año 2013.
No existe un dato oficial sobre la distribución y situación de la violencia a nivel municipal, por lo que este dato no fue utilizado en el mecanismo de priorización, aun cuando el país es reconocido como uno de los primero países con más violencia a nivel mundial. 
En el segundo segmento de la tabla se consigna el total de casos de TB pulmonar reportados por  MINSAL, ISSS y CP, así como el total de casos de TB extra pulmonar, además se incluyó el total de recaídas reportadas por todas las instituciones, el total de casos de TB de todas las formas y en todas las edades, el total de SR programados según fórmula establecida en la norma nacional, el total de SR investigados, total de SR investigados tanto positivos como negativos.
Y en el tercio final de la tabla se adiciono los casos de TB pulmonar Bk+, casos de TB extra pulmonar programados, y se estimó la Brecha de SR no investigados en términos porcentuales, porcentaje de brecha de casos no detectados, el número de casos de VIH/Sida y se estimó el índice de priorización para intervenir incluyendo o no a Centros penales 
</t>
  </si>
  <si>
    <t>Ministerio de Salud El Salvador
Programa Nacional de Tubrculosis y Enfermedades Respiratorias
  Tabla de Variables para categorizar municipios</t>
  </si>
  <si>
    <t>Poblacion por municipio 2016</t>
  </si>
  <si>
    <t>Casos de VIH/SIDA todas las edades  2016</t>
  </si>
  <si>
    <t>Fuente: SUMEVE</t>
  </si>
  <si>
    <t>Poblacion por municipio 2016 enviado por REGION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</si>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</sst>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
    <numFmt numFmtId="167" formatCode="000.0"/>
  </numFmts>
  <fonts count="45" x14ac:knownFonts="1">
    <font>
      <sz val="14"/>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10"/>
      <name val="Calibri"/>
      <family val="2"/>
      <scheme val="minor"/>
    </font>
    <font>
      <b/>
      <sz val="10"/>
      <color rgb="FF7030A0"/>
      <name val="Calibri"/>
      <family val="2"/>
      <scheme val="minor"/>
    </font>
    <font>
      <sz val="10"/>
      <color rgb="FF000000"/>
      <name val="Calibri"/>
      <family val="2"/>
      <charset val="1"/>
    </font>
    <font>
      <b/>
      <sz val="11"/>
      <color rgb="FF002060"/>
      <name val="Calibri"/>
      <family val="2"/>
      <scheme val="minor"/>
    </font>
    <font>
      <b/>
      <sz val="10"/>
      <color rgb="FF002060"/>
      <name val="Calibri"/>
      <family val="2"/>
      <scheme val="minor"/>
    </font>
    <font>
      <sz val="10"/>
      <color rgb="FF002060"/>
      <name val="Calibri"/>
      <family val="2"/>
      <scheme val="minor"/>
    </font>
    <font>
      <sz val="11"/>
      <color rgb="FF002060"/>
      <name val="Calibri"/>
      <family val="2"/>
      <scheme val="minor"/>
    </font>
    <font>
      <sz val="7"/>
      <color rgb="FF002060"/>
      <name val="Verdana"/>
      <family val="2"/>
    </font>
    <font>
      <sz val="10"/>
      <color rgb="FF002060"/>
      <name val="Calibri"/>
      <family val="2"/>
      <charset val="1"/>
    </font>
    <font>
      <b/>
      <sz val="12"/>
      <color rgb="FF002060"/>
      <name val="Calibri"/>
      <family val="2"/>
      <scheme val="minor"/>
    </font>
    <font>
      <b/>
      <sz val="10"/>
      <color rgb="FFFF0000"/>
      <name val="Calibri"/>
      <family val="2"/>
      <scheme val="minor"/>
    </font>
    <font>
      <b/>
      <sz val="14"/>
      <color theme="1"/>
      <name val="Calibri"/>
      <family val="2"/>
      <scheme val="minor"/>
    </font>
    <font>
      <b/>
      <sz val="20"/>
      <color theme="1"/>
      <name val="Calibri"/>
      <family val="2"/>
      <scheme val="minor"/>
    </font>
    <font>
      <b/>
      <sz val="18"/>
      <color theme="1"/>
      <name val="Calibri"/>
      <family val="2"/>
      <scheme val="minor"/>
    </font>
    <font>
      <b/>
      <sz val="14"/>
      <color rgb="FF000066"/>
      <name val="Calibri"/>
      <family val="2"/>
      <scheme val="minor"/>
    </font>
    <font>
      <b/>
      <sz val="12"/>
      <color theme="1"/>
      <name val="Calibri"/>
      <family val="2"/>
      <scheme val="minor"/>
    </font>
    <font>
      <b/>
      <sz val="14"/>
      <color rgb="FF002060"/>
      <name val="Calibri"/>
      <family val="2"/>
      <scheme val="minor"/>
    </font>
    <font>
      <b/>
      <sz val="10"/>
      <color rgb="FF0000CC"/>
      <name val="Calibri"/>
      <family val="2"/>
      <scheme val="minor"/>
    </font>
    <font>
      <b/>
      <sz val="14"/>
      <color rgb="FF0000FF"/>
      <name val="Calibri"/>
      <family val="2"/>
      <scheme val="minor"/>
    </font>
    <font>
      <b/>
      <sz val="14"/>
      <color rgb="FFC00000"/>
      <name val="Calibri"/>
      <family val="2"/>
      <scheme val="minor"/>
    </font>
    <font>
      <b/>
      <sz val="14"/>
      <color rgb="FF1D4E59"/>
      <name val="Calibri"/>
      <family val="2"/>
      <scheme val="minor"/>
    </font>
    <font>
      <b/>
      <sz val="18"/>
      <color rgb="FFFF0000"/>
      <name val="Calibri"/>
      <family val="2"/>
      <scheme val="minor"/>
    </font>
    <font>
      <sz val="10"/>
      <name val="Arial"/>
      <family val="2"/>
    </font>
    <font>
      <b/>
      <sz val="10"/>
      <name val="Calibri"/>
      <family val="2"/>
      <scheme val="minor"/>
    </font>
    <font>
      <sz val="20"/>
      <color theme="3" tint="-0.499984740745262"/>
      <name val="Calibri"/>
      <family val="2"/>
    </font>
    <font>
      <b/>
      <sz val="22"/>
      <color theme="3" tint="-0.499984740745262"/>
      <name val="Calibri"/>
      <family val="2"/>
    </font>
    <font>
      <i/>
      <sz val="24"/>
      <color theme="1"/>
      <name val="Calibri"/>
      <family val="2"/>
      <scheme val="minor"/>
    </font>
    <font>
      <b/>
      <sz val="11"/>
      <color rgb="FFFF0000"/>
      <name val="Calibri"/>
      <family val="2"/>
      <scheme val="minor"/>
    </font>
    <font>
      <sz val="9"/>
      <name val="Calibri"/>
      <family val="2"/>
      <scheme val="minor"/>
    </font>
    <font>
      <sz val="14"/>
      <name val="Calibri"/>
      <family val="2"/>
      <scheme val="minor"/>
    </font>
    <font>
      <sz val="9"/>
      <name val="Tahoma"/>
      <family val="2"/>
    </font>
    <font>
      <b/>
      <sz val="9"/>
      <color indexed="81"/>
      <name val="Tahoma"/>
      <family val="2"/>
    </font>
    <font>
      <sz val="10"/>
      <color rgb="FF002060"/>
      <name val="Tahoma"/>
      <family val="2"/>
    </font>
    <font>
      <sz val="9"/>
      <color rgb="FF002060"/>
      <name val="Tahoma"/>
      <family val="2"/>
      <charset val="1"/>
    </font>
    <font>
      <b/>
      <sz val="10"/>
      <color rgb="FF002060"/>
      <name val="Calibri"/>
      <family val="2"/>
      <charset val="1"/>
    </font>
    <font>
      <b/>
      <sz val="10"/>
      <color rgb="FF002060"/>
      <name val="Calibri"/>
      <family val="2"/>
    </font>
    <font>
      <sz val="10"/>
      <color rgb="FF002060"/>
      <name val="Calibri"/>
      <family val="2"/>
    </font>
    <font>
      <b/>
      <sz val="12"/>
      <color theme="0"/>
      <name val="Calibri"/>
      <family val="2"/>
      <scheme val="minor"/>
    </font>
    <font>
      <sz val="14"/>
      <color theme="0"/>
      <name val="Calibri"/>
      <family val="2"/>
      <scheme val="minor"/>
    </font>
    <font>
      <b/>
      <sz val="14"/>
      <color theme="0"/>
      <name val="Calibri"/>
      <family val="2"/>
      <scheme val="minor"/>
    </font>
  </fonts>
  <fills count="55">
    <fill>
      <patternFill patternType="none"/>
    </fill>
    <fill>
      <patternFill patternType="gray125"/>
    </fill>
    <fill>
      <patternFill patternType="solid">
        <fgColor theme="9" tint="0.59999389629810485"/>
        <bgColor theme="4" tint="0.79998168889431442"/>
      </patternFill>
    </fill>
    <fill>
      <patternFill patternType="solid">
        <fgColor rgb="FFFFFF00"/>
        <bgColor theme="4" tint="0.79998168889431442"/>
      </patternFill>
    </fill>
    <fill>
      <patternFill patternType="solid">
        <fgColor theme="3" tint="0.59999389629810485"/>
        <bgColor theme="4" tint="0.79998168889431442"/>
      </patternFill>
    </fill>
    <fill>
      <patternFill patternType="solid">
        <fgColor theme="3" tint="0.59999389629810485"/>
        <bgColor indexed="64"/>
      </patternFill>
    </fill>
    <fill>
      <patternFill patternType="solid">
        <fgColor rgb="FFFFFF00"/>
        <bgColor indexed="64"/>
      </patternFill>
    </fill>
    <fill>
      <patternFill patternType="solid">
        <fgColor rgb="FFFFFF6D"/>
        <bgColor theme="4" tint="0.79998168889431442"/>
      </patternFill>
    </fill>
    <fill>
      <patternFill patternType="solid">
        <fgColor theme="6" tint="0.79998168889431442"/>
        <bgColor theme="4" tint="0.79998168889431442"/>
      </patternFill>
    </fill>
    <fill>
      <patternFill patternType="solid">
        <fgColor rgb="FFFF0000"/>
        <bgColor indexed="64"/>
      </patternFill>
    </fill>
    <fill>
      <patternFill patternType="solid">
        <fgColor rgb="FF3399FF"/>
        <bgColor theme="4" tint="0.79998168889431442"/>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CCB9A"/>
        <bgColor theme="4" tint="0.79998168889431442"/>
      </patternFill>
    </fill>
    <fill>
      <patternFill patternType="solid">
        <fgColor theme="9" tint="0.79998168889431442"/>
        <bgColor indexed="64"/>
      </patternFill>
    </fill>
    <fill>
      <patternFill patternType="solid">
        <fgColor rgb="FF00FF00"/>
        <bgColor theme="4" tint="0.79998168889431442"/>
      </patternFill>
    </fill>
    <fill>
      <patternFill patternType="solid">
        <fgColor rgb="FF9FFF9F"/>
        <bgColor indexed="64"/>
      </patternFill>
    </fill>
    <fill>
      <patternFill patternType="solid">
        <fgColor rgb="FF00FF0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D2BE2E"/>
        <bgColor indexed="64"/>
      </patternFill>
    </fill>
    <fill>
      <patternFill patternType="solid">
        <fgColor rgb="FFBEFF3B"/>
        <bgColor indexed="64"/>
      </patternFill>
    </fill>
    <fill>
      <patternFill patternType="solid">
        <fgColor theme="5" tint="0.59999389629810485"/>
        <bgColor indexed="64"/>
      </patternFill>
    </fill>
    <fill>
      <patternFill patternType="solid">
        <fgColor rgb="FFA3FFED"/>
        <bgColor indexed="64"/>
      </patternFill>
    </fill>
    <fill>
      <patternFill patternType="solid">
        <fgColor rgb="FFA2F4F0"/>
        <bgColor indexed="64"/>
      </patternFill>
    </fill>
    <fill>
      <patternFill patternType="solid">
        <fgColor rgb="FFFFB7B7"/>
        <bgColor indexed="64"/>
      </patternFill>
    </fill>
    <fill>
      <patternFill patternType="solid">
        <fgColor theme="7" tint="0.39997558519241921"/>
        <bgColor theme="4" tint="0.79998168889431442"/>
      </patternFill>
    </fill>
    <fill>
      <patternFill patternType="solid">
        <fgColor rgb="FF53FF53"/>
        <bgColor theme="4" tint="0.79998168889431442"/>
      </patternFill>
    </fill>
    <fill>
      <patternFill patternType="solid">
        <fgColor rgb="FFC9FFCF"/>
        <bgColor indexed="64"/>
      </patternFill>
    </fill>
    <fill>
      <patternFill patternType="solid">
        <fgColor rgb="FF79FF89"/>
        <bgColor indexed="64"/>
      </patternFill>
    </fill>
    <fill>
      <patternFill patternType="solid">
        <fgColor rgb="FF4BFF4B"/>
        <bgColor indexed="64"/>
      </patternFill>
    </fill>
    <fill>
      <patternFill patternType="solid">
        <fgColor rgb="FFFFFF99"/>
        <bgColor indexed="64"/>
      </patternFill>
    </fill>
    <fill>
      <patternFill patternType="solid">
        <fgColor rgb="FFFF00FF"/>
        <bgColor theme="4" tint="0.79998168889431442"/>
      </patternFill>
    </fill>
    <fill>
      <patternFill patternType="solid">
        <fgColor rgb="FFFF2FFF"/>
        <bgColor theme="4" tint="0.79998168889431442"/>
      </patternFill>
    </fill>
    <fill>
      <patternFill patternType="solid">
        <fgColor rgb="FFC00000"/>
        <bgColor indexed="64"/>
      </patternFill>
    </fill>
    <fill>
      <patternFill patternType="solid">
        <fgColor rgb="FFFFB9FF"/>
        <bgColor indexed="64"/>
      </patternFill>
    </fill>
    <fill>
      <patternFill patternType="solid">
        <fgColor rgb="FF00B050"/>
        <bgColor indexed="64"/>
      </patternFill>
    </fill>
    <fill>
      <patternFill patternType="solid">
        <fgColor rgb="FFF0EA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33CCFF"/>
        <bgColor indexed="64"/>
      </patternFill>
    </fill>
    <fill>
      <patternFill patternType="solid">
        <fgColor theme="8" tint="0.79998168889431442"/>
        <bgColor theme="4" tint="0.79998168889431442"/>
      </patternFill>
    </fill>
    <fill>
      <patternFill patternType="solid">
        <fgColor rgb="FFBEFF3B"/>
        <bgColor rgb="FF9FFF9F"/>
      </patternFill>
    </fill>
    <fill>
      <patternFill patternType="solid">
        <fgColor rgb="FFE6B9B8"/>
        <bgColor rgb="FFFFB7B7"/>
      </patternFill>
    </fill>
    <fill>
      <patternFill patternType="solid">
        <fgColor rgb="FFA3FFED"/>
        <bgColor rgb="FFA2F4F0"/>
      </patternFill>
    </fill>
    <fill>
      <patternFill patternType="solid">
        <fgColor rgb="FFCCC1DA"/>
        <bgColor rgb="FFE6B9B8"/>
      </patternFill>
    </fill>
    <fill>
      <patternFill patternType="solid">
        <fgColor rgb="FFE6B9B8"/>
        <bgColor indexed="64"/>
      </patternFill>
    </fill>
    <fill>
      <patternFill patternType="solid">
        <fgColor rgb="FFCCC1DA"/>
        <bgColor indexed="64"/>
      </patternFill>
    </fill>
    <fill>
      <patternFill patternType="solid">
        <fgColor rgb="FFBEFF3B"/>
        <bgColor rgb="FFBEFF3B"/>
      </patternFill>
    </fill>
    <fill>
      <patternFill patternType="solid">
        <fgColor rgb="FFE6B9B8"/>
        <bgColor rgb="FFE6B9B8"/>
      </patternFill>
    </fill>
    <fill>
      <patternFill patternType="solid">
        <fgColor rgb="FFA3FFED"/>
        <bgColor rgb="FFA3FFED"/>
      </patternFill>
    </fill>
    <fill>
      <patternFill patternType="solid">
        <fgColor rgb="FFCCC1DA"/>
        <bgColor rgb="FFCCC1DA"/>
      </patternFill>
    </fill>
    <fill>
      <patternFill patternType="solid">
        <fgColor theme="0"/>
        <bgColor indexed="64"/>
      </patternFill>
    </fill>
    <fill>
      <patternFill patternType="solid">
        <fgColor rgb="FF92D050"/>
        <bgColor indexed="64"/>
      </patternFill>
    </fill>
    <fill>
      <patternFill patternType="solid">
        <fgColor rgb="FF66FFFF"/>
        <bgColor indexed="64"/>
      </patternFill>
    </fill>
  </fills>
  <borders count="33">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hair">
        <color auto="1"/>
      </top>
      <bottom style="hair">
        <color auto="1"/>
      </bottom>
      <diagonal/>
    </border>
    <border>
      <left/>
      <right/>
      <top style="hair">
        <color indexed="64"/>
      </top>
      <bottom style="medium">
        <color indexed="64"/>
      </bottom>
      <diagonal/>
    </border>
    <border>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medium">
        <color rgb="FF000000"/>
      </top>
      <bottom style="medium">
        <color rgb="FF000000"/>
      </bottom>
      <diagonal/>
    </border>
    <border>
      <left/>
      <right/>
      <top/>
      <bottom style="medium">
        <color rgb="FF000000"/>
      </bottom>
      <diagonal/>
    </border>
    <border>
      <left style="thin">
        <color indexed="64"/>
      </left>
      <right/>
      <top style="medium">
        <color indexed="64"/>
      </top>
      <bottom style="medium">
        <color indexed="64"/>
      </bottom>
      <diagonal/>
    </border>
    <border>
      <left/>
      <right/>
      <top style="thin">
        <color rgb="FF000000"/>
      </top>
      <bottom style="thin">
        <color rgb="FF000000"/>
      </bottom>
      <diagonal/>
    </border>
    <border>
      <left/>
      <right/>
      <top/>
      <bottom style="thin">
        <color rgb="FF000000"/>
      </bottom>
      <diagonal/>
    </border>
    <border>
      <left/>
      <right/>
      <top style="hair">
        <color auto="1"/>
      </top>
      <bottom style="hair">
        <color auto="1"/>
      </bottom>
      <diagonal/>
    </border>
  </borders>
  <cellStyleXfs count="2">
    <xf numFmtId="0" fontId="0" fillId="0" borderId="0"/>
    <xf numFmtId="0" fontId="27" fillId="0" borderId="0"/>
  </cellStyleXfs>
  <cellXfs count="376">
    <xf numFmtId="0" fontId="0" fillId="0" borderId="0" xfId="0"/>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0" borderId="6" xfId="0" applyFont="1" applyFill="1" applyBorder="1"/>
    <xf numFmtId="0" fontId="3" fillId="0" borderId="7" xfId="0" applyFont="1" applyFill="1" applyBorder="1"/>
    <xf numFmtId="0" fontId="7" fillId="0" borderId="0" xfId="0" applyFont="1" applyFill="1" applyBorder="1" applyAlignment="1">
      <alignment horizontal="center" vertical="center"/>
    </xf>
    <xf numFmtId="0" fontId="4" fillId="3"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3" fontId="8" fillId="0" borderId="6"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164" fontId="10" fillId="0" borderId="6" xfId="0" applyNumberFormat="1" applyFont="1" applyFill="1" applyBorder="1" applyAlignment="1">
      <alignment horizontal="center" vertical="center"/>
    </xf>
    <xf numFmtId="0" fontId="11" fillId="0" borderId="6" xfId="0" applyFont="1" applyFill="1" applyBorder="1" applyAlignment="1">
      <alignment horizontal="center" vertical="center"/>
    </xf>
    <xf numFmtId="1" fontId="8" fillId="0" borderId="6"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0" fontId="10" fillId="0" borderId="6" xfId="0" applyFont="1" applyFill="1" applyBorder="1" applyAlignment="1">
      <alignment horizontal="center" vertical="center"/>
    </xf>
    <xf numFmtId="2" fontId="10" fillId="0" borderId="8" xfId="0" applyNumberFormat="1" applyFont="1" applyFill="1" applyBorder="1" applyAlignment="1">
      <alignment horizontal="center" vertical="center"/>
    </xf>
    <xf numFmtId="167" fontId="10" fillId="0" borderId="6" xfId="0" applyNumberFormat="1" applyFont="1" applyFill="1" applyBorder="1" applyAlignment="1">
      <alignment horizontal="center" vertical="center"/>
    </xf>
    <xf numFmtId="165" fontId="10" fillId="0" borderId="6"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166" fontId="10" fillId="0" borderId="6"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164" fontId="12" fillId="0" borderId="6"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11" fillId="0" borderId="8" xfId="0" applyFont="1" applyFill="1" applyBorder="1" applyAlignment="1">
      <alignment horizontal="center" vertical="center"/>
    </xf>
    <xf numFmtId="1" fontId="8" fillId="0" borderId="8"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11" fillId="0" borderId="7" xfId="0" applyFont="1" applyFill="1" applyBorder="1" applyAlignment="1">
      <alignment horizontal="center" vertical="center"/>
    </xf>
    <xf numFmtId="1" fontId="8" fillId="0" borderId="7" xfId="0" applyNumberFormat="1" applyFont="1" applyFill="1" applyBorder="1" applyAlignment="1">
      <alignment horizontal="center" vertical="center"/>
    </xf>
    <xf numFmtId="0" fontId="10" fillId="0" borderId="7" xfId="0" applyFont="1" applyFill="1" applyBorder="1" applyAlignment="1">
      <alignment horizontal="center" vertical="center"/>
    </xf>
    <xf numFmtId="2" fontId="10" fillId="0" borderId="13" xfId="0" applyNumberFormat="1" applyFont="1" applyFill="1" applyBorder="1" applyAlignment="1">
      <alignment horizontal="center" vertical="center"/>
    </xf>
    <xf numFmtId="0" fontId="10" fillId="0" borderId="6" xfId="0" applyFont="1" applyFill="1" applyBorder="1" applyAlignment="1">
      <alignment horizontal="left" vertical="center"/>
    </xf>
    <xf numFmtId="0" fontId="13" fillId="0" borderId="6" xfId="0" applyFont="1" applyFill="1" applyBorder="1" applyAlignment="1">
      <alignment horizontal="left" vertical="center"/>
    </xf>
    <xf numFmtId="0" fontId="15" fillId="3"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2" fillId="8" borderId="14" xfId="0" applyFont="1" applyFill="1" applyBorder="1" applyAlignment="1">
      <alignment horizontal="center" vertical="center" wrapText="1"/>
    </xf>
    <xf numFmtId="164" fontId="8" fillId="0" borderId="7" xfId="0" applyNumberFormat="1" applyFont="1" applyFill="1" applyBorder="1" applyAlignment="1">
      <alignment horizontal="center" vertical="center"/>
    </xf>
    <xf numFmtId="0" fontId="10" fillId="0" borderId="7" xfId="0" applyFont="1" applyFill="1" applyBorder="1" applyAlignment="1">
      <alignment horizontal="left" vertical="center"/>
    </xf>
    <xf numFmtId="0" fontId="2" fillId="2" borderId="15" xfId="0" applyFont="1" applyFill="1" applyBorder="1" applyAlignment="1">
      <alignment vertical="center" wrapText="1"/>
    </xf>
    <xf numFmtId="0" fontId="0" fillId="0" borderId="0" xfId="0" applyAlignment="1">
      <alignment vertical="center"/>
    </xf>
    <xf numFmtId="0" fontId="2" fillId="10" borderId="2" xfId="0" applyFont="1" applyFill="1" applyBorder="1" applyAlignment="1">
      <alignment horizontal="center" vertical="center" wrapText="1"/>
    </xf>
    <xf numFmtId="164" fontId="10" fillId="12" borderId="6" xfId="0" applyNumberFormat="1" applyFont="1" applyFill="1" applyBorder="1" applyAlignment="1">
      <alignment horizontal="center" vertical="center"/>
    </xf>
    <xf numFmtId="0" fontId="2" fillId="13" borderId="2" xfId="0" applyFont="1" applyFill="1" applyBorder="1" applyAlignment="1">
      <alignment horizontal="center" vertical="center" wrapText="1"/>
    </xf>
    <xf numFmtId="164" fontId="8" fillId="14" borderId="6" xfId="0" applyNumberFormat="1" applyFont="1" applyFill="1" applyBorder="1" applyAlignment="1">
      <alignment horizontal="center" vertical="center"/>
    </xf>
    <xf numFmtId="0" fontId="2" fillId="15" borderId="13" xfId="0" applyFont="1" applyFill="1" applyBorder="1" applyAlignment="1">
      <alignment horizontal="center" vertical="center" wrapText="1"/>
    </xf>
    <xf numFmtId="3" fontId="8" fillId="16" borderId="6"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0" fillId="0" borderId="0" xfId="0" applyFill="1" applyAlignment="1">
      <alignment horizontal="center" vertical="center"/>
    </xf>
    <xf numFmtId="0" fontId="20" fillId="18" borderId="16" xfId="0" applyFont="1" applyFill="1" applyBorder="1" applyAlignment="1">
      <alignment horizontal="center" vertical="center" wrapText="1"/>
    </xf>
    <xf numFmtId="0" fontId="20" fillId="16" borderId="16"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11" borderId="3" xfId="0" applyFont="1" applyFill="1" applyBorder="1" applyAlignment="1">
      <alignment horizontal="center" vertical="center"/>
    </xf>
    <xf numFmtId="164" fontId="8" fillId="0" borderId="0" xfId="0" applyNumberFormat="1" applyFont="1" applyFill="1" applyBorder="1" applyAlignment="1">
      <alignment horizontal="center" vertical="center"/>
    </xf>
    <xf numFmtId="3" fontId="8" fillId="16" borderId="7" xfId="0" applyNumberFormat="1" applyFont="1" applyFill="1" applyBorder="1" applyAlignment="1">
      <alignment horizontal="center" vertical="center"/>
    </xf>
    <xf numFmtId="0" fontId="0" fillId="0" borderId="0" xfId="0" applyFill="1" applyAlignment="1">
      <alignment horizontal="left" vertical="center"/>
    </xf>
    <xf numFmtId="0" fontId="17" fillId="0" borderId="0" xfId="0" applyFont="1" applyFill="1" applyAlignment="1">
      <alignment vertical="center"/>
    </xf>
    <xf numFmtId="2" fontId="0" fillId="0" borderId="0" xfId="0" applyNumberFormat="1" applyAlignment="1">
      <alignment vertical="center"/>
    </xf>
    <xf numFmtId="0" fontId="0" fillId="0" borderId="0" xfId="0" applyFill="1" applyAlignment="1">
      <alignment vertical="center"/>
    </xf>
    <xf numFmtId="0" fontId="3" fillId="0" borderId="0" xfId="0" applyFont="1" applyFill="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xf>
    <xf numFmtId="0" fontId="6" fillId="5" borderId="13" xfId="0" applyFont="1" applyFill="1" applyBorder="1" applyAlignment="1">
      <alignment horizontal="right" vertical="center" textRotation="90" wrapText="1"/>
    </xf>
    <xf numFmtId="0" fontId="9" fillId="0" borderId="6" xfId="0" applyFont="1" applyFill="1" applyBorder="1" applyAlignment="1">
      <alignment vertical="center"/>
    </xf>
    <xf numFmtId="0" fontId="10" fillId="0" borderId="6" xfId="0" applyFont="1" applyFill="1" applyBorder="1" applyAlignment="1">
      <alignment vertical="center"/>
    </xf>
    <xf numFmtId="0" fontId="14" fillId="0" borderId="6" xfId="0" applyFont="1" applyFill="1" applyBorder="1" applyAlignment="1">
      <alignment horizontal="center" vertical="center"/>
    </xf>
    <xf numFmtId="1" fontId="0" fillId="9" borderId="0" xfId="0" applyNumberFormat="1" applyFill="1" applyAlignment="1">
      <alignment horizontal="center" vertical="center"/>
    </xf>
    <xf numFmtId="1" fontId="0" fillId="6" borderId="0" xfId="0" applyNumberFormat="1" applyFill="1" applyAlignment="1">
      <alignment horizontal="center" vertical="center"/>
    </xf>
    <xf numFmtId="0" fontId="9" fillId="0" borderId="8" xfId="0" applyFont="1" applyFill="1" applyBorder="1" applyAlignment="1">
      <alignment vertical="center"/>
    </xf>
    <xf numFmtId="0" fontId="10" fillId="0" borderId="8" xfId="0" applyFont="1" applyFill="1" applyBorder="1" applyAlignment="1">
      <alignment vertical="center"/>
    </xf>
    <xf numFmtId="0" fontId="14" fillId="0" borderId="8" xfId="0" applyFont="1" applyFill="1" applyBorder="1" applyAlignment="1">
      <alignment horizontal="center" vertical="center"/>
    </xf>
    <xf numFmtId="0" fontId="5" fillId="0" borderId="0" xfId="0" applyFont="1" applyFill="1" applyAlignment="1">
      <alignment vertical="center"/>
    </xf>
    <xf numFmtId="1" fontId="0" fillId="17" borderId="0" xfId="0" applyNumberFormat="1" applyFill="1" applyAlignment="1">
      <alignment horizontal="center" vertical="center"/>
    </xf>
    <xf numFmtId="0" fontId="9" fillId="0" borderId="7" xfId="0" applyFont="1" applyFill="1" applyBorder="1" applyAlignment="1">
      <alignment vertical="center"/>
    </xf>
    <xf numFmtId="0" fontId="10" fillId="0" borderId="7" xfId="0" applyFont="1" applyFill="1" applyBorder="1" applyAlignment="1">
      <alignment vertical="center"/>
    </xf>
    <xf numFmtId="0" fontId="14" fillId="0" borderId="7" xfId="0" applyFont="1" applyFill="1" applyBorder="1" applyAlignment="1">
      <alignment horizontal="center" vertical="center"/>
    </xf>
    <xf numFmtId="1" fontId="9" fillId="19" borderId="8" xfId="0" applyNumberFormat="1" applyFont="1" applyFill="1" applyBorder="1" applyAlignment="1">
      <alignment horizontal="center" vertical="center"/>
    </xf>
    <xf numFmtId="1" fontId="9" fillId="21" borderId="8" xfId="0" applyNumberFormat="1" applyFont="1" applyFill="1" applyBorder="1" applyAlignment="1">
      <alignment horizontal="center" vertical="center"/>
    </xf>
    <xf numFmtId="0" fontId="16" fillId="0" borderId="0" xfId="0" applyFont="1" applyFill="1" applyAlignment="1">
      <alignment vertical="center"/>
    </xf>
    <xf numFmtId="0" fontId="2" fillId="21" borderId="18" xfId="0" applyFont="1" applyFill="1" applyBorder="1" applyAlignment="1">
      <alignment horizontal="center" vertical="center" wrapText="1"/>
    </xf>
    <xf numFmtId="1" fontId="9" fillId="21" borderId="6" xfId="0" applyNumberFormat="1" applyFont="1" applyFill="1" applyBorder="1" applyAlignment="1">
      <alignment horizontal="center" vertical="center"/>
    </xf>
    <xf numFmtId="0" fontId="2" fillId="22" borderId="18" xfId="0" applyFont="1" applyFill="1" applyBorder="1" applyAlignment="1">
      <alignment horizontal="center" vertical="center" wrapText="1"/>
    </xf>
    <xf numFmtId="0" fontId="2" fillId="23" borderId="18" xfId="0" applyFont="1" applyFill="1" applyBorder="1" applyAlignment="1">
      <alignment horizontal="center" vertical="center" wrapText="1"/>
    </xf>
    <xf numFmtId="1" fontId="9" fillId="23" borderId="8" xfId="0" applyNumberFormat="1" applyFont="1" applyFill="1" applyBorder="1" applyAlignment="1">
      <alignment horizontal="center" vertical="center"/>
    </xf>
    <xf numFmtId="1" fontId="9" fillId="23" borderId="6" xfId="0" applyNumberFormat="1" applyFont="1" applyFill="1" applyBorder="1" applyAlignment="1">
      <alignment horizontal="center" vertical="center"/>
    </xf>
    <xf numFmtId="1" fontId="9" fillId="20" borderId="8" xfId="0" applyNumberFormat="1" applyFont="1" applyFill="1" applyBorder="1" applyAlignment="1">
      <alignment horizontal="center" vertical="center"/>
    </xf>
    <xf numFmtId="0" fontId="23" fillId="21" borderId="21" xfId="0" applyFont="1" applyFill="1" applyBorder="1" applyAlignment="1">
      <alignment horizontal="center" vertical="center"/>
    </xf>
    <xf numFmtId="0" fontId="23" fillId="21" borderId="20" xfId="0" applyFont="1" applyFill="1" applyBorder="1" applyAlignment="1">
      <alignment horizontal="center" vertical="center"/>
    </xf>
    <xf numFmtId="0" fontId="21" fillId="25" borderId="20" xfId="0" applyFont="1" applyFill="1" applyBorder="1" applyAlignment="1">
      <alignment horizontal="center" vertical="center"/>
    </xf>
    <xf numFmtId="0" fontId="24" fillId="24" borderId="20" xfId="0" applyFont="1" applyFill="1" applyBorder="1" applyAlignment="1">
      <alignment horizontal="center" vertical="center"/>
    </xf>
    <xf numFmtId="0" fontId="2" fillId="19" borderId="17" xfId="0" applyFont="1" applyFill="1" applyBorder="1" applyAlignment="1">
      <alignment horizontal="center" vertical="center" wrapText="1"/>
    </xf>
    <xf numFmtId="0" fontId="25" fillId="19" borderId="20" xfId="0" applyFont="1" applyFill="1" applyBorder="1" applyAlignment="1">
      <alignment horizontal="center" vertical="center"/>
    </xf>
    <xf numFmtId="1" fontId="26" fillId="20" borderId="19" xfId="0" applyNumberFormat="1" applyFont="1" applyFill="1" applyBorder="1" applyAlignment="1">
      <alignment horizontal="center" vertical="center"/>
    </xf>
    <xf numFmtId="0" fontId="4" fillId="0" borderId="22" xfId="0" applyFont="1" applyFill="1" applyBorder="1" applyAlignment="1">
      <alignment vertical="center"/>
    </xf>
    <xf numFmtId="0" fontId="4" fillId="3" borderId="3" xfId="0" applyFont="1" applyFill="1" applyBorder="1" applyAlignment="1">
      <alignment horizontal="center" vertical="center" wrapText="1"/>
    </xf>
    <xf numFmtId="0" fontId="2" fillId="26" borderId="2" xfId="0" applyFont="1" applyFill="1" applyBorder="1" applyAlignment="1">
      <alignment horizontal="center" vertical="center" wrapText="1"/>
    </xf>
    <xf numFmtId="164" fontId="10" fillId="19" borderId="6" xfId="0" applyNumberFormat="1" applyFont="1" applyFill="1" applyBorder="1" applyAlignment="1">
      <alignment horizontal="center" vertical="center"/>
    </xf>
    <xf numFmtId="0" fontId="2" fillId="27" borderId="13" xfId="0" applyFont="1" applyFill="1" applyBorder="1" applyAlignment="1">
      <alignment horizontal="center" vertical="center" wrapText="1"/>
    </xf>
    <xf numFmtId="3" fontId="8" fillId="28" borderId="6" xfId="0" applyNumberFormat="1" applyFont="1" applyFill="1" applyBorder="1" applyAlignment="1">
      <alignment horizontal="center" vertical="center"/>
    </xf>
    <xf numFmtId="0" fontId="2" fillId="2" borderId="13" xfId="0" applyFont="1" applyFill="1" applyBorder="1" applyAlignment="1">
      <alignment horizontal="center" vertical="center" wrapText="1"/>
    </xf>
    <xf numFmtId="3" fontId="8" fillId="14" borderId="6" xfId="0" applyNumberFormat="1" applyFont="1" applyFill="1" applyBorder="1" applyAlignment="1">
      <alignment horizontal="center" vertical="center"/>
    </xf>
    <xf numFmtId="3" fontId="8" fillId="14" borderId="7" xfId="0" applyNumberFormat="1" applyFont="1" applyFill="1" applyBorder="1" applyAlignment="1">
      <alignment horizontal="center" vertical="center"/>
    </xf>
    <xf numFmtId="3" fontId="8" fillId="28" borderId="7" xfId="0" applyNumberFormat="1" applyFont="1" applyFill="1" applyBorder="1" applyAlignment="1">
      <alignment horizontal="center" vertical="center"/>
    </xf>
    <xf numFmtId="164" fontId="10" fillId="31" borderId="6" xfId="0" applyNumberFormat="1" applyFont="1" applyFill="1" applyBorder="1" applyAlignment="1">
      <alignment horizontal="center" vertical="center"/>
    </xf>
    <xf numFmtId="164" fontId="10" fillId="31" borderId="7" xfId="0" applyNumberFormat="1" applyFont="1" applyFill="1" applyBorder="1" applyAlignment="1">
      <alignment horizontal="center" vertical="center"/>
    </xf>
    <xf numFmtId="164" fontId="10" fillId="19" borderId="7" xfId="0" applyNumberFormat="1" applyFont="1" applyFill="1" applyBorder="1" applyAlignment="1">
      <alignment horizontal="center" vertical="center"/>
    </xf>
    <xf numFmtId="164" fontId="10" fillId="12" borderId="7" xfId="0" applyNumberFormat="1" applyFont="1" applyFill="1" applyBorder="1" applyAlignment="1">
      <alignment horizontal="center" vertical="center"/>
    </xf>
    <xf numFmtId="164" fontId="8" fillId="14" borderId="7" xfId="0" applyNumberFormat="1" applyFont="1" applyFill="1" applyBorder="1" applyAlignment="1">
      <alignment horizontal="center" vertical="center"/>
    </xf>
    <xf numFmtId="164" fontId="8" fillId="14" borderId="19" xfId="0" applyNumberFormat="1" applyFont="1" applyFill="1" applyBorder="1" applyAlignment="1">
      <alignment horizontal="center" vertical="center"/>
    </xf>
    <xf numFmtId="1" fontId="0" fillId="17" borderId="0" xfId="0" applyNumberFormat="1" applyFill="1" applyBorder="1" applyAlignment="1">
      <alignment horizontal="center" vertical="center"/>
    </xf>
    <xf numFmtId="1" fontId="0" fillId="9" borderId="0" xfId="0" applyNumberFormat="1" applyFill="1" applyBorder="1" applyAlignment="1">
      <alignment horizontal="center" vertical="center"/>
    </xf>
    <xf numFmtId="0" fontId="28" fillId="33" borderId="2" xfId="0" applyFont="1" applyFill="1" applyBorder="1" applyAlignment="1">
      <alignment horizontal="center" vertical="center" wrapText="1"/>
    </xf>
    <xf numFmtId="1" fontId="0" fillId="6" borderId="0" xfId="0" applyNumberFormat="1" applyFill="1" applyBorder="1" applyAlignment="1">
      <alignment horizontal="center" vertical="center"/>
    </xf>
    <xf numFmtId="1" fontId="8" fillId="35" borderId="6" xfId="0" applyNumberFormat="1" applyFont="1" applyFill="1" applyBorder="1" applyAlignment="1">
      <alignment horizontal="center" vertical="center"/>
    </xf>
    <xf numFmtId="1" fontId="8" fillId="35" borderId="7" xfId="0" applyNumberFormat="1" applyFont="1" applyFill="1" applyBorder="1" applyAlignment="1">
      <alignment horizontal="center" vertical="center"/>
    </xf>
    <xf numFmtId="0" fontId="2" fillId="32" borderId="0" xfId="0" applyFont="1" applyFill="1" applyBorder="1" applyAlignment="1">
      <alignment vertical="center" wrapText="1"/>
    </xf>
    <xf numFmtId="1" fontId="0" fillId="34" borderId="0" xfId="0" applyNumberFormat="1" applyFill="1" applyAlignment="1">
      <alignment horizontal="center" vertical="center"/>
    </xf>
    <xf numFmtId="1" fontId="0" fillId="34" borderId="0" xfId="0" applyNumberFormat="1" applyFill="1" applyBorder="1" applyAlignment="1">
      <alignment horizontal="center" vertical="center"/>
    </xf>
    <xf numFmtId="1" fontId="0" fillId="36" borderId="0" xfId="0" applyNumberFormat="1" applyFill="1" applyAlignment="1">
      <alignment horizontal="center" vertical="center"/>
    </xf>
    <xf numFmtId="1" fontId="0" fillId="37" borderId="0" xfId="0" applyNumberFormat="1" applyFill="1" applyAlignment="1">
      <alignment horizontal="center" vertical="center"/>
    </xf>
    <xf numFmtId="0" fontId="0" fillId="37" borderId="3" xfId="0" applyFill="1" applyBorder="1" applyAlignment="1">
      <alignment vertical="center"/>
    </xf>
    <xf numFmtId="0" fontId="0" fillId="34" borderId="3" xfId="0" applyFill="1" applyBorder="1" applyAlignment="1">
      <alignment vertical="center"/>
    </xf>
    <xf numFmtId="0" fontId="0" fillId="36" borderId="3" xfId="0" applyFill="1" applyBorder="1" applyAlignment="1">
      <alignment vertical="center"/>
    </xf>
    <xf numFmtId="1" fontId="0" fillId="30" borderId="0" xfId="0" applyNumberFormat="1" applyFill="1" applyAlignment="1">
      <alignment horizontal="center" vertical="center"/>
    </xf>
    <xf numFmtId="164" fontId="10" fillId="9" borderId="6" xfId="0" applyNumberFormat="1" applyFont="1" applyFill="1" applyBorder="1" applyAlignment="1">
      <alignment horizontal="center" vertical="center"/>
    </xf>
    <xf numFmtId="0" fontId="5" fillId="0" borderId="6" xfId="0" applyFont="1" applyFill="1" applyBorder="1" applyAlignment="1">
      <alignment vertical="center"/>
    </xf>
    <xf numFmtId="1" fontId="8" fillId="30" borderId="6" xfId="0" applyNumberFormat="1" applyFont="1" applyFill="1" applyBorder="1" applyAlignment="1">
      <alignment horizontal="center" vertical="center"/>
    </xf>
    <xf numFmtId="3" fontId="8" fillId="30" borderId="6" xfId="0" applyNumberFormat="1" applyFont="1" applyFill="1" applyBorder="1" applyAlignment="1">
      <alignment horizontal="center" vertical="center"/>
    </xf>
    <xf numFmtId="0" fontId="3" fillId="30" borderId="0" xfId="0" applyFont="1" applyFill="1" applyAlignment="1">
      <alignment vertical="center"/>
    </xf>
    <xf numFmtId="1" fontId="0" fillId="37" borderId="0" xfId="0" applyNumberFormat="1" applyFill="1" applyBorder="1" applyAlignment="1">
      <alignment horizontal="center" vertical="center"/>
    </xf>
    <xf numFmtId="0" fontId="2" fillId="3"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1" fillId="0" borderId="0" xfId="0" applyNumberFormat="1" applyFont="1" applyFill="1" applyBorder="1" applyAlignment="1">
      <alignment horizontal="center" vertical="center"/>
    </xf>
    <xf numFmtId="3" fontId="1" fillId="0" borderId="0" xfId="0" applyNumberFormat="1" applyFont="1" applyFill="1" applyAlignment="1">
      <alignment horizontal="center" vertical="center"/>
    </xf>
    <xf numFmtId="1" fontId="0" fillId="36" borderId="0" xfId="0" applyNumberFormat="1" applyFill="1" applyBorder="1" applyAlignment="1">
      <alignment horizontal="center" vertical="center"/>
    </xf>
    <xf numFmtId="1" fontId="0" fillId="30" borderId="0" xfId="0" applyNumberFormat="1" applyFill="1" applyBorder="1" applyAlignment="1">
      <alignment horizontal="center" vertical="center"/>
    </xf>
    <xf numFmtId="3" fontId="1" fillId="0" borderId="13" xfId="0" applyNumberFormat="1" applyFont="1" applyFill="1" applyBorder="1" applyAlignment="1">
      <alignment horizontal="center" vertical="center"/>
    </xf>
    <xf numFmtId="0" fontId="4" fillId="39" borderId="3" xfId="0" applyFont="1" applyFill="1" applyBorder="1" applyAlignment="1">
      <alignment horizontal="center" vertical="center" wrapText="1"/>
    </xf>
    <xf numFmtId="0" fontId="5" fillId="0" borderId="8" xfId="0" applyFont="1" applyFill="1" applyBorder="1" applyAlignment="1">
      <alignment vertical="center"/>
    </xf>
    <xf numFmtId="0" fontId="33" fillId="0" borderId="6" xfId="0" applyFont="1" applyFill="1" applyBorder="1" applyAlignment="1">
      <alignment vertical="center"/>
    </xf>
    <xf numFmtId="0" fontId="5" fillId="0" borderId="7" xfId="0" applyFont="1" applyFill="1" applyBorder="1" applyAlignment="1">
      <alignment vertical="center"/>
    </xf>
    <xf numFmtId="0" fontId="34" fillId="0" borderId="0" xfId="0" applyFont="1" applyFill="1" applyAlignment="1">
      <alignment vertical="center"/>
    </xf>
    <xf numFmtId="0" fontId="28" fillId="3" borderId="2" xfId="0" applyFont="1" applyFill="1" applyBorder="1" applyAlignment="1">
      <alignment horizontal="center" vertical="center" wrapText="1"/>
    </xf>
    <xf numFmtId="3" fontId="35" fillId="0" borderId="6" xfId="0" applyNumberFormat="1" applyFont="1" applyFill="1" applyBorder="1" applyAlignment="1">
      <alignment horizontal="center" vertical="center"/>
    </xf>
    <xf numFmtId="3" fontId="35" fillId="0" borderId="7" xfId="0" applyNumberFormat="1" applyFont="1" applyFill="1" applyBorder="1" applyAlignment="1">
      <alignment horizontal="center" vertical="center"/>
    </xf>
    <xf numFmtId="0" fontId="4" fillId="39" borderId="1" xfId="0" applyFont="1" applyFill="1" applyBorder="1" applyAlignment="1">
      <alignment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2" fillId="41" borderId="0" xfId="0" applyFont="1" applyFill="1" applyBorder="1" applyAlignment="1">
      <alignment horizontal="center" vertical="center" wrapText="1"/>
    </xf>
    <xf numFmtId="0" fontId="10" fillId="6" borderId="6" xfId="0" applyFont="1" applyFill="1" applyBorder="1" applyAlignment="1">
      <alignment horizontal="center" vertical="center"/>
    </xf>
    <xf numFmtId="1" fontId="8" fillId="6" borderId="6" xfId="0" applyNumberFormat="1" applyFont="1" applyFill="1" applyBorder="1" applyAlignment="1">
      <alignment horizontal="center" vertical="center"/>
    </xf>
    <xf numFmtId="3" fontId="11" fillId="6" borderId="6" xfId="0" applyNumberFormat="1" applyFont="1" applyFill="1" applyBorder="1" applyAlignment="1">
      <alignment horizontal="center" vertical="center"/>
    </xf>
    <xf numFmtId="3" fontId="8" fillId="6" borderId="6" xfId="0" applyNumberFormat="1" applyFont="1" applyFill="1" applyBorder="1" applyAlignment="1">
      <alignment horizontal="center" vertical="center"/>
    </xf>
    <xf numFmtId="164" fontId="8" fillId="6" borderId="6" xfId="0" applyNumberFormat="1" applyFont="1" applyFill="1" applyBorder="1" applyAlignment="1">
      <alignment horizontal="center" vertical="center"/>
    </xf>
    <xf numFmtId="0" fontId="5" fillId="6" borderId="6" xfId="0" applyFont="1" applyFill="1" applyBorder="1" applyAlignment="1">
      <alignment horizontal="center" vertical="center"/>
    </xf>
    <xf numFmtId="0" fontId="3" fillId="6" borderId="0" xfId="0" applyFont="1" applyFill="1" applyAlignment="1">
      <alignment vertical="center"/>
    </xf>
    <xf numFmtId="0" fontId="0" fillId="6" borderId="0" xfId="0" applyFill="1" applyAlignment="1">
      <alignment vertical="center"/>
    </xf>
    <xf numFmtId="3" fontId="35" fillId="0" borderId="8" xfId="0" applyNumberFormat="1" applyFont="1" applyFill="1" applyBorder="1" applyAlignment="1">
      <alignment horizontal="center" vertical="center"/>
    </xf>
    <xf numFmtId="3" fontId="38" fillId="0" borderId="6" xfId="0" applyNumberFormat="1" applyFont="1" applyBorder="1" applyAlignment="1">
      <alignment horizontal="center" vertical="center"/>
    </xf>
    <xf numFmtId="1" fontId="39" fillId="42" borderId="6" xfId="0" applyNumberFormat="1" applyFont="1" applyFill="1" applyBorder="1" applyAlignment="1">
      <alignment horizontal="center" vertical="center"/>
    </xf>
    <xf numFmtId="1" fontId="39" fillId="44" borderId="6" xfId="0" applyNumberFormat="1" applyFont="1" applyFill="1" applyBorder="1" applyAlignment="1">
      <alignment horizontal="center" vertical="center"/>
    </xf>
    <xf numFmtId="1" fontId="39" fillId="45" borderId="8" xfId="0" applyNumberFormat="1" applyFont="1" applyFill="1" applyBorder="1" applyAlignment="1">
      <alignment horizontal="center" vertical="center"/>
    </xf>
    <xf numFmtId="0" fontId="40" fillId="46" borderId="27" xfId="0" applyFont="1" applyFill="1" applyBorder="1" applyAlignment="1">
      <alignment horizontal="center" vertical="center" wrapText="1"/>
    </xf>
    <xf numFmtId="0" fontId="40" fillId="9" borderId="27" xfId="0" applyFont="1" applyFill="1" applyBorder="1" applyAlignment="1">
      <alignment horizontal="center" vertical="center" wrapText="1"/>
    </xf>
    <xf numFmtId="0" fontId="2" fillId="20" borderId="29" xfId="0" applyFont="1" applyFill="1" applyBorder="1" applyAlignment="1">
      <alignment horizontal="center" vertical="center" wrapText="1"/>
    </xf>
    <xf numFmtId="1" fontId="40" fillId="48" borderId="30" xfId="0" applyNumberFormat="1" applyFont="1" applyFill="1" applyBorder="1" applyAlignment="1">
      <alignment horizontal="center" vertical="center"/>
    </xf>
    <xf numFmtId="1" fontId="40" fillId="49" borderId="30" xfId="0" applyNumberFormat="1" applyFont="1" applyFill="1" applyBorder="1" applyAlignment="1">
      <alignment horizontal="center" vertical="center"/>
    </xf>
    <xf numFmtId="1" fontId="40" fillId="50" borderId="30" xfId="0" applyNumberFormat="1" applyFont="1" applyFill="1" applyBorder="1" applyAlignment="1">
      <alignment horizontal="center" vertical="center"/>
    </xf>
    <xf numFmtId="1" fontId="40" fillId="51" borderId="31" xfId="0" applyNumberFormat="1" applyFont="1" applyFill="1" applyBorder="1" applyAlignment="1">
      <alignment horizontal="center" vertical="center"/>
    </xf>
    <xf numFmtId="0" fontId="5" fillId="9" borderId="6" xfId="0" applyFont="1" applyFill="1" applyBorder="1" applyAlignment="1">
      <alignment vertical="center"/>
    </xf>
    <xf numFmtId="3" fontId="8" fillId="9" borderId="6" xfId="0" applyNumberFormat="1" applyFont="1" applyFill="1" applyBorder="1" applyAlignment="1">
      <alignment horizontal="center" vertical="center"/>
    </xf>
    <xf numFmtId="1" fontId="8" fillId="9" borderId="6" xfId="0" applyNumberFormat="1" applyFont="1" applyFill="1" applyBorder="1" applyAlignment="1">
      <alignment horizontal="center" vertical="center"/>
    </xf>
    <xf numFmtId="164" fontId="8" fillId="9" borderId="6" xfId="0" applyNumberFormat="1" applyFont="1" applyFill="1" applyBorder="1" applyAlignment="1">
      <alignment horizontal="center" vertical="center"/>
    </xf>
    <xf numFmtId="0" fontId="5" fillId="9" borderId="6" xfId="0" applyFont="1" applyFill="1" applyBorder="1" applyAlignment="1">
      <alignment horizontal="center" vertical="center"/>
    </xf>
    <xf numFmtId="0" fontId="3" fillId="9" borderId="0" xfId="0" applyFont="1" applyFill="1" applyAlignment="1">
      <alignment vertical="center"/>
    </xf>
    <xf numFmtId="1" fontId="9" fillId="9" borderId="6" xfId="0" applyNumberFormat="1" applyFont="1" applyFill="1" applyBorder="1" applyAlignment="1">
      <alignment horizontal="center" vertical="center"/>
    </xf>
    <xf numFmtId="1" fontId="9" fillId="9" borderId="8" xfId="0" applyNumberFormat="1" applyFont="1" applyFill="1" applyBorder="1" applyAlignment="1">
      <alignment horizontal="center" vertical="center"/>
    </xf>
    <xf numFmtId="0" fontId="0" fillId="9" borderId="0" xfId="0" applyFill="1" applyAlignment="1">
      <alignment vertical="center"/>
    </xf>
    <xf numFmtId="1" fontId="39" fillId="43" borderId="32" xfId="0" applyNumberFormat="1" applyFont="1" applyFill="1" applyBorder="1" applyAlignment="1">
      <alignment horizontal="center" vertical="center"/>
    </xf>
    <xf numFmtId="1" fontId="39" fillId="44" borderId="32" xfId="0" applyNumberFormat="1" applyFont="1" applyFill="1" applyBorder="1" applyAlignment="1">
      <alignment horizontal="center" vertical="center"/>
    </xf>
    <xf numFmtId="1" fontId="10" fillId="21" borderId="6" xfId="0" applyNumberFormat="1" applyFont="1" applyFill="1" applyBorder="1" applyAlignment="1">
      <alignment horizontal="center" vertical="center"/>
    </xf>
    <xf numFmtId="1" fontId="10" fillId="22" borderId="6" xfId="0" applyNumberFormat="1" applyFont="1" applyFill="1" applyBorder="1" applyAlignment="1">
      <alignment horizontal="center" vertical="center"/>
    </xf>
    <xf numFmtId="1" fontId="10" fillId="23" borderId="6" xfId="0" applyNumberFormat="1" applyFont="1" applyFill="1" applyBorder="1" applyAlignment="1">
      <alignment horizontal="center" vertical="center"/>
    </xf>
    <xf numFmtId="1" fontId="10" fillId="19" borderId="8" xfId="0" applyNumberFormat="1" applyFont="1" applyFill="1" applyBorder="1" applyAlignment="1">
      <alignment horizontal="center" vertical="center"/>
    </xf>
    <xf numFmtId="0" fontId="41" fillId="46" borderId="27" xfId="0" applyFont="1" applyFill="1" applyBorder="1" applyAlignment="1">
      <alignment horizontal="center" vertical="center" wrapText="1"/>
    </xf>
    <xf numFmtId="1" fontId="41" fillId="45" borderId="8" xfId="0" applyNumberFormat="1" applyFont="1" applyFill="1" applyBorder="1" applyAlignment="1">
      <alignment horizontal="center" vertical="center"/>
    </xf>
    <xf numFmtId="1" fontId="10" fillId="21" borderId="6" xfId="0" quotePrefix="1" applyNumberFormat="1" applyFont="1" applyFill="1" applyBorder="1" applyAlignment="1">
      <alignment horizontal="center" vertical="center"/>
    </xf>
    <xf numFmtId="1" fontId="41" fillId="48" borderId="30" xfId="0" applyNumberFormat="1" applyFont="1" applyFill="1" applyBorder="1" applyAlignment="1">
      <alignment horizontal="center" vertical="center"/>
    </xf>
    <xf numFmtId="1" fontId="41" fillId="49" borderId="30" xfId="0" applyNumberFormat="1" applyFont="1" applyFill="1" applyBorder="1" applyAlignment="1">
      <alignment horizontal="center" vertical="center"/>
    </xf>
    <xf numFmtId="1" fontId="41" fillId="50" borderId="30" xfId="0" applyNumberFormat="1" applyFont="1" applyFill="1" applyBorder="1" applyAlignment="1">
      <alignment horizontal="center" vertical="center"/>
    </xf>
    <xf numFmtId="1" fontId="41" fillId="51" borderId="31" xfId="0" applyNumberFormat="1" applyFont="1" applyFill="1" applyBorder="1" applyAlignment="1">
      <alignment horizontal="center" vertical="center"/>
    </xf>
    <xf numFmtId="3" fontId="35" fillId="0" borderId="27" xfId="0" applyNumberFormat="1" applyFont="1" applyFill="1" applyBorder="1" applyAlignment="1">
      <alignment horizontal="center" vertical="center"/>
    </xf>
    <xf numFmtId="3" fontId="37" fillId="0" borderId="6" xfId="0" applyNumberFormat="1" applyFont="1" applyBorder="1" applyAlignment="1">
      <alignment horizontal="center" vertical="center" wrapText="1"/>
    </xf>
    <xf numFmtId="1" fontId="9" fillId="21" borderId="30" xfId="0" applyNumberFormat="1" applyFont="1" applyFill="1" applyBorder="1" applyAlignment="1">
      <alignment horizontal="center" vertical="center"/>
    </xf>
    <xf numFmtId="1" fontId="40" fillId="48" borderId="6" xfId="0" applyNumberFormat="1" applyFont="1" applyFill="1" applyBorder="1" applyAlignment="1">
      <alignment horizontal="center" vertical="center"/>
    </xf>
    <xf numFmtId="1" fontId="41" fillId="48" borderId="6" xfId="0" applyNumberFormat="1" applyFont="1" applyFill="1" applyBorder="1" applyAlignment="1">
      <alignment horizontal="center" vertical="center"/>
    </xf>
    <xf numFmtId="1" fontId="9" fillId="21" borderId="32" xfId="0" applyNumberFormat="1" applyFont="1" applyFill="1" applyBorder="1" applyAlignment="1">
      <alignment horizontal="center" vertical="center"/>
    </xf>
    <xf numFmtId="1" fontId="9" fillId="21" borderId="3" xfId="0" applyNumberFormat="1" applyFont="1" applyFill="1" applyBorder="1" applyAlignment="1">
      <alignment horizontal="center" vertical="center"/>
    </xf>
    <xf numFmtId="1" fontId="41" fillId="42" borderId="6" xfId="0" applyNumberFormat="1" applyFont="1" applyFill="1" applyBorder="1" applyAlignment="1">
      <alignment horizontal="center" vertical="center"/>
    </xf>
    <xf numFmtId="0" fontId="40" fillId="46" borderId="6" xfId="0" applyFont="1" applyFill="1" applyBorder="1" applyAlignment="1">
      <alignment horizontal="center" vertical="center" wrapText="1"/>
    </xf>
    <xf numFmtId="1" fontId="10" fillId="22" borderId="27" xfId="0" applyNumberFormat="1" applyFont="1" applyFill="1" applyBorder="1" applyAlignment="1">
      <alignment horizontal="center" vertical="center"/>
    </xf>
    <xf numFmtId="1" fontId="9" fillId="22" borderId="27" xfId="0" applyNumberFormat="1" applyFont="1" applyFill="1" applyBorder="1" applyAlignment="1">
      <alignment horizontal="center" vertical="center"/>
    </xf>
    <xf numFmtId="1" fontId="9" fillId="22" borderId="30" xfId="0" applyNumberFormat="1" applyFont="1" applyFill="1" applyBorder="1" applyAlignment="1">
      <alignment horizontal="center" vertical="center"/>
    </xf>
    <xf numFmtId="1" fontId="39" fillId="43" borderId="27" xfId="0" applyNumberFormat="1" applyFont="1" applyFill="1" applyBorder="1" applyAlignment="1">
      <alignment horizontal="center" vertical="center"/>
    </xf>
    <xf numFmtId="0" fontId="40" fillId="46" borderId="30" xfId="0" applyFont="1" applyFill="1" applyBorder="1" applyAlignment="1">
      <alignment horizontal="center" vertical="center" wrapText="1"/>
    </xf>
    <xf numFmtId="0" fontId="40" fillId="46" borderId="32" xfId="0" applyFont="1" applyFill="1" applyBorder="1" applyAlignment="1">
      <alignment horizontal="center" vertical="center" wrapText="1"/>
    </xf>
    <xf numFmtId="1" fontId="41" fillId="43" borderId="27" xfId="0" applyNumberFormat="1" applyFont="1" applyFill="1" applyBorder="1" applyAlignment="1">
      <alignment horizontal="center" vertical="center"/>
    </xf>
    <xf numFmtId="0" fontId="40" fillId="46" borderId="3" xfId="0" applyFont="1" applyFill="1" applyBorder="1" applyAlignment="1">
      <alignment horizontal="center" vertical="center" wrapText="1"/>
    </xf>
    <xf numFmtId="1" fontId="40" fillId="49" borderId="27" xfId="0" applyNumberFormat="1" applyFont="1" applyFill="1" applyBorder="1" applyAlignment="1">
      <alignment horizontal="center" vertical="center"/>
    </xf>
    <xf numFmtId="1" fontId="9" fillId="23" borderId="27" xfId="0" applyNumberFormat="1" applyFont="1" applyFill="1" applyBorder="1" applyAlignment="1">
      <alignment horizontal="center" vertical="center"/>
    </xf>
    <xf numFmtId="1" fontId="9" fillId="23" borderId="30" xfId="0" applyNumberFormat="1" applyFont="1" applyFill="1" applyBorder="1" applyAlignment="1">
      <alignment horizontal="center" vertical="center"/>
    </xf>
    <xf numFmtId="1" fontId="40" fillId="50" borderId="6" xfId="0" applyNumberFormat="1" applyFont="1" applyFill="1" applyBorder="1" applyAlignment="1">
      <alignment horizontal="center" vertical="center"/>
    </xf>
    <xf numFmtId="1" fontId="41" fillId="50" borderId="6" xfId="0" applyNumberFormat="1" applyFont="1" applyFill="1" applyBorder="1" applyAlignment="1">
      <alignment horizontal="center" vertical="center"/>
    </xf>
    <xf numFmtId="1" fontId="9" fillId="23" borderId="32" xfId="0" applyNumberFormat="1" applyFont="1" applyFill="1" applyBorder="1" applyAlignment="1">
      <alignment horizontal="center" vertical="center"/>
    </xf>
    <xf numFmtId="0" fontId="40" fillId="23" borderId="6" xfId="0" applyFont="1" applyFill="1" applyBorder="1" applyAlignment="1">
      <alignment horizontal="center" vertical="center" wrapText="1"/>
    </xf>
    <xf numFmtId="1" fontId="9" fillId="23" borderId="3" xfId="0" applyNumberFormat="1" applyFont="1" applyFill="1" applyBorder="1" applyAlignment="1">
      <alignment horizontal="center" vertical="center"/>
    </xf>
    <xf numFmtId="1" fontId="41" fillId="44" borderId="6" xfId="0" applyNumberFormat="1" applyFont="1" applyFill="1" applyBorder="1" applyAlignment="1">
      <alignment horizontal="center" vertical="center"/>
    </xf>
    <xf numFmtId="1" fontId="9" fillId="19" borderId="28" xfId="0" applyNumberFormat="1" applyFont="1" applyFill="1" applyBorder="1" applyAlignment="1">
      <alignment horizontal="center" vertical="center"/>
    </xf>
    <xf numFmtId="1" fontId="9" fillId="19" borderId="31" xfId="0" applyNumberFormat="1" applyFont="1" applyFill="1" applyBorder="1" applyAlignment="1">
      <alignment horizontal="center" vertical="center"/>
    </xf>
    <xf numFmtId="1" fontId="40" fillId="51" borderId="8" xfId="0" applyNumberFormat="1" applyFont="1" applyFill="1" applyBorder="1" applyAlignment="1">
      <alignment horizontal="center" vertical="center"/>
    </xf>
    <xf numFmtId="1" fontId="41" fillId="51" borderId="8" xfId="0" applyNumberFormat="1" applyFont="1" applyFill="1" applyBorder="1" applyAlignment="1">
      <alignment horizontal="center" vertical="center"/>
    </xf>
    <xf numFmtId="0" fontId="40" fillId="47" borderId="8" xfId="0" applyFont="1" applyFill="1" applyBorder="1" applyAlignment="1">
      <alignment horizontal="center" vertical="center" wrapText="1"/>
    </xf>
    <xf numFmtId="1" fontId="9" fillId="19" borderId="3" xfId="0" applyNumberFormat="1" applyFont="1" applyFill="1" applyBorder="1" applyAlignment="1">
      <alignment horizontal="center" vertical="center"/>
    </xf>
    <xf numFmtId="0" fontId="10" fillId="0" borderId="8" xfId="0" applyFont="1" applyFill="1" applyBorder="1" applyAlignment="1">
      <alignment horizontal="left" vertical="center"/>
    </xf>
    <xf numFmtId="1" fontId="0" fillId="6" borderId="13" xfId="0" applyNumberFormat="1" applyFill="1" applyBorder="1" applyAlignment="1">
      <alignment horizontal="center" vertical="center"/>
    </xf>
    <xf numFmtId="0" fontId="9" fillId="52" borderId="6" xfId="0" applyFont="1" applyFill="1" applyBorder="1" applyAlignment="1">
      <alignment vertical="center"/>
    </xf>
    <xf numFmtId="0" fontId="5" fillId="52" borderId="6" xfId="0" applyFont="1" applyFill="1" applyBorder="1" applyAlignment="1">
      <alignment vertical="center"/>
    </xf>
    <xf numFmtId="3" fontId="8" fillId="52" borderId="6" xfId="0" applyNumberFormat="1" applyFont="1" applyFill="1" applyBorder="1" applyAlignment="1">
      <alignment horizontal="center" vertical="center"/>
    </xf>
    <xf numFmtId="1" fontId="8" fillId="52" borderId="6" xfId="0" applyNumberFormat="1" applyFont="1" applyFill="1" applyBorder="1" applyAlignment="1">
      <alignment horizontal="center" vertical="center"/>
    </xf>
    <xf numFmtId="164" fontId="8" fillId="52" borderId="6" xfId="0" applyNumberFormat="1" applyFont="1" applyFill="1" applyBorder="1" applyAlignment="1">
      <alignment horizontal="center" vertical="center"/>
    </xf>
    <xf numFmtId="0" fontId="5" fillId="52" borderId="6" xfId="0" applyFont="1" applyFill="1" applyBorder="1" applyAlignment="1">
      <alignment horizontal="center" vertical="center"/>
    </xf>
    <xf numFmtId="1" fontId="0" fillId="52" borderId="0" xfId="0" applyNumberFormat="1" applyFill="1" applyAlignment="1">
      <alignment horizontal="center" vertical="center"/>
    </xf>
    <xf numFmtId="0" fontId="3" fillId="52" borderId="0" xfId="0" applyFont="1" applyFill="1" applyAlignment="1">
      <alignment vertical="center"/>
    </xf>
    <xf numFmtId="165" fontId="10" fillId="0" borderId="7" xfId="0" applyNumberFormat="1" applyFont="1" applyFill="1" applyBorder="1" applyAlignment="1">
      <alignment horizontal="center" vertical="center"/>
    </xf>
    <xf numFmtId="1" fontId="9" fillId="21" borderId="7" xfId="0" applyNumberFormat="1" applyFont="1" applyFill="1" applyBorder="1" applyAlignment="1">
      <alignment horizontal="center" vertical="center"/>
    </xf>
    <xf numFmtId="1" fontId="41" fillId="49" borderId="27" xfId="0" applyNumberFormat="1" applyFont="1" applyFill="1" applyBorder="1" applyAlignment="1">
      <alignment horizontal="center" vertical="center"/>
    </xf>
    <xf numFmtId="0" fontId="40" fillId="46" borderId="7" xfId="0" applyFont="1" applyFill="1" applyBorder="1" applyAlignment="1">
      <alignment horizontal="center" vertical="center" wrapText="1"/>
    </xf>
    <xf numFmtId="1" fontId="9" fillId="23" borderId="7" xfId="0" applyNumberFormat="1" applyFont="1" applyFill="1" applyBorder="1" applyAlignment="1">
      <alignment horizontal="center" vertical="center"/>
    </xf>
    <xf numFmtId="1" fontId="9" fillId="19" borderId="7" xfId="0" applyNumberFormat="1" applyFont="1" applyFill="1" applyBorder="1" applyAlignment="1">
      <alignment horizontal="center" vertical="center"/>
    </xf>
    <xf numFmtId="1" fontId="0" fillId="37" borderId="13" xfId="0" applyNumberForma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34" fillId="0" borderId="0" xfId="0" applyFont="1" applyFill="1" applyBorder="1" applyAlignment="1">
      <alignment vertical="center"/>
    </xf>
    <xf numFmtId="3" fontId="34" fillId="0" borderId="0" xfId="0" applyNumberFormat="1" applyFont="1" applyFill="1" applyBorder="1" applyAlignment="1">
      <alignment vertical="center"/>
    </xf>
    <xf numFmtId="0" fontId="0" fillId="0" borderId="0" xfId="0" applyBorder="1" applyAlignment="1">
      <alignment horizontal="center" vertical="center"/>
    </xf>
    <xf numFmtId="9" fontId="0" fillId="0" borderId="0" xfId="0" applyNumberFormat="1" applyBorder="1" applyAlignment="1">
      <alignment vertical="center"/>
    </xf>
    <xf numFmtId="1" fontId="0" fillId="0" borderId="0" xfId="0" applyNumberFormat="1" applyBorder="1" applyAlignment="1">
      <alignment vertical="center"/>
    </xf>
    <xf numFmtId="0" fontId="16" fillId="0" borderId="0" xfId="0" applyFont="1" applyFill="1" applyBorder="1" applyAlignment="1">
      <alignment vertical="center"/>
    </xf>
    <xf numFmtId="1" fontId="16" fillId="0" borderId="0" xfId="0" applyNumberFormat="1" applyFont="1" applyFill="1" applyBorder="1" applyAlignment="1">
      <alignment vertical="center"/>
    </xf>
    <xf numFmtId="3" fontId="16" fillId="0" borderId="0" xfId="0" applyNumberFormat="1" applyFont="1" applyFill="1" applyBorder="1" applyAlignment="1">
      <alignment horizontal="center" vertical="center"/>
    </xf>
    <xf numFmtId="3" fontId="16" fillId="0" borderId="0" xfId="0" applyNumberFormat="1" applyFont="1" applyBorder="1" applyAlignment="1">
      <alignment horizontal="center" vertical="center"/>
    </xf>
    <xf numFmtId="1" fontId="0" fillId="0" borderId="0" xfId="0" applyNumberFormat="1" applyBorder="1" applyAlignment="1">
      <alignment horizontal="center" vertical="center"/>
    </xf>
    <xf numFmtId="3" fontId="0" fillId="0" borderId="0" xfId="0" applyNumberFormat="1" applyBorder="1" applyAlignment="1">
      <alignment horizontal="center" vertical="center"/>
    </xf>
    <xf numFmtId="3" fontId="19" fillId="30" borderId="0" xfId="0" applyNumberFormat="1" applyFont="1" applyFill="1" applyBorder="1" applyAlignment="1">
      <alignment horizontal="center" vertical="center"/>
    </xf>
    <xf numFmtId="3" fontId="19" fillId="14" borderId="0" xfId="0" applyNumberFormat="1" applyFont="1" applyFill="1" applyBorder="1" applyAlignment="1">
      <alignment horizontal="center" vertical="center"/>
    </xf>
    <xf numFmtId="3" fontId="19" fillId="29" borderId="0" xfId="0" applyNumberFormat="1" applyFont="1" applyFill="1" applyBorder="1" applyAlignment="1">
      <alignment horizontal="center" vertical="center"/>
    </xf>
    <xf numFmtId="0" fontId="10" fillId="6" borderId="7" xfId="0" applyFont="1" applyFill="1" applyBorder="1" applyAlignment="1">
      <alignment horizontal="center" vertical="center"/>
    </xf>
    <xf numFmtId="3" fontId="11" fillId="6" borderId="7" xfId="0" applyNumberFormat="1" applyFont="1" applyFill="1" applyBorder="1" applyAlignment="1">
      <alignment horizontal="center" vertical="center"/>
    </xf>
    <xf numFmtId="1" fontId="40" fillId="48" borderId="3" xfId="0" applyNumberFormat="1" applyFont="1" applyFill="1" applyBorder="1" applyAlignment="1">
      <alignment horizontal="center" vertical="center"/>
    </xf>
    <xf numFmtId="0" fontId="40" fillId="46" borderId="8" xfId="0" applyFont="1" applyFill="1" applyBorder="1" applyAlignment="1">
      <alignment horizontal="center" vertical="center" wrapText="1"/>
    </xf>
    <xf numFmtId="1" fontId="41" fillId="49" borderId="6" xfId="0" applyNumberFormat="1" applyFont="1" applyFill="1" applyBorder="1" applyAlignment="1">
      <alignment horizontal="center" vertical="center"/>
    </xf>
    <xf numFmtId="1" fontId="40" fillId="49" borderId="3" xfId="0" applyNumberFormat="1" applyFont="1" applyFill="1" applyBorder="1" applyAlignment="1">
      <alignment horizontal="center" vertical="center"/>
    </xf>
    <xf numFmtId="1" fontId="10" fillId="23" borderId="30" xfId="0" applyNumberFormat="1" applyFont="1" applyFill="1" applyBorder="1" applyAlignment="1">
      <alignment horizontal="center" vertical="center"/>
    </xf>
    <xf numFmtId="1" fontId="40" fillId="50" borderId="3" xfId="0" applyNumberFormat="1" applyFont="1" applyFill="1" applyBorder="1" applyAlignment="1">
      <alignment horizontal="center" vertical="center"/>
    </xf>
    <xf numFmtId="1" fontId="10" fillId="19" borderId="31" xfId="0" applyNumberFormat="1" applyFont="1" applyFill="1" applyBorder="1" applyAlignment="1">
      <alignment horizontal="center" vertical="center"/>
    </xf>
    <xf numFmtId="1" fontId="40" fillId="51" borderId="3" xfId="0" applyNumberFormat="1" applyFont="1" applyFill="1" applyBorder="1" applyAlignment="1">
      <alignment horizontal="center" vertical="center"/>
    </xf>
    <xf numFmtId="164" fontId="8" fillId="36" borderId="6" xfId="0" applyNumberFormat="1" applyFont="1" applyFill="1" applyBorder="1" applyAlignment="1">
      <alignment horizontal="center" vertical="center"/>
    </xf>
    <xf numFmtId="164" fontId="8" fillId="36" borderId="7" xfId="0" applyNumberFormat="1" applyFont="1" applyFill="1" applyBorder="1" applyAlignment="1">
      <alignment horizontal="center" vertical="center"/>
    </xf>
    <xf numFmtId="3" fontId="35" fillId="53" borderId="6" xfId="0" applyNumberFormat="1" applyFont="1" applyFill="1" applyBorder="1" applyAlignment="1">
      <alignment horizontal="center" vertical="center"/>
    </xf>
    <xf numFmtId="3" fontId="37" fillId="0" borderId="6" xfId="0" applyNumberFormat="1" applyFont="1" applyFill="1" applyBorder="1" applyAlignment="1">
      <alignment horizontal="center" vertical="center" wrapText="1"/>
    </xf>
    <xf numFmtId="164" fontId="10" fillId="6" borderId="6" xfId="0" applyNumberFormat="1" applyFont="1" applyFill="1" applyBorder="1" applyAlignment="1">
      <alignment horizontal="center" vertical="center"/>
    </xf>
    <xf numFmtId="164" fontId="10" fillId="36" borderId="6" xfId="0" applyNumberFormat="1" applyFont="1" applyFill="1" applyBorder="1" applyAlignment="1">
      <alignment horizontal="center" vertical="center"/>
    </xf>
    <xf numFmtId="164" fontId="10" fillId="36" borderId="7"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1" fontId="9" fillId="54" borderId="8" xfId="0" applyNumberFormat="1"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Border="1" applyAlignment="1">
      <alignment vertical="center"/>
    </xf>
    <xf numFmtId="3" fontId="35" fillId="53" borderId="0" xfId="0" applyNumberFormat="1" applyFont="1" applyFill="1" applyBorder="1" applyAlignment="1">
      <alignment horizontal="center" vertical="center"/>
    </xf>
    <xf numFmtId="3" fontId="35"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35" borderId="0" xfId="0" applyNumberFormat="1" applyFont="1" applyFill="1" applyBorder="1" applyAlignment="1">
      <alignment horizontal="center" vertical="center"/>
    </xf>
    <xf numFmtId="0" fontId="10" fillId="0" borderId="0" xfId="0" applyFont="1" applyFill="1" applyBorder="1" applyAlignment="1">
      <alignment vertical="center"/>
    </xf>
    <xf numFmtId="0" fontId="14" fillId="0" borderId="0" xfId="0" applyFont="1" applyFill="1" applyBorder="1" applyAlignment="1">
      <alignment horizontal="center" vertical="center"/>
    </xf>
    <xf numFmtId="0" fontId="11" fillId="0" borderId="0" xfId="0" applyFont="1" applyFill="1" applyBorder="1" applyAlignment="1">
      <alignment horizontal="center" vertical="center"/>
    </xf>
    <xf numFmtId="3" fontId="11" fillId="6"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8" fillId="16" borderId="0" xfId="0" applyNumberFormat="1" applyFont="1" applyFill="1" applyBorder="1" applyAlignment="1">
      <alignment horizontal="center" vertical="center"/>
    </xf>
    <xf numFmtId="3" fontId="8" fillId="14" borderId="0" xfId="0" applyNumberFormat="1" applyFont="1" applyFill="1" applyBorder="1" applyAlignment="1">
      <alignment horizontal="center" vertical="center"/>
    </xf>
    <xf numFmtId="3" fontId="8" fillId="28" borderId="0" xfId="0" applyNumberFormat="1" applyFont="1" applyFill="1" applyBorder="1" applyAlignment="1">
      <alignment horizontal="center" vertical="center"/>
    </xf>
    <xf numFmtId="164" fontId="8" fillId="36" borderId="0" xfId="0" applyNumberFormat="1" applyFont="1" applyFill="1" applyBorder="1" applyAlignment="1">
      <alignment horizontal="center" vertical="center"/>
    </xf>
    <xf numFmtId="164" fontId="10" fillId="31" borderId="0" xfId="0" applyNumberFormat="1" applyFont="1" applyFill="1" applyBorder="1" applyAlignment="1">
      <alignment horizontal="center" vertical="center"/>
    </xf>
    <xf numFmtId="164" fontId="10" fillId="19" borderId="0" xfId="0" applyNumberFormat="1" applyFont="1" applyFill="1" applyBorder="1" applyAlignment="1">
      <alignment horizontal="center" vertical="center"/>
    </xf>
    <xf numFmtId="164" fontId="10" fillId="36" borderId="0" xfId="0" applyNumberFormat="1" applyFont="1" applyFill="1" applyBorder="1" applyAlignment="1">
      <alignment horizontal="center" vertical="center"/>
    </xf>
    <xf numFmtId="164" fontId="8" fillId="14"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9" fillId="0" borderId="32" xfId="0" applyFont="1" applyFill="1" applyBorder="1" applyAlignment="1">
      <alignment vertical="center"/>
    </xf>
    <xf numFmtId="0" fontId="5" fillId="0" borderId="32" xfId="0" applyFont="1" applyFill="1" applyBorder="1" applyAlignment="1">
      <alignment vertical="center"/>
    </xf>
    <xf numFmtId="3" fontId="35" fillId="0" borderId="32" xfId="0" applyNumberFormat="1" applyFont="1" applyFill="1" applyBorder="1" applyAlignment="1">
      <alignment horizontal="center" vertical="center"/>
    </xf>
    <xf numFmtId="164" fontId="10" fillId="0" borderId="32" xfId="0" applyNumberFormat="1" applyFont="1" applyFill="1" applyBorder="1" applyAlignment="1">
      <alignment horizontal="center" vertical="center"/>
    </xf>
    <xf numFmtId="1" fontId="8" fillId="0" borderId="32" xfId="0" applyNumberFormat="1" applyFont="1" applyFill="1" applyBorder="1" applyAlignment="1">
      <alignment horizontal="center" vertical="center"/>
    </xf>
    <xf numFmtId="1" fontId="8" fillId="35" borderId="32" xfId="0" applyNumberFormat="1" applyFont="1" applyFill="1" applyBorder="1" applyAlignment="1">
      <alignment horizontal="center" vertical="center"/>
    </xf>
    <xf numFmtId="0" fontId="10" fillId="0" borderId="32" xfId="0" applyFont="1" applyFill="1" applyBorder="1" applyAlignment="1">
      <alignment vertical="center"/>
    </xf>
    <xf numFmtId="0" fontId="14" fillId="0" borderId="32" xfId="0" applyFont="1" applyFill="1" applyBorder="1" applyAlignment="1">
      <alignment horizontal="center" vertical="center"/>
    </xf>
    <xf numFmtId="0" fontId="10" fillId="0" borderId="32" xfId="0" applyNumberFormat="1" applyFont="1" applyFill="1" applyBorder="1" applyAlignment="1">
      <alignment horizontal="center" vertical="center"/>
    </xf>
    <xf numFmtId="0" fontId="11" fillId="0" borderId="32" xfId="0" applyFont="1" applyFill="1" applyBorder="1" applyAlignment="1">
      <alignment horizontal="center" vertical="center"/>
    </xf>
    <xf numFmtId="3" fontId="11" fillId="6" borderId="32" xfId="0" applyNumberFormat="1" applyFont="1" applyFill="1" applyBorder="1" applyAlignment="1">
      <alignment horizontal="center" vertical="center"/>
    </xf>
    <xf numFmtId="3" fontId="8" fillId="0" borderId="32" xfId="0" applyNumberFormat="1" applyFont="1" applyFill="1" applyBorder="1" applyAlignment="1">
      <alignment horizontal="center" vertical="center"/>
    </xf>
    <xf numFmtId="3" fontId="8" fillId="16" borderId="32" xfId="0" applyNumberFormat="1" applyFont="1" applyFill="1" applyBorder="1" applyAlignment="1">
      <alignment horizontal="center" vertical="center"/>
    </xf>
    <xf numFmtId="3" fontId="8" fillId="14" borderId="32" xfId="0" applyNumberFormat="1" applyFont="1" applyFill="1" applyBorder="1" applyAlignment="1">
      <alignment horizontal="center" vertical="center"/>
    </xf>
    <xf numFmtId="3" fontId="8" fillId="28" borderId="32" xfId="0" applyNumberFormat="1" applyFont="1" applyFill="1" applyBorder="1" applyAlignment="1">
      <alignment horizontal="center" vertical="center"/>
    </xf>
    <xf numFmtId="164" fontId="8" fillId="6" borderId="32" xfId="0" applyNumberFormat="1" applyFont="1" applyFill="1" applyBorder="1" applyAlignment="1">
      <alignment horizontal="center" vertical="center"/>
    </xf>
    <xf numFmtId="164" fontId="8" fillId="0" borderId="32" xfId="0" applyNumberFormat="1" applyFont="1" applyFill="1" applyBorder="1" applyAlignment="1">
      <alignment horizontal="center" vertical="center"/>
    </xf>
    <xf numFmtId="164" fontId="10" fillId="31" borderId="32" xfId="0" applyNumberFormat="1" applyFont="1" applyFill="1" applyBorder="1" applyAlignment="1">
      <alignment horizontal="center" vertical="center"/>
    </xf>
    <xf numFmtId="164" fontId="10" fillId="19" borderId="32" xfId="0" applyNumberFormat="1" applyFont="1" applyFill="1" applyBorder="1" applyAlignment="1">
      <alignment horizontal="center" vertical="center"/>
    </xf>
    <xf numFmtId="164" fontId="10" fillId="36" borderId="32" xfId="0" applyNumberFormat="1" applyFont="1" applyFill="1" applyBorder="1" applyAlignment="1">
      <alignment horizontal="center" vertical="center"/>
    </xf>
    <xf numFmtId="164" fontId="8" fillId="14" borderId="32"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2" xfId="0" applyFont="1" applyFill="1" applyBorder="1" applyAlignment="1">
      <alignment horizontal="left" vertical="center"/>
    </xf>
    <xf numFmtId="164" fontId="0" fillId="0" borderId="0" xfId="0" applyNumberFormat="1" applyBorder="1" applyAlignment="1">
      <alignment vertical="center"/>
    </xf>
    <xf numFmtId="3" fontId="35" fillId="52" borderId="6" xfId="0" applyNumberFormat="1" applyFont="1" applyFill="1" applyBorder="1" applyAlignment="1">
      <alignment horizontal="center" vertical="center"/>
    </xf>
    <xf numFmtId="3" fontId="35" fillId="52" borderId="32" xfId="0" applyNumberFormat="1" applyFont="1" applyFill="1" applyBorder="1" applyAlignment="1">
      <alignment horizontal="center" vertical="center"/>
    </xf>
    <xf numFmtId="1" fontId="23" fillId="21" borderId="21" xfId="0" applyNumberFormat="1" applyFont="1" applyFill="1" applyBorder="1" applyAlignment="1">
      <alignment horizontal="center" vertical="center"/>
    </xf>
    <xf numFmtId="1" fontId="25" fillId="19" borderId="20" xfId="0" applyNumberFormat="1" applyFont="1" applyFill="1" applyBorder="1" applyAlignment="1">
      <alignment horizontal="center" vertical="center"/>
    </xf>
    <xf numFmtId="1" fontId="24" fillId="24" borderId="20" xfId="0" applyNumberFormat="1" applyFont="1" applyFill="1" applyBorder="1" applyAlignment="1">
      <alignment horizontal="center" vertical="center"/>
    </xf>
    <xf numFmtId="1" fontId="23" fillId="21" borderId="20" xfId="0" applyNumberFormat="1" applyFont="1" applyFill="1" applyBorder="1" applyAlignment="1">
      <alignment horizontal="center" vertical="center"/>
    </xf>
    <xf numFmtId="3" fontId="0" fillId="0" borderId="0" xfId="0" applyNumberFormat="1" applyBorder="1" applyAlignment="1">
      <alignment vertical="center"/>
    </xf>
    <xf numFmtId="3" fontId="35" fillId="52" borderId="7" xfId="0" applyNumberFormat="1" applyFont="1" applyFill="1" applyBorder="1" applyAlignment="1">
      <alignment horizontal="center" vertical="center"/>
    </xf>
    <xf numFmtId="0" fontId="20" fillId="52" borderId="0" xfId="0" applyFont="1" applyFill="1" applyBorder="1" applyAlignment="1">
      <alignment horizontal="center" vertical="center" wrapText="1"/>
    </xf>
    <xf numFmtId="0" fontId="0" fillId="52" borderId="0" xfId="0" applyFill="1" applyBorder="1" applyAlignment="1">
      <alignment vertical="center"/>
    </xf>
    <xf numFmtId="0" fontId="16" fillId="52" borderId="0" xfId="0" applyFont="1" applyFill="1" applyBorder="1" applyAlignment="1">
      <alignment horizontal="center" vertical="center"/>
    </xf>
    <xf numFmtId="0" fontId="42" fillId="52" borderId="0" xfId="0" applyFont="1" applyFill="1" applyBorder="1" applyAlignment="1">
      <alignment horizontal="center" vertical="center" wrapText="1"/>
    </xf>
    <xf numFmtId="0" fontId="43" fillId="52" borderId="0" xfId="0" applyFont="1" applyFill="1" applyBorder="1" applyAlignment="1">
      <alignment vertical="center"/>
    </xf>
    <xf numFmtId="0" fontId="44" fillId="52" borderId="0" xfId="0" applyFont="1" applyFill="1" applyBorder="1" applyAlignment="1">
      <alignment horizontal="center" vertical="center"/>
    </xf>
    <xf numFmtId="0" fontId="34" fillId="52" borderId="0" xfId="0" applyFont="1" applyFill="1" applyBorder="1" applyAlignment="1">
      <alignment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left" vertical="center" wrapText="1"/>
    </xf>
    <xf numFmtId="0" fontId="18" fillId="0" borderId="0" xfId="0" applyFont="1" applyAlignment="1">
      <alignment horizontal="left" vertical="center" wrapText="1"/>
    </xf>
    <xf numFmtId="0" fontId="4" fillId="39" borderId="9"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9" borderId="9" xfId="0" applyFont="1" applyFill="1" applyBorder="1" applyAlignment="1">
      <alignment horizontal="center" vertical="center"/>
    </xf>
    <xf numFmtId="0" fontId="4" fillId="39" borderId="10" xfId="0" applyFont="1" applyFill="1" applyBorder="1" applyAlignment="1">
      <alignment horizontal="center" vertical="center"/>
    </xf>
    <xf numFmtId="0" fontId="4" fillId="39" borderId="11" xfId="0" applyFont="1" applyFill="1" applyBorder="1" applyAlignment="1">
      <alignment horizontal="center" vertical="center"/>
    </xf>
    <xf numFmtId="0" fontId="32" fillId="0" borderId="5"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4" fillId="4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31" fillId="38" borderId="15" xfId="0" applyFont="1" applyFill="1" applyBorder="1" applyAlignment="1">
      <alignment horizontal="center" vertical="center" wrapText="1"/>
    </xf>
    <xf numFmtId="0" fontId="31" fillId="38" borderId="23" xfId="0" applyFont="1" applyFill="1" applyBorder="1" applyAlignment="1">
      <alignment horizontal="center" vertical="center" wrapText="1"/>
    </xf>
    <xf numFmtId="0" fontId="31" fillId="38" borderId="22" xfId="0" applyFont="1" applyFill="1" applyBorder="1" applyAlignment="1">
      <alignment horizontal="center" vertical="center" wrapText="1"/>
    </xf>
    <xf numFmtId="0" fontId="31" fillId="38" borderId="25" xfId="0" applyFont="1" applyFill="1" applyBorder="1" applyAlignment="1">
      <alignment horizontal="center" vertical="center" wrapText="1"/>
    </xf>
    <xf numFmtId="0" fontId="31" fillId="38" borderId="0" xfId="0" applyFont="1" applyFill="1" applyBorder="1" applyAlignment="1">
      <alignment horizontal="center" vertical="center" wrapText="1"/>
    </xf>
    <xf numFmtId="0" fontId="31" fillId="38" borderId="24" xfId="0" applyFont="1" applyFill="1" applyBorder="1" applyAlignment="1">
      <alignment horizontal="center" vertical="center" wrapText="1"/>
    </xf>
    <xf numFmtId="0" fontId="31" fillId="38" borderId="26" xfId="0" applyFont="1" applyFill="1" applyBorder="1" applyAlignment="1">
      <alignment horizontal="center" vertical="center" wrapText="1"/>
    </xf>
    <xf numFmtId="0" fontId="31" fillId="38" borderId="1" xfId="0" applyFont="1" applyFill="1" applyBorder="1" applyAlignment="1">
      <alignment horizontal="center" vertical="center" wrapText="1"/>
    </xf>
    <xf numFmtId="0" fontId="31" fillId="38" borderId="4"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cellXfs>
  <cellStyles count="2">
    <cellStyle name="Normal" xfId="0" builtinId="0"/>
    <cellStyle name="Normal 2" xfId="1"/>
  </cellStyles>
  <dxfs count="1">
    <dxf>
      <fill>
        <patternFill patternType="none">
          <fgColor indexed="64"/>
          <bgColor indexed="65"/>
        </patternFill>
      </fill>
    </dxf>
  </dxfs>
  <tableStyles count="0" defaultTableStyle="TableStyleMedium9" defaultPivotStyle="PivotStyleLight16"/>
  <colors>
    <mruColors>
      <color rgb="FFFF0000"/>
      <color rgb="FF4BFF4B"/>
      <color rgb="FFFF3300"/>
      <color rgb="FF00CC99"/>
      <color rgb="FF33CCFF"/>
      <color rgb="FF0000CC"/>
      <color rgb="FF66FFFF"/>
      <color rgb="FFFF2FFF"/>
      <color rgb="FFF0EA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desktop\AppData\Local\Temp\Fondo%20Mundial%20Todos%20Compras\N.%20Subven%20TB%2016-%2018\Finales%20del%20F.M.30%20sep15\ANEXOS%20PARA%20NOTA%20CONCEP.%20FINAL\PENM%2027%20DE%20JUNIO2014%20Y%20BRECHA\TABLA%20DINAMICA%20PENMTB%202016-2020%20EJERCICIO%201_65m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RCICIO PRIORIZACION"/>
      <sheetName val="Ponderacion"/>
      <sheetName val="final pob"/>
      <sheetName val="final dens"/>
      <sheetName val="Hoja1"/>
      <sheetName val="EJERCICIO PRIORIZACION 65"/>
      <sheetName val="TAB COL PENM"/>
      <sheetName val="Hoja3"/>
    </sheetNames>
    <sheetDataSet>
      <sheetData sheetId="0"/>
      <sheetData sheetId="1">
        <row r="1">
          <cell r="A1" t="str">
            <v>Extrema Baja</v>
          </cell>
          <cell r="B1">
            <v>3</v>
          </cell>
        </row>
        <row r="2">
          <cell r="A2" t="str">
            <v>Extrema Moderada</v>
          </cell>
          <cell r="B2">
            <v>5</v>
          </cell>
        </row>
        <row r="3">
          <cell r="A3" t="str">
            <v>Extrema Alta</v>
          </cell>
          <cell r="B3">
            <v>8</v>
          </cell>
        </row>
        <row r="4">
          <cell r="A4" t="str">
            <v>Extrema Severa</v>
          </cell>
          <cell r="B4">
            <v>10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BU278"/>
  <sheetViews>
    <sheetView topLeftCell="A254" zoomScale="70" zoomScaleNormal="70" workbookViewId="0">
      <selection activeCell="G270" sqref="G270:H274"/>
    </sheetView>
  </sheetViews>
  <sheetFormatPr baseColWidth="10" defaultColWidth="11.19921875" defaultRowHeight="18.75" x14ac:dyDescent="0.3"/>
  <cols>
    <col min="1" max="1" width="19.296875" style="44" customWidth="1"/>
    <col min="2" max="2" width="14.09765625" style="44" customWidth="1"/>
    <col min="3" max="3" width="22" style="44" customWidth="1"/>
    <col min="4" max="5" width="12.296875" style="146" customWidth="1"/>
    <col min="6" max="6" width="10" style="44" customWidth="1"/>
    <col min="7" max="7" width="12" style="44" customWidth="1"/>
    <col min="8" max="8" width="13.8984375" style="44" customWidth="1"/>
    <col min="9" max="10" width="12" style="44" customWidth="1"/>
    <col min="11" max="11" width="2.3984375" style="44" customWidth="1"/>
    <col min="12" max="12" width="2.296875" style="44" customWidth="1"/>
    <col min="13" max="13" width="2.3984375" style="44" customWidth="1"/>
    <col min="14" max="17" width="2.296875" style="44" customWidth="1"/>
    <col min="18" max="18" width="2.3984375" style="44" customWidth="1"/>
    <col min="19" max="20" width="2.296875" style="44" customWidth="1"/>
    <col min="21" max="21" width="4.796875" style="44" customWidth="1"/>
    <col min="22" max="23" width="14.5" style="44" customWidth="1"/>
    <col min="24" max="24" width="8.5" style="82" customWidth="1"/>
    <col min="25" max="25" width="7.296875" style="82" customWidth="1"/>
    <col min="26" max="26" width="11" style="82" customWidth="1"/>
    <col min="27" max="27" width="12.3984375" style="82" customWidth="1"/>
    <col min="28" max="28" width="12.69921875" style="82" customWidth="1"/>
    <col min="29" max="29" width="9" style="82" customWidth="1"/>
    <col min="30" max="30" width="8.3984375" style="82" customWidth="1"/>
    <col min="31" max="31" width="10.3984375" style="82" customWidth="1"/>
    <col min="32" max="32" width="11.796875" style="82" customWidth="1"/>
    <col min="33" max="33" width="8.5" style="82" customWidth="1"/>
    <col min="34" max="34" width="9.3984375" style="82" customWidth="1"/>
    <col min="35" max="35" width="11.19921875" style="44" customWidth="1"/>
    <col min="36" max="36" width="7.69921875" style="44" customWidth="1"/>
    <col min="37" max="37" width="6.796875" style="44" customWidth="1"/>
    <col min="38" max="38" width="6.8984375" style="44" customWidth="1"/>
    <col min="39" max="41" width="10.09765625" style="44" customWidth="1"/>
    <col min="42" max="42" width="11.19921875" style="44" customWidth="1"/>
    <col min="43" max="44" width="9.3984375" style="44" customWidth="1"/>
    <col min="45" max="45" width="10.296875" style="44" customWidth="1"/>
    <col min="46" max="46" width="6.796875" style="44" customWidth="1"/>
    <col min="47" max="47" width="5.69921875" style="44" customWidth="1"/>
    <col min="48" max="48" width="4.19921875" style="44" customWidth="1"/>
    <col min="49" max="52" width="11.19921875" style="44" customWidth="1"/>
    <col min="53" max="53" width="7.5" style="44" customWidth="1"/>
    <col min="54" max="54" width="10.59765625" style="44" customWidth="1"/>
    <col min="55" max="55" width="24.69921875" style="44" customWidth="1"/>
    <col min="56" max="56" width="15.59765625" style="44" customWidth="1"/>
    <col min="57" max="57" width="14.69921875" style="44" customWidth="1"/>
    <col min="58" max="58" width="9.796875" style="44" customWidth="1"/>
    <col min="59" max="59" width="13.8984375" style="44" customWidth="1"/>
    <col min="60" max="60" width="8.796875" style="44" customWidth="1"/>
    <col min="61" max="61" width="7.69921875" style="44" customWidth="1"/>
    <col min="62" max="68" width="10.69921875" style="44" customWidth="1"/>
    <col min="69" max="69" width="12" style="62" customWidth="1"/>
    <col min="70" max="70" width="11.19921875" style="62" customWidth="1"/>
    <col min="71" max="16384" width="11.19921875" style="62"/>
  </cols>
  <sheetData>
    <row r="1" spans="1:73" s="59" customFormat="1" ht="23.25" x14ac:dyDescent="0.3">
      <c r="A1" s="349" t="s">
        <v>427</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row>
    <row r="2" spans="1:73" ht="35.25" customHeight="1" x14ac:dyDescent="0.3">
      <c r="A2" s="60"/>
      <c r="AJ2" s="61"/>
      <c r="AK2" s="61"/>
      <c r="AP2" s="61"/>
    </row>
    <row r="3" spans="1:73" ht="14.25" customHeight="1" x14ac:dyDescent="0.3"/>
    <row r="4" spans="1:73" ht="70.5" customHeight="1" thickBot="1" x14ac:dyDescent="0.35">
      <c r="A4" s="63"/>
      <c r="B4" s="63"/>
      <c r="C4" s="63"/>
      <c r="D4" s="350" t="s">
        <v>354</v>
      </c>
      <c r="E4" s="351"/>
      <c r="F4" s="351"/>
      <c r="G4" s="352"/>
      <c r="H4" s="136"/>
      <c r="I4" s="353" t="s">
        <v>355</v>
      </c>
      <c r="J4" s="354"/>
      <c r="K4" s="355" t="s">
        <v>352</v>
      </c>
      <c r="L4" s="356"/>
      <c r="M4" s="356"/>
      <c r="N4" s="356"/>
      <c r="O4" s="356"/>
      <c r="P4" s="356"/>
      <c r="Q4" s="356"/>
      <c r="R4" s="356"/>
      <c r="S4" s="356"/>
      <c r="T4" s="356"/>
      <c r="U4" s="357"/>
      <c r="V4" s="142" t="s">
        <v>353</v>
      </c>
      <c r="W4" s="142" t="s">
        <v>353</v>
      </c>
      <c r="X4" s="358" t="s">
        <v>398</v>
      </c>
      <c r="Y4" s="359"/>
      <c r="Z4" s="359"/>
      <c r="AA4" s="359"/>
      <c r="AB4" s="359"/>
      <c r="AC4" s="359"/>
      <c r="AD4" s="359"/>
      <c r="AE4" s="359"/>
      <c r="AF4" s="359"/>
      <c r="AG4" s="359"/>
      <c r="AH4" s="359"/>
      <c r="AI4" s="97"/>
      <c r="AJ4" s="360" t="s">
        <v>351</v>
      </c>
      <c r="AK4" s="360"/>
      <c r="AL4" s="360"/>
      <c r="AM4" s="353" t="s">
        <v>414</v>
      </c>
      <c r="AN4" s="361"/>
      <c r="AO4" s="354"/>
      <c r="AP4" s="64"/>
      <c r="AQ4" s="64"/>
      <c r="AR4" s="64"/>
      <c r="AS4" s="64"/>
      <c r="AT4" s="64"/>
      <c r="AU4" s="362" t="s">
        <v>413</v>
      </c>
      <c r="AV4" s="362"/>
      <c r="AW4" s="64"/>
      <c r="AX4" s="64"/>
      <c r="AY4" s="64"/>
      <c r="AZ4" s="150" t="s">
        <v>432</v>
      </c>
      <c r="BA4" s="65"/>
      <c r="BB4" s="346" t="s">
        <v>301</v>
      </c>
      <c r="BC4" s="346"/>
      <c r="BD4" s="347" t="s">
        <v>299</v>
      </c>
      <c r="BE4" s="363"/>
      <c r="BF4" s="363"/>
      <c r="BG4" s="363"/>
      <c r="BH4" s="363"/>
      <c r="BI4" s="364"/>
      <c r="BJ4" s="346" t="s">
        <v>300</v>
      </c>
      <c r="BK4" s="346"/>
      <c r="BL4" s="346"/>
      <c r="BM4" s="347"/>
      <c r="BQ4" s="348" t="s">
        <v>353</v>
      </c>
      <c r="BR4" s="348"/>
    </row>
    <row r="5" spans="1:73" ht="110.25" customHeight="1" thickBot="1" x14ac:dyDescent="0.35">
      <c r="A5" s="1" t="s">
        <v>0</v>
      </c>
      <c r="B5" s="1" t="s">
        <v>1</v>
      </c>
      <c r="C5" s="1" t="s">
        <v>415</v>
      </c>
      <c r="D5" s="147" t="s">
        <v>430</v>
      </c>
      <c r="E5" s="147" t="s">
        <v>433</v>
      </c>
      <c r="F5" s="2" t="s">
        <v>281</v>
      </c>
      <c r="G5" s="38" t="s">
        <v>374</v>
      </c>
      <c r="H5" s="115" t="s">
        <v>416</v>
      </c>
      <c r="I5" s="2" t="s">
        <v>312</v>
      </c>
      <c r="J5" s="135" t="s">
        <v>311</v>
      </c>
      <c r="K5" s="66" t="s">
        <v>289</v>
      </c>
      <c r="L5" s="66" t="s">
        <v>339</v>
      </c>
      <c r="M5" s="66" t="s">
        <v>286</v>
      </c>
      <c r="N5" s="66" t="s">
        <v>287</v>
      </c>
      <c r="O5" s="66" t="s">
        <v>288</v>
      </c>
      <c r="P5" s="66" t="s">
        <v>340</v>
      </c>
      <c r="Q5" s="66" t="s">
        <v>290</v>
      </c>
      <c r="R5" s="66" t="s">
        <v>341</v>
      </c>
      <c r="S5" s="66" t="s">
        <v>342</v>
      </c>
      <c r="T5" s="66" t="s">
        <v>343</v>
      </c>
      <c r="U5" s="66" t="s">
        <v>344</v>
      </c>
      <c r="V5" s="98" t="s">
        <v>338</v>
      </c>
      <c r="W5" s="98" t="s">
        <v>338</v>
      </c>
      <c r="X5" s="83" t="s">
        <v>399</v>
      </c>
      <c r="Y5" s="83" t="s">
        <v>400</v>
      </c>
      <c r="Z5" s="83" t="s">
        <v>401</v>
      </c>
      <c r="AA5" s="85" t="s">
        <v>402</v>
      </c>
      <c r="AB5" s="85" t="s">
        <v>403</v>
      </c>
      <c r="AC5" s="85" t="s">
        <v>404</v>
      </c>
      <c r="AD5" s="86" t="s">
        <v>405</v>
      </c>
      <c r="AE5" s="86" t="s">
        <v>406</v>
      </c>
      <c r="AF5" s="86" t="s">
        <v>407</v>
      </c>
      <c r="AG5" s="94" t="s">
        <v>396</v>
      </c>
      <c r="AH5" s="170" t="s">
        <v>395</v>
      </c>
      <c r="AI5" s="134" t="s">
        <v>346</v>
      </c>
      <c r="AJ5" s="11" t="s">
        <v>348</v>
      </c>
      <c r="AK5" s="12" t="s">
        <v>349</v>
      </c>
      <c r="AL5" s="12" t="s">
        <v>350</v>
      </c>
      <c r="AM5" s="49" t="s">
        <v>423</v>
      </c>
      <c r="AN5" s="103" t="s">
        <v>412</v>
      </c>
      <c r="AO5" s="101" t="s">
        <v>411</v>
      </c>
      <c r="AP5" s="2" t="s">
        <v>389</v>
      </c>
      <c r="AQ5" s="38" t="s">
        <v>375</v>
      </c>
      <c r="AR5" s="115" t="s">
        <v>417</v>
      </c>
      <c r="AS5" s="2" t="s">
        <v>376</v>
      </c>
      <c r="AT5" s="2" t="s">
        <v>292</v>
      </c>
      <c r="AU5" s="99" t="s">
        <v>410</v>
      </c>
      <c r="AV5" s="45" t="s">
        <v>408</v>
      </c>
      <c r="AW5" s="47" t="s">
        <v>409</v>
      </c>
      <c r="AX5" s="38" t="s">
        <v>377</v>
      </c>
      <c r="AY5" s="115" t="s">
        <v>418</v>
      </c>
      <c r="AZ5" s="2" t="s">
        <v>431</v>
      </c>
      <c r="BA5" s="7" t="s">
        <v>345</v>
      </c>
      <c r="BB5" s="4" t="s">
        <v>302</v>
      </c>
      <c r="BC5" s="5" t="s">
        <v>293</v>
      </c>
      <c r="BD5" s="6" t="s">
        <v>303</v>
      </c>
      <c r="BE5" s="2" t="s">
        <v>294</v>
      </c>
      <c r="BF5" s="6" t="s">
        <v>304</v>
      </c>
      <c r="BG5" s="2" t="s">
        <v>310</v>
      </c>
      <c r="BH5" s="2" t="s">
        <v>295</v>
      </c>
      <c r="BI5" s="2" t="s">
        <v>296</v>
      </c>
      <c r="BJ5" s="39" t="s">
        <v>347</v>
      </c>
      <c r="BK5" s="115" t="s">
        <v>421</v>
      </c>
      <c r="BL5" s="3" t="s">
        <v>297</v>
      </c>
      <c r="BM5" s="3" t="s">
        <v>298</v>
      </c>
      <c r="BN5" s="43" t="s">
        <v>420</v>
      </c>
      <c r="BO5" s="119" t="s">
        <v>419</v>
      </c>
      <c r="BP5" s="154" t="s">
        <v>422</v>
      </c>
      <c r="BQ5" s="40" t="s">
        <v>378</v>
      </c>
      <c r="BR5" s="40" t="s">
        <v>379</v>
      </c>
    </row>
    <row r="6" spans="1:73" x14ac:dyDescent="0.3">
      <c r="A6" s="67" t="s">
        <v>2</v>
      </c>
      <c r="B6" s="67" t="s">
        <v>3</v>
      </c>
      <c r="C6" s="129" t="s">
        <v>21</v>
      </c>
      <c r="D6" s="148">
        <v>1537</v>
      </c>
      <c r="E6" s="148"/>
      <c r="F6" s="16">
        <v>48.4</v>
      </c>
      <c r="G6" s="18">
        <f t="shared" ref="G6:G69" si="0">IFERROR(IF(F6&lt;10,0,IF(F6&lt;50,3,IF(F6&lt;75,5,IF(F6&lt;100,8,10)))),"")</f>
        <v>3</v>
      </c>
      <c r="H6" s="117">
        <f t="shared" ref="H6:H69" si="1">IFERROR(IF(F6&lt;100,0,IF(F6&lt;500,3,IF(F6&lt;1000,5,IF(F6&lt;2000,8,10)))),"")</f>
        <v>0</v>
      </c>
      <c r="I6" s="68" t="s">
        <v>285</v>
      </c>
      <c r="J6" s="74">
        <f t="shared" ref="J6:J69" si="2">VLOOKUP(I6,ponderacion,2,FALSE)</f>
        <v>3</v>
      </c>
      <c r="K6" s="24">
        <v>1</v>
      </c>
      <c r="L6" s="24">
        <v>1</v>
      </c>
      <c r="M6" s="24">
        <v>0</v>
      </c>
      <c r="N6" s="24">
        <v>0</v>
      </c>
      <c r="O6" s="24">
        <v>0</v>
      </c>
      <c r="P6" s="24">
        <v>0</v>
      </c>
      <c r="Q6" s="24">
        <v>0</v>
      </c>
      <c r="R6" s="17">
        <v>0</v>
      </c>
      <c r="S6" s="24">
        <v>0</v>
      </c>
      <c r="T6" s="24">
        <v>0</v>
      </c>
      <c r="U6" s="24">
        <v>0</v>
      </c>
      <c r="V6" s="157">
        <v>3670</v>
      </c>
      <c r="W6" s="157">
        <v>3670</v>
      </c>
      <c r="X6" s="81">
        <v>0</v>
      </c>
      <c r="Y6" s="81">
        <v>0</v>
      </c>
      <c r="Z6" s="81">
        <v>0</v>
      </c>
      <c r="AA6" s="265">
        <v>0</v>
      </c>
      <c r="AB6" s="265">
        <v>0</v>
      </c>
      <c r="AC6" s="265">
        <v>0</v>
      </c>
      <c r="AD6" s="87">
        <v>0</v>
      </c>
      <c r="AE6" s="87">
        <v>0</v>
      </c>
      <c r="AF6" s="87">
        <v>0</v>
      </c>
      <c r="AG6" s="80">
        <v>0</v>
      </c>
      <c r="AH6" s="89">
        <f t="shared" ref="AH6:AH69" si="3">SUM(X6:AG6)</f>
        <v>0</v>
      </c>
      <c r="AI6" s="14">
        <f t="shared" ref="AI6:AI69" si="4">+(V6*3)/100</f>
        <v>110.1</v>
      </c>
      <c r="AJ6" s="13">
        <f t="shared" ref="AJ6:AJ69" si="5">+AK6+AL6</f>
        <v>8</v>
      </c>
      <c r="AK6" s="18">
        <v>0</v>
      </c>
      <c r="AL6" s="13">
        <v>8</v>
      </c>
      <c r="AM6" s="50">
        <f t="shared" ref="AM6:AM69" si="6">(AI6*3)/100</f>
        <v>3.3029999999999995</v>
      </c>
      <c r="AN6" s="104">
        <f t="shared" ref="AN6:AN69" si="7">(AM6*30)/100</f>
        <v>0.99089999999999989</v>
      </c>
      <c r="AO6" s="102">
        <f t="shared" ref="AO6:AO69" si="8">(AM6*17)/100</f>
        <v>0.56150999999999984</v>
      </c>
      <c r="AP6" s="19">
        <f t="shared" ref="AP6:AP69" si="9">IFERROR(((AI6-AJ6)/AI6)*100,"")</f>
        <v>92.733878292461398</v>
      </c>
      <c r="AQ6" s="18">
        <f t="shared" ref="AQ6:AQ69" si="10">IFERROR(IF(AP6&lt;10,0,IF(AP6&lt;50,3,IF(AP6&lt;75,5,IF(AP6&lt;100,8,10)))),"")</f>
        <v>8</v>
      </c>
      <c r="AR6" s="130">
        <f t="shared" ref="AR6:AR69" si="11">IFERROR(IF(AP6&lt;10,0,IF(AP6&lt;50,3,IF(AP6&lt;75,8,IF(AP6&lt;100,20,25)))),"")</f>
        <v>20</v>
      </c>
      <c r="AS6" s="19">
        <f t="shared" ref="AS6:AS69" si="12">IFERROR(AJ6/AI6*100,0)</f>
        <v>7.266121707538602</v>
      </c>
      <c r="AT6" s="107">
        <f t="shared" ref="AT6:AT69" si="13">(SUM(AM6:AO6)/D6)*100000</f>
        <v>315.90175666883533</v>
      </c>
      <c r="AU6" s="100">
        <f t="shared" ref="AU6:AU69" si="14">((SUM(X6:Z6)/D6)*100000)</f>
        <v>0</v>
      </c>
      <c r="AV6" s="46">
        <f t="shared" ref="AV6:AV69" si="15">(AH6/D6)*100000</f>
        <v>0</v>
      </c>
      <c r="AW6" s="112">
        <f t="shared" ref="AW6:AW69" si="16">IFERROR(((AT6-AV6)/AT6)*100,"")</f>
        <v>100</v>
      </c>
      <c r="AX6" s="18">
        <f t="shared" ref="AX6:AX69" si="17">IFERROR(IF(AW6&lt;10,0,IF(AW6&lt;50,3,IF(AW6&lt;75,5,IF(AW6&lt;100,8,10)))),"")</f>
        <v>10</v>
      </c>
      <c r="AY6" s="117">
        <f t="shared" ref="AY6:AY69" si="18">IFERROR(IF(AW6&lt;10,0,IF(AW6&lt;50,3,IF(AW6&lt;75,8,IF(AW6&lt;100,20,25)))),"")</f>
        <v>25</v>
      </c>
      <c r="AZ6" s="151">
        <v>0</v>
      </c>
      <c r="BA6" s="21">
        <f t="shared" ref="BA6:BA69" si="19">(AZ6/D6)*100000</f>
        <v>0</v>
      </c>
      <c r="BB6" s="20">
        <v>0</v>
      </c>
      <c r="BC6" s="36" t="s">
        <v>360</v>
      </c>
      <c r="BD6" s="20">
        <v>1</v>
      </c>
      <c r="BE6" s="20">
        <f t="shared" ref="BE6:BE33" si="20">+BD6*8</f>
        <v>8</v>
      </c>
      <c r="BF6" s="20">
        <v>2</v>
      </c>
      <c r="BG6" s="20">
        <f t="shared" ref="BG6:BG52" si="21">+BF6*8</f>
        <v>16</v>
      </c>
      <c r="BH6" s="20">
        <v>0</v>
      </c>
      <c r="BI6" s="20">
        <v>2</v>
      </c>
      <c r="BJ6" s="20">
        <v>0</v>
      </c>
      <c r="BK6" s="20">
        <v>0</v>
      </c>
      <c r="BL6" s="20" t="s">
        <v>356</v>
      </c>
      <c r="BM6" s="20" t="s">
        <v>357</v>
      </c>
      <c r="BN6" s="76">
        <f t="shared" ref="BN6:BN69" si="22">+G6+J6+AQ6+AX6+BJ6</f>
        <v>24</v>
      </c>
      <c r="BO6" s="123">
        <f t="shared" ref="BO6:BO69" si="23">+H6+J6+AR6+AY6+BJ6</f>
        <v>48</v>
      </c>
      <c r="BP6" s="70">
        <f t="shared" ref="BP6:BP69" si="24">+H6+J6+AR6+AY6+BK6</f>
        <v>48</v>
      </c>
      <c r="BQ6" s="138">
        <v>21</v>
      </c>
      <c r="BR6" s="138">
        <v>10</v>
      </c>
      <c r="BS6" s="63"/>
      <c r="BT6" s="63"/>
      <c r="BU6" s="63"/>
    </row>
    <row r="7" spans="1:73" ht="30" customHeight="1" x14ac:dyDescent="0.3">
      <c r="A7" s="67" t="s">
        <v>2</v>
      </c>
      <c r="B7" s="67" t="s">
        <v>3</v>
      </c>
      <c r="C7" s="129" t="s">
        <v>26</v>
      </c>
      <c r="D7" s="148">
        <v>1600</v>
      </c>
      <c r="E7" s="148"/>
      <c r="F7" s="22">
        <v>149</v>
      </c>
      <c r="G7" s="18">
        <f t="shared" si="0"/>
        <v>10</v>
      </c>
      <c r="H7" s="117">
        <f t="shared" si="1"/>
        <v>3</v>
      </c>
      <c r="I7" s="68" t="s">
        <v>282</v>
      </c>
      <c r="J7" s="69">
        <f t="shared" si="2"/>
        <v>10</v>
      </c>
      <c r="K7" s="24">
        <v>1</v>
      </c>
      <c r="L7" s="24">
        <v>1</v>
      </c>
      <c r="M7" s="24">
        <v>0</v>
      </c>
      <c r="N7" s="24">
        <v>0</v>
      </c>
      <c r="O7" s="24">
        <v>0</v>
      </c>
      <c r="P7" s="24">
        <v>0</v>
      </c>
      <c r="Q7" s="24">
        <v>0</v>
      </c>
      <c r="R7" s="17">
        <v>0</v>
      </c>
      <c r="S7" s="24">
        <v>0</v>
      </c>
      <c r="T7" s="24">
        <v>0</v>
      </c>
      <c r="U7" s="24">
        <v>0</v>
      </c>
      <c r="V7" s="157">
        <v>2949</v>
      </c>
      <c r="W7" s="157">
        <v>2949</v>
      </c>
      <c r="X7" s="84">
        <v>0</v>
      </c>
      <c r="Y7" s="84">
        <v>0</v>
      </c>
      <c r="Z7" s="84">
        <v>0</v>
      </c>
      <c r="AA7" s="205">
        <v>0</v>
      </c>
      <c r="AB7" s="205">
        <v>0</v>
      </c>
      <c r="AC7" s="205">
        <v>0</v>
      </c>
      <c r="AD7" s="88">
        <v>0</v>
      </c>
      <c r="AE7" s="88">
        <v>0</v>
      </c>
      <c r="AF7" s="88">
        <v>0</v>
      </c>
      <c r="AG7" s="80">
        <v>0</v>
      </c>
      <c r="AH7" s="89">
        <f t="shared" si="3"/>
        <v>0</v>
      </c>
      <c r="AI7" s="13">
        <f t="shared" si="4"/>
        <v>88.47</v>
      </c>
      <c r="AJ7" s="13">
        <f t="shared" si="5"/>
        <v>9</v>
      </c>
      <c r="AK7" s="18">
        <v>0</v>
      </c>
      <c r="AL7" s="13">
        <v>9</v>
      </c>
      <c r="AM7" s="50">
        <f t="shared" si="6"/>
        <v>2.6540999999999997</v>
      </c>
      <c r="AN7" s="104">
        <f t="shared" si="7"/>
        <v>0.79622999999999988</v>
      </c>
      <c r="AO7" s="102">
        <f t="shared" si="8"/>
        <v>0.45119699999999996</v>
      </c>
      <c r="AP7" s="19">
        <f t="shared" si="9"/>
        <v>89.827060020345883</v>
      </c>
      <c r="AQ7" s="18">
        <f t="shared" si="10"/>
        <v>8</v>
      </c>
      <c r="AR7" s="117">
        <f t="shared" si="11"/>
        <v>20</v>
      </c>
      <c r="AS7" s="19">
        <f t="shared" si="12"/>
        <v>10.172939979654121</v>
      </c>
      <c r="AT7" s="107">
        <f t="shared" si="13"/>
        <v>243.84543749999997</v>
      </c>
      <c r="AU7" s="100">
        <f t="shared" si="14"/>
        <v>0</v>
      </c>
      <c r="AV7" s="46">
        <f t="shared" si="15"/>
        <v>0</v>
      </c>
      <c r="AW7" s="48">
        <f t="shared" si="16"/>
        <v>100</v>
      </c>
      <c r="AX7" s="18">
        <f t="shared" si="17"/>
        <v>10</v>
      </c>
      <c r="AY7" s="117">
        <f t="shared" si="18"/>
        <v>25</v>
      </c>
      <c r="AZ7" s="151">
        <v>1</v>
      </c>
      <c r="BA7" s="21">
        <f t="shared" si="19"/>
        <v>62.5</v>
      </c>
      <c r="BB7" s="20">
        <v>0</v>
      </c>
      <c r="BC7" s="36" t="s">
        <v>360</v>
      </c>
      <c r="BD7" s="20">
        <v>1</v>
      </c>
      <c r="BE7" s="20">
        <f t="shared" si="20"/>
        <v>8</v>
      </c>
      <c r="BF7" s="20">
        <v>2</v>
      </c>
      <c r="BG7" s="20">
        <f t="shared" si="21"/>
        <v>16</v>
      </c>
      <c r="BH7" s="20">
        <v>0</v>
      </c>
      <c r="BI7" s="20">
        <v>1</v>
      </c>
      <c r="BJ7" s="20">
        <v>0</v>
      </c>
      <c r="BK7" s="20">
        <v>0</v>
      </c>
      <c r="BL7" s="20" t="s">
        <v>356</v>
      </c>
      <c r="BM7" s="20" t="s">
        <v>357</v>
      </c>
      <c r="BN7" s="114">
        <f t="shared" si="22"/>
        <v>38</v>
      </c>
      <c r="BO7" s="133">
        <f t="shared" si="23"/>
        <v>58</v>
      </c>
      <c r="BP7" s="116">
        <f t="shared" si="24"/>
        <v>58</v>
      </c>
      <c r="BQ7" s="137">
        <v>12</v>
      </c>
      <c r="BR7" s="137">
        <v>31</v>
      </c>
      <c r="BS7" s="63"/>
      <c r="BT7" s="63"/>
      <c r="BU7" s="63"/>
    </row>
    <row r="8" spans="1:73" ht="19.5" thickBot="1" x14ac:dyDescent="0.35">
      <c r="A8" s="67" t="s">
        <v>124</v>
      </c>
      <c r="B8" s="67" t="s">
        <v>136</v>
      </c>
      <c r="C8" s="129" t="s">
        <v>189</v>
      </c>
      <c r="D8" s="148">
        <v>261714</v>
      </c>
      <c r="E8" s="148"/>
      <c r="F8" s="16">
        <v>191.6</v>
      </c>
      <c r="G8" s="18">
        <f t="shared" si="0"/>
        <v>10</v>
      </c>
      <c r="H8" s="117">
        <f t="shared" si="1"/>
        <v>3</v>
      </c>
      <c r="I8" s="68" t="s">
        <v>285</v>
      </c>
      <c r="J8" s="69">
        <f t="shared" si="2"/>
        <v>3</v>
      </c>
      <c r="K8" s="17">
        <v>15</v>
      </c>
      <c r="L8" s="17">
        <v>4</v>
      </c>
      <c r="M8" s="17">
        <v>12</v>
      </c>
      <c r="N8" s="17">
        <v>2</v>
      </c>
      <c r="O8" s="17">
        <v>1</v>
      </c>
      <c r="P8" s="17">
        <v>1</v>
      </c>
      <c r="Q8" s="17">
        <v>1</v>
      </c>
      <c r="R8" s="17">
        <v>4</v>
      </c>
      <c r="S8" s="17">
        <v>0</v>
      </c>
      <c r="T8" s="17">
        <v>1</v>
      </c>
      <c r="U8" s="17">
        <v>0</v>
      </c>
      <c r="V8" s="157">
        <v>666271</v>
      </c>
      <c r="W8" s="157">
        <v>666271</v>
      </c>
      <c r="X8" s="84">
        <v>76</v>
      </c>
      <c r="Y8" s="84">
        <v>9</v>
      </c>
      <c r="Z8" s="84">
        <v>65</v>
      </c>
      <c r="AA8" s="205">
        <v>20</v>
      </c>
      <c r="AB8" s="205">
        <v>3</v>
      </c>
      <c r="AC8" s="205">
        <v>16</v>
      </c>
      <c r="AD8" s="88">
        <v>8</v>
      </c>
      <c r="AE8" s="88">
        <v>1</v>
      </c>
      <c r="AF8" s="88">
        <v>1</v>
      </c>
      <c r="AG8" s="80">
        <v>11</v>
      </c>
      <c r="AH8" s="89">
        <f t="shared" si="3"/>
        <v>210</v>
      </c>
      <c r="AI8" s="13">
        <f t="shared" si="4"/>
        <v>19988.13</v>
      </c>
      <c r="AJ8" s="13">
        <f t="shared" si="5"/>
        <v>2435</v>
      </c>
      <c r="AK8" s="18">
        <v>141</v>
      </c>
      <c r="AL8" s="13">
        <v>2294</v>
      </c>
      <c r="AM8" s="50">
        <f t="shared" si="6"/>
        <v>599.64390000000003</v>
      </c>
      <c r="AN8" s="104">
        <f t="shared" si="7"/>
        <v>179.89317000000003</v>
      </c>
      <c r="AO8" s="102">
        <f t="shared" si="8"/>
        <v>101.93946299999999</v>
      </c>
      <c r="AP8" s="19">
        <f t="shared" si="9"/>
        <v>87.817769846403834</v>
      </c>
      <c r="AQ8" s="18">
        <f t="shared" si="10"/>
        <v>8</v>
      </c>
      <c r="AR8" s="117">
        <f t="shared" si="11"/>
        <v>20</v>
      </c>
      <c r="AS8" s="19">
        <f t="shared" si="12"/>
        <v>12.182230153596159</v>
      </c>
      <c r="AT8" s="107">
        <f t="shared" si="13"/>
        <v>336.80908663655748</v>
      </c>
      <c r="AU8" s="100">
        <f t="shared" si="14"/>
        <v>57.314473050734769</v>
      </c>
      <c r="AV8" s="46">
        <f t="shared" si="15"/>
        <v>80.240262271028683</v>
      </c>
      <c r="AW8" s="48">
        <f t="shared" si="16"/>
        <v>76.176336846394534</v>
      </c>
      <c r="AX8" s="18">
        <f t="shared" si="17"/>
        <v>8</v>
      </c>
      <c r="AY8" s="117">
        <f t="shared" si="18"/>
        <v>20</v>
      </c>
      <c r="AZ8" s="151">
        <v>48</v>
      </c>
      <c r="BA8" s="21">
        <f t="shared" si="19"/>
        <v>18.340631376235127</v>
      </c>
      <c r="BB8" s="20">
        <v>6</v>
      </c>
      <c r="BC8" s="36"/>
      <c r="BD8" s="20">
        <v>34</v>
      </c>
      <c r="BE8" s="20">
        <f t="shared" si="20"/>
        <v>272</v>
      </c>
      <c r="BF8" s="20">
        <v>36</v>
      </c>
      <c r="BG8" s="20">
        <f t="shared" si="21"/>
        <v>288</v>
      </c>
      <c r="BH8" s="20">
        <v>8</v>
      </c>
      <c r="BI8" s="20">
        <v>17</v>
      </c>
      <c r="BJ8" s="20">
        <v>5</v>
      </c>
      <c r="BK8" s="20">
        <v>15</v>
      </c>
      <c r="BL8" s="20" t="s">
        <v>308</v>
      </c>
      <c r="BM8" s="20" t="s">
        <v>309</v>
      </c>
      <c r="BN8" s="76">
        <f t="shared" si="22"/>
        <v>34</v>
      </c>
      <c r="BO8" s="122">
        <f t="shared" si="23"/>
        <v>51</v>
      </c>
      <c r="BP8" s="71">
        <f t="shared" si="24"/>
        <v>61</v>
      </c>
      <c r="BQ8" s="138">
        <v>2063</v>
      </c>
      <c r="BR8" s="138">
        <v>2553</v>
      </c>
      <c r="BS8" s="63"/>
      <c r="BT8" s="63"/>
      <c r="BU8" s="63"/>
    </row>
    <row r="9" spans="1:73" ht="19.5" thickBot="1" x14ac:dyDescent="0.35">
      <c r="A9" s="67" t="s">
        <v>124</v>
      </c>
      <c r="B9" s="67" t="s">
        <v>125</v>
      </c>
      <c r="C9" s="129" t="s">
        <v>140</v>
      </c>
      <c r="D9" s="148">
        <v>9224</v>
      </c>
      <c r="E9" s="148"/>
      <c r="F9" s="16">
        <v>130.69999999999999</v>
      </c>
      <c r="G9" s="18">
        <f t="shared" si="0"/>
        <v>10</v>
      </c>
      <c r="H9" s="117">
        <f t="shared" si="1"/>
        <v>3</v>
      </c>
      <c r="I9" s="68" t="s">
        <v>285</v>
      </c>
      <c r="J9" s="69">
        <f t="shared" si="2"/>
        <v>3</v>
      </c>
      <c r="K9" s="17">
        <v>1</v>
      </c>
      <c r="L9" s="17">
        <v>0</v>
      </c>
      <c r="M9" s="17">
        <v>0</v>
      </c>
      <c r="N9" s="17">
        <v>0</v>
      </c>
      <c r="O9" s="17">
        <v>0</v>
      </c>
      <c r="P9" s="17">
        <v>0</v>
      </c>
      <c r="Q9" s="17">
        <v>0</v>
      </c>
      <c r="R9" s="17">
        <v>0</v>
      </c>
      <c r="S9" s="17">
        <v>0</v>
      </c>
      <c r="T9" s="17">
        <v>0</v>
      </c>
      <c r="U9" s="17">
        <v>0</v>
      </c>
      <c r="V9" s="157">
        <v>3209</v>
      </c>
      <c r="W9" s="157">
        <v>3209</v>
      </c>
      <c r="X9" s="84">
        <v>1</v>
      </c>
      <c r="Y9" s="84">
        <v>0</v>
      </c>
      <c r="Z9" s="84">
        <v>0</v>
      </c>
      <c r="AA9" s="168">
        <v>0</v>
      </c>
      <c r="AB9" s="168">
        <v>0</v>
      </c>
      <c r="AC9" s="168">
        <v>0</v>
      </c>
      <c r="AD9" s="88">
        <v>0</v>
      </c>
      <c r="AE9" s="88">
        <v>0</v>
      </c>
      <c r="AF9" s="88">
        <v>0</v>
      </c>
      <c r="AG9" s="80">
        <v>0</v>
      </c>
      <c r="AH9" s="89">
        <f t="shared" si="3"/>
        <v>1</v>
      </c>
      <c r="AI9" s="13">
        <f t="shared" si="4"/>
        <v>96.27</v>
      </c>
      <c r="AJ9" s="13">
        <f t="shared" si="5"/>
        <v>12</v>
      </c>
      <c r="AK9" s="18">
        <v>0</v>
      </c>
      <c r="AL9" s="13">
        <v>12</v>
      </c>
      <c r="AM9" s="50">
        <f t="shared" si="6"/>
        <v>2.8881000000000001</v>
      </c>
      <c r="AN9" s="104">
        <f t="shared" si="7"/>
        <v>0.86643000000000003</v>
      </c>
      <c r="AO9" s="102">
        <f t="shared" si="8"/>
        <v>0.49097700000000005</v>
      </c>
      <c r="AP9" s="19">
        <f t="shared" si="9"/>
        <v>87.535057650358368</v>
      </c>
      <c r="AQ9" s="18">
        <f t="shared" si="10"/>
        <v>8</v>
      </c>
      <c r="AR9" s="130">
        <f t="shared" si="11"/>
        <v>20</v>
      </c>
      <c r="AS9" s="19">
        <f t="shared" si="12"/>
        <v>12.464942349641634</v>
      </c>
      <c r="AT9" s="107">
        <f t="shared" si="13"/>
        <v>46.026745446660883</v>
      </c>
      <c r="AU9" s="100">
        <f t="shared" si="14"/>
        <v>10.841283607979184</v>
      </c>
      <c r="AV9" s="46">
        <f t="shared" si="15"/>
        <v>10.841283607979184</v>
      </c>
      <c r="AW9" s="48">
        <f t="shared" si="16"/>
        <v>76.445687169989355</v>
      </c>
      <c r="AX9" s="18">
        <f t="shared" si="17"/>
        <v>8</v>
      </c>
      <c r="AY9" s="117">
        <f t="shared" si="18"/>
        <v>20</v>
      </c>
      <c r="AZ9" s="151">
        <v>0</v>
      </c>
      <c r="BA9" s="21">
        <f t="shared" si="19"/>
        <v>0</v>
      </c>
      <c r="BB9" s="20">
        <v>1</v>
      </c>
      <c r="BC9" s="36"/>
      <c r="BD9" s="20">
        <v>2</v>
      </c>
      <c r="BE9" s="20">
        <f t="shared" si="20"/>
        <v>16</v>
      </c>
      <c r="BF9" s="20">
        <v>2</v>
      </c>
      <c r="BG9" s="20">
        <f t="shared" si="21"/>
        <v>16</v>
      </c>
      <c r="BH9" s="28">
        <v>1</v>
      </c>
      <c r="BI9" s="28">
        <v>6</v>
      </c>
      <c r="BJ9" s="28">
        <v>10</v>
      </c>
      <c r="BK9" s="28">
        <v>0</v>
      </c>
      <c r="BL9" s="28" t="s">
        <v>308</v>
      </c>
      <c r="BM9" s="28" t="s">
        <v>309</v>
      </c>
      <c r="BN9" s="71">
        <f t="shared" si="22"/>
        <v>39</v>
      </c>
      <c r="BO9" s="123">
        <f t="shared" si="23"/>
        <v>56</v>
      </c>
      <c r="BP9" s="71">
        <f t="shared" si="24"/>
        <v>46</v>
      </c>
      <c r="BQ9" s="138">
        <v>25</v>
      </c>
      <c r="BR9" s="138">
        <v>276</v>
      </c>
    </row>
    <row r="10" spans="1:73" ht="19.5" thickBot="1" x14ac:dyDescent="0.35">
      <c r="A10" s="67" t="s">
        <v>124</v>
      </c>
      <c r="B10" s="67" t="s">
        <v>136</v>
      </c>
      <c r="C10" s="129" t="s">
        <v>185</v>
      </c>
      <c r="D10" s="148">
        <v>14272</v>
      </c>
      <c r="E10" s="148"/>
      <c r="F10" s="16">
        <v>147.69999999999999</v>
      </c>
      <c r="G10" s="18">
        <f t="shared" si="0"/>
        <v>10</v>
      </c>
      <c r="H10" s="117">
        <f t="shared" si="1"/>
        <v>3</v>
      </c>
      <c r="I10" s="68" t="s">
        <v>284</v>
      </c>
      <c r="J10" s="69">
        <f t="shared" si="2"/>
        <v>5</v>
      </c>
      <c r="K10" s="17">
        <v>1</v>
      </c>
      <c r="L10" s="17">
        <v>0</v>
      </c>
      <c r="M10" s="17">
        <v>0</v>
      </c>
      <c r="N10" s="17">
        <v>1</v>
      </c>
      <c r="O10" s="17">
        <v>0</v>
      </c>
      <c r="P10" s="17">
        <v>0</v>
      </c>
      <c r="Q10" s="17">
        <v>0</v>
      </c>
      <c r="R10" s="17">
        <v>0</v>
      </c>
      <c r="S10" s="17">
        <v>0</v>
      </c>
      <c r="T10" s="17">
        <v>0</v>
      </c>
      <c r="U10" s="17">
        <v>0</v>
      </c>
      <c r="V10" s="157">
        <v>7437</v>
      </c>
      <c r="W10" s="157">
        <v>7437</v>
      </c>
      <c r="X10" s="84">
        <v>2</v>
      </c>
      <c r="Y10" s="84">
        <v>0</v>
      </c>
      <c r="Z10" s="84">
        <v>0</v>
      </c>
      <c r="AA10" s="168">
        <v>0</v>
      </c>
      <c r="AB10" s="168">
        <v>1</v>
      </c>
      <c r="AC10" s="168">
        <v>0</v>
      </c>
      <c r="AD10" s="88">
        <v>0</v>
      </c>
      <c r="AE10" s="88">
        <v>0</v>
      </c>
      <c r="AF10" s="88">
        <v>0</v>
      </c>
      <c r="AG10" s="80">
        <v>0</v>
      </c>
      <c r="AH10" s="89">
        <f t="shared" si="3"/>
        <v>3</v>
      </c>
      <c r="AI10" s="13">
        <f t="shared" si="4"/>
        <v>223.11</v>
      </c>
      <c r="AJ10" s="13">
        <f t="shared" si="5"/>
        <v>28</v>
      </c>
      <c r="AK10" s="13">
        <v>2</v>
      </c>
      <c r="AL10" s="13">
        <v>26</v>
      </c>
      <c r="AM10" s="50">
        <f t="shared" si="6"/>
        <v>6.6933000000000007</v>
      </c>
      <c r="AN10" s="104">
        <f t="shared" si="7"/>
        <v>2.0079900000000004</v>
      </c>
      <c r="AO10" s="102">
        <f t="shared" si="8"/>
        <v>1.137861</v>
      </c>
      <c r="AP10" s="19">
        <f t="shared" si="9"/>
        <v>87.450136703868054</v>
      </c>
      <c r="AQ10" s="18">
        <f t="shared" si="10"/>
        <v>8</v>
      </c>
      <c r="AR10" s="130">
        <f t="shared" si="11"/>
        <v>20</v>
      </c>
      <c r="AS10" s="19">
        <f t="shared" si="12"/>
        <v>12.549863296131953</v>
      </c>
      <c r="AT10" s="107">
        <f t="shared" si="13"/>
        <v>68.940239630044843</v>
      </c>
      <c r="AU10" s="100">
        <f t="shared" si="14"/>
        <v>14.013452914798206</v>
      </c>
      <c r="AV10" s="46">
        <f t="shared" si="15"/>
        <v>21.020179372197312</v>
      </c>
      <c r="AW10" s="48">
        <f t="shared" si="16"/>
        <v>69.509564392293598</v>
      </c>
      <c r="AX10" s="18">
        <f t="shared" si="17"/>
        <v>5</v>
      </c>
      <c r="AY10" s="117">
        <f t="shared" si="18"/>
        <v>8</v>
      </c>
      <c r="AZ10" s="151">
        <v>0</v>
      </c>
      <c r="BA10" s="21">
        <f t="shared" si="19"/>
        <v>0</v>
      </c>
      <c r="BB10" s="20">
        <v>0</v>
      </c>
      <c r="BC10" s="36" t="s">
        <v>333</v>
      </c>
      <c r="BD10" s="20">
        <v>2</v>
      </c>
      <c r="BE10" s="20">
        <f t="shared" si="20"/>
        <v>16</v>
      </c>
      <c r="BF10" s="20">
        <v>4</v>
      </c>
      <c r="BG10" s="20">
        <f t="shared" si="21"/>
        <v>32</v>
      </c>
      <c r="BH10" s="20">
        <v>0</v>
      </c>
      <c r="BI10" s="20">
        <v>1</v>
      </c>
      <c r="BJ10" s="20">
        <v>10</v>
      </c>
      <c r="BK10" s="20">
        <v>0</v>
      </c>
      <c r="BL10" s="20" t="s">
        <v>308</v>
      </c>
      <c r="BM10" s="20" t="s">
        <v>309</v>
      </c>
      <c r="BN10" s="70">
        <f t="shared" si="22"/>
        <v>38</v>
      </c>
      <c r="BO10" s="123">
        <f t="shared" si="23"/>
        <v>46</v>
      </c>
      <c r="BP10" s="70">
        <f t="shared" si="24"/>
        <v>36</v>
      </c>
      <c r="BQ10" s="138">
        <v>37</v>
      </c>
      <c r="BR10" s="138">
        <v>80</v>
      </c>
      <c r="BS10" s="180"/>
      <c r="BT10" s="180"/>
      <c r="BU10" s="180"/>
    </row>
    <row r="11" spans="1:73" ht="19.5" thickBot="1" x14ac:dyDescent="0.35">
      <c r="A11" s="67" t="s">
        <v>216</v>
      </c>
      <c r="B11" s="67" t="s">
        <v>245</v>
      </c>
      <c r="C11" s="129" t="s">
        <v>257</v>
      </c>
      <c r="D11" s="148">
        <v>4475</v>
      </c>
      <c r="E11" s="148"/>
      <c r="F11" s="20">
        <v>150.30000000000001</v>
      </c>
      <c r="G11" s="18">
        <f t="shared" si="0"/>
        <v>10</v>
      </c>
      <c r="H11" s="117">
        <f t="shared" si="1"/>
        <v>3</v>
      </c>
      <c r="I11" s="68" t="s">
        <v>283</v>
      </c>
      <c r="J11" s="69">
        <f t="shared" si="2"/>
        <v>8</v>
      </c>
      <c r="K11" s="17">
        <v>2</v>
      </c>
      <c r="L11" s="17">
        <v>0</v>
      </c>
      <c r="M11" s="17">
        <v>0</v>
      </c>
      <c r="N11" s="17">
        <v>0</v>
      </c>
      <c r="O11" s="17">
        <v>0</v>
      </c>
      <c r="P11" s="17">
        <v>0</v>
      </c>
      <c r="Q11" s="17">
        <v>0</v>
      </c>
      <c r="R11" s="17">
        <v>0</v>
      </c>
      <c r="S11" s="17">
        <v>0</v>
      </c>
      <c r="T11" s="17">
        <v>0</v>
      </c>
      <c r="U11" s="17">
        <v>0</v>
      </c>
      <c r="V11" s="157">
        <v>3366</v>
      </c>
      <c r="W11" s="157">
        <v>3366</v>
      </c>
      <c r="X11" s="84">
        <v>0</v>
      </c>
      <c r="Y11" s="84">
        <v>0</v>
      </c>
      <c r="Z11" s="84">
        <v>0</v>
      </c>
      <c r="AA11" s="168">
        <v>0</v>
      </c>
      <c r="AB11" s="168">
        <v>0</v>
      </c>
      <c r="AC11" s="168">
        <v>0</v>
      </c>
      <c r="AD11" s="88">
        <v>0</v>
      </c>
      <c r="AE11" s="88">
        <v>0</v>
      </c>
      <c r="AF11" s="88">
        <v>0</v>
      </c>
      <c r="AG11" s="80">
        <v>0</v>
      </c>
      <c r="AH11" s="89">
        <f t="shared" si="3"/>
        <v>0</v>
      </c>
      <c r="AI11" s="13">
        <f t="shared" si="4"/>
        <v>100.98</v>
      </c>
      <c r="AJ11" s="13">
        <f t="shared" si="5"/>
        <v>14</v>
      </c>
      <c r="AK11" s="18">
        <v>0</v>
      </c>
      <c r="AL11" s="13">
        <v>14</v>
      </c>
      <c r="AM11" s="50">
        <f t="shared" si="6"/>
        <v>3.0293999999999999</v>
      </c>
      <c r="AN11" s="104">
        <f t="shared" si="7"/>
        <v>0.90881999999999996</v>
      </c>
      <c r="AO11" s="102">
        <f t="shared" si="8"/>
        <v>0.51499799999999996</v>
      </c>
      <c r="AP11" s="19">
        <f t="shared" si="9"/>
        <v>86.135868488809663</v>
      </c>
      <c r="AQ11" s="18">
        <f t="shared" si="10"/>
        <v>8</v>
      </c>
      <c r="AR11" s="117">
        <f t="shared" si="11"/>
        <v>20</v>
      </c>
      <c r="AS11" s="19">
        <f t="shared" si="12"/>
        <v>13.864131511190333</v>
      </c>
      <c r="AT11" s="107">
        <f t="shared" si="13"/>
        <v>99.513251396648045</v>
      </c>
      <c r="AU11" s="100">
        <f t="shared" si="14"/>
        <v>0</v>
      </c>
      <c r="AV11" s="46">
        <f t="shared" si="15"/>
        <v>0</v>
      </c>
      <c r="AW11" s="48">
        <f t="shared" si="16"/>
        <v>100</v>
      </c>
      <c r="AX11" s="18">
        <f t="shared" si="17"/>
        <v>10</v>
      </c>
      <c r="AY11" s="117">
        <f t="shared" si="18"/>
        <v>25</v>
      </c>
      <c r="AZ11" s="151">
        <v>0</v>
      </c>
      <c r="BA11" s="21">
        <f t="shared" si="19"/>
        <v>0</v>
      </c>
      <c r="BB11" s="20">
        <v>0</v>
      </c>
      <c r="BC11" s="36"/>
      <c r="BD11" s="20">
        <v>1</v>
      </c>
      <c r="BE11" s="20">
        <f t="shared" si="20"/>
        <v>8</v>
      </c>
      <c r="BF11" s="20">
        <v>4</v>
      </c>
      <c r="BG11" s="20">
        <f t="shared" si="21"/>
        <v>32</v>
      </c>
      <c r="BH11" s="20">
        <v>0</v>
      </c>
      <c r="BI11" s="20">
        <v>4</v>
      </c>
      <c r="BJ11" s="20">
        <v>0</v>
      </c>
      <c r="BK11" s="28">
        <v>0</v>
      </c>
      <c r="BL11" s="20" t="s">
        <v>308</v>
      </c>
      <c r="BM11" s="20" t="s">
        <v>309</v>
      </c>
      <c r="BN11" s="71">
        <f t="shared" si="22"/>
        <v>36</v>
      </c>
      <c r="BO11" s="123">
        <f t="shared" si="23"/>
        <v>56</v>
      </c>
      <c r="BP11" s="71">
        <f t="shared" si="24"/>
        <v>56</v>
      </c>
      <c r="BQ11" s="138">
        <v>10</v>
      </c>
      <c r="BR11" s="138">
        <v>10</v>
      </c>
      <c r="BS11" s="63"/>
      <c r="BT11" s="63"/>
      <c r="BU11" s="63"/>
    </row>
    <row r="12" spans="1:73" ht="19.5" thickBot="1" x14ac:dyDescent="0.35">
      <c r="A12" s="67" t="s">
        <v>216</v>
      </c>
      <c r="B12" s="67" t="s">
        <v>222</v>
      </c>
      <c r="C12" s="129" t="s">
        <v>272</v>
      </c>
      <c r="D12" s="148">
        <v>5571</v>
      </c>
      <c r="E12" s="148"/>
      <c r="F12" s="20">
        <v>44.8</v>
      </c>
      <c r="G12" s="18">
        <f t="shared" si="0"/>
        <v>3</v>
      </c>
      <c r="H12" s="117">
        <f t="shared" si="1"/>
        <v>0</v>
      </c>
      <c r="I12" s="68" t="s">
        <v>282</v>
      </c>
      <c r="J12" s="69">
        <f t="shared" si="2"/>
        <v>10</v>
      </c>
      <c r="K12" s="17">
        <v>2</v>
      </c>
      <c r="L12" s="17">
        <v>1</v>
      </c>
      <c r="M12" s="17">
        <v>0</v>
      </c>
      <c r="N12" s="17">
        <v>0</v>
      </c>
      <c r="O12" s="17">
        <v>0</v>
      </c>
      <c r="P12" s="17">
        <v>0</v>
      </c>
      <c r="Q12" s="17">
        <v>0</v>
      </c>
      <c r="R12" s="17">
        <v>0</v>
      </c>
      <c r="S12" s="17">
        <v>0</v>
      </c>
      <c r="T12" s="17">
        <v>0</v>
      </c>
      <c r="U12" s="17">
        <v>0</v>
      </c>
      <c r="V12" s="157">
        <v>5764</v>
      </c>
      <c r="W12" s="157">
        <v>5764</v>
      </c>
      <c r="X12" s="84">
        <v>0</v>
      </c>
      <c r="Y12" s="84">
        <v>0</v>
      </c>
      <c r="Z12" s="84">
        <v>0</v>
      </c>
      <c r="AA12" s="168">
        <v>0</v>
      </c>
      <c r="AB12" s="168">
        <v>0</v>
      </c>
      <c r="AC12" s="168">
        <v>0</v>
      </c>
      <c r="AD12" s="88">
        <v>0</v>
      </c>
      <c r="AE12" s="88">
        <v>0</v>
      </c>
      <c r="AF12" s="88">
        <v>0</v>
      </c>
      <c r="AG12" s="80">
        <v>0</v>
      </c>
      <c r="AH12" s="89">
        <f t="shared" si="3"/>
        <v>0</v>
      </c>
      <c r="AI12" s="13">
        <f t="shared" si="4"/>
        <v>172.92</v>
      </c>
      <c r="AJ12" s="13">
        <f t="shared" si="5"/>
        <v>24</v>
      </c>
      <c r="AK12" s="18">
        <v>1</v>
      </c>
      <c r="AL12" s="13">
        <v>23</v>
      </c>
      <c r="AM12" s="50">
        <f t="shared" si="6"/>
        <v>5.1875999999999998</v>
      </c>
      <c r="AN12" s="104">
        <f t="shared" si="7"/>
        <v>1.5562799999999999</v>
      </c>
      <c r="AO12" s="102">
        <f t="shared" si="8"/>
        <v>0.88189200000000001</v>
      </c>
      <c r="AP12" s="19">
        <f t="shared" si="9"/>
        <v>86.120749479528101</v>
      </c>
      <c r="AQ12" s="18">
        <f t="shared" si="10"/>
        <v>8</v>
      </c>
      <c r="AR12" s="130">
        <f t="shared" si="11"/>
        <v>20</v>
      </c>
      <c r="AS12" s="19">
        <f t="shared" si="12"/>
        <v>13.879250520471894</v>
      </c>
      <c r="AT12" s="107">
        <f t="shared" si="13"/>
        <v>136.88336025848142</v>
      </c>
      <c r="AU12" s="100">
        <f t="shared" si="14"/>
        <v>0</v>
      </c>
      <c r="AV12" s="46">
        <f t="shared" si="15"/>
        <v>0</v>
      </c>
      <c r="AW12" s="48">
        <f t="shared" si="16"/>
        <v>100</v>
      </c>
      <c r="AX12" s="18">
        <f t="shared" si="17"/>
        <v>10</v>
      </c>
      <c r="AY12" s="117">
        <f t="shared" si="18"/>
        <v>25</v>
      </c>
      <c r="AZ12" s="151">
        <v>0</v>
      </c>
      <c r="BA12" s="21">
        <f t="shared" si="19"/>
        <v>0</v>
      </c>
      <c r="BB12" s="28">
        <v>0</v>
      </c>
      <c r="BC12" s="37" t="s">
        <v>306</v>
      </c>
      <c r="BD12" s="28">
        <v>2</v>
      </c>
      <c r="BE12" s="20">
        <f t="shared" si="20"/>
        <v>16</v>
      </c>
      <c r="BF12" s="28">
        <v>4</v>
      </c>
      <c r="BG12" s="20">
        <f t="shared" si="21"/>
        <v>32</v>
      </c>
      <c r="BH12" s="28">
        <v>0</v>
      </c>
      <c r="BI12" s="28">
        <v>7</v>
      </c>
      <c r="BJ12" s="28">
        <v>0</v>
      </c>
      <c r="BK12" s="28">
        <v>0</v>
      </c>
      <c r="BL12" s="28" t="s">
        <v>308</v>
      </c>
      <c r="BM12" s="28" t="s">
        <v>309</v>
      </c>
      <c r="BN12" s="71">
        <f t="shared" si="22"/>
        <v>31</v>
      </c>
      <c r="BO12" s="120">
        <f t="shared" si="23"/>
        <v>55</v>
      </c>
      <c r="BP12" s="70">
        <f t="shared" si="24"/>
        <v>55</v>
      </c>
      <c r="BQ12" s="138">
        <v>27</v>
      </c>
      <c r="BR12" s="138">
        <v>78</v>
      </c>
      <c r="BS12" s="63"/>
      <c r="BT12" s="63"/>
      <c r="BU12" s="63"/>
    </row>
    <row r="13" spans="1:73" ht="19.5" thickBot="1" x14ac:dyDescent="0.35">
      <c r="A13" s="67" t="s">
        <v>2</v>
      </c>
      <c r="B13" s="67" t="s">
        <v>3</v>
      </c>
      <c r="C13" s="129" t="s">
        <v>15</v>
      </c>
      <c r="D13" s="148">
        <v>2518</v>
      </c>
      <c r="E13" s="148"/>
      <c r="F13" s="16">
        <v>132.4</v>
      </c>
      <c r="G13" s="18">
        <f t="shared" si="0"/>
        <v>10</v>
      </c>
      <c r="H13" s="117">
        <f t="shared" si="1"/>
        <v>3</v>
      </c>
      <c r="I13" s="68" t="s">
        <v>283</v>
      </c>
      <c r="J13" s="69">
        <f t="shared" si="2"/>
        <v>8</v>
      </c>
      <c r="K13" s="24">
        <v>1</v>
      </c>
      <c r="L13" s="24">
        <v>0</v>
      </c>
      <c r="M13" s="24">
        <v>0</v>
      </c>
      <c r="N13" s="24">
        <v>0</v>
      </c>
      <c r="O13" s="24">
        <v>0</v>
      </c>
      <c r="P13" s="24">
        <v>0</v>
      </c>
      <c r="Q13" s="24">
        <v>0</v>
      </c>
      <c r="R13" s="17">
        <v>0</v>
      </c>
      <c r="S13" s="24">
        <v>0</v>
      </c>
      <c r="T13" s="24">
        <v>0</v>
      </c>
      <c r="U13" s="24">
        <v>0</v>
      </c>
      <c r="V13" s="157">
        <v>3517</v>
      </c>
      <c r="W13" s="157">
        <v>3517</v>
      </c>
      <c r="X13" s="84">
        <v>0</v>
      </c>
      <c r="Y13" s="84">
        <v>0</v>
      </c>
      <c r="Z13" s="84">
        <v>0</v>
      </c>
      <c r="AA13" s="168">
        <v>0</v>
      </c>
      <c r="AB13" s="168">
        <v>0</v>
      </c>
      <c r="AC13" s="168">
        <v>0</v>
      </c>
      <c r="AD13" s="88">
        <v>0</v>
      </c>
      <c r="AE13" s="88">
        <v>0</v>
      </c>
      <c r="AF13" s="88">
        <v>0</v>
      </c>
      <c r="AG13" s="80">
        <v>0</v>
      </c>
      <c r="AH13" s="89">
        <f t="shared" si="3"/>
        <v>0</v>
      </c>
      <c r="AI13" s="13">
        <f t="shared" si="4"/>
        <v>105.51</v>
      </c>
      <c r="AJ13" s="13">
        <f t="shared" si="5"/>
        <v>15</v>
      </c>
      <c r="AK13" s="18">
        <v>0</v>
      </c>
      <c r="AL13" s="13">
        <v>15</v>
      </c>
      <c r="AM13" s="50">
        <f t="shared" si="6"/>
        <v>3.1653000000000002</v>
      </c>
      <c r="AN13" s="104">
        <f t="shared" si="7"/>
        <v>0.94959000000000005</v>
      </c>
      <c r="AO13" s="102">
        <f t="shared" si="8"/>
        <v>0.53810100000000005</v>
      </c>
      <c r="AP13" s="19">
        <f t="shared" si="9"/>
        <v>85.783338072220644</v>
      </c>
      <c r="AQ13" s="18">
        <f t="shared" si="10"/>
        <v>8</v>
      </c>
      <c r="AR13" s="130">
        <f t="shared" si="11"/>
        <v>20</v>
      </c>
      <c r="AS13" s="19">
        <f t="shared" si="12"/>
        <v>14.216661927779356</v>
      </c>
      <c r="AT13" s="107">
        <f t="shared" si="13"/>
        <v>184.78915806195394</v>
      </c>
      <c r="AU13" s="100">
        <f t="shared" si="14"/>
        <v>0</v>
      </c>
      <c r="AV13" s="46">
        <f t="shared" si="15"/>
        <v>0</v>
      </c>
      <c r="AW13" s="48">
        <f t="shared" si="16"/>
        <v>100</v>
      </c>
      <c r="AX13" s="18">
        <f t="shared" si="17"/>
        <v>10</v>
      </c>
      <c r="AY13" s="117">
        <f t="shared" si="18"/>
        <v>25</v>
      </c>
      <c r="AZ13" s="151">
        <v>0</v>
      </c>
      <c r="BA13" s="21">
        <f t="shared" si="19"/>
        <v>0</v>
      </c>
      <c r="BB13" s="20">
        <v>0</v>
      </c>
      <c r="BC13" s="36" t="s">
        <v>365</v>
      </c>
      <c r="BD13" s="20">
        <v>1</v>
      </c>
      <c r="BE13" s="20">
        <f t="shared" si="20"/>
        <v>8</v>
      </c>
      <c r="BF13" s="20">
        <v>2</v>
      </c>
      <c r="BG13" s="20">
        <f t="shared" si="21"/>
        <v>16</v>
      </c>
      <c r="BH13" s="20">
        <v>0</v>
      </c>
      <c r="BI13" s="20">
        <v>3</v>
      </c>
      <c r="BJ13" s="20">
        <v>0</v>
      </c>
      <c r="BK13" s="20">
        <v>0</v>
      </c>
      <c r="BL13" s="20" t="s">
        <v>356</v>
      </c>
      <c r="BM13" s="20" t="s">
        <v>357</v>
      </c>
      <c r="BN13" s="70">
        <f t="shared" si="22"/>
        <v>36</v>
      </c>
      <c r="BO13" s="120">
        <f t="shared" si="23"/>
        <v>56</v>
      </c>
      <c r="BP13" s="70">
        <f t="shared" si="24"/>
        <v>56</v>
      </c>
      <c r="BQ13" s="138">
        <v>18</v>
      </c>
      <c r="BR13" s="138">
        <v>33</v>
      </c>
    </row>
    <row r="14" spans="1:73" ht="19.5" thickBot="1" x14ac:dyDescent="0.35">
      <c r="A14" s="67" t="s">
        <v>2</v>
      </c>
      <c r="B14" s="67" t="s">
        <v>36</v>
      </c>
      <c r="C14" s="129" t="s">
        <v>397</v>
      </c>
      <c r="D14" s="148">
        <v>40681</v>
      </c>
      <c r="E14" s="148"/>
      <c r="F14" s="16">
        <v>244.4</v>
      </c>
      <c r="G14" s="18">
        <f t="shared" si="0"/>
        <v>10</v>
      </c>
      <c r="H14" s="117">
        <f t="shared" si="1"/>
        <v>3</v>
      </c>
      <c r="I14" s="68" t="s">
        <v>285</v>
      </c>
      <c r="J14" s="69">
        <f t="shared" si="2"/>
        <v>3</v>
      </c>
      <c r="K14" s="26">
        <v>2</v>
      </c>
      <c r="L14" s="26">
        <v>1</v>
      </c>
      <c r="M14" s="26">
        <v>2</v>
      </c>
      <c r="N14" s="26">
        <v>1</v>
      </c>
      <c r="O14" s="26">
        <v>0</v>
      </c>
      <c r="P14" s="26">
        <v>1</v>
      </c>
      <c r="Q14" s="26">
        <v>0</v>
      </c>
      <c r="R14" s="17">
        <v>0</v>
      </c>
      <c r="S14" s="26">
        <v>0</v>
      </c>
      <c r="T14" s="26">
        <v>0</v>
      </c>
      <c r="U14" s="26">
        <v>0</v>
      </c>
      <c r="V14" s="157">
        <v>52904</v>
      </c>
      <c r="W14" s="157">
        <v>52904</v>
      </c>
      <c r="X14" s="202">
        <v>8</v>
      </c>
      <c r="Y14" s="202">
        <v>0</v>
      </c>
      <c r="Z14" s="202">
        <v>0</v>
      </c>
      <c r="AA14" s="211">
        <v>2</v>
      </c>
      <c r="AB14" s="211">
        <v>0</v>
      </c>
      <c r="AC14" s="211">
        <v>0</v>
      </c>
      <c r="AD14" s="219">
        <v>0</v>
      </c>
      <c r="AE14" s="219">
        <v>3</v>
      </c>
      <c r="AF14" s="219">
        <v>0</v>
      </c>
      <c r="AG14" s="80">
        <v>1</v>
      </c>
      <c r="AH14" s="89">
        <f t="shared" si="3"/>
        <v>14</v>
      </c>
      <c r="AI14" s="13">
        <f t="shared" si="4"/>
        <v>1587.12</v>
      </c>
      <c r="AJ14" s="13">
        <f t="shared" si="5"/>
        <v>229</v>
      </c>
      <c r="AK14" s="18">
        <v>7</v>
      </c>
      <c r="AL14" s="13">
        <v>222</v>
      </c>
      <c r="AM14" s="50">
        <f t="shared" si="6"/>
        <v>47.613599999999998</v>
      </c>
      <c r="AN14" s="104">
        <f t="shared" si="7"/>
        <v>14.284079999999999</v>
      </c>
      <c r="AO14" s="102">
        <f t="shared" si="8"/>
        <v>8.0943120000000004</v>
      </c>
      <c r="AP14" s="19">
        <f t="shared" si="9"/>
        <v>85.571349362367059</v>
      </c>
      <c r="AQ14" s="18">
        <f t="shared" si="10"/>
        <v>8</v>
      </c>
      <c r="AR14" s="130">
        <f t="shared" si="11"/>
        <v>20</v>
      </c>
      <c r="AS14" s="19">
        <f t="shared" si="12"/>
        <v>14.428650637632945</v>
      </c>
      <c r="AT14" s="107">
        <f t="shared" si="13"/>
        <v>172.05081487672376</v>
      </c>
      <c r="AU14" s="100">
        <f t="shared" si="14"/>
        <v>19.665199970502201</v>
      </c>
      <c r="AV14" s="46">
        <f t="shared" si="15"/>
        <v>34.414099948378848</v>
      </c>
      <c r="AW14" s="48">
        <f t="shared" si="16"/>
        <v>79.997711738222861</v>
      </c>
      <c r="AX14" s="18">
        <f t="shared" si="17"/>
        <v>8</v>
      </c>
      <c r="AY14" s="117">
        <f t="shared" si="18"/>
        <v>20</v>
      </c>
      <c r="AZ14" s="151">
        <v>14</v>
      </c>
      <c r="BA14" s="21">
        <f t="shared" si="19"/>
        <v>34.414099948378848</v>
      </c>
      <c r="BB14" s="20">
        <v>1</v>
      </c>
      <c r="BC14" s="36"/>
      <c r="BD14" s="20">
        <v>6</v>
      </c>
      <c r="BE14" s="20">
        <f t="shared" si="20"/>
        <v>48</v>
      </c>
      <c r="BF14" s="20">
        <v>12</v>
      </c>
      <c r="BG14" s="20">
        <f t="shared" si="21"/>
        <v>96</v>
      </c>
      <c r="BH14" s="20">
        <v>3</v>
      </c>
      <c r="BI14" s="20">
        <v>12</v>
      </c>
      <c r="BJ14" s="20">
        <v>10</v>
      </c>
      <c r="BK14" s="20">
        <v>0</v>
      </c>
      <c r="BL14" s="20" t="s">
        <v>356</v>
      </c>
      <c r="BM14" s="20" t="s">
        <v>357</v>
      </c>
      <c r="BN14" s="70">
        <f t="shared" si="22"/>
        <v>39</v>
      </c>
      <c r="BO14" s="120">
        <f t="shared" si="23"/>
        <v>56</v>
      </c>
      <c r="BP14" s="71">
        <f t="shared" si="24"/>
        <v>46</v>
      </c>
      <c r="BQ14" s="138">
        <v>478</v>
      </c>
      <c r="BR14" s="138">
        <v>391</v>
      </c>
      <c r="BS14" s="63"/>
      <c r="BT14" s="63"/>
      <c r="BU14" s="63"/>
    </row>
    <row r="15" spans="1:73" ht="19.5" thickBot="1" x14ac:dyDescent="0.35">
      <c r="A15" s="67" t="s">
        <v>2</v>
      </c>
      <c r="B15" s="67" t="s">
        <v>3</v>
      </c>
      <c r="C15" s="129" t="s">
        <v>25</v>
      </c>
      <c r="D15" s="148">
        <v>1669</v>
      </c>
      <c r="E15" s="148"/>
      <c r="F15" s="16">
        <v>73.400000000000006</v>
      </c>
      <c r="G15" s="18">
        <f t="shared" si="0"/>
        <v>5</v>
      </c>
      <c r="H15" s="117">
        <f t="shared" si="1"/>
        <v>0</v>
      </c>
      <c r="I15" s="68" t="s">
        <v>283</v>
      </c>
      <c r="J15" s="69">
        <f t="shared" si="2"/>
        <v>8</v>
      </c>
      <c r="K15" s="24">
        <v>1</v>
      </c>
      <c r="L15" s="24">
        <v>0</v>
      </c>
      <c r="M15" s="24">
        <v>0</v>
      </c>
      <c r="N15" s="24">
        <v>0</v>
      </c>
      <c r="O15" s="24">
        <v>0</v>
      </c>
      <c r="P15" s="24">
        <v>0</v>
      </c>
      <c r="Q15" s="24">
        <v>0</v>
      </c>
      <c r="R15" s="17">
        <v>0</v>
      </c>
      <c r="S15" s="24">
        <v>0</v>
      </c>
      <c r="T15" s="24">
        <v>0</v>
      </c>
      <c r="U15" s="24">
        <v>0</v>
      </c>
      <c r="V15" s="157">
        <v>3293</v>
      </c>
      <c r="W15" s="157">
        <v>3293</v>
      </c>
      <c r="X15" s="84">
        <v>0</v>
      </c>
      <c r="Y15" s="84">
        <v>0</v>
      </c>
      <c r="Z15" s="84">
        <v>0</v>
      </c>
      <c r="AA15" s="207">
        <v>0</v>
      </c>
      <c r="AB15" s="207">
        <v>0</v>
      </c>
      <c r="AC15" s="207">
        <v>0</v>
      </c>
      <c r="AD15" s="88">
        <v>0</v>
      </c>
      <c r="AE15" s="88">
        <v>0</v>
      </c>
      <c r="AF15" s="88">
        <v>0</v>
      </c>
      <c r="AG15" s="80">
        <v>0</v>
      </c>
      <c r="AH15" s="89">
        <f t="shared" si="3"/>
        <v>0</v>
      </c>
      <c r="AI15" s="13">
        <f t="shared" si="4"/>
        <v>98.79</v>
      </c>
      <c r="AJ15" s="13">
        <f t="shared" si="5"/>
        <v>15</v>
      </c>
      <c r="AK15" s="18">
        <v>0</v>
      </c>
      <c r="AL15" s="13">
        <v>15</v>
      </c>
      <c r="AM15" s="50">
        <f t="shared" si="6"/>
        <v>2.9637000000000002</v>
      </c>
      <c r="AN15" s="104">
        <f t="shared" si="7"/>
        <v>0.88911000000000007</v>
      </c>
      <c r="AO15" s="102">
        <f t="shared" si="8"/>
        <v>0.50382900000000008</v>
      </c>
      <c r="AP15" s="19">
        <f t="shared" si="9"/>
        <v>84.816276951108421</v>
      </c>
      <c r="AQ15" s="18">
        <f t="shared" si="10"/>
        <v>8</v>
      </c>
      <c r="AR15" s="117">
        <f t="shared" si="11"/>
        <v>20</v>
      </c>
      <c r="AS15" s="19">
        <f t="shared" si="12"/>
        <v>15.183723048891586</v>
      </c>
      <c r="AT15" s="107">
        <f t="shared" si="13"/>
        <v>261.03289394847218</v>
      </c>
      <c r="AU15" s="100">
        <f t="shared" si="14"/>
        <v>0</v>
      </c>
      <c r="AV15" s="46">
        <f t="shared" si="15"/>
        <v>0</v>
      </c>
      <c r="AW15" s="48">
        <f t="shared" si="16"/>
        <v>100</v>
      </c>
      <c r="AX15" s="18">
        <f t="shared" si="17"/>
        <v>10</v>
      </c>
      <c r="AY15" s="117">
        <f t="shared" si="18"/>
        <v>25</v>
      </c>
      <c r="AZ15" s="151">
        <v>0</v>
      </c>
      <c r="BA15" s="21">
        <f t="shared" si="19"/>
        <v>0</v>
      </c>
      <c r="BB15" s="20">
        <v>0</v>
      </c>
      <c r="BC15" s="36" t="s">
        <v>366</v>
      </c>
      <c r="BD15" s="20">
        <v>1</v>
      </c>
      <c r="BE15" s="20">
        <f t="shared" si="20"/>
        <v>8</v>
      </c>
      <c r="BF15" s="20">
        <v>2</v>
      </c>
      <c r="BG15" s="20">
        <f t="shared" si="21"/>
        <v>16</v>
      </c>
      <c r="BH15" s="20">
        <v>0</v>
      </c>
      <c r="BI15" s="20">
        <v>4</v>
      </c>
      <c r="BJ15" s="20">
        <v>0</v>
      </c>
      <c r="BK15" s="20">
        <v>0</v>
      </c>
      <c r="BL15" s="20" t="s">
        <v>356</v>
      </c>
      <c r="BM15" s="20" t="s">
        <v>357</v>
      </c>
      <c r="BN15" s="76">
        <f t="shared" si="22"/>
        <v>31</v>
      </c>
      <c r="BO15" s="122">
        <f t="shared" si="23"/>
        <v>53</v>
      </c>
      <c r="BP15" s="127">
        <f t="shared" si="24"/>
        <v>53</v>
      </c>
      <c r="BQ15" s="138">
        <v>8</v>
      </c>
      <c r="BR15" s="138">
        <v>22</v>
      </c>
      <c r="BS15" s="63"/>
      <c r="BT15" s="63"/>
      <c r="BU15" s="63"/>
    </row>
    <row r="16" spans="1:73" ht="19.5" thickBot="1" x14ac:dyDescent="0.35">
      <c r="A16" s="67" t="s">
        <v>124</v>
      </c>
      <c r="B16" s="67" t="s">
        <v>145</v>
      </c>
      <c r="C16" s="129" t="s">
        <v>163</v>
      </c>
      <c r="D16" s="148">
        <v>3358</v>
      </c>
      <c r="E16" s="148"/>
      <c r="F16" s="16">
        <v>57.6</v>
      </c>
      <c r="G16" s="18">
        <f t="shared" si="0"/>
        <v>5</v>
      </c>
      <c r="H16" s="117">
        <f t="shared" si="1"/>
        <v>0</v>
      </c>
      <c r="I16" s="68" t="s">
        <v>282</v>
      </c>
      <c r="J16" s="69">
        <f t="shared" si="2"/>
        <v>10</v>
      </c>
      <c r="K16" s="17">
        <v>1</v>
      </c>
      <c r="L16" s="17">
        <v>1</v>
      </c>
      <c r="M16" s="17">
        <v>0</v>
      </c>
      <c r="N16" s="17">
        <v>0</v>
      </c>
      <c r="O16" s="17">
        <v>0</v>
      </c>
      <c r="P16" s="17">
        <v>0</v>
      </c>
      <c r="Q16" s="17">
        <v>0</v>
      </c>
      <c r="R16" s="17">
        <v>0</v>
      </c>
      <c r="S16" s="17">
        <v>0</v>
      </c>
      <c r="T16" s="17">
        <v>0</v>
      </c>
      <c r="U16" s="17">
        <v>0</v>
      </c>
      <c r="V16" s="157">
        <v>4706</v>
      </c>
      <c r="W16" s="157">
        <v>4706</v>
      </c>
      <c r="X16" s="165">
        <v>0</v>
      </c>
      <c r="Y16" s="165">
        <v>0</v>
      </c>
      <c r="Z16" s="165">
        <v>0</v>
      </c>
      <c r="AA16" s="209">
        <v>0</v>
      </c>
      <c r="AB16" s="209">
        <v>0</v>
      </c>
      <c r="AC16" s="209">
        <v>0</v>
      </c>
      <c r="AD16" s="166">
        <v>1</v>
      </c>
      <c r="AE16" s="166">
        <v>0</v>
      </c>
      <c r="AF16" s="166">
        <v>0</v>
      </c>
      <c r="AG16" s="167">
        <v>0</v>
      </c>
      <c r="AH16" s="89">
        <f t="shared" si="3"/>
        <v>1</v>
      </c>
      <c r="AI16" s="13">
        <f t="shared" si="4"/>
        <v>141.18</v>
      </c>
      <c r="AJ16" s="13">
        <f t="shared" si="5"/>
        <v>22</v>
      </c>
      <c r="AK16" s="18">
        <v>0</v>
      </c>
      <c r="AL16" s="13">
        <v>22</v>
      </c>
      <c r="AM16" s="50">
        <f t="shared" si="6"/>
        <v>4.2354000000000003</v>
      </c>
      <c r="AN16" s="104">
        <f t="shared" si="7"/>
        <v>1.2706200000000001</v>
      </c>
      <c r="AO16" s="102">
        <f t="shared" si="8"/>
        <v>0.72001800000000005</v>
      </c>
      <c r="AP16" s="19">
        <f t="shared" si="9"/>
        <v>84.417056240260663</v>
      </c>
      <c r="AQ16" s="18">
        <f t="shared" si="10"/>
        <v>8</v>
      </c>
      <c r="AR16" s="130">
        <f t="shared" si="11"/>
        <v>20</v>
      </c>
      <c r="AS16" s="19">
        <f t="shared" si="12"/>
        <v>15.58294375973934</v>
      </c>
      <c r="AT16" s="107">
        <f t="shared" si="13"/>
        <v>185.40911256700417</v>
      </c>
      <c r="AU16" s="100">
        <f t="shared" si="14"/>
        <v>0</v>
      </c>
      <c r="AV16" s="46">
        <f t="shared" si="15"/>
        <v>29.779630732578919</v>
      </c>
      <c r="AW16" s="48">
        <f t="shared" si="16"/>
        <v>83.938421191775575</v>
      </c>
      <c r="AX16" s="18">
        <f t="shared" si="17"/>
        <v>8</v>
      </c>
      <c r="AY16" s="117">
        <f t="shared" si="18"/>
        <v>20</v>
      </c>
      <c r="AZ16" s="151">
        <v>0</v>
      </c>
      <c r="BA16" s="21">
        <f t="shared" si="19"/>
        <v>0</v>
      </c>
      <c r="BB16" s="20">
        <v>0</v>
      </c>
      <c r="BC16" s="36" t="s">
        <v>316</v>
      </c>
      <c r="BD16" s="20">
        <v>2</v>
      </c>
      <c r="BE16" s="20">
        <f t="shared" si="20"/>
        <v>16</v>
      </c>
      <c r="BF16" s="20">
        <v>4</v>
      </c>
      <c r="BG16" s="20">
        <f t="shared" si="21"/>
        <v>32</v>
      </c>
      <c r="BH16" s="28">
        <v>0</v>
      </c>
      <c r="BI16" s="28">
        <v>7</v>
      </c>
      <c r="BJ16" s="28">
        <v>0</v>
      </c>
      <c r="BK16" s="20">
        <v>0</v>
      </c>
      <c r="BL16" s="28" t="s">
        <v>308</v>
      </c>
      <c r="BM16" s="28" t="s">
        <v>308</v>
      </c>
      <c r="BN16" s="71">
        <f t="shared" si="22"/>
        <v>31</v>
      </c>
      <c r="BO16" s="120">
        <f t="shared" si="23"/>
        <v>50</v>
      </c>
      <c r="BP16" s="70">
        <f t="shared" si="24"/>
        <v>50</v>
      </c>
      <c r="BQ16" s="138">
        <v>16</v>
      </c>
      <c r="BR16" s="138">
        <v>37</v>
      </c>
    </row>
    <row r="17" spans="1:73" ht="19.5" thickBot="1" x14ac:dyDescent="0.35">
      <c r="A17" s="67" t="s">
        <v>79</v>
      </c>
      <c r="B17" s="67" t="s">
        <v>80</v>
      </c>
      <c r="C17" s="129" t="s">
        <v>85</v>
      </c>
      <c r="D17" s="148">
        <v>35220</v>
      </c>
      <c r="E17" s="148">
        <v>33579</v>
      </c>
      <c r="F17" s="16">
        <v>501.2</v>
      </c>
      <c r="G17" s="18">
        <f t="shared" si="0"/>
        <v>10</v>
      </c>
      <c r="H17" s="117">
        <f t="shared" si="1"/>
        <v>5</v>
      </c>
      <c r="I17" s="68" t="s">
        <v>285</v>
      </c>
      <c r="J17" s="69">
        <f t="shared" si="2"/>
        <v>3</v>
      </c>
      <c r="K17" s="17">
        <v>2</v>
      </c>
      <c r="L17" s="17">
        <v>1</v>
      </c>
      <c r="M17" s="17">
        <v>0</v>
      </c>
      <c r="N17" s="17">
        <v>1</v>
      </c>
      <c r="O17" s="17">
        <v>0</v>
      </c>
      <c r="P17" s="17">
        <v>0</v>
      </c>
      <c r="Q17" s="17">
        <v>0</v>
      </c>
      <c r="R17" s="17">
        <v>0</v>
      </c>
      <c r="S17" s="17">
        <v>0</v>
      </c>
      <c r="T17" s="17">
        <v>0</v>
      </c>
      <c r="U17" s="17">
        <v>0</v>
      </c>
      <c r="V17" s="157">
        <v>75666</v>
      </c>
      <c r="W17" s="157">
        <v>75666</v>
      </c>
      <c r="X17" s="84">
        <v>5</v>
      </c>
      <c r="Y17" s="84">
        <v>0</v>
      </c>
      <c r="Z17" s="84">
        <v>0</v>
      </c>
      <c r="AA17" s="168">
        <v>1</v>
      </c>
      <c r="AB17" s="168">
        <v>0</v>
      </c>
      <c r="AC17" s="168">
        <v>0</v>
      </c>
      <c r="AD17" s="88">
        <v>1</v>
      </c>
      <c r="AE17" s="88">
        <v>0</v>
      </c>
      <c r="AF17" s="88">
        <v>0</v>
      </c>
      <c r="AG17" s="80">
        <v>0</v>
      </c>
      <c r="AH17" s="89">
        <f t="shared" si="3"/>
        <v>7</v>
      </c>
      <c r="AI17" s="13">
        <f t="shared" si="4"/>
        <v>2269.98</v>
      </c>
      <c r="AJ17" s="13">
        <f t="shared" si="5"/>
        <v>359</v>
      </c>
      <c r="AK17" s="18">
        <v>4</v>
      </c>
      <c r="AL17" s="13">
        <v>355</v>
      </c>
      <c r="AM17" s="50">
        <f t="shared" si="6"/>
        <v>68.099400000000003</v>
      </c>
      <c r="AN17" s="104">
        <f t="shared" si="7"/>
        <v>20.429819999999999</v>
      </c>
      <c r="AO17" s="102">
        <f t="shared" si="8"/>
        <v>11.576898000000002</v>
      </c>
      <c r="AP17" s="19">
        <f t="shared" si="9"/>
        <v>84.18488268619106</v>
      </c>
      <c r="AQ17" s="18">
        <f t="shared" si="10"/>
        <v>8</v>
      </c>
      <c r="AR17" s="130">
        <f t="shared" si="11"/>
        <v>20</v>
      </c>
      <c r="AS17" s="19">
        <f t="shared" si="12"/>
        <v>15.815117313808932</v>
      </c>
      <c r="AT17" s="107">
        <f t="shared" si="13"/>
        <v>284.23088586030667</v>
      </c>
      <c r="AU17" s="100">
        <f t="shared" si="14"/>
        <v>14.196479273140261</v>
      </c>
      <c r="AV17" s="46">
        <f t="shared" si="15"/>
        <v>19.875070982396366</v>
      </c>
      <c r="AW17" s="48">
        <f t="shared" si="16"/>
        <v>93.007420385635157</v>
      </c>
      <c r="AX17" s="18">
        <f t="shared" si="17"/>
        <v>8</v>
      </c>
      <c r="AY17" s="117">
        <f t="shared" si="18"/>
        <v>20</v>
      </c>
      <c r="AZ17" s="151">
        <v>3</v>
      </c>
      <c r="BA17" s="21">
        <f t="shared" si="19"/>
        <v>8.5178875638841571</v>
      </c>
      <c r="BB17" s="155">
        <v>1</v>
      </c>
      <c r="BC17" s="36"/>
      <c r="BD17" s="20">
        <v>28</v>
      </c>
      <c r="BE17" s="20">
        <f t="shared" si="20"/>
        <v>224</v>
      </c>
      <c r="BF17" s="20">
        <v>120</v>
      </c>
      <c r="BG17" s="20">
        <f t="shared" si="21"/>
        <v>960</v>
      </c>
      <c r="BH17" s="20">
        <v>3</v>
      </c>
      <c r="BI17" s="20">
        <v>5</v>
      </c>
      <c r="BJ17" s="20">
        <v>5</v>
      </c>
      <c r="BK17" s="20">
        <v>0</v>
      </c>
      <c r="BL17" s="20" t="s">
        <v>308</v>
      </c>
      <c r="BM17" s="20" t="s">
        <v>357</v>
      </c>
      <c r="BN17" s="71">
        <f t="shared" si="22"/>
        <v>34</v>
      </c>
      <c r="BO17" s="120">
        <f t="shared" si="23"/>
        <v>53</v>
      </c>
      <c r="BP17" s="70">
        <f t="shared" si="24"/>
        <v>48</v>
      </c>
      <c r="BQ17" s="138">
        <v>174</v>
      </c>
      <c r="BR17" s="138">
        <v>306</v>
      </c>
      <c r="BS17" s="63"/>
      <c r="BT17" s="63"/>
      <c r="BU17" s="63"/>
    </row>
    <row r="18" spans="1:73" ht="19.5" thickBot="1" x14ac:dyDescent="0.35">
      <c r="A18" s="67" t="s">
        <v>2</v>
      </c>
      <c r="B18" s="67" t="s">
        <v>3</v>
      </c>
      <c r="C18" s="129" t="s">
        <v>28</v>
      </c>
      <c r="D18" s="148">
        <v>4033</v>
      </c>
      <c r="E18" s="148"/>
      <c r="F18" s="16">
        <v>53.8</v>
      </c>
      <c r="G18" s="18">
        <f t="shared" si="0"/>
        <v>5</v>
      </c>
      <c r="H18" s="117">
        <f t="shared" si="1"/>
        <v>0</v>
      </c>
      <c r="I18" s="68" t="s">
        <v>283</v>
      </c>
      <c r="J18" s="69">
        <f t="shared" si="2"/>
        <v>8</v>
      </c>
      <c r="K18" s="24">
        <v>2</v>
      </c>
      <c r="L18" s="24">
        <v>1</v>
      </c>
      <c r="M18" s="24">
        <v>0</v>
      </c>
      <c r="N18" s="24">
        <v>0</v>
      </c>
      <c r="O18" s="24">
        <v>0</v>
      </c>
      <c r="P18" s="24">
        <v>0</v>
      </c>
      <c r="Q18" s="24">
        <v>0</v>
      </c>
      <c r="R18" s="17">
        <v>0</v>
      </c>
      <c r="S18" s="24">
        <v>0</v>
      </c>
      <c r="T18" s="24">
        <v>0</v>
      </c>
      <c r="U18" s="24">
        <v>0</v>
      </c>
      <c r="V18" s="157">
        <v>5366</v>
      </c>
      <c r="W18" s="157">
        <v>5366</v>
      </c>
      <c r="X18" s="84">
        <v>0</v>
      </c>
      <c r="Y18" s="84">
        <v>0</v>
      </c>
      <c r="Z18" s="84">
        <v>0</v>
      </c>
      <c r="AA18" s="168">
        <v>0</v>
      </c>
      <c r="AB18" s="168">
        <v>0</v>
      </c>
      <c r="AC18" s="168">
        <v>0</v>
      </c>
      <c r="AD18" s="88">
        <v>1</v>
      </c>
      <c r="AE18" s="88">
        <v>0</v>
      </c>
      <c r="AF18" s="88">
        <v>0</v>
      </c>
      <c r="AG18" s="80">
        <v>0</v>
      </c>
      <c r="AH18" s="89">
        <f t="shared" si="3"/>
        <v>1</v>
      </c>
      <c r="AI18" s="13">
        <f t="shared" si="4"/>
        <v>160.97999999999999</v>
      </c>
      <c r="AJ18" s="13">
        <f t="shared" si="5"/>
        <v>26</v>
      </c>
      <c r="AK18" s="18">
        <v>0</v>
      </c>
      <c r="AL18" s="13">
        <v>26</v>
      </c>
      <c r="AM18" s="50">
        <f t="shared" si="6"/>
        <v>4.8293999999999997</v>
      </c>
      <c r="AN18" s="104">
        <f t="shared" si="7"/>
        <v>1.44882</v>
      </c>
      <c r="AO18" s="102">
        <f t="shared" si="8"/>
        <v>0.82099799999999989</v>
      </c>
      <c r="AP18" s="19">
        <f t="shared" si="9"/>
        <v>83.848925332339419</v>
      </c>
      <c r="AQ18" s="18">
        <f t="shared" si="10"/>
        <v>8</v>
      </c>
      <c r="AR18" s="130">
        <f t="shared" si="11"/>
        <v>20</v>
      </c>
      <c r="AS18" s="19">
        <f t="shared" si="12"/>
        <v>16.151074667660581</v>
      </c>
      <c r="AT18" s="107">
        <f t="shared" si="13"/>
        <v>176.02821720803368</v>
      </c>
      <c r="AU18" s="100">
        <f t="shared" si="14"/>
        <v>0</v>
      </c>
      <c r="AV18" s="46">
        <f t="shared" si="15"/>
        <v>24.795437639474336</v>
      </c>
      <c r="AW18" s="48">
        <f t="shared" si="16"/>
        <v>85.913941507360391</v>
      </c>
      <c r="AX18" s="18">
        <f t="shared" si="17"/>
        <v>8</v>
      </c>
      <c r="AY18" s="117">
        <f t="shared" si="18"/>
        <v>20</v>
      </c>
      <c r="AZ18" s="151">
        <v>0</v>
      </c>
      <c r="BA18" s="21">
        <f t="shared" si="19"/>
        <v>0</v>
      </c>
      <c r="BB18" s="20">
        <v>0</v>
      </c>
      <c r="BC18" s="36" t="s">
        <v>361</v>
      </c>
      <c r="BD18" s="20">
        <v>1</v>
      </c>
      <c r="BE18" s="20">
        <f t="shared" si="20"/>
        <v>8</v>
      </c>
      <c r="BF18" s="20">
        <v>4</v>
      </c>
      <c r="BG18" s="20">
        <f t="shared" si="21"/>
        <v>32</v>
      </c>
      <c r="BH18" s="20">
        <v>0</v>
      </c>
      <c r="BI18" s="20">
        <v>7</v>
      </c>
      <c r="BJ18" s="20">
        <v>0</v>
      </c>
      <c r="BK18" s="20">
        <v>0</v>
      </c>
      <c r="BL18" s="20" t="s">
        <v>356</v>
      </c>
      <c r="BM18" s="20" t="s">
        <v>357</v>
      </c>
      <c r="BN18" s="76">
        <f t="shared" si="22"/>
        <v>29</v>
      </c>
      <c r="BO18" s="123">
        <f t="shared" si="23"/>
        <v>48</v>
      </c>
      <c r="BP18" s="71">
        <f t="shared" si="24"/>
        <v>48</v>
      </c>
      <c r="BQ18" s="138">
        <v>17</v>
      </c>
      <c r="BR18" s="138">
        <v>76</v>
      </c>
    </row>
    <row r="19" spans="1:73" s="162" customFormat="1" ht="17.25" customHeight="1" thickBot="1" x14ac:dyDescent="0.35">
      <c r="A19" s="67" t="s">
        <v>124</v>
      </c>
      <c r="B19" s="67" t="s">
        <v>145</v>
      </c>
      <c r="C19" s="129" t="s">
        <v>153</v>
      </c>
      <c r="D19" s="148">
        <v>3250</v>
      </c>
      <c r="E19" s="148"/>
      <c r="F19" s="16">
        <v>282.39999999999998</v>
      </c>
      <c r="G19" s="18">
        <f t="shared" si="0"/>
        <v>10</v>
      </c>
      <c r="H19" s="117">
        <f t="shared" si="1"/>
        <v>3</v>
      </c>
      <c r="I19" s="68" t="s">
        <v>282</v>
      </c>
      <c r="J19" s="69">
        <f t="shared" si="2"/>
        <v>10</v>
      </c>
      <c r="K19" s="17">
        <v>1</v>
      </c>
      <c r="L19" s="17">
        <v>1</v>
      </c>
      <c r="M19" s="17">
        <v>0</v>
      </c>
      <c r="N19" s="17">
        <v>0</v>
      </c>
      <c r="O19" s="17">
        <v>0</v>
      </c>
      <c r="P19" s="17">
        <v>0</v>
      </c>
      <c r="Q19" s="17">
        <v>0</v>
      </c>
      <c r="R19" s="17">
        <v>0</v>
      </c>
      <c r="S19" s="17">
        <v>0</v>
      </c>
      <c r="T19" s="17">
        <v>0</v>
      </c>
      <c r="U19" s="17">
        <v>0</v>
      </c>
      <c r="V19" s="157">
        <v>4252</v>
      </c>
      <c r="W19" s="157">
        <v>4252</v>
      </c>
      <c r="X19" s="186">
        <v>0</v>
      </c>
      <c r="Y19" s="186">
        <v>0</v>
      </c>
      <c r="Z19" s="186">
        <v>0</v>
      </c>
      <c r="AA19" s="206">
        <v>0</v>
      </c>
      <c r="AB19" s="206">
        <v>0</v>
      </c>
      <c r="AC19" s="206">
        <v>0</v>
      </c>
      <c r="AD19" s="188">
        <v>0</v>
      </c>
      <c r="AE19" s="188">
        <v>0</v>
      </c>
      <c r="AF19" s="188">
        <v>0</v>
      </c>
      <c r="AG19" s="189">
        <v>0</v>
      </c>
      <c r="AH19" s="89">
        <f t="shared" si="3"/>
        <v>0</v>
      </c>
      <c r="AI19" s="13">
        <f t="shared" si="4"/>
        <v>127.56</v>
      </c>
      <c r="AJ19" s="13">
        <f t="shared" si="5"/>
        <v>21</v>
      </c>
      <c r="AK19" s="18">
        <v>0</v>
      </c>
      <c r="AL19" s="13">
        <v>21</v>
      </c>
      <c r="AM19" s="50">
        <f t="shared" si="6"/>
        <v>3.8268</v>
      </c>
      <c r="AN19" s="104">
        <f t="shared" si="7"/>
        <v>1.1480399999999999</v>
      </c>
      <c r="AO19" s="102">
        <f t="shared" si="8"/>
        <v>0.65055600000000002</v>
      </c>
      <c r="AP19" s="19">
        <f t="shared" si="9"/>
        <v>83.537158984007533</v>
      </c>
      <c r="AQ19" s="18">
        <f t="shared" si="10"/>
        <v>8</v>
      </c>
      <c r="AR19" s="130">
        <f t="shared" si="11"/>
        <v>20</v>
      </c>
      <c r="AS19" s="19">
        <f t="shared" si="12"/>
        <v>16.462841015992474</v>
      </c>
      <c r="AT19" s="107">
        <f t="shared" si="13"/>
        <v>173.08910769230772</v>
      </c>
      <c r="AU19" s="100">
        <f t="shared" si="14"/>
        <v>0</v>
      </c>
      <c r="AV19" s="46">
        <f t="shared" si="15"/>
        <v>0</v>
      </c>
      <c r="AW19" s="48">
        <f t="shared" si="16"/>
        <v>100</v>
      </c>
      <c r="AX19" s="18">
        <f t="shared" si="17"/>
        <v>10</v>
      </c>
      <c r="AY19" s="117">
        <f t="shared" si="18"/>
        <v>25</v>
      </c>
      <c r="AZ19" s="151">
        <v>0</v>
      </c>
      <c r="BA19" s="21">
        <f t="shared" si="19"/>
        <v>0</v>
      </c>
      <c r="BB19" s="20">
        <v>0</v>
      </c>
      <c r="BC19" s="36" t="s">
        <v>319</v>
      </c>
      <c r="BD19" s="20">
        <v>1</v>
      </c>
      <c r="BE19" s="20">
        <f t="shared" si="20"/>
        <v>8</v>
      </c>
      <c r="BF19" s="20">
        <v>2</v>
      </c>
      <c r="BG19" s="20">
        <f t="shared" si="21"/>
        <v>16</v>
      </c>
      <c r="BH19" s="28">
        <v>0</v>
      </c>
      <c r="BI19" s="28">
        <v>3</v>
      </c>
      <c r="BJ19" s="28">
        <v>0</v>
      </c>
      <c r="BK19" s="20">
        <v>0</v>
      </c>
      <c r="BL19" s="28" t="s">
        <v>308</v>
      </c>
      <c r="BM19" s="28" t="s">
        <v>308</v>
      </c>
      <c r="BN19" s="70">
        <f t="shared" si="22"/>
        <v>38</v>
      </c>
      <c r="BO19" s="120">
        <f t="shared" si="23"/>
        <v>58</v>
      </c>
      <c r="BP19" s="70">
        <f t="shared" si="24"/>
        <v>58</v>
      </c>
      <c r="BQ19" s="138">
        <v>6</v>
      </c>
      <c r="BR19" s="138">
        <v>23</v>
      </c>
      <c r="BS19" s="62"/>
      <c r="BT19" s="62"/>
      <c r="BU19" s="62"/>
    </row>
    <row r="20" spans="1:73" ht="19.5" thickBot="1" x14ac:dyDescent="0.35">
      <c r="A20" s="67" t="s">
        <v>2</v>
      </c>
      <c r="B20" s="67" t="s">
        <v>36</v>
      </c>
      <c r="C20" s="129" t="s">
        <v>55</v>
      </c>
      <c r="D20" s="148">
        <v>5808</v>
      </c>
      <c r="E20" s="148">
        <v>5671</v>
      </c>
      <c r="F20" s="16">
        <v>132.1</v>
      </c>
      <c r="G20" s="18">
        <f t="shared" si="0"/>
        <v>10</v>
      </c>
      <c r="H20" s="117">
        <f t="shared" si="1"/>
        <v>3</v>
      </c>
      <c r="I20" s="68" t="s">
        <v>283</v>
      </c>
      <c r="J20" s="69">
        <f t="shared" si="2"/>
        <v>8</v>
      </c>
      <c r="K20" s="26">
        <v>1</v>
      </c>
      <c r="L20" s="26">
        <v>1</v>
      </c>
      <c r="M20" s="26">
        <v>0</v>
      </c>
      <c r="N20" s="26">
        <v>0</v>
      </c>
      <c r="O20" s="26">
        <v>0</v>
      </c>
      <c r="P20" s="26">
        <v>0</v>
      </c>
      <c r="Q20" s="26">
        <v>0</v>
      </c>
      <c r="R20" s="17">
        <v>0</v>
      </c>
      <c r="S20" s="26">
        <v>0</v>
      </c>
      <c r="T20" s="26">
        <v>0</v>
      </c>
      <c r="U20" s="26">
        <v>0</v>
      </c>
      <c r="V20" s="157">
        <v>3960</v>
      </c>
      <c r="W20" s="157">
        <v>3960</v>
      </c>
      <c r="X20" s="84">
        <v>0</v>
      </c>
      <c r="Y20" s="84">
        <v>0</v>
      </c>
      <c r="Z20" s="84">
        <v>0</v>
      </c>
      <c r="AA20" s="168">
        <v>0</v>
      </c>
      <c r="AB20" s="168">
        <v>0</v>
      </c>
      <c r="AC20" s="168">
        <v>0</v>
      </c>
      <c r="AD20" s="88">
        <v>0</v>
      </c>
      <c r="AE20" s="88">
        <v>0</v>
      </c>
      <c r="AF20" s="88">
        <v>0</v>
      </c>
      <c r="AG20" s="80">
        <v>0</v>
      </c>
      <c r="AH20" s="89">
        <f t="shared" si="3"/>
        <v>0</v>
      </c>
      <c r="AI20" s="13">
        <f t="shared" si="4"/>
        <v>118.8</v>
      </c>
      <c r="AJ20" s="13">
        <f t="shared" si="5"/>
        <v>20</v>
      </c>
      <c r="AK20" s="18">
        <v>0</v>
      </c>
      <c r="AL20" s="13">
        <v>20</v>
      </c>
      <c r="AM20" s="50">
        <f t="shared" si="6"/>
        <v>3.5639999999999996</v>
      </c>
      <c r="AN20" s="104">
        <f t="shared" si="7"/>
        <v>1.0691999999999999</v>
      </c>
      <c r="AO20" s="102">
        <f t="shared" si="8"/>
        <v>0.60587999999999997</v>
      </c>
      <c r="AP20" s="19">
        <f t="shared" si="9"/>
        <v>83.16498316498317</v>
      </c>
      <c r="AQ20" s="18">
        <f t="shared" si="10"/>
        <v>8</v>
      </c>
      <c r="AR20" s="130">
        <f t="shared" si="11"/>
        <v>20</v>
      </c>
      <c r="AS20" s="19">
        <f t="shared" si="12"/>
        <v>16.835016835016837</v>
      </c>
      <c r="AT20" s="107">
        <f t="shared" si="13"/>
        <v>90.204545454545439</v>
      </c>
      <c r="AU20" s="100">
        <f t="shared" si="14"/>
        <v>0</v>
      </c>
      <c r="AV20" s="46">
        <f t="shared" si="15"/>
        <v>0</v>
      </c>
      <c r="AW20" s="48">
        <f t="shared" si="16"/>
        <v>100</v>
      </c>
      <c r="AX20" s="18">
        <f t="shared" si="17"/>
        <v>10</v>
      </c>
      <c r="AY20" s="117">
        <f t="shared" si="18"/>
        <v>25</v>
      </c>
      <c r="AZ20" s="151">
        <v>2</v>
      </c>
      <c r="BA20" s="21">
        <f t="shared" si="19"/>
        <v>34.435261707988978</v>
      </c>
      <c r="BB20" s="20">
        <v>0</v>
      </c>
      <c r="BC20" s="36" t="s">
        <v>370</v>
      </c>
      <c r="BD20" s="20">
        <v>1</v>
      </c>
      <c r="BE20" s="20">
        <f t="shared" si="20"/>
        <v>8</v>
      </c>
      <c r="BF20" s="20">
        <v>3</v>
      </c>
      <c r="BG20" s="20">
        <f t="shared" si="21"/>
        <v>24</v>
      </c>
      <c r="BH20" s="20">
        <v>0</v>
      </c>
      <c r="BI20" s="20">
        <v>5</v>
      </c>
      <c r="BJ20" s="20">
        <v>0</v>
      </c>
      <c r="BK20" s="20">
        <v>0</v>
      </c>
      <c r="BL20" s="20" t="s">
        <v>356</v>
      </c>
      <c r="BM20" s="20" t="s">
        <v>357</v>
      </c>
      <c r="BN20" s="71">
        <f t="shared" si="22"/>
        <v>36</v>
      </c>
      <c r="BO20" s="120">
        <f t="shared" si="23"/>
        <v>56</v>
      </c>
      <c r="BP20" s="70">
        <f t="shared" si="24"/>
        <v>56</v>
      </c>
      <c r="BQ20" s="138">
        <v>13</v>
      </c>
      <c r="BR20" s="138">
        <v>45</v>
      </c>
      <c r="BU20" s="52"/>
    </row>
    <row r="21" spans="1:73" s="63" customFormat="1" ht="19.5" thickBot="1" x14ac:dyDescent="0.35">
      <c r="A21" s="67" t="s">
        <v>216</v>
      </c>
      <c r="B21" s="67" t="s">
        <v>228</v>
      </c>
      <c r="C21" s="129" t="s">
        <v>243</v>
      </c>
      <c r="D21" s="148">
        <v>4910</v>
      </c>
      <c r="E21" s="148"/>
      <c r="F21" s="20">
        <v>293.5</v>
      </c>
      <c r="G21" s="18">
        <f t="shared" si="0"/>
        <v>10</v>
      </c>
      <c r="H21" s="117">
        <f t="shared" si="1"/>
        <v>3</v>
      </c>
      <c r="I21" s="68" t="s">
        <v>283</v>
      </c>
      <c r="J21" s="69">
        <f t="shared" si="2"/>
        <v>8</v>
      </c>
      <c r="K21" s="17">
        <v>1</v>
      </c>
      <c r="L21" s="17">
        <v>0</v>
      </c>
      <c r="M21" s="17">
        <v>0</v>
      </c>
      <c r="N21" s="17">
        <v>0</v>
      </c>
      <c r="O21" s="17">
        <v>0</v>
      </c>
      <c r="P21" s="17">
        <v>0</v>
      </c>
      <c r="Q21" s="17">
        <v>0</v>
      </c>
      <c r="R21" s="17">
        <v>0</v>
      </c>
      <c r="S21" s="17">
        <v>0</v>
      </c>
      <c r="T21" s="17">
        <v>0</v>
      </c>
      <c r="U21" s="17">
        <v>0</v>
      </c>
      <c r="V21" s="157">
        <v>8012</v>
      </c>
      <c r="W21" s="157">
        <v>8012</v>
      </c>
      <c r="X21" s="84">
        <v>1</v>
      </c>
      <c r="Y21" s="84">
        <v>0</v>
      </c>
      <c r="Z21" s="84">
        <v>0</v>
      </c>
      <c r="AA21" s="168">
        <v>0</v>
      </c>
      <c r="AB21" s="168">
        <v>0</v>
      </c>
      <c r="AC21" s="168">
        <v>0</v>
      </c>
      <c r="AD21" s="88">
        <v>0</v>
      </c>
      <c r="AE21" s="88">
        <v>0</v>
      </c>
      <c r="AF21" s="88">
        <v>0</v>
      </c>
      <c r="AG21" s="80">
        <v>0</v>
      </c>
      <c r="AH21" s="89">
        <f t="shared" si="3"/>
        <v>1</v>
      </c>
      <c r="AI21" s="13">
        <f t="shared" si="4"/>
        <v>240.36</v>
      </c>
      <c r="AJ21" s="13">
        <f t="shared" si="5"/>
        <v>44</v>
      </c>
      <c r="AK21" s="18">
        <v>0</v>
      </c>
      <c r="AL21" s="13">
        <v>44</v>
      </c>
      <c r="AM21" s="50">
        <f t="shared" si="6"/>
        <v>7.2108000000000008</v>
      </c>
      <c r="AN21" s="104">
        <f t="shared" si="7"/>
        <v>2.1632400000000001</v>
      </c>
      <c r="AO21" s="102">
        <f t="shared" si="8"/>
        <v>1.2258360000000001</v>
      </c>
      <c r="AP21" s="19">
        <f t="shared" si="9"/>
        <v>81.694125478448996</v>
      </c>
      <c r="AQ21" s="18">
        <f t="shared" si="10"/>
        <v>8</v>
      </c>
      <c r="AR21" s="117">
        <f t="shared" si="11"/>
        <v>20</v>
      </c>
      <c r="AS21" s="19">
        <f t="shared" si="12"/>
        <v>18.305874521551004</v>
      </c>
      <c r="AT21" s="107">
        <f t="shared" si="13"/>
        <v>215.88342158859473</v>
      </c>
      <c r="AU21" s="100">
        <f t="shared" si="14"/>
        <v>20.366598778004075</v>
      </c>
      <c r="AV21" s="46">
        <f t="shared" si="15"/>
        <v>20.366598778004075</v>
      </c>
      <c r="AW21" s="48">
        <f t="shared" si="16"/>
        <v>90.56592737499949</v>
      </c>
      <c r="AX21" s="18">
        <f t="shared" si="17"/>
        <v>8</v>
      </c>
      <c r="AY21" s="117">
        <f t="shared" si="18"/>
        <v>20</v>
      </c>
      <c r="AZ21" s="151">
        <v>0</v>
      </c>
      <c r="BA21" s="21">
        <f t="shared" si="19"/>
        <v>0</v>
      </c>
      <c r="BB21" s="20">
        <v>0</v>
      </c>
      <c r="BC21" s="36"/>
      <c r="BD21" s="20">
        <v>1</v>
      </c>
      <c r="BE21" s="20">
        <f t="shared" si="20"/>
        <v>8</v>
      </c>
      <c r="BF21" s="20">
        <v>4</v>
      </c>
      <c r="BG21" s="20">
        <f t="shared" si="21"/>
        <v>32</v>
      </c>
      <c r="BH21" s="20">
        <v>0</v>
      </c>
      <c r="BI21" s="20">
        <v>5</v>
      </c>
      <c r="BJ21" s="20">
        <v>0</v>
      </c>
      <c r="BK21" s="20">
        <v>0</v>
      </c>
      <c r="BL21" s="20" t="s">
        <v>308</v>
      </c>
      <c r="BM21" s="20" t="s">
        <v>309</v>
      </c>
      <c r="BN21" s="71">
        <f t="shared" si="22"/>
        <v>34</v>
      </c>
      <c r="BO21" s="123">
        <f t="shared" si="23"/>
        <v>51</v>
      </c>
      <c r="BP21" s="71">
        <f t="shared" si="24"/>
        <v>51</v>
      </c>
      <c r="BQ21" s="138">
        <v>9</v>
      </c>
      <c r="BR21" s="138">
        <v>15</v>
      </c>
      <c r="BS21" s="62"/>
      <c r="BT21" s="62"/>
      <c r="BU21" s="62"/>
    </row>
    <row r="22" spans="1:73" s="63" customFormat="1" ht="19.5" thickBot="1" x14ac:dyDescent="0.35">
      <c r="A22" s="67" t="s">
        <v>2</v>
      </c>
      <c r="B22" s="67" t="s">
        <v>3</v>
      </c>
      <c r="C22" s="129" t="s">
        <v>29</v>
      </c>
      <c r="D22" s="148">
        <v>13678</v>
      </c>
      <c r="E22" s="148"/>
      <c r="F22" s="16">
        <v>98.7</v>
      </c>
      <c r="G22" s="18">
        <f t="shared" si="0"/>
        <v>8</v>
      </c>
      <c r="H22" s="117">
        <f t="shared" si="1"/>
        <v>0</v>
      </c>
      <c r="I22" s="68" t="s">
        <v>284</v>
      </c>
      <c r="J22" s="69">
        <f t="shared" si="2"/>
        <v>5</v>
      </c>
      <c r="K22" s="24">
        <v>6</v>
      </c>
      <c r="L22" s="24">
        <v>1</v>
      </c>
      <c r="M22" s="24">
        <v>0</v>
      </c>
      <c r="N22" s="24">
        <v>1</v>
      </c>
      <c r="O22" s="24">
        <v>0</v>
      </c>
      <c r="P22" s="24">
        <v>0</v>
      </c>
      <c r="Q22" s="24">
        <v>0</v>
      </c>
      <c r="R22" s="17">
        <v>0</v>
      </c>
      <c r="S22" s="24">
        <v>0</v>
      </c>
      <c r="T22" s="24">
        <v>0</v>
      </c>
      <c r="U22" s="24">
        <v>0</v>
      </c>
      <c r="V22" s="157">
        <v>14158</v>
      </c>
      <c r="W22" s="157">
        <v>14158</v>
      </c>
      <c r="X22" s="202">
        <v>0</v>
      </c>
      <c r="Y22" s="202">
        <v>0</v>
      </c>
      <c r="Z22" s="202">
        <v>0</v>
      </c>
      <c r="AA22" s="211">
        <v>0</v>
      </c>
      <c r="AB22" s="211">
        <v>0</v>
      </c>
      <c r="AC22" s="211">
        <v>0</v>
      </c>
      <c r="AD22" s="219">
        <v>0</v>
      </c>
      <c r="AE22" s="219">
        <v>0</v>
      </c>
      <c r="AF22" s="219">
        <v>0</v>
      </c>
      <c r="AG22" s="80">
        <v>0</v>
      </c>
      <c r="AH22" s="89">
        <f t="shared" si="3"/>
        <v>0</v>
      </c>
      <c r="AI22" s="13">
        <f t="shared" si="4"/>
        <v>424.74</v>
      </c>
      <c r="AJ22" s="13">
        <f t="shared" si="5"/>
        <v>79</v>
      </c>
      <c r="AK22" s="18">
        <v>0</v>
      </c>
      <c r="AL22" s="13">
        <v>79</v>
      </c>
      <c r="AM22" s="50">
        <f t="shared" si="6"/>
        <v>12.7422</v>
      </c>
      <c r="AN22" s="104">
        <f t="shared" si="7"/>
        <v>3.8226600000000004</v>
      </c>
      <c r="AO22" s="102">
        <f t="shared" si="8"/>
        <v>2.1661739999999998</v>
      </c>
      <c r="AP22" s="19">
        <f t="shared" si="9"/>
        <v>81.400386118566644</v>
      </c>
      <c r="AQ22" s="18">
        <f t="shared" si="10"/>
        <v>8</v>
      </c>
      <c r="AR22" s="130">
        <f t="shared" si="11"/>
        <v>20</v>
      </c>
      <c r="AS22" s="19">
        <f t="shared" si="12"/>
        <v>18.599613881433346</v>
      </c>
      <c r="AT22" s="107">
        <f t="shared" si="13"/>
        <v>136.94278403275334</v>
      </c>
      <c r="AU22" s="100">
        <f t="shared" si="14"/>
        <v>0</v>
      </c>
      <c r="AV22" s="46">
        <f t="shared" si="15"/>
        <v>0</v>
      </c>
      <c r="AW22" s="48">
        <f t="shared" si="16"/>
        <v>100</v>
      </c>
      <c r="AX22" s="18">
        <f t="shared" si="17"/>
        <v>10</v>
      </c>
      <c r="AY22" s="117">
        <f t="shared" si="18"/>
        <v>25</v>
      </c>
      <c r="AZ22" s="151">
        <v>0</v>
      </c>
      <c r="BA22" s="21">
        <f t="shared" si="19"/>
        <v>0</v>
      </c>
      <c r="BB22" s="20">
        <v>1</v>
      </c>
      <c r="BC22" s="36"/>
      <c r="BD22" s="20">
        <v>6</v>
      </c>
      <c r="BE22" s="20">
        <f t="shared" si="20"/>
        <v>48</v>
      </c>
      <c r="BF22" s="20">
        <v>9</v>
      </c>
      <c r="BG22" s="20">
        <f t="shared" si="21"/>
        <v>72</v>
      </c>
      <c r="BH22" s="20">
        <v>2</v>
      </c>
      <c r="BI22" s="20">
        <v>14</v>
      </c>
      <c r="BJ22" s="20">
        <v>0</v>
      </c>
      <c r="BK22" s="20">
        <v>0</v>
      </c>
      <c r="BL22" s="20" t="s">
        <v>356</v>
      </c>
      <c r="BM22" s="20" t="s">
        <v>357</v>
      </c>
      <c r="BN22" s="71">
        <f t="shared" si="22"/>
        <v>31</v>
      </c>
      <c r="BO22" s="123">
        <f t="shared" si="23"/>
        <v>50</v>
      </c>
      <c r="BP22" s="71">
        <f t="shared" si="24"/>
        <v>50</v>
      </c>
      <c r="BQ22" s="138">
        <v>75</v>
      </c>
      <c r="BR22" s="138">
        <v>149</v>
      </c>
    </row>
    <row r="23" spans="1:73" s="63" customFormat="1" ht="19.5" thickBot="1" x14ac:dyDescent="0.35">
      <c r="A23" s="67" t="s">
        <v>2</v>
      </c>
      <c r="B23" s="67" t="s">
        <v>36</v>
      </c>
      <c r="C23" s="129" t="s">
        <v>54</v>
      </c>
      <c r="D23" s="148">
        <v>11716</v>
      </c>
      <c r="E23" s="148"/>
      <c r="F23" s="22">
        <v>122</v>
      </c>
      <c r="G23" s="18">
        <f t="shared" si="0"/>
        <v>10</v>
      </c>
      <c r="H23" s="117">
        <f t="shared" si="1"/>
        <v>3</v>
      </c>
      <c r="I23" s="68" t="s">
        <v>283</v>
      </c>
      <c r="J23" s="69">
        <f t="shared" si="2"/>
        <v>8</v>
      </c>
      <c r="K23" s="26">
        <v>3</v>
      </c>
      <c r="L23" s="26">
        <v>0</v>
      </c>
      <c r="M23" s="26">
        <v>0</v>
      </c>
      <c r="N23" s="26">
        <v>0</v>
      </c>
      <c r="O23" s="26">
        <v>0</v>
      </c>
      <c r="P23" s="26">
        <v>0</v>
      </c>
      <c r="Q23" s="26">
        <v>0</v>
      </c>
      <c r="R23" s="17">
        <v>0</v>
      </c>
      <c r="S23" s="26">
        <v>0</v>
      </c>
      <c r="T23" s="26">
        <v>0</v>
      </c>
      <c r="U23" s="26">
        <v>0</v>
      </c>
      <c r="V23" s="157">
        <v>6247</v>
      </c>
      <c r="W23" s="157">
        <v>6247</v>
      </c>
      <c r="X23" s="84">
        <v>0</v>
      </c>
      <c r="Y23" s="84">
        <v>0</v>
      </c>
      <c r="Z23" s="84">
        <v>0</v>
      </c>
      <c r="AA23" s="168">
        <v>0</v>
      </c>
      <c r="AB23" s="168">
        <v>0</v>
      </c>
      <c r="AC23" s="168">
        <v>2</v>
      </c>
      <c r="AD23" s="88">
        <v>0</v>
      </c>
      <c r="AE23" s="88">
        <v>0</v>
      </c>
      <c r="AF23" s="88">
        <v>0</v>
      </c>
      <c r="AG23" s="80">
        <v>0</v>
      </c>
      <c r="AH23" s="89">
        <f t="shared" si="3"/>
        <v>2</v>
      </c>
      <c r="AI23" s="13">
        <f t="shared" si="4"/>
        <v>187.41</v>
      </c>
      <c r="AJ23" s="13">
        <f t="shared" si="5"/>
        <v>35</v>
      </c>
      <c r="AK23" s="18">
        <v>1</v>
      </c>
      <c r="AL23" s="13">
        <v>34</v>
      </c>
      <c r="AM23" s="50">
        <f t="shared" si="6"/>
        <v>5.6223000000000001</v>
      </c>
      <c r="AN23" s="104">
        <f t="shared" si="7"/>
        <v>1.68669</v>
      </c>
      <c r="AO23" s="102">
        <f t="shared" si="8"/>
        <v>0.95579099999999995</v>
      </c>
      <c r="AP23" s="19">
        <f t="shared" si="9"/>
        <v>81.324369030467963</v>
      </c>
      <c r="AQ23" s="18">
        <f t="shared" si="10"/>
        <v>8</v>
      </c>
      <c r="AR23" s="117">
        <f t="shared" si="11"/>
        <v>20</v>
      </c>
      <c r="AS23" s="19">
        <f t="shared" si="12"/>
        <v>18.675630969532044</v>
      </c>
      <c r="AT23" s="107">
        <f t="shared" si="13"/>
        <v>70.542685216797537</v>
      </c>
      <c r="AU23" s="100">
        <f t="shared" si="14"/>
        <v>0</v>
      </c>
      <c r="AV23" s="46">
        <f t="shared" si="15"/>
        <v>17.070672584499828</v>
      </c>
      <c r="AW23" s="48">
        <f t="shared" si="16"/>
        <v>75.800931688329058</v>
      </c>
      <c r="AX23" s="18">
        <f t="shared" si="17"/>
        <v>8</v>
      </c>
      <c r="AY23" s="117">
        <f t="shared" si="18"/>
        <v>20</v>
      </c>
      <c r="AZ23" s="151">
        <v>0</v>
      </c>
      <c r="BA23" s="21">
        <f t="shared" si="19"/>
        <v>0</v>
      </c>
      <c r="BB23" s="20">
        <v>1</v>
      </c>
      <c r="BC23" s="36"/>
      <c r="BD23" s="20">
        <v>3</v>
      </c>
      <c r="BE23" s="20">
        <f t="shared" si="20"/>
        <v>24</v>
      </c>
      <c r="BF23" s="20">
        <v>5</v>
      </c>
      <c r="BG23" s="20">
        <f t="shared" si="21"/>
        <v>40</v>
      </c>
      <c r="BH23" s="20">
        <v>1</v>
      </c>
      <c r="BI23" s="20">
        <v>11</v>
      </c>
      <c r="BJ23" s="20">
        <v>0</v>
      </c>
      <c r="BK23" s="20">
        <v>0</v>
      </c>
      <c r="BL23" s="20" t="s">
        <v>356</v>
      </c>
      <c r="BM23" s="20" t="s">
        <v>357</v>
      </c>
      <c r="BN23" s="71">
        <f t="shared" si="22"/>
        <v>34</v>
      </c>
      <c r="BO23" s="123">
        <f t="shared" si="23"/>
        <v>51</v>
      </c>
      <c r="BP23" s="71">
        <f t="shared" si="24"/>
        <v>51</v>
      </c>
      <c r="BQ23" s="138">
        <v>44</v>
      </c>
      <c r="BR23" s="138">
        <v>84</v>
      </c>
    </row>
    <row r="24" spans="1:73" s="63" customFormat="1" ht="19.5" thickBot="1" x14ac:dyDescent="0.35">
      <c r="A24" s="67" t="s">
        <v>58</v>
      </c>
      <c r="B24" s="67" t="s">
        <v>59</v>
      </c>
      <c r="C24" s="129" t="s">
        <v>76</v>
      </c>
      <c r="D24" s="148">
        <v>100408</v>
      </c>
      <c r="E24" s="148"/>
      <c r="F24" s="23">
        <v>1638.1</v>
      </c>
      <c r="G24" s="18">
        <f t="shared" si="0"/>
        <v>10</v>
      </c>
      <c r="H24" s="117">
        <f t="shared" si="1"/>
        <v>8</v>
      </c>
      <c r="I24" s="68" t="s">
        <v>285</v>
      </c>
      <c r="J24" s="69">
        <f t="shared" si="2"/>
        <v>3</v>
      </c>
      <c r="K24" s="17">
        <v>6</v>
      </c>
      <c r="L24" s="17">
        <v>2</v>
      </c>
      <c r="M24" s="17">
        <v>1</v>
      </c>
      <c r="N24" s="17">
        <v>0</v>
      </c>
      <c r="O24" s="17">
        <v>0</v>
      </c>
      <c r="P24" s="17">
        <v>0</v>
      </c>
      <c r="Q24" s="17">
        <v>0</v>
      </c>
      <c r="R24" s="17">
        <v>0</v>
      </c>
      <c r="S24" s="17">
        <v>0</v>
      </c>
      <c r="T24" s="17">
        <v>0</v>
      </c>
      <c r="U24" s="17">
        <v>0</v>
      </c>
      <c r="V24" s="157">
        <v>46749</v>
      </c>
      <c r="W24" s="157">
        <v>46749</v>
      </c>
      <c r="X24" s="202">
        <v>13</v>
      </c>
      <c r="Y24" s="202">
        <v>0</v>
      </c>
      <c r="Z24" s="202">
        <v>0</v>
      </c>
      <c r="AA24" s="211">
        <v>1</v>
      </c>
      <c r="AB24" s="211">
        <v>0</v>
      </c>
      <c r="AC24" s="211">
        <v>0</v>
      </c>
      <c r="AD24" s="219">
        <v>7</v>
      </c>
      <c r="AE24" s="219">
        <v>0</v>
      </c>
      <c r="AF24" s="219">
        <v>0</v>
      </c>
      <c r="AG24" s="80">
        <v>0</v>
      </c>
      <c r="AH24" s="89">
        <f t="shared" si="3"/>
        <v>21</v>
      </c>
      <c r="AI24" s="13">
        <f t="shared" si="4"/>
        <v>1402.47</v>
      </c>
      <c r="AJ24" s="13">
        <f t="shared" si="5"/>
        <v>262</v>
      </c>
      <c r="AK24" s="18">
        <v>5</v>
      </c>
      <c r="AL24" s="13">
        <v>257</v>
      </c>
      <c r="AM24" s="50">
        <f t="shared" si="6"/>
        <v>42.074100000000001</v>
      </c>
      <c r="AN24" s="104">
        <f t="shared" si="7"/>
        <v>12.62223</v>
      </c>
      <c r="AO24" s="102">
        <f t="shared" si="8"/>
        <v>7.152597000000001</v>
      </c>
      <c r="AP24" s="19">
        <f t="shared" si="9"/>
        <v>81.318673483211768</v>
      </c>
      <c r="AQ24" s="18">
        <f t="shared" si="10"/>
        <v>8</v>
      </c>
      <c r="AR24" s="130">
        <f t="shared" si="11"/>
        <v>20</v>
      </c>
      <c r="AS24" s="19">
        <f t="shared" si="12"/>
        <v>18.681326516788239</v>
      </c>
      <c r="AT24" s="107">
        <f t="shared" si="13"/>
        <v>61.597608756274404</v>
      </c>
      <c r="AU24" s="100">
        <f t="shared" si="14"/>
        <v>12.94717552386264</v>
      </c>
      <c r="AV24" s="46">
        <f t="shared" si="15"/>
        <v>20.914668153931959</v>
      </c>
      <c r="AW24" s="48">
        <f t="shared" si="16"/>
        <v>66.04629858817114</v>
      </c>
      <c r="AX24" s="18">
        <f t="shared" si="17"/>
        <v>5</v>
      </c>
      <c r="AY24" s="117">
        <f t="shared" si="18"/>
        <v>8</v>
      </c>
      <c r="AZ24" s="151">
        <v>15</v>
      </c>
      <c r="BA24" s="21">
        <f t="shared" si="19"/>
        <v>14.939048681379969</v>
      </c>
      <c r="BB24" s="20">
        <v>1</v>
      </c>
      <c r="BC24" s="36"/>
      <c r="BD24" s="20">
        <v>1</v>
      </c>
      <c r="BE24" s="20">
        <f t="shared" si="20"/>
        <v>8</v>
      </c>
      <c r="BF24" s="20">
        <v>1</v>
      </c>
      <c r="BG24" s="20">
        <f t="shared" si="21"/>
        <v>8</v>
      </c>
      <c r="BH24" s="20">
        <v>0</v>
      </c>
      <c r="BI24" s="20">
        <v>10</v>
      </c>
      <c r="BJ24" s="20">
        <v>5</v>
      </c>
      <c r="BK24" s="20">
        <v>0</v>
      </c>
      <c r="BL24" s="20" t="s">
        <v>308</v>
      </c>
      <c r="BM24" s="20" t="s">
        <v>309</v>
      </c>
      <c r="BN24" s="71">
        <f t="shared" si="22"/>
        <v>31</v>
      </c>
      <c r="BO24" s="120">
        <f t="shared" si="23"/>
        <v>44</v>
      </c>
      <c r="BP24" s="70">
        <f t="shared" si="24"/>
        <v>39</v>
      </c>
      <c r="BQ24" s="138">
        <v>589</v>
      </c>
      <c r="BR24" s="138">
        <v>949</v>
      </c>
      <c r="BS24" s="62"/>
      <c r="BT24" s="62"/>
      <c r="BU24" s="62"/>
    </row>
    <row r="25" spans="1:73" s="63" customFormat="1" ht="19.5" thickBot="1" x14ac:dyDescent="0.35">
      <c r="A25" s="67" t="s">
        <v>2</v>
      </c>
      <c r="B25" s="67" t="s">
        <v>3</v>
      </c>
      <c r="C25" s="129" t="s">
        <v>22</v>
      </c>
      <c r="D25" s="148">
        <v>1300</v>
      </c>
      <c r="E25" s="148"/>
      <c r="F25" s="16">
        <v>57.3</v>
      </c>
      <c r="G25" s="18">
        <f t="shared" si="0"/>
        <v>5</v>
      </c>
      <c r="H25" s="117">
        <f t="shared" si="1"/>
        <v>0</v>
      </c>
      <c r="I25" s="68" t="s">
        <v>283</v>
      </c>
      <c r="J25" s="69">
        <f t="shared" si="2"/>
        <v>8</v>
      </c>
      <c r="K25" s="24">
        <v>1</v>
      </c>
      <c r="L25" s="24">
        <v>0</v>
      </c>
      <c r="M25" s="24">
        <v>0</v>
      </c>
      <c r="N25" s="24">
        <v>0</v>
      </c>
      <c r="O25" s="24">
        <v>0</v>
      </c>
      <c r="P25" s="24">
        <v>0</v>
      </c>
      <c r="Q25" s="24">
        <v>0</v>
      </c>
      <c r="R25" s="17">
        <v>0</v>
      </c>
      <c r="S25" s="24">
        <v>0</v>
      </c>
      <c r="T25" s="24">
        <v>0</v>
      </c>
      <c r="U25" s="24">
        <v>0</v>
      </c>
      <c r="V25" s="157">
        <v>3307</v>
      </c>
      <c r="W25" s="157">
        <v>3307</v>
      </c>
      <c r="X25" s="84">
        <v>0</v>
      </c>
      <c r="Y25" s="84">
        <v>0</v>
      </c>
      <c r="Z25" s="84">
        <v>0</v>
      </c>
      <c r="AA25" s="168">
        <v>0</v>
      </c>
      <c r="AB25" s="168">
        <v>0</v>
      </c>
      <c r="AC25" s="168">
        <v>0</v>
      </c>
      <c r="AD25" s="88">
        <v>0</v>
      </c>
      <c r="AE25" s="88">
        <v>0</v>
      </c>
      <c r="AF25" s="88">
        <v>0</v>
      </c>
      <c r="AG25" s="80">
        <v>0</v>
      </c>
      <c r="AH25" s="89">
        <f t="shared" si="3"/>
        <v>0</v>
      </c>
      <c r="AI25" s="13">
        <f t="shared" si="4"/>
        <v>99.21</v>
      </c>
      <c r="AJ25" s="13">
        <f t="shared" si="5"/>
        <v>19</v>
      </c>
      <c r="AK25" s="18">
        <v>0</v>
      </c>
      <c r="AL25" s="13">
        <v>19</v>
      </c>
      <c r="AM25" s="50">
        <f t="shared" si="6"/>
        <v>2.9763000000000002</v>
      </c>
      <c r="AN25" s="104">
        <f t="shared" si="7"/>
        <v>0.89288999999999996</v>
      </c>
      <c r="AO25" s="102">
        <f t="shared" si="8"/>
        <v>0.50597100000000006</v>
      </c>
      <c r="AP25" s="19">
        <f t="shared" si="9"/>
        <v>80.848704767664543</v>
      </c>
      <c r="AQ25" s="18">
        <f t="shared" si="10"/>
        <v>8</v>
      </c>
      <c r="AR25" s="130">
        <f t="shared" si="11"/>
        <v>20</v>
      </c>
      <c r="AS25" s="19">
        <f t="shared" si="12"/>
        <v>19.151295232335453</v>
      </c>
      <c r="AT25" s="107">
        <f t="shared" si="13"/>
        <v>336.55084615384618</v>
      </c>
      <c r="AU25" s="100">
        <f t="shared" si="14"/>
        <v>0</v>
      </c>
      <c r="AV25" s="46">
        <f t="shared" si="15"/>
        <v>0</v>
      </c>
      <c r="AW25" s="48">
        <f t="shared" si="16"/>
        <v>100</v>
      </c>
      <c r="AX25" s="18">
        <f t="shared" si="17"/>
        <v>10</v>
      </c>
      <c r="AY25" s="117">
        <f t="shared" si="18"/>
        <v>25</v>
      </c>
      <c r="AZ25" s="151">
        <v>0</v>
      </c>
      <c r="BA25" s="21">
        <f t="shared" si="19"/>
        <v>0</v>
      </c>
      <c r="BB25" s="20">
        <v>0</v>
      </c>
      <c r="BC25" s="36" t="s">
        <v>359</v>
      </c>
      <c r="BD25" s="20">
        <v>1</v>
      </c>
      <c r="BE25" s="20">
        <f t="shared" si="20"/>
        <v>8</v>
      </c>
      <c r="BF25" s="20">
        <v>2</v>
      </c>
      <c r="BG25" s="20">
        <f t="shared" si="21"/>
        <v>16</v>
      </c>
      <c r="BH25" s="20">
        <v>0</v>
      </c>
      <c r="BI25" s="20">
        <v>2</v>
      </c>
      <c r="BJ25" s="20">
        <v>0</v>
      </c>
      <c r="BK25" s="20">
        <v>0</v>
      </c>
      <c r="BL25" s="20" t="s">
        <v>356</v>
      </c>
      <c r="BM25" s="20" t="s">
        <v>357</v>
      </c>
      <c r="BN25" s="71">
        <f t="shared" si="22"/>
        <v>31</v>
      </c>
      <c r="BO25" s="120">
        <f t="shared" si="23"/>
        <v>53</v>
      </c>
      <c r="BP25" s="70">
        <f t="shared" si="24"/>
        <v>53</v>
      </c>
      <c r="BQ25" s="138">
        <v>6</v>
      </c>
      <c r="BR25" s="138">
        <v>19</v>
      </c>
    </row>
    <row r="26" spans="1:73" s="63" customFormat="1" ht="19.5" thickBot="1" x14ac:dyDescent="0.35">
      <c r="A26" s="67" t="s">
        <v>124</v>
      </c>
      <c r="B26" s="67" t="s">
        <v>145</v>
      </c>
      <c r="C26" s="129" t="s">
        <v>171</v>
      </c>
      <c r="D26" s="148">
        <v>5063</v>
      </c>
      <c r="E26" s="148"/>
      <c r="F26" s="16">
        <v>59.3</v>
      </c>
      <c r="G26" s="18">
        <f t="shared" si="0"/>
        <v>5</v>
      </c>
      <c r="H26" s="117">
        <f t="shared" si="1"/>
        <v>0</v>
      </c>
      <c r="I26" s="68" t="s">
        <v>283</v>
      </c>
      <c r="J26" s="69">
        <f t="shared" si="2"/>
        <v>8</v>
      </c>
      <c r="K26" s="17">
        <v>2</v>
      </c>
      <c r="L26" s="17">
        <v>0</v>
      </c>
      <c r="M26" s="17">
        <v>0</v>
      </c>
      <c r="N26" s="17">
        <v>0</v>
      </c>
      <c r="O26" s="17">
        <v>0</v>
      </c>
      <c r="P26" s="17">
        <v>0</v>
      </c>
      <c r="Q26" s="17">
        <v>0</v>
      </c>
      <c r="R26" s="17">
        <v>0</v>
      </c>
      <c r="S26" s="17">
        <v>0</v>
      </c>
      <c r="T26" s="17">
        <v>0</v>
      </c>
      <c r="U26" s="17">
        <v>0</v>
      </c>
      <c r="V26" s="157">
        <v>3828</v>
      </c>
      <c r="W26" s="157">
        <v>3828</v>
      </c>
      <c r="X26" s="84">
        <v>1</v>
      </c>
      <c r="Y26" s="84">
        <v>0</v>
      </c>
      <c r="Z26" s="84">
        <v>0</v>
      </c>
      <c r="AA26" s="168">
        <v>0</v>
      </c>
      <c r="AB26" s="168">
        <v>0</v>
      </c>
      <c r="AC26" s="168">
        <v>0</v>
      </c>
      <c r="AD26" s="88">
        <v>0</v>
      </c>
      <c r="AE26" s="88">
        <v>0</v>
      </c>
      <c r="AF26" s="88">
        <v>0</v>
      </c>
      <c r="AG26" s="80">
        <v>0</v>
      </c>
      <c r="AH26" s="89">
        <f t="shared" si="3"/>
        <v>1</v>
      </c>
      <c r="AI26" s="13">
        <f t="shared" si="4"/>
        <v>114.84</v>
      </c>
      <c r="AJ26" s="13">
        <f t="shared" si="5"/>
        <v>22</v>
      </c>
      <c r="AK26" s="18">
        <v>0</v>
      </c>
      <c r="AL26" s="13">
        <v>22</v>
      </c>
      <c r="AM26" s="50">
        <f t="shared" si="6"/>
        <v>3.4451999999999998</v>
      </c>
      <c r="AN26" s="104">
        <f t="shared" si="7"/>
        <v>1.03356</v>
      </c>
      <c r="AO26" s="102">
        <f t="shared" si="8"/>
        <v>0.58568399999999998</v>
      </c>
      <c r="AP26" s="19">
        <f t="shared" si="9"/>
        <v>80.842911877394641</v>
      </c>
      <c r="AQ26" s="18">
        <f t="shared" si="10"/>
        <v>8</v>
      </c>
      <c r="AR26" s="117">
        <f t="shared" si="11"/>
        <v>20</v>
      </c>
      <c r="AS26" s="19">
        <f t="shared" si="12"/>
        <v>19.157088122605366</v>
      </c>
      <c r="AT26" s="107">
        <f t="shared" si="13"/>
        <v>100.02852063993677</v>
      </c>
      <c r="AU26" s="100">
        <f t="shared" si="14"/>
        <v>19.751135690302192</v>
      </c>
      <c r="AV26" s="46">
        <f t="shared" si="15"/>
        <v>19.751135690302192</v>
      </c>
      <c r="AW26" s="48">
        <f t="shared" si="16"/>
        <v>80.254495853839032</v>
      </c>
      <c r="AX26" s="18">
        <f t="shared" si="17"/>
        <v>8</v>
      </c>
      <c r="AY26" s="117">
        <f t="shared" si="18"/>
        <v>20</v>
      </c>
      <c r="AZ26" s="151">
        <v>0</v>
      </c>
      <c r="BA26" s="21">
        <f t="shared" si="19"/>
        <v>0</v>
      </c>
      <c r="BB26" s="20">
        <v>0</v>
      </c>
      <c r="BC26" s="36" t="s">
        <v>317</v>
      </c>
      <c r="BD26" s="20">
        <v>2</v>
      </c>
      <c r="BE26" s="20">
        <f t="shared" si="20"/>
        <v>16</v>
      </c>
      <c r="BF26" s="20">
        <v>5</v>
      </c>
      <c r="BG26" s="20">
        <f t="shared" si="21"/>
        <v>40</v>
      </c>
      <c r="BH26" s="28">
        <v>0</v>
      </c>
      <c r="BI26" s="28">
        <v>7</v>
      </c>
      <c r="BJ26" s="28">
        <v>0</v>
      </c>
      <c r="BK26" s="28">
        <v>0</v>
      </c>
      <c r="BL26" s="28" t="s">
        <v>308</v>
      </c>
      <c r="BM26" s="28" t="s">
        <v>308</v>
      </c>
      <c r="BN26" s="71">
        <f t="shared" si="22"/>
        <v>29</v>
      </c>
      <c r="BO26" s="123">
        <f t="shared" si="23"/>
        <v>48</v>
      </c>
      <c r="BP26" s="71">
        <f t="shared" si="24"/>
        <v>48</v>
      </c>
      <c r="BQ26" s="138">
        <v>49</v>
      </c>
      <c r="BR26" s="138">
        <v>23</v>
      </c>
      <c r="BS26" s="62"/>
      <c r="BT26" s="62"/>
      <c r="BU26" s="62"/>
    </row>
    <row r="27" spans="1:73" s="63" customFormat="1" ht="19.5" thickBot="1" x14ac:dyDescent="0.35">
      <c r="A27" s="67" t="s">
        <v>2</v>
      </c>
      <c r="B27" s="67" t="s">
        <v>3</v>
      </c>
      <c r="C27" s="129" t="s">
        <v>18</v>
      </c>
      <c r="D27" s="148">
        <v>4415</v>
      </c>
      <c r="E27" s="148"/>
      <c r="F27" s="16">
        <v>189.9</v>
      </c>
      <c r="G27" s="18">
        <f t="shared" si="0"/>
        <v>10</v>
      </c>
      <c r="H27" s="117">
        <f t="shared" si="1"/>
        <v>3</v>
      </c>
      <c r="I27" s="68" t="s">
        <v>284</v>
      </c>
      <c r="J27" s="69">
        <f t="shared" si="2"/>
        <v>5</v>
      </c>
      <c r="K27" s="24">
        <v>2</v>
      </c>
      <c r="L27" s="24">
        <v>0</v>
      </c>
      <c r="M27" s="24">
        <v>0</v>
      </c>
      <c r="N27" s="24">
        <v>0</v>
      </c>
      <c r="O27" s="24">
        <v>0</v>
      </c>
      <c r="P27" s="24">
        <v>0</v>
      </c>
      <c r="Q27" s="24">
        <v>0</v>
      </c>
      <c r="R27" s="17">
        <v>0</v>
      </c>
      <c r="S27" s="24">
        <v>0</v>
      </c>
      <c r="T27" s="24">
        <v>0</v>
      </c>
      <c r="U27" s="24">
        <v>0</v>
      </c>
      <c r="V27" s="157">
        <v>5331</v>
      </c>
      <c r="W27" s="157">
        <v>5331</v>
      </c>
      <c r="X27" s="84">
        <v>1</v>
      </c>
      <c r="Y27" s="84">
        <v>0</v>
      </c>
      <c r="Z27" s="84">
        <v>0</v>
      </c>
      <c r="AA27" s="168">
        <v>0</v>
      </c>
      <c r="AB27" s="168">
        <v>0</v>
      </c>
      <c r="AC27" s="168">
        <v>0</v>
      </c>
      <c r="AD27" s="88">
        <v>0</v>
      </c>
      <c r="AE27" s="88">
        <v>0</v>
      </c>
      <c r="AF27" s="88">
        <v>0</v>
      </c>
      <c r="AG27" s="80">
        <v>0</v>
      </c>
      <c r="AH27" s="89">
        <f t="shared" si="3"/>
        <v>1</v>
      </c>
      <c r="AI27" s="13">
        <f t="shared" si="4"/>
        <v>159.93</v>
      </c>
      <c r="AJ27" s="13">
        <f t="shared" si="5"/>
        <v>31</v>
      </c>
      <c r="AK27" s="18">
        <v>0</v>
      </c>
      <c r="AL27" s="13">
        <v>31</v>
      </c>
      <c r="AM27" s="50">
        <f t="shared" si="6"/>
        <v>4.7979000000000003</v>
      </c>
      <c r="AN27" s="104">
        <f t="shared" si="7"/>
        <v>1.43937</v>
      </c>
      <c r="AO27" s="102">
        <f t="shared" si="8"/>
        <v>0.81564300000000001</v>
      </c>
      <c r="AP27" s="19">
        <f t="shared" si="9"/>
        <v>80.616519727380734</v>
      </c>
      <c r="AQ27" s="18">
        <f t="shared" si="10"/>
        <v>8</v>
      </c>
      <c r="AR27" s="130">
        <f t="shared" si="11"/>
        <v>20</v>
      </c>
      <c r="AS27" s="19">
        <f t="shared" si="12"/>
        <v>19.38348027261927</v>
      </c>
      <c r="AT27" s="107">
        <f t="shared" si="13"/>
        <v>159.74887882219704</v>
      </c>
      <c r="AU27" s="100">
        <f t="shared" si="14"/>
        <v>22.650056625141563</v>
      </c>
      <c r="AV27" s="46">
        <f t="shared" si="15"/>
        <v>22.650056625141563</v>
      </c>
      <c r="AW27" s="48">
        <f t="shared" si="16"/>
        <v>85.821461288406653</v>
      </c>
      <c r="AX27" s="18">
        <f t="shared" si="17"/>
        <v>8</v>
      </c>
      <c r="AY27" s="117">
        <f t="shared" si="18"/>
        <v>20</v>
      </c>
      <c r="AZ27" s="151">
        <v>1</v>
      </c>
      <c r="BA27" s="21">
        <f t="shared" si="19"/>
        <v>22.650056625141563</v>
      </c>
      <c r="BB27" s="20">
        <v>0</v>
      </c>
      <c r="BC27" s="36" t="s">
        <v>367</v>
      </c>
      <c r="BD27" s="20">
        <v>2</v>
      </c>
      <c r="BE27" s="20">
        <f t="shared" si="20"/>
        <v>16</v>
      </c>
      <c r="BF27" s="20">
        <v>4</v>
      </c>
      <c r="BG27" s="20">
        <f t="shared" si="21"/>
        <v>32</v>
      </c>
      <c r="BH27" s="20">
        <v>0</v>
      </c>
      <c r="BI27" s="20">
        <v>6</v>
      </c>
      <c r="BJ27" s="20">
        <v>0</v>
      </c>
      <c r="BK27" s="20">
        <v>0</v>
      </c>
      <c r="BL27" s="20" t="s">
        <v>356</v>
      </c>
      <c r="BM27" s="20" t="s">
        <v>357</v>
      </c>
      <c r="BN27" s="71">
        <f t="shared" si="22"/>
        <v>31</v>
      </c>
      <c r="BO27" s="123">
        <f t="shared" si="23"/>
        <v>48</v>
      </c>
      <c r="BP27" s="71">
        <f t="shared" si="24"/>
        <v>48</v>
      </c>
      <c r="BQ27" s="138">
        <v>24</v>
      </c>
      <c r="BR27" s="138">
        <v>40</v>
      </c>
      <c r="BS27" s="62"/>
      <c r="BT27" s="62"/>
      <c r="BU27" s="62"/>
    </row>
    <row r="28" spans="1:73" s="63" customFormat="1" ht="19.5" thickBot="1" x14ac:dyDescent="0.35">
      <c r="A28" s="67" t="s">
        <v>124</v>
      </c>
      <c r="B28" s="67" t="s">
        <v>145</v>
      </c>
      <c r="C28" s="129" t="s">
        <v>156</v>
      </c>
      <c r="D28" s="148">
        <v>1759</v>
      </c>
      <c r="E28" s="148"/>
      <c r="F28" s="16">
        <v>16.7</v>
      </c>
      <c r="G28" s="18">
        <f t="shared" si="0"/>
        <v>3</v>
      </c>
      <c r="H28" s="117">
        <f t="shared" si="1"/>
        <v>0</v>
      </c>
      <c r="I28" s="68" t="s">
        <v>283</v>
      </c>
      <c r="J28" s="69">
        <f t="shared" si="2"/>
        <v>8</v>
      </c>
      <c r="K28" s="17">
        <v>1</v>
      </c>
      <c r="L28" s="17">
        <v>0</v>
      </c>
      <c r="M28" s="17">
        <v>0</v>
      </c>
      <c r="N28" s="17">
        <v>0</v>
      </c>
      <c r="O28" s="17">
        <v>0</v>
      </c>
      <c r="P28" s="17">
        <v>0</v>
      </c>
      <c r="Q28" s="17">
        <v>0</v>
      </c>
      <c r="R28" s="17">
        <v>0</v>
      </c>
      <c r="S28" s="17">
        <v>0</v>
      </c>
      <c r="T28" s="17">
        <v>0</v>
      </c>
      <c r="U28" s="17">
        <v>0</v>
      </c>
      <c r="V28" s="157">
        <v>4285</v>
      </c>
      <c r="W28" s="157">
        <v>4285</v>
      </c>
      <c r="X28" s="186">
        <v>0</v>
      </c>
      <c r="Y28" s="186">
        <v>0</v>
      </c>
      <c r="Z28" s="186">
        <v>0</v>
      </c>
      <c r="AA28" s="190">
        <v>0</v>
      </c>
      <c r="AB28" s="190">
        <v>0</v>
      </c>
      <c r="AC28" s="190">
        <v>0</v>
      </c>
      <c r="AD28" s="188">
        <v>0</v>
      </c>
      <c r="AE28" s="188">
        <v>0</v>
      </c>
      <c r="AF28" s="188">
        <v>0</v>
      </c>
      <c r="AG28" s="189">
        <v>0</v>
      </c>
      <c r="AH28" s="89">
        <f t="shared" si="3"/>
        <v>0</v>
      </c>
      <c r="AI28" s="13">
        <f t="shared" si="4"/>
        <v>128.55000000000001</v>
      </c>
      <c r="AJ28" s="13">
        <f t="shared" si="5"/>
        <v>25</v>
      </c>
      <c r="AK28" s="18">
        <v>0</v>
      </c>
      <c r="AL28" s="13">
        <v>25</v>
      </c>
      <c r="AM28" s="50">
        <f t="shared" si="6"/>
        <v>3.8565000000000005</v>
      </c>
      <c r="AN28" s="104">
        <f t="shared" si="7"/>
        <v>1.1569500000000001</v>
      </c>
      <c r="AO28" s="102">
        <f t="shared" si="8"/>
        <v>0.65560499999999999</v>
      </c>
      <c r="AP28" s="19">
        <f t="shared" si="9"/>
        <v>80.552314274601315</v>
      </c>
      <c r="AQ28" s="18">
        <f t="shared" si="10"/>
        <v>8</v>
      </c>
      <c r="AR28" s="130">
        <f t="shared" si="11"/>
        <v>20</v>
      </c>
      <c r="AS28" s="19">
        <f t="shared" si="12"/>
        <v>19.447685725398674</v>
      </c>
      <c r="AT28" s="107">
        <f t="shared" si="13"/>
        <v>322.28851620238771</v>
      </c>
      <c r="AU28" s="100">
        <f t="shared" si="14"/>
        <v>0</v>
      </c>
      <c r="AV28" s="46">
        <f t="shared" si="15"/>
        <v>0</v>
      </c>
      <c r="AW28" s="48">
        <f t="shared" si="16"/>
        <v>100</v>
      </c>
      <c r="AX28" s="18">
        <f t="shared" si="17"/>
        <v>10</v>
      </c>
      <c r="AY28" s="117">
        <f t="shared" si="18"/>
        <v>25</v>
      </c>
      <c r="AZ28" s="151">
        <v>2</v>
      </c>
      <c r="BA28" s="21">
        <f t="shared" si="19"/>
        <v>113.70096645821489</v>
      </c>
      <c r="BB28" s="20">
        <v>0</v>
      </c>
      <c r="BC28" s="36" t="s">
        <v>324</v>
      </c>
      <c r="BD28" s="20">
        <v>1</v>
      </c>
      <c r="BE28" s="20">
        <f t="shared" si="20"/>
        <v>8</v>
      </c>
      <c r="BF28" s="20">
        <v>2</v>
      </c>
      <c r="BG28" s="20">
        <f t="shared" si="21"/>
        <v>16</v>
      </c>
      <c r="BH28" s="28">
        <v>0</v>
      </c>
      <c r="BI28" s="28">
        <v>2</v>
      </c>
      <c r="BJ28" s="28">
        <v>0</v>
      </c>
      <c r="BK28" s="20">
        <v>0</v>
      </c>
      <c r="BL28" s="28" t="s">
        <v>308</v>
      </c>
      <c r="BM28" s="28" t="s">
        <v>308</v>
      </c>
      <c r="BN28" s="71">
        <f t="shared" si="22"/>
        <v>29</v>
      </c>
      <c r="BO28" s="120">
        <f t="shared" si="23"/>
        <v>53</v>
      </c>
      <c r="BP28" s="70">
        <f t="shared" si="24"/>
        <v>53</v>
      </c>
      <c r="BQ28" s="138">
        <v>10</v>
      </c>
      <c r="BR28" s="138">
        <v>17</v>
      </c>
      <c r="BS28" s="62"/>
      <c r="BT28" s="62"/>
      <c r="BU28" s="62"/>
    </row>
    <row r="29" spans="1:73" s="63" customFormat="1" ht="19.5" thickBot="1" x14ac:dyDescent="0.35">
      <c r="A29" s="67" t="s">
        <v>2</v>
      </c>
      <c r="B29" s="67" t="s">
        <v>3</v>
      </c>
      <c r="C29" s="129" t="s">
        <v>14</v>
      </c>
      <c r="D29" s="148">
        <v>987</v>
      </c>
      <c r="E29" s="148"/>
      <c r="F29" s="16">
        <v>52.5</v>
      </c>
      <c r="G29" s="18">
        <f t="shared" si="0"/>
        <v>5</v>
      </c>
      <c r="H29" s="117">
        <f t="shared" si="1"/>
        <v>0</v>
      </c>
      <c r="I29" s="68" t="s">
        <v>283</v>
      </c>
      <c r="J29" s="69">
        <f t="shared" si="2"/>
        <v>8</v>
      </c>
      <c r="K29" s="24">
        <v>1</v>
      </c>
      <c r="L29" s="24">
        <v>0</v>
      </c>
      <c r="M29" s="24">
        <v>0</v>
      </c>
      <c r="N29" s="24">
        <v>0</v>
      </c>
      <c r="O29" s="24">
        <v>0</v>
      </c>
      <c r="P29" s="24">
        <v>0</v>
      </c>
      <c r="Q29" s="24">
        <v>0</v>
      </c>
      <c r="R29" s="17">
        <v>0</v>
      </c>
      <c r="S29" s="24">
        <v>0</v>
      </c>
      <c r="T29" s="24">
        <v>0</v>
      </c>
      <c r="U29" s="24">
        <v>0</v>
      </c>
      <c r="V29" s="157">
        <v>2362</v>
      </c>
      <c r="W29" s="157">
        <v>2362</v>
      </c>
      <c r="X29" s="84">
        <v>0</v>
      </c>
      <c r="Y29" s="84">
        <v>0</v>
      </c>
      <c r="Z29" s="84">
        <v>0</v>
      </c>
      <c r="AA29" s="168">
        <v>0</v>
      </c>
      <c r="AB29" s="168">
        <v>0</v>
      </c>
      <c r="AC29" s="168">
        <v>0</v>
      </c>
      <c r="AD29" s="88">
        <v>0</v>
      </c>
      <c r="AE29" s="88">
        <v>0</v>
      </c>
      <c r="AF29" s="88">
        <v>0</v>
      </c>
      <c r="AG29" s="80">
        <v>0</v>
      </c>
      <c r="AH29" s="89">
        <f t="shared" si="3"/>
        <v>0</v>
      </c>
      <c r="AI29" s="13">
        <f t="shared" si="4"/>
        <v>70.86</v>
      </c>
      <c r="AJ29" s="13">
        <f t="shared" si="5"/>
        <v>14</v>
      </c>
      <c r="AK29" s="18">
        <v>0</v>
      </c>
      <c r="AL29" s="13">
        <v>14</v>
      </c>
      <c r="AM29" s="50">
        <f t="shared" si="6"/>
        <v>2.1257999999999999</v>
      </c>
      <c r="AN29" s="104">
        <f t="shared" si="7"/>
        <v>0.63773999999999997</v>
      </c>
      <c r="AO29" s="102">
        <f t="shared" si="8"/>
        <v>0.36138599999999999</v>
      </c>
      <c r="AP29" s="19">
        <f t="shared" si="9"/>
        <v>80.242732147897271</v>
      </c>
      <c r="AQ29" s="18">
        <f t="shared" si="10"/>
        <v>8</v>
      </c>
      <c r="AR29" s="130">
        <f t="shared" si="11"/>
        <v>20</v>
      </c>
      <c r="AS29" s="19">
        <f t="shared" si="12"/>
        <v>19.757267852102739</v>
      </c>
      <c r="AT29" s="107">
        <f t="shared" si="13"/>
        <v>316.60851063829784</v>
      </c>
      <c r="AU29" s="100">
        <f t="shared" si="14"/>
        <v>0</v>
      </c>
      <c r="AV29" s="46">
        <f t="shared" si="15"/>
        <v>0</v>
      </c>
      <c r="AW29" s="48">
        <f t="shared" si="16"/>
        <v>100</v>
      </c>
      <c r="AX29" s="18">
        <f t="shared" si="17"/>
        <v>10</v>
      </c>
      <c r="AY29" s="117">
        <f t="shared" si="18"/>
        <v>25</v>
      </c>
      <c r="AZ29" s="151">
        <v>0</v>
      </c>
      <c r="BA29" s="21">
        <f t="shared" si="19"/>
        <v>0</v>
      </c>
      <c r="BB29" s="20">
        <v>0</v>
      </c>
      <c r="BC29" s="36" t="s">
        <v>365</v>
      </c>
      <c r="BD29" s="20">
        <v>1</v>
      </c>
      <c r="BE29" s="20">
        <f t="shared" si="20"/>
        <v>8</v>
      </c>
      <c r="BF29" s="20">
        <v>2</v>
      </c>
      <c r="BG29" s="20">
        <f t="shared" si="21"/>
        <v>16</v>
      </c>
      <c r="BH29" s="20">
        <v>0</v>
      </c>
      <c r="BI29" s="20">
        <v>2</v>
      </c>
      <c r="BJ29" s="20">
        <v>0</v>
      </c>
      <c r="BK29" s="20">
        <v>0</v>
      </c>
      <c r="BL29" s="20" t="s">
        <v>356</v>
      </c>
      <c r="BM29" s="20" t="s">
        <v>357</v>
      </c>
      <c r="BN29" s="71">
        <f t="shared" si="22"/>
        <v>31</v>
      </c>
      <c r="BO29" s="120">
        <f t="shared" si="23"/>
        <v>53</v>
      </c>
      <c r="BP29" s="70">
        <f t="shared" si="24"/>
        <v>53</v>
      </c>
      <c r="BQ29" s="138">
        <v>7</v>
      </c>
      <c r="BR29" s="138">
        <v>5</v>
      </c>
    </row>
    <row r="30" spans="1:73" s="63" customFormat="1" ht="19.5" thickBot="1" x14ac:dyDescent="0.35">
      <c r="A30" s="67" t="s">
        <v>216</v>
      </c>
      <c r="B30" s="67" t="s">
        <v>222</v>
      </c>
      <c r="C30" s="129" t="s">
        <v>271</v>
      </c>
      <c r="D30" s="148">
        <v>6524</v>
      </c>
      <c r="E30" s="148"/>
      <c r="F30" s="20">
        <v>326</v>
      </c>
      <c r="G30" s="18">
        <f t="shared" si="0"/>
        <v>10</v>
      </c>
      <c r="H30" s="117">
        <f t="shared" si="1"/>
        <v>3</v>
      </c>
      <c r="I30" s="68" t="s">
        <v>283</v>
      </c>
      <c r="J30" s="69">
        <f t="shared" si="2"/>
        <v>8</v>
      </c>
      <c r="K30" s="17">
        <v>2</v>
      </c>
      <c r="L30" s="17">
        <v>0</v>
      </c>
      <c r="M30" s="17">
        <v>0</v>
      </c>
      <c r="N30" s="17">
        <v>0</v>
      </c>
      <c r="O30" s="17">
        <v>0</v>
      </c>
      <c r="P30" s="17">
        <v>0</v>
      </c>
      <c r="Q30" s="17">
        <v>0</v>
      </c>
      <c r="R30" s="17">
        <v>0</v>
      </c>
      <c r="S30" s="17">
        <v>0</v>
      </c>
      <c r="T30" s="17">
        <v>0</v>
      </c>
      <c r="U30" s="17">
        <v>0</v>
      </c>
      <c r="V30" s="157">
        <v>5220</v>
      </c>
      <c r="W30" s="157">
        <v>5220</v>
      </c>
      <c r="X30" s="84">
        <v>1</v>
      </c>
      <c r="Y30" s="84">
        <v>0</v>
      </c>
      <c r="Z30" s="84">
        <v>0</v>
      </c>
      <c r="AA30" s="168">
        <v>0</v>
      </c>
      <c r="AB30" s="168">
        <v>0</v>
      </c>
      <c r="AC30" s="168">
        <v>0</v>
      </c>
      <c r="AD30" s="88">
        <v>0</v>
      </c>
      <c r="AE30" s="88">
        <v>0</v>
      </c>
      <c r="AF30" s="88">
        <v>0</v>
      </c>
      <c r="AG30" s="80">
        <v>0</v>
      </c>
      <c r="AH30" s="89">
        <f t="shared" si="3"/>
        <v>1</v>
      </c>
      <c r="AI30" s="13">
        <f t="shared" si="4"/>
        <v>156.6</v>
      </c>
      <c r="AJ30" s="13">
        <f t="shared" si="5"/>
        <v>31</v>
      </c>
      <c r="AK30" s="18">
        <v>1</v>
      </c>
      <c r="AL30" s="13">
        <v>30</v>
      </c>
      <c r="AM30" s="50">
        <f t="shared" si="6"/>
        <v>4.6979999999999995</v>
      </c>
      <c r="AN30" s="104">
        <f t="shared" si="7"/>
        <v>1.4094</v>
      </c>
      <c r="AO30" s="102">
        <f t="shared" si="8"/>
        <v>0.79865999999999981</v>
      </c>
      <c r="AP30" s="19">
        <f t="shared" si="9"/>
        <v>80.204342273307788</v>
      </c>
      <c r="AQ30" s="18">
        <f t="shared" si="10"/>
        <v>8</v>
      </c>
      <c r="AR30" s="130">
        <f t="shared" si="11"/>
        <v>20</v>
      </c>
      <c r="AS30" s="19">
        <f t="shared" si="12"/>
        <v>19.795657726692209</v>
      </c>
      <c r="AT30" s="107">
        <f t="shared" si="13"/>
        <v>105.85622317596565</v>
      </c>
      <c r="AU30" s="100">
        <f t="shared" si="14"/>
        <v>15.328019619865113</v>
      </c>
      <c r="AV30" s="46">
        <f t="shared" si="15"/>
        <v>15.328019619865113</v>
      </c>
      <c r="AW30" s="48">
        <f t="shared" si="16"/>
        <v>85.519963626148623</v>
      </c>
      <c r="AX30" s="18">
        <f t="shared" si="17"/>
        <v>8</v>
      </c>
      <c r="AY30" s="117">
        <f t="shared" si="18"/>
        <v>20</v>
      </c>
      <c r="AZ30" s="151">
        <v>0</v>
      </c>
      <c r="BA30" s="21">
        <f t="shared" si="19"/>
        <v>0</v>
      </c>
      <c r="BB30" s="28">
        <v>0</v>
      </c>
      <c r="BC30" s="37" t="s">
        <v>306</v>
      </c>
      <c r="BD30" s="28">
        <v>2</v>
      </c>
      <c r="BE30" s="20">
        <f t="shared" si="20"/>
        <v>16</v>
      </c>
      <c r="BF30" s="28">
        <v>4</v>
      </c>
      <c r="BG30" s="20">
        <f t="shared" si="21"/>
        <v>32</v>
      </c>
      <c r="BH30" s="28">
        <v>0</v>
      </c>
      <c r="BI30" s="28">
        <v>5</v>
      </c>
      <c r="BJ30" s="28">
        <v>0</v>
      </c>
      <c r="BK30" s="28">
        <v>0</v>
      </c>
      <c r="BL30" s="28" t="s">
        <v>308</v>
      </c>
      <c r="BM30" s="28" t="s">
        <v>309</v>
      </c>
      <c r="BN30" s="71">
        <f t="shared" si="22"/>
        <v>34</v>
      </c>
      <c r="BO30" s="120">
        <f t="shared" si="23"/>
        <v>51</v>
      </c>
      <c r="BP30" s="70">
        <f t="shared" si="24"/>
        <v>51</v>
      </c>
      <c r="BQ30" s="138">
        <v>45</v>
      </c>
      <c r="BR30" s="138">
        <v>50</v>
      </c>
    </row>
    <row r="31" spans="1:73" s="63" customFormat="1" ht="19.5" thickBot="1" x14ac:dyDescent="0.35">
      <c r="A31" s="67" t="s">
        <v>2</v>
      </c>
      <c r="B31" s="67" t="s">
        <v>36</v>
      </c>
      <c r="C31" s="129" t="s">
        <v>49</v>
      </c>
      <c r="D31" s="148">
        <v>135981</v>
      </c>
      <c r="E31" s="148">
        <v>117546</v>
      </c>
      <c r="F31" s="23">
        <v>1398.6</v>
      </c>
      <c r="G31" s="18">
        <f t="shared" si="0"/>
        <v>10</v>
      </c>
      <c r="H31" s="117">
        <f t="shared" si="1"/>
        <v>8</v>
      </c>
      <c r="I31" s="68" t="s">
        <v>285</v>
      </c>
      <c r="J31" s="69">
        <f t="shared" si="2"/>
        <v>3</v>
      </c>
      <c r="K31" s="26">
        <v>5</v>
      </c>
      <c r="L31" s="26">
        <v>1</v>
      </c>
      <c r="M31" s="26">
        <v>2</v>
      </c>
      <c r="N31" s="26">
        <v>1</v>
      </c>
      <c r="O31" s="26">
        <v>0</v>
      </c>
      <c r="P31" s="26">
        <v>0</v>
      </c>
      <c r="Q31" s="26">
        <v>0</v>
      </c>
      <c r="R31" s="17">
        <v>0</v>
      </c>
      <c r="S31" s="26">
        <v>0</v>
      </c>
      <c r="T31" s="26">
        <v>0</v>
      </c>
      <c r="U31" s="26">
        <v>0</v>
      </c>
      <c r="V31" s="157">
        <v>67652</v>
      </c>
      <c r="W31" s="157">
        <v>67652</v>
      </c>
      <c r="X31" s="84">
        <v>15</v>
      </c>
      <c r="Y31" s="84">
        <v>0</v>
      </c>
      <c r="Z31" s="84">
        <v>0</v>
      </c>
      <c r="AA31" s="168">
        <v>2</v>
      </c>
      <c r="AB31" s="168">
        <v>0</v>
      </c>
      <c r="AC31" s="168">
        <v>0</v>
      </c>
      <c r="AD31" s="88">
        <v>5</v>
      </c>
      <c r="AE31" s="88">
        <v>0</v>
      </c>
      <c r="AF31" s="88">
        <v>0</v>
      </c>
      <c r="AG31" s="80">
        <v>0</v>
      </c>
      <c r="AH31" s="89">
        <f t="shared" si="3"/>
        <v>22</v>
      </c>
      <c r="AI31" s="13">
        <f t="shared" si="4"/>
        <v>2029.56</v>
      </c>
      <c r="AJ31" s="13">
        <f t="shared" si="5"/>
        <v>404</v>
      </c>
      <c r="AK31" s="18">
        <v>9</v>
      </c>
      <c r="AL31" s="13">
        <v>395</v>
      </c>
      <c r="AM31" s="50">
        <f t="shared" si="6"/>
        <v>60.886800000000001</v>
      </c>
      <c r="AN31" s="104">
        <f t="shared" si="7"/>
        <v>18.26604</v>
      </c>
      <c r="AO31" s="102">
        <f t="shared" si="8"/>
        <v>10.350756000000001</v>
      </c>
      <c r="AP31" s="19">
        <f t="shared" si="9"/>
        <v>80.094207611502</v>
      </c>
      <c r="AQ31" s="18">
        <f t="shared" si="10"/>
        <v>8</v>
      </c>
      <c r="AR31" s="130">
        <f t="shared" si="11"/>
        <v>20</v>
      </c>
      <c r="AS31" s="19">
        <f t="shared" si="12"/>
        <v>19.905792388498</v>
      </c>
      <c r="AT31" s="107">
        <f t="shared" si="13"/>
        <v>65.820663180885575</v>
      </c>
      <c r="AU31" s="100">
        <f t="shared" si="14"/>
        <v>11.030952853707504</v>
      </c>
      <c r="AV31" s="46">
        <f t="shared" si="15"/>
        <v>16.178730852104341</v>
      </c>
      <c r="AW31" s="48">
        <f t="shared" si="16"/>
        <v>75.419982008320659</v>
      </c>
      <c r="AX31" s="18">
        <f t="shared" si="17"/>
        <v>8</v>
      </c>
      <c r="AY31" s="117">
        <f t="shared" si="18"/>
        <v>20</v>
      </c>
      <c r="AZ31" s="151">
        <v>25</v>
      </c>
      <c r="BA31" s="21">
        <f t="shared" si="19"/>
        <v>18.384921422845839</v>
      </c>
      <c r="BB31" s="20">
        <v>1</v>
      </c>
      <c r="BC31" s="36"/>
      <c r="BD31" s="20">
        <v>23</v>
      </c>
      <c r="BE31" s="20">
        <f t="shared" si="20"/>
        <v>184</v>
      </c>
      <c r="BF31" s="20">
        <v>13</v>
      </c>
      <c r="BG31" s="20">
        <f t="shared" si="21"/>
        <v>104</v>
      </c>
      <c r="BH31" s="20">
        <v>4</v>
      </c>
      <c r="BI31" s="20">
        <v>24</v>
      </c>
      <c r="BJ31" s="20">
        <v>5</v>
      </c>
      <c r="BK31" s="20">
        <v>0</v>
      </c>
      <c r="BL31" s="20" t="s">
        <v>356</v>
      </c>
      <c r="BM31" s="20" t="s">
        <v>357</v>
      </c>
      <c r="BN31" s="71">
        <f t="shared" si="22"/>
        <v>34</v>
      </c>
      <c r="BO31" s="120">
        <f t="shared" si="23"/>
        <v>56</v>
      </c>
      <c r="BP31" s="70">
        <f t="shared" si="24"/>
        <v>51</v>
      </c>
      <c r="BQ31" s="138">
        <v>484</v>
      </c>
      <c r="BR31" s="138">
        <v>446</v>
      </c>
      <c r="BS31" s="62"/>
      <c r="BT31" s="62"/>
      <c r="BU31" s="62"/>
    </row>
    <row r="32" spans="1:73" s="63" customFormat="1" ht="19.5" thickBot="1" x14ac:dyDescent="0.35">
      <c r="A32" s="67" t="s">
        <v>58</v>
      </c>
      <c r="B32" s="67" t="s">
        <v>59</v>
      </c>
      <c r="C32" s="129" t="s">
        <v>73</v>
      </c>
      <c r="D32" s="148">
        <v>72227</v>
      </c>
      <c r="E32" s="148"/>
      <c r="F32" s="23">
        <v>4776.7</v>
      </c>
      <c r="G32" s="18">
        <f t="shared" si="0"/>
        <v>10</v>
      </c>
      <c r="H32" s="117">
        <f t="shared" si="1"/>
        <v>10</v>
      </c>
      <c r="I32" s="68" t="s">
        <v>285</v>
      </c>
      <c r="J32" s="69">
        <f t="shared" si="2"/>
        <v>3</v>
      </c>
      <c r="K32" s="17">
        <v>3</v>
      </c>
      <c r="L32" s="17">
        <v>1</v>
      </c>
      <c r="M32" s="17">
        <v>1</v>
      </c>
      <c r="N32" s="17">
        <v>0</v>
      </c>
      <c r="O32" s="17">
        <v>0</v>
      </c>
      <c r="P32" s="17">
        <v>0</v>
      </c>
      <c r="Q32" s="17">
        <v>0</v>
      </c>
      <c r="R32" s="17">
        <v>0</v>
      </c>
      <c r="S32" s="17">
        <v>0</v>
      </c>
      <c r="T32" s="17">
        <v>0</v>
      </c>
      <c r="U32" s="17">
        <v>0</v>
      </c>
      <c r="V32" s="157">
        <v>45410</v>
      </c>
      <c r="W32" s="157">
        <v>45410</v>
      </c>
      <c r="X32" s="84">
        <v>13</v>
      </c>
      <c r="Y32" s="84">
        <v>0</v>
      </c>
      <c r="Z32" s="84">
        <v>0</v>
      </c>
      <c r="AA32" s="168">
        <v>3</v>
      </c>
      <c r="AB32" s="168">
        <v>0</v>
      </c>
      <c r="AC32" s="168">
        <v>0</v>
      </c>
      <c r="AD32" s="88">
        <v>4</v>
      </c>
      <c r="AE32" s="88">
        <v>0</v>
      </c>
      <c r="AF32" s="88">
        <v>0</v>
      </c>
      <c r="AG32" s="80">
        <v>0</v>
      </c>
      <c r="AH32" s="89">
        <f t="shared" si="3"/>
        <v>20</v>
      </c>
      <c r="AI32" s="13">
        <f t="shared" si="4"/>
        <v>1362.3</v>
      </c>
      <c r="AJ32" s="13">
        <f t="shared" si="5"/>
        <v>275</v>
      </c>
      <c r="AK32" s="18">
        <v>7</v>
      </c>
      <c r="AL32" s="13">
        <v>268</v>
      </c>
      <c r="AM32" s="50">
        <f t="shared" si="6"/>
        <v>40.869</v>
      </c>
      <c r="AN32" s="104">
        <f t="shared" si="7"/>
        <v>12.2607</v>
      </c>
      <c r="AO32" s="102">
        <f t="shared" si="8"/>
        <v>6.94773</v>
      </c>
      <c r="AP32" s="19">
        <f t="shared" si="9"/>
        <v>79.813550612934009</v>
      </c>
      <c r="AQ32" s="18">
        <f t="shared" si="10"/>
        <v>8</v>
      </c>
      <c r="AR32" s="130">
        <f t="shared" si="11"/>
        <v>20</v>
      </c>
      <c r="AS32" s="19">
        <f t="shared" si="12"/>
        <v>20.186449387065991</v>
      </c>
      <c r="AT32" s="107">
        <f t="shared" si="13"/>
        <v>83.1786312597782</v>
      </c>
      <c r="AU32" s="100">
        <f t="shared" si="14"/>
        <v>17.998809309537982</v>
      </c>
      <c r="AV32" s="46">
        <f t="shared" si="15"/>
        <v>27.690475860827668</v>
      </c>
      <c r="AW32" s="48">
        <f t="shared" si="16"/>
        <v>66.709627891872202</v>
      </c>
      <c r="AX32" s="18">
        <f t="shared" si="17"/>
        <v>5</v>
      </c>
      <c r="AY32" s="117">
        <f t="shared" si="18"/>
        <v>8</v>
      </c>
      <c r="AZ32" s="151">
        <v>24</v>
      </c>
      <c r="BA32" s="21">
        <f t="shared" si="19"/>
        <v>33.228571032993202</v>
      </c>
      <c r="BB32" s="20">
        <v>1</v>
      </c>
      <c r="BC32" s="36"/>
      <c r="BD32" s="20">
        <v>13</v>
      </c>
      <c r="BE32" s="20">
        <f t="shared" si="20"/>
        <v>104</v>
      </c>
      <c r="BF32" s="20">
        <v>8</v>
      </c>
      <c r="BG32" s="20">
        <f t="shared" si="21"/>
        <v>64</v>
      </c>
      <c r="BH32" s="20">
        <v>3</v>
      </c>
      <c r="BI32" s="20">
        <v>7</v>
      </c>
      <c r="BJ32" s="20">
        <v>5</v>
      </c>
      <c r="BK32" s="20">
        <v>0</v>
      </c>
      <c r="BL32" s="20" t="s">
        <v>308</v>
      </c>
      <c r="BM32" s="20" t="s">
        <v>309</v>
      </c>
      <c r="BN32" s="71">
        <f t="shared" si="22"/>
        <v>31</v>
      </c>
      <c r="BO32" s="120">
        <f t="shared" si="23"/>
        <v>46</v>
      </c>
      <c r="BP32" s="70">
        <f t="shared" si="24"/>
        <v>41</v>
      </c>
      <c r="BQ32" s="138">
        <v>437</v>
      </c>
      <c r="BR32" s="138">
        <v>472</v>
      </c>
      <c r="BS32" s="62"/>
      <c r="BT32" s="62"/>
      <c r="BU32" s="62"/>
    </row>
    <row r="33" spans="1:73" s="63" customFormat="1" ht="19.5" thickBot="1" x14ac:dyDescent="0.35">
      <c r="A33" s="67" t="s">
        <v>216</v>
      </c>
      <c r="B33" s="67" t="s">
        <v>245</v>
      </c>
      <c r="C33" s="129" t="s">
        <v>253</v>
      </c>
      <c r="D33" s="148">
        <v>30707</v>
      </c>
      <c r="E33" s="148"/>
      <c r="F33" s="20">
        <v>391.7</v>
      </c>
      <c r="G33" s="18">
        <f t="shared" si="0"/>
        <v>10</v>
      </c>
      <c r="H33" s="117">
        <f t="shared" si="1"/>
        <v>3</v>
      </c>
      <c r="I33" s="68" t="s">
        <v>285</v>
      </c>
      <c r="J33" s="69">
        <f t="shared" si="2"/>
        <v>3</v>
      </c>
      <c r="K33" s="17">
        <v>5</v>
      </c>
      <c r="L33" s="17">
        <v>2</v>
      </c>
      <c r="M33" s="17">
        <v>0</v>
      </c>
      <c r="N33" s="17">
        <v>0</v>
      </c>
      <c r="O33" s="17">
        <v>0</v>
      </c>
      <c r="P33" s="17">
        <v>0</v>
      </c>
      <c r="Q33" s="17">
        <v>0</v>
      </c>
      <c r="R33" s="17">
        <v>0</v>
      </c>
      <c r="S33" s="17">
        <v>0</v>
      </c>
      <c r="T33" s="17">
        <v>0</v>
      </c>
      <c r="U33" s="17">
        <v>0</v>
      </c>
      <c r="V33" s="157">
        <v>17309</v>
      </c>
      <c r="W33" s="157">
        <v>17309</v>
      </c>
      <c r="X33" s="84">
        <v>1</v>
      </c>
      <c r="Y33" s="84">
        <v>0</v>
      </c>
      <c r="Z33" s="84">
        <v>0</v>
      </c>
      <c r="AA33" s="168">
        <v>1</v>
      </c>
      <c r="AB33" s="168">
        <v>0</v>
      </c>
      <c r="AC33" s="168">
        <v>0</v>
      </c>
      <c r="AD33" s="88">
        <v>1</v>
      </c>
      <c r="AE33" s="88">
        <v>0</v>
      </c>
      <c r="AF33" s="88">
        <v>0</v>
      </c>
      <c r="AG33" s="80">
        <v>0</v>
      </c>
      <c r="AH33" s="89">
        <f t="shared" si="3"/>
        <v>3</v>
      </c>
      <c r="AI33" s="13">
        <f t="shared" si="4"/>
        <v>519.27</v>
      </c>
      <c r="AJ33" s="13">
        <f t="shared" si="5"/>
        <v>107</v>
      </c>
      <c r="AK33" s="18">
        <v>0</v>
      </c>
      <c r="AL33" s="13">
        <v>107</v>
      </c>
      <c r="AM33" s="50">
        <f t="shared" si="6"/>
        <v>15.578099999999999</v>
      </c>
      <c r="AN33" s="104">
        <f t="shared" si="7"/>
        <v>4.6734299999999998</v>
      </c>
      <c r="AO33" s="102">
        <f t="shared" si="8"/>
        <v>2.6482769999999998</v>
      </c>
      <c r="AP33" s="19">
        <f t="shared" si="9"/>
        <v>79.39414947907639</v>
      </c>
      <c r="AQ33" s="18">
        <f t="shared" si="10"/>
        <v>8</v>
      </c>
      <c r="AR33" s="117">
        <f t="shared" si="11"/>
        <v>20</v>
      </c>
      <c r="AS33" s="19">
        <f t="shared" si="12"/>
        <v>20.605850520923603</v>
      </c>
      <c r="AT33" s="107">
        <f t="shared" si="13"/>
        <v>74.575201094213043</v>
      </c>
      <c r="AU33" s="100">
        <f t="shared" si="14"/>
        <v>3.2565864460872112</v>
      </c>
      <c r="AV33" s="46">
        <f t="shared" si="15"/>
        <v>9.7697593382616343</v>
      </c>
      <c r="AW33" s="48">
        <f t="shared" si="16"/>
        <v>86.899452908052893</v>
      </c>
      <c r="AX33" s="18">
        <f t="shared" si="17"/>
        <v>8</v>
      </c>
      <c r="AY33" s="117">
        <f t="shared" si="18"/>
        <v>20</v>
      </c>
      <c r="AZ33" s="151">
        <v>4</v>
      </c>
      <c r="BA33" s="21">
        <f t="shared" si="19"/>
        <v>13.026345784348845</v>
      </c>
      <c r="BB33" s="20">
        <v>0</v>
      </c>
      <c r="BC33" s="36"/>
      <c r="BD33" s="20">
        <v>3</v>
      </c>
      <c r="BE33" s="20">
        <f t="shared" si="20"/>
        <v>24</v>
      </c>
      <c r="BF33" s="20">
        <v>10</v>
      </c>
      <c r="BG33" s="20">
        <f t="shared" si="21"/>
        <v>80</v>
      </c>
      <c r="BH33" s="20">
        <v>0</v>
      </c>
      <c r="BI33" s="20">
        <v>11</v>
      </c>
      <c r="BJ33" s="20">
        <v>5</v>
      </c>
      <c r="BK33" s="20">
        <v>0</v>
      </c>
      <c r="BL33" s="20" t="s">
        <v>308</v>
      </c>
      <c r="BM33" s="20" t="s">
        <v>309</v>
      </c>
      <c r="BN33" s="116">
        <f t="shared" si="22"/>
        <v>34</v>
      </c>
      <c r="BO33" s="133">
        <f t="shared" si="23"/>
        <v>51</v>
      </c>
      <c r="BP33" s="116">
        <f t="shared" si="24"/>
        <v>46</v>
      </c>
      <c r="BQ33" s="137">
        <v>106</v>
      </c>
      <c r="BR33" s="137">
        <v>167</v>
      </c>
    </row>
    <row r="34" spans="1:73" s="63" customFormat="1" ht="19.5" thickBot="1" x14ac:dyDescent="0.35">
      <c r="A34" s="67" t="s">
        <v>124</v>
      </c>
      <c r="B34" s="67" t="s">
        <v>192</v>
      </c>
      <c r="C34" s="129" t="s">
        <v>205</v>
      </c>
      <c r="D34" s="148">
        <v>5814</v>
      </c>
      <c r="E34" s="148"/>
      <c r="F34" s="16">
        <v>61.2</v>
      </c>
      <c r="G34" s="18">
        <f t="shared" si="0"/>
        <v>5</v>
      </c>
      <c r="H34" s="117">
        <f t="shared" si="1"/>
        <v>0</v>
      </c>
      <c r="I34" s="68" t="s">
        <v>282</v>
      </c>
      <c r="J34" s="69">
        <f t="shared" si="2"/>
        <v>10</v>
      </c>
      <c r="K34" s="17">
        <v>3</v>
      </c>
      <c r="L34" s="17">
        <v>1</v>
      </c>
      <c r="M34" s="17">
        <v>0</v>
      </c>
      <c r="N34" s="17">
        <v>0</v>
      </c>
      <c r="O34" s="17">
        <v>0</v>
      </c>
      <c r="P34" s="17">
        <v>0</v>
      </c>
      <c r="Q34" s="17">
        <v>0</v>
      </c>
      <c r="R34" s="17">
        <v>0</v>
      </c>
      <c r="S34" s="17">
        <v>0</v>
      </c>
      <c r="T34" s="17">
        <v>0</v>
      </c>
      <c r="U34" s="17">
        <v>0</v>
      </c>
      <c r="V34" s="157">
        <v>6853</v>
      </c>
      <c r="W34" s="157">
        <v>6853</v>
      </c>
      <c r="X34" s="186">
        <v>1</v>
      </c>
      <c r="Y34" s="186">
        <v>0</v>
      </c>
      <c r="Z34" s="186">
        <v>0</v>
      </c>
      <c r="AA34" s="190">
        <v>0</v>
      </c>
      <c r="AB34" s="190">
        <v>0</v>
      </c>
      <c r="AC34" s="190">
        <v>0</v>
      </c>
      <c r="AD34" s="188">
        <v>0</v>
      </c>
      <c r="AE34" s="188">
        <v>0</v>
      </c>
      <c r="AF34" s="188">
        <v>0</v>
      </c>
      <c r="AG34" s="189">
        <v>0</v>
      </c>
      <c r="AH34" s="89">
        <f t="shared" si="3"/>
        <v>1</v>
      </c>
      <c r="AI34" s="13">
        <f t="shared" si="4"/>
        <v>205.59</v>
      </c>
      <c r="AJ34" s="13">
        <f t="shared" si="5"/>
        <v>43</v>
      </c>
      <c r="AK34" s="18">
        <v>0</v>
      </c>
      <c r="AL34" s="13">
        <v>43</v>
      </c>
      <c r="AM34" s="50">
        <f t="shared" si="6"/>
        <v>6.1677</v>
      </c>
      <c r="AN34" s="104">
        <f t="shared" si="7"/>
        <v>1.8503100000000001</v>
      </c>
      <c r="AO34" s="102">
        <f t="shared" si="8"/>
        <v>1.0485089999999999</v>
      </c>
      <c r="AP34" s="19">
        <f t="shared" si="9"/>
        <v>79.084585826158857</v>
      </c>
      <c r="AQ34" s="18">
        <f t="shared" si="10"/>
        <v>8</v>
      </c>
      <c r="AR34" s="130">
        <f t="shared" si="11"/>
        <v>20</v>
      </c>
      <c r="AS34" s="19">
        <f t="shared" si="12"/>
        <v>20.915414173841139</v>
      </c>
      <c r="AT34" s="107">
        <f t="shared" si="13"/>
        <v>155.94287925696594</v>
      </c>
      <c r="AU34" s="100">
        <f t="shared" si="14"/>
        <v>17.199862401100791</v>
      </c>
      <c r="AV34" s="46">
        <f t="shared" si="15"/>
        <v>17.199862401100791</v>
      </c>
      <c r="AW34" s="48">
        <f t="shared" si="16"/>
        <v>88.970408598934156</v>
      </c>
      <c r="AX34" s="18">
        <f t="shared" si="17"/>
        <v>8</v>
      </c>
      <c r="AY34" s="117">
        <f t="shared" si="18"/>
        <v>20</v>
      </c>
      <c r="AZ34" s="151">
        <v>1</v>
      </c>
      <c r="BA34" s="21">
        <f t="shared" si="19"/>
        <v>17.199862401100791</v>
      </c>
      <c r="BB34" s="20">
        <v>1</v>
      </c>
      <c r="BC34" s="36"/>
      <c r="BD34" s="20">
        <v>5</v>
      </c>
      <c r="BE34" s="20">
        <v>3</v>
      </c>
      <c r="BF34" s="20">
        <v>6</v>
      </c>
      <c r="BG34" s="20">
        <f t="shared" si="21"/>
        <v>48</v>
      </c>
      <c r="BH34" s="20">
        <v>1</v>
      </c>
      <c r="BI34" s="20">
        <v>10</v>
      </c>
      <c r="BJ34" s="20">
        <v>0</v>
      </c>
      <c r="BK34" s="20">
        <v>0</v>
      </c>
      <c r="BL34" s="20" t="s">
        <v>308</v>
      </c>
      <c r="BM34" s="20" t="s">
        <v>309</v>
      </c>
      <c r="BN34" s="71">
        <f t="shared" si="22"/>
        <v>31</v>
      </c>
      <c r="BO34" s="120">
        <f t="shared" si="23"/>
        <v>50</v>
      </c>
      <c r="BP34" s="70">
        <f t="shared" si="24"/>
        <v>50</v>
      </c>
      <c r="BQ34" s="138">
        <v>21</v>
      </c>
      <c r="BR34" s="138">
        <v>32</v>
      </c>
    </row>
    <row r="35" spans="1:73" s="63" customFormat="1" ht="19.5" thickBot="1" x14ac:dyDescent="0.35">
      <c r="A35" s="67" t="s">
        <v>2</v>
      </c>
      <c r="B35" s="67" t="s">
        <v>3</v>
      </c>
      <c r="C35" s="129" t="s">
        <v>291</v>
      </c>
      <c r="D35" s="148">
        <v>4049</v>
      </c>
      <c r="E35" s="148"/>
      <c r="F35" s="16">
        <v>42.6</v>
      </c>
      <c r="G35" s="18">
        <f t="shared" si="0"/>
        <v>3</v>
      </c>
      <c r="H35" s="117">
        <f t="shared" si="1"/>
        <v>0</v>
      </c>
      <c r="I35" s="68" t="s">
        <v>282</v>
      </c>
      <c r="J35" s="69">
        <f t="shared" si="2"/>
        <v>10</v>
      </c>
      <c r="K35" s="24">
        <v>2</v>
      </c>
      <c r="L35" s="24">
        <v>1</v>
      </c>
      <c r="M35" s="24">
        <v>0</v>
      </c>
      <c r="N35" s="24">
        <v>0</v>
      </c>
      <c r="O35" s="24">
        <v>0</v>
      </c>
      <c r="P35" s="24">
        <v>0</v>
      </c>
      <c r="Q35" s="24">
        <v>0</v>
      </c>
      <c r="R35" s="17">
        <v>0</v>
      </c>
      <c r="S35" s="24">
        <v>0</v>
      </c>
      <c r="T35" s="24">
        <v>0</v>
      </c>
      <c r="U35" s="24">
        <v>0</v>
      </c>
      <c r="V35" s="157">
        <v>4441</v>
      </c>
      <c r="W35" s="157">
        <v>4441</v>
      </c>
      <c r="X35" s="84">
        <v>1</v>
      </c>
      <c r="Y35" s="84">
        <v>0</v>
      </c>
      <c r="Z35" s="84">
        <v>0</v>
      </c>
      <c r="AA35" s="168">
        <v>0</v>
      </c>
      <c r="AB35" s="168">
        <v>0</v>
      </c>
      <c r="AC35" s="168">
        <v>0</v>
      </c>
      <c r="AD35" s="88">
        <v>0</v>
      </c>
      <c r="AE35" s="88">
        <v>0</v>
      </c>
      <c r="AF35" s="88">
        <v>0</v>
      </c>
      <c r="AG35" s="80">
        <v>0</v>
      </c>
      <c r="AH35" s="89">
        <f t="shared" si="3"/>
        <v>1</v>
      </c>
      <c r="AI35" s="13">
        <f t="shared" si="4"/>
        <v>133.22999999999999</v>
      </c>
      <c r="AJ35" s="13">
        <f t="shared" si="5"/>
        <v>28</v>
      </c>
      <c r="AK35" s="18">
        <v>1</v>
      </c>
      <c r="AL35" s="13">
        <v>27</v>
      </c>
      <c r="AM35" s="50">
        <f t="shared" si="6"/>
        <v>3.9968999999999992</v>
      </c>
      <c r="AN35" s="104">
        <f t="shared" si="7"/>
        <v>1.1990699999999999</v>
      </c>
      <c r="AO35" s="102">
        <f t="shared" si="8"/>
        <v>0.67947299999999988</v>
      </c>
      <c r="AP35" s="19">
        <f t="shared" si="9"/>
        <v>78.983712377092246</v>
      </c>
      <c r="AQ35" s="18">
        <f t="shared" si="10"/>
        <v>8</v>
      </c>
      <c r="AR35" s="130">
        <f t="shared" si="11"/>
        <v>20</v>
      </c>
      <c r="AS35" s="19">
        <f t="shared" si="12"/>
        <v>21.016287622907758</v>
      </c>
      <c r="AT35" s="107">
        <f t="shared" si="13"/>
        <v>145.10849592491971</v>
      </c>
      <c r="AU35" s="100">
        <f t="shared" si="14"/>
        <v>24.69745616201531</v>
      </c>
      <c r="AV35" s="46">
        <f t="shared" si="15"/>
        <v>24.69745616201531</v>
      </c>
      <c r="AW35" s="48">
        <f t="shared" si="16"/>
        <v>82.980006784169291</v>
      </c>
      <c r="AX35" s="18">
        <f t="shared" si="17"/>
        <v>8</v>
      </c>
      <c r="AY35" s="117">
        <f t="shared" si="18"/>
        <v>20</v>
      </c>
      <c r="AZ35" s="151">
        <v>0</v>
      </c>
      <c r="BA35" s="21">
        <f t="shared" si="19"/>
        <v>0</v>
      </c>
      <c r="BB35" s="20">
        <v>0</v>
      </c>
      <c r="BC35" s="36" t="s">
        <v>368</v>
      </c>
      <c r="BD35" s="20">
        <v>1</v>
      </c>
      <c r="BE35" s="20">
        <f t="shared" ref="BE35:BE98" si="25">+BD35*8</f>
        <v>8</v>
      </c>
      <c r="BF35" s="20">
        <v>3</v>
      </c>
      <c r="BG35" s="20">
        <f t="shared" si="21"/>
        <v>24</v>
      </c>
      <c r="BH35" s="20">
        <v>0</v>
      </c>
      <c r="BI35" s="20">
        <v>4</v>
      </c>
      <c r="BJ35" s="20">
        <v>0</v>
      </c>
      <c r="BK35" s="20">
        <v>0</v>
      </c>
      <c r="BL35" s="20" t="s">
        <v>356</v>
      </c>
      <c r="BM35" s="20" t="s">
        <v>357</v>
      </c>
      <c r="BN35" s="71">
        <f t="shared" si="22"/>
        <v>29</v>
      </c>
      <c r="BO35" s="120">
        <f t="shared" si="23"/>
        <v>50</v>
      </c>
      <c r="BP35" s="70">
        <f t="shared" si="24"/>
        <v>50</v>
      </c>
      <c r="BQ35" s="138">
        <v>11</v>
      </c>
      <c r="BR35" s="138">
        <v>28</v>
      </c>
    </row>
    <row r="36" spans="1:73" s="63" customFormat="1" ht="19.5" thickBot="1" x14ac:dyDescent="0.35">
      <c r="A36" s="67" t="s">
        <v>216</v>
      </c>
      <c r="B36" s="67" t="s">
        <v>222</v>
      </c>
      <c r="C36" s="129" t="s">
        <v>275</v>
      </c>
      <c r="D36" s="148">
        <v>7795</v>
      </c>
      <c r="E36" s="148"/>
      <c r="F36" s="20">
        <v>407.3</v>
      </c>
      <c r="G36" s="18">
        <f t="shared" si="0"/>
        <v>10</v>
      </c>
      <c r="H36" s="117">
        <f t="shared" si="1"/>
        <v>3</v>
      </c>
      <c r="I36" s="68" t="s">
        <v>284</v>
      </c>
      <c r="J36" s="69">
        <f t="shared" si="2"/>
        <v>5</v>
      </c>
      <c r="K36" s="17">
        <v>1</v>
      </c>
      <c r="L36" s="17">
        <v>0</v>
      </c>
      <c r="M36" s="17">
        <v>0</v>
      </c>
      <c r="N36" s="17">
        <v>1</v>
      </c>
      <c r="O36" s="17">
        <v>0</v>
      </c>
      <c r="P36" s="17">
        <v>0</v>
      </c>
      <c r="Q36" s="17">
        <v>0</v>
      </c>
      <c r="R36" s="17">
        <v>0</v>
      </c>
      <c r="S36" s="17">
        <v>0</v>
      </c>
      <c r="T36" s="17">
        <v>0</v>
      </c>
      <c r="U36" s="17">
        <v>0</v>
      </c>
      <c r="V36" s="157">
        <v>5062</v>
      </c>
      <c r="W36" s="157">
        <v>5062</v>
      </c>
      <c r="X36" s="84">
        <v>0</v>
      </c>
      <c r="Y36" s="84">
        <v>0</v>
      </c>
      <c r="Z36" s="84">
        <v>0</v>
      </c>
      <c r="AA36" s="168">
        <v>0</v>
      </c>
      <c r="AB36" s="168">
        <v>0</v>
      </c>
      <c r="AC36" s="168">
        <v>0</v>
      </c>
      <c r="AD36" s="88">
        <v>0</v>
      </c>
      <c r="AE36" s="88">
        <v>0</v>
      </c>
      <c r="AF36" s="88">
        <v>0</v>
      </c>
      <c r="AG36" s="80">
        <v>0</v>
      </c>
      <c r="AH36" s="89">
        <f t="shared" si="3"/>
        <v>0</v>
      </c>
      <c r="AI36" s="13">
        <f t="shared" si="4"/>
        <v>151.86000000000001</v>
      </c>
      <c r="AJ36" s="13">
        <f t="shared" si="5"/>
        <v>34</v>
      </c>
      <c r="AK36" s="18">
        <v>0</v>
      </c>
      <c r="AL36" s="13">
        <v>34</v>
      </c>
      <c r="AM36" s="50">
        <f t="shared" si="6"/>
        <v>4.5558000000000005</v>
      </c>
      <c r="AN36" s="104">
        <f t="shared" si="7"/>
        <v>1.3667400000000001</v>
      </c>
      <c r="AO36" s="102">
        <f t="shared" si="8"/>
        <v>0.77448600000000012</v>
      </c>
      <c r="AP36" s="19">
        <f t="shared" si="9"/>
        <v>77.610957460819179</v>
      </c>
      <c r="AQ36" s="18">
        <f t="shared" si="10"/>
        <v>8</v>
      </c>
      <c r="AR36" s="117">
        <f t="shared" si="11"/>
        <v>20</v>
      </c>
      <c r="AS36" s="19">
        <f t="shared" si="12"/>
        <v>22.389042539180824</v>
      </c>
      <c r="AT36" s="107">
        <f t="shared" si="13"/>
        <v>85.914381013470191</v>
      </c>
      <c r="AU36" s="100">
        <f t="shared" si="14"/>
        <v>0</v>
      </c>
      <c r="AV36" s="46">
        <f t="shared" si="15"/>
        <v>0</v>
      </c>
      <c r="AW36" s="48">
        <f t="shared" si="16"/>
        <v>100</v>
      </c>
      <c r="AX36" s="18">
        <f t="shared" si="17"/>
        <v>10</v>
      </c>
      <c r="AY36" s="117">
        <f t="shared" si="18"/>
        <v>25</v>
      </c>
      <c r="AZ36" s="151">
        <v>2</v>
      </c>
      <c r="BA36" s="21">
        <f t="shared" si="19"/>
        <v>25.657472738935219</v>
      </c>
      <c r="BB36" s="28">
        <v>0</v>
      </c>
      <c r="BC36" s="37" t="s">
        <v>307</v>
      </c>
      <c r="BD36" s="28">
        <v>2</v>
      </c>
      <c r="BE36" s="20">
        <f t="shared" si="25"/>
        <v>16</v>
      </c>
      <c r="BF36" s="28">
        <v>2</v>
      </c>
      <c r="BG36" s="20">
        <f t="shared" si="21"/>
        <v>16</v>
      </c>
      <c r="BH36" s="28">
        <v>0</v>
      </c>
      <c r="BI36" s="28">
        <v>4</v>
      </c>
      <c r="BJ36" s="20">
        <v>10</v>
      </c>
      <c r="BK36" s="28">
        <v>0</v>
      </c>
      <c r="BL36" s="28" t="s">
        <v>308</v>
      </c>
      <c r="BM36" s="28" t="s">
        <v>309</v>
      </c>
      <c r="BN36" s="70">
        <f t="shared" si="22"/>
        <v>43</v>
      </c>
      <c r="BO36" s="120">
        <f t="shared" si="23"/>
        <v>63</v>
      </c>
      <c r="BP36" s="71">
        <f t="shared" si="24"/>
        <v>53</v>
      </c>
      <c r="BQ36" s="138">
        <v>43</v>
      </c>
      <c r="BR36" s="138">
        <v>42</v>
      </c>
    </row>
    <row r="37" spans="1:73" s="63" customFormat="1" x14ac:dyDescent="0.3">
      <c r="A37" s="67" t="s">
        <v>124</v>
      </c>
      <c r="B37" s="67" t="s">
        <v>192</v>
      </c>
      <c r="C37" s="129" t="s">
        <v>215</v>
      </c>
      <c r="D37" s="148">
        <v>82258</v>
      </c>
      <c r="E37" s="148"/>
      <c r="F37" s="16">
        <v>569.4</v>
      </c>
      <c r="G37" s="18">
        <f t="shared" si="0"/>
        <v>10</v>
      </c>
      <c r="H37" s="117">
        <f t="shared" si="1"/>
        <v>5</v>
      </c>
      <c r="I37" s="68" t="s">
        <v>285</v>
      </c>
      <c r="J37" s="69">
        <f t="shared" si="2"/>
        <v>3</v>
      </c>
      <c r="K37" s="17">
        <v>8</v>
      </c>
      <c r="L37" s="17">
        <v>2</v>
      </c>
      <c r="M37" s="17">
        <v>2</v>
      </c>
      <c r="N37" s="17">
        <v>1</v>
      </c>
      <c r="O37" s="17">
        <v>1</v>
      </c>
      <c r="P37" s="17">
        <v>1</v>
      </c>
      <c r="Q37" s="17">
        <v>0</v>
      </c>
      <c r="R37" s="17">
        <v>1</v>
      </c>
      <c r="S37" s="17">
        <v>0</v>
      </c>
      <c r="T37" s="17">
        <v>0</v>
      </c>
      <c r="U37" s="17">
        <v>0</v>
      </c>
      <c r="V37" s="157">
        <v>70685</v>
      </c>
      <c r="W37" s="157">
        <v>70685</v>
      </c>
      <c r="X37" s="193">
        <v>6</v>
      </c>
      <c r="Y37" s="193">
        <v>5</v>
      </c>
      <c r="Z37" s="193">
        <v>49</v>
      </c>
      <c r="AA37" s="194">
        <v>3</v>
      </c>
      <c r="AB37" s="194">
        <v>0</v>
      </c>
      <c r="AC37" s="194">
        <v>2</v>
      </c>
      <c r="AD37" s="195">
        <v>2</v>
      </c>
      <c r="AE37" s="195">
        <v>5</v>
      </c>
      <c r="AF37" s="195">
        <v>6</v>
      </c>
      <c r="AG37" s="196">
        <v>10</v>
      </c>
      <c r="AH37" s="89">
        <f t="shared" si="3"/>
        <v>88</v>
      </c>
      <c r="AI37" s="13">
        <f t="shared" si="4"/>
        <v>2120.5500000000002</v>
      </c>
      <c r="AJ37" s="13">
        <f t="shared" si="5"/>
        <v>477</v>
      </c>
      <c r="AK37" s="18">
        <v>17</v>
      </c>
      <c r="AL37" s="13">
        <v>460</v>
      </c>
      <c r="AM37" s="50">
        <f t="shared" si="6"/>
        <v>63.616500000000002</v>
      </c>
      <c r="AN37" s="104">
        <f t="shared" si="7"/>
        <v>19.084950000000003</v>
      </c>
      <c r="AO37" s="102">
        <f t="shared" si="8"/>
        <v>10.814805000000002</v>
      </c>
      <c r="AP37" s="19">
        <f t="shared" si="9"/>
        <v>77.505835750159164</v>
      </c>
      <c r="AQ37" s="18">
        <f t="shared" si="10"/>
        <v>8</v>
      </c>
      <c r="AR37" s="130">
        <f t="shared" si="11"/>
        <v>20</v>
      </c>
      <c r="AS37" s="19">
        <f t="shared" si="12"/>
        <v>22.494164249840843</v>
      </c>
      <c r="AT37" s="107">
        <f t="shared" si="13"/>
        <v>113.68651681295438</v>
      </c>
      <c r="AU37" s="100">
        <f t="shared" si="14"/>
        <v>72.941233679398962</v>
      </c>
      <c r="AV37" s="46">
        <f t="shared" si="15"/>
        <v>106.98047606311847</v>
      </c>
      <c r="AW37" s="48">
        <f t="shared" si="16"/>
        <v>5.8987124751734541</v>
      </c>
      <c r="AX37" s="18">
        <f t="shared" si="17"/>
        <v>0</v>
      </c>
      <c r="AY37" s="117">
        <f t="shared" si="18"/>
        <v>0</v>
      </c>
      <c r="AZ37" s="151">
        <v>13</v>
      </c>
      <c r="BA37" s="21">
        <f t="shared" si="19"/>
        <v>15.803933963869776</v>
      </c>
      <c r="BB37" s="20">
        <v>1</v>
      </c>
      <c r="BC37" s="36"/>
      <c r="BD37" s="20">
        <v>15</v>
      </c>
      <c r="BE37" s="20">
        <f t="shared" si="25"/>
        <v>120</v>
      </c>
      <c r="BF37" s="20">
        <v>25</v>
      </c>
      <c r="BG37" s="20">
        <f t="shared" si="21"/>
        <v>200</v>
      </c>
      <c r="BH37" s="20">
        <v>12</v>
      </c>
      <c r="BI37" s="20">
        <v>24</v>
      </c>
      <c r="BJ37" s="20">
        <v>5</v>
      </c>
      <c r="BK37" s="20">
        <v>15</v>
      </c>
      <c r="BL37" s="20" t="s">
        <v>308</v>
      </c>
      <c r="BM37" s="20" t="s">
        <v>309</v>
      </c>
      <c r="BN37" s="71">
        <f t="shared" si="22"/>
        <v>26</v>
      </c>
      <c r="BO37" s="123">
        <f t="shared" si="23"/>
        <v>33</v>
      </c>
      <c r="BP37" s="70">
        <f t="shared" si="24"/>
        <v>43</v>
      </c>
      <c r="BQ37" s="138">
        <v>523</v>
      </c>
      <c r="BR37" s="138">
        <v>833</v>
      </c>
      <c r="BS37" s="62"/>
      <c r="BT37" s="62"/>
      <c r="BU37" s="62"/>
    </row>
    <row r="38" spans="1:73" s="63" customFormat="1" ht="19.5" thickBot="1" x14ac:dyDescent="0.35">
      <c r="A38" s="67" t="s">
        <v>2</v>
      </c>
      <c r="B38" s="67" t="s">
        <v>36</v>
      </c>
      <c r="C38" s="129" t="s">
        <v>50</v>
      </c>
      <c r="D38" s="148">
        <v>11728</v>
      </c>
      <c r="E38" s="148"/>
      <c r="F38" s="16">
        <v>254.4</v>
      </c>
      <c r="G38" s="18">
        <f t="shared" si="0"/>
        <v>10</v>
      </c>
      <c r="H38" s="117">
        <f t="shared" si="1"/>
        <v>3</v>
      </c>
      <c r="I38" s="68" t="s">
        <v>285</v>
      </c>
      <c r="J38" s="69">
        <f t="shared" si="2"/>
        <v>3</v>
      </c>
      <c r="K38" s="26">
        <v>1</v>
      </c>
      <c r="L38" s="26">
        <v>1</v>
      </c>
      <c r="M38" s="26">
        <v>0</v>
      </c>
      <c r="N38" s="26">
        <v>0</v>
      </c>
      <c r="O38" s="26">
        <v>0</v>
      </c>
      <c r="P38" s="26">
        <v>0</v>
      </c>
      <c r="Q38" s="26">
        <v>0</v>
      </c>
      <c r="R38" s="17">
        <v>0</v>
      </c>
      <c r="S38" s="26">
        <v>0</v>
      </c>
      <c r="T38" s="26">
        <v>0</v>
      </c>
      <c r="U38" s="26">
        <v>0</v>
      </c>
      <c r="V38" s="157">
        <v>8743</v>
      </c>
      <c r="W38" s="157">
        <v>8743</v>
      </c>
      <c r="X38" s="199">
        <v>0</v>
      </c>
      <c r="Y38" s="199">
        <v>0</v>
      </c>
      <c r="Z38" s="199">
        <v>0</v>
      </c>
      <c r="AA38" s="208">
        <v>0</v>
      </c>
      <c r="AB38" s="208">
        <v>0</v>
      </c>
      <c r="AC38" s="208">
        <v>0</v>
      </c>
      <c r="AD38" s="216">
        <v>0</v>
      </c>
      <c r="AE38" s="216">
        <v>0</v>
      </c>
      <c r="AF38" s="216">
        <v>0</v>
      </c>
      <c r="AG38" s="224">
        <v>0</v>
      </c>
      <c r="AH38" s="89">
        <f t="shared" si="3"/>
        <v>0</v>
      </c>
      <c r="AI38" s="13">
        <f t="shared" si="4"/>
        <v>262.29000000000002</v>
      </c>
      <c r="AJ38" s="13">
        <f t="shared" si="5"/>
        <v>59</v>
      </c>
      <c r="AK38" s="18">
        <v>1</v>
      </c>
      <c r="AL38" s="13">
        <v>58</v>
      </c>
      <c r="AM38" s="50">
        <f t="shared" si="6"/>
        <v>7.8687000000000014</v>
      </c>
      <c r="AN38" s="104">
        <f t="shared" si="7"/>
        <v>2.3606100000000003</v>
      </c>
      <c r="AO38" s="102">
        <f t="shared" si="8"/>
        <v>1.3376790000000003</v>
      </c>
      <c r="AP38" s="19">
        <f t="shared" si="9"/>
        <v>77.505814175149652</v>
      </c>
      <c r="AQ38" s="18">
        <f t="shared" si="10"/>
        <v>8</v>
      </c>
      <c r="AR38" s="117">
        <f t="shared" si="11"/>
        <v>20</v>
      </c>
      <c r="AS38" s="19">
        <f t="shared" si="12"/>
        <v>22.494185824850355</v>
      </c>
      <c r="AT38" s="107">
        <f t="shared" si="13"/>
        <v>98.62712312414736</v>
      </c>
      <c r="AU38" s="100">
        <f t="shared" si="14"/>
        <v>0</v>
      </c>
      <c r="AV38" s="46">
        <f t="shared" si="15"/>
        <v>0</v>
      </c>
      <c r="AW38" s="48">
        <f t="shared" si="16"/>
        <v>100</v>
      </c>
      <c r="AX38" s="18">
        <f t="shared" si="17"/>
        <v>10</v>
      </c>
      <c r="AY38" s="117">
        <f t="shared" si="18"/>
        <v>25</v>
      </c>
      <c r="AZ38" s="151">
        <v>2</v>
      </c>
      <c r="BA38" s="21">
        <f t="shared" si="19"/>
        <v>17.053206002728512</v>
      </c>
      <c r="BB38" s="20">
        <v>0</v>
      </c>
      <c r="BC38" s="36"/>
      <c r="BD38" s="20">
        <v>1</v>
      </c>
      <c r="BE38" s="20">
        <f t="shared" si="25"/>
        <v>8</v>
      </c>
      <c r="BF38" s="20">
        <v>5</v>
      </c>
      <c r="BG38" s="20">
        <f t="shared" si="21"/>
        <v>40</v>
      </c>
      <c r="BH38" s="20">
        <v>1</v>
      </c>
      <c r="BI38" s="20">
        <v>10</v>
      </c>
      <c r="BJ38" s="20">
        <v>10</v>
      </c>
      <c r="BK38" s="20">
        <v>0</v>
      </c>
      <c r="BL38" s="20" t="s">
        <v>356</v>
      </c>
      <c r="BM38" s="20" t="s">
        <v>357</v>
      </c>
      <c r="BN38" s="71">
        <f t="shared" si="22"/>
        <v>41</v>
      </c>
      <c r="BO38" s="123">
        <f t="shared" si="23"/>
        <v>61</v>
      </c>
      <c r="BP38" s="127">
        <f t="shared" si="24"/>
        <v>51</v>
      </c>
      <c r="BQ38" s="138">
        <v>56</v>
      </c>
      <c r="BR38" s="138">
        <v>81</v>
      </c>
      <c r="BS38" s="62"/>
      <c r="BT38" s="62"/>
      <c r="BU38" s="62"/>
    </row>
    <row r="39" spans="1:73" s="63" customFormat="1" ht="19.5" thickBot="1" x14ac:dyDescent="0.35">
      <c r="A39" s="67" t="s">
        <v>124</v>
      </c>
      <c r="B39" s="67" t="s">
        <v>125</v>
      </c>
      <c r="C39" s="129" t="s">
        <v>126</v>
      </c>
      <c r="D39" s="148">
        <v>15842</v>
      </c>
      <c r="E39" s="148"/>
      <c r="F39" s="16">
        <v>147.19999999999999</v>
      </c>
      <c r="G39" s="18">
        <f t="shared" si="0"/>
        <v>10</v>
      </c>
      <c r="H39" s="117">
        <f t="shared" si="1"/>
        <v>3</v>
      </c>
      <c r="I39" s="68" t="s">
        <v>284</v>
      </c>
      <c r="J39" s="69">
        <f t="shared" si="2"/>
        <v>5</v>
      </c>
      <c r="K39" s="17">
        <v>1</v>
      </c>
      <c r="L39" s="17">
        <v>1</v>
      </c>
      <c r="M39" s="17">
        <v>0</v>
      </c>
      <c r="N39" s="17">
        <v>1</v>
      </c>
      <c r="O39" s="17">
        <v>0</v>
      </c>
      <c r="P39" s="17">
        <v>0</v>
      </c>
      <c r="Q39" s="17">
        <v>0</v>
      </c>
      <c r="R39" s="17">
        <v>0</v>
      </c>
      <c r="S39" s="17">
        <v>0</v>
      </c>
      <c r="T39" s="17">
        <v>0</v>
      </c>
      <c r="U39" s="17">
        <v>0</v>
      </c>
      <c r="V39" s="157">
        <v>14739</v>
      </c>
      <c r="W39" s="157">
        <v>14739</v>
      </c>
      <c r="X39" s="84">
        <v>0</v>
      </c>
      <c r="Y39" s="84">
        <v>0</v>
      </c>
      <c r="Z39" s="84">
        <v>0</v>
      </c>
      <c r="AA39" s="168">
        <v>0</v>
      </c>
      <c r="AB39" s="168">
        <v>0</v>
      </c>
      <c r="AC39" s="168">
        <v>0</v>
      </c>
      <c r="AD39" s="88">
        <v>0</v>
      </c>
      <c r="AE39" s="88">
        <v>0</v>
      </c>
      <c r="AF39" s="88">
        <v>0</v>
      </c>
      <c r="AG39" s="80">
        <v>0</v>
      </c>
      <c r="AH39" s="89">
        <f t="shared" si="3"/>
        <v>0</v>
      </c>
      <c r="AI39" s="13">
        <f t="shared" si="4"/>
        <v>442.17</v>
      </c>
      <c r="AJ39" s="13">
        <f t="shared" si="5"/>
        <v>100</v>
      </c>
      <c r="AK39" s="18">
        <v>0</v>
      </c>
      <c r="AL39" s="13">
        <v>100</v>
      </c>
      <c r="AM39" s="50">
        <f t="shared" si="6"/>
        <v>13.2651</v>
      </c>
      <c r="AN39" s="104">
        <f t="shared" si="7"/>
        <v>3.9795300000000005</v>
      </c>
      <c r="AO39" s="102">
        <f t="shared" si="8"/>
        <v>2.2550669999999999</v>
      </c>
      <c r="AP39" s="19">
        <f t="shared" si="9"/>
        <v>77.384263970870933</v>
      </c>
      <c r="AQ39" s="18">
        <f t="shared" si="10"/>
        <v>8</v>
      </c>
      <c r="AR39" s="130">
        <f t="shared" si="11"/>
        <v>20</v>
      </c>
      <c r="AS39" s="19">
        <f t="shared" si="12"/>
        <v>22.615736029129067</v>
      </c>
      <c r="AT39" s="107">
        <f t="shared" si="13"/>
        <v>123.0886062365863</v>
      </c>
      <c r="AU39" s="100">
        <f t="shared" si="14"/>
        <v>0</v>
      </c>
      <c r="AV39" s="46">
        <f t="shared" si="15"/>
        <v>0</v>
      </c>
      <c r="AW39" s="48">
        <f t="shared" si="16"/>
        <v>100</v>
      </c>
      <c r="AX39" s="18">
        <f t="shared" si="17"/>
        <v>10</v>
      </c>
      <c r="AY39" s="117">
        <f t="shared" si="18"/>
        <v>25</v>
      </c>
      <c r="AZ39" s="151">
        <v>1</v>
      </c>
      <c r="BA39" s="21">
        <f t="shared" si="19"/>
        <v>6.3123343012245927</v>
      </c>
      <c r="BB39" s="20">
        <v>1</v>
      </c>
      <c r="BC39" s="36"/>
      <c r="BD39" s="20">
        <v>14</v>
      </c>
      <c r="BE39" s="20">
        <f t="shared" si="25"/>
        <v>112</v>
      </c>
      <c r="BF39" s="20">
        <v>11</v>
      </c>
      <c r="BG39" s="20">
        <f t="shared" si="21"/>
        <v>88</v>
      </c>
      <c r="BH39" s="28">
        <v>2</v>
      </c>
      <c r="BI39" s="28">
        <v>11</v>
      </c>
      <c r="BJ39" s="28">
        <v>10</v>
      </c>
      <c r="BK39" s="20">
        <v>0</v>
      </c>
      <c r="BL39" s="28" t="s">
        <v>308</v>
      </c>
      <c r="BM39" s="28" t="s">
        <v>309</v>
      </c>
      <c r="BN39" s="70">
        <f t="shared" si="22"/>
        <v>43</v>
      </c>
      <c r="BO39" s="120">
        <f t="shared" si="23"/>
        <v>63</v>
      </c>
      <c r="BP39" s="70">
        <f t="shared" si="24"/>
        <v>53</v>
      </c>
      <c r="BQ39" s="138">
        <v>80</v>
      </c>
      <c r="BR39" s="138">
        <v>37</v>
      </c>
    </row>
    <row r="40" spans="1:73" s="63" customFormat="1" ht="19.5" thickBot="1" x14ac:dyDescent="0.35">
      <c r="A40" s="67" t="s">
        <v>216</v>
      </c>
      <c r="B40" s="67" t="s">
        <v>228</v>
      </c>
      <c r="C40" s="129" t="s">
        <v>242</v>
      </c>
      <c r="D40" s="148">
        <v>14887</v>
      </c>
      <c r="E40" s="148"/>
      <c r="F40" s="20">
        <v>2155.8000000000002</v>
      </c>
      <c r="G40" s="18">
        <f t="shared" si="0"/>
        <v>10</v>
      </c>
      <c r="H40" s="117">
        <f t="shared" si="1"/>
        <v>10</v>
      </c>
      <c r="I40" s="68" t="s">
        <v>284</v>
      </c>
      <c r="J40" s="69">
        <f t="shared" si="2"/>
        <v>5</v>
      </c>
      <c r="K40" s="17">
        <v>5</v>
      </c>
      <c r="L40" s="17">
        <v>0</v>
      </c>
      <c r="M40" s="17">
        <v>0</v>
      </c>
      <c r="N40" s="17">
        <v>0</v>
      </c>
      <c r="O40" s="17">
        <v>0</v>
      </c>
      <c r="P40" s="17">
        <v>0</v>
      </c>
      <c r="Q40" s="17">
        <v>0</v>
      </c>
      <c r="R40" s="17">
        <v>0</v>
      </c>
      <c r="S40" s="17">
        <v>0</v>
      </c>
      <c r="T40" s="17">
        <v>0</v>
      </c>
      <c r="U40" s="17">
        <v>0</v>
      </c>
      <c r="V40" s="157">
        <v>8617</v>
      </c>
      <c r="W40" s="157">
        <v>8617</v>
      </c>
      <c r="X40" s="84">
        <v>1</v>
      </c>
      <c r="Y40" s="84">
        <v>0</v>
      </c>
      <c r="Z40" s="84">
        <v>0</v>
      </c>
      <c r="AA40" s="168">
        <v>0</v>
      </c>
      <c r="AB40" s="168">
        <v>0</v>
      </c>
      <c r="AC40" s="168">
        <v>0</v>
      </c>
      <c r="AD40" s="88">
        <v>3</v>
      </c>
      <c r="AE40" s="88">
        <v>0</v>
      </c>
      <c r="AF40" s="88">
        <v>0</v>
      </c>
      <c r="AG40" s="80">
        <v>0</v>
      </c>
      <c r="AH40" s="89">
        <f t="shared" si="3"/>
        <v>4</v>
      </c>
      <c r="AI40" s="13">
        <f t="shared" si="4"/>
        <v>258.51</v>
      </c>
      <c r="AJ40" s="13">
        <f t="shared" si="5"/>
        <v>59</v>
      </c>
      <c r="AK40" s="18">
        <v>0</v>
      </c>
      <c r="AL40" s="13">
        <v>59</v>
      </c>
      <c r="AM40" s="50">
        <f t="shared" si="6"/>
        <v>7.7553000000000001</v>
      </c>
      <c r="AN40" s="104">
        <f t="shared" si="7"/>
        <v>2.3265899999999999</v>
      </c>
      <c r="AO40" s="102">
        <f t="shared" si="8"/>
        <v>1.3184010000000002</v>
      </c>
      <c r="AP40" s="19">
        <f t="shared" si="9"/>
        <v>77.176898379172954</v>
      </c>
      <c r="AQ40" s="18">
        <f t="shared" si="10"/>
        <v>8</v>
      </c>
      <c r="AR40" s="130">
        <f t="shared" si="11"/>
        <v>20</v>
      </c>
      <c r="AS40" s="19">
        <f t="shared" si="12"/>
        <v>22.82310162082705</v>
      </c>
      <c r="AT40" s="107">
        <f t="shared" si="13"/>
        <v>76.578833881910384</v>
      </c>
      <c r="AU40" s="100">
        <f t="shared" si="14"/>
        <v>6.7172701014307785</v>
      </c>
      <c r="AV40" s="46">
        <f t="shared" si="15"/>
        <v>26.869080405723114</v>
      </c>
      <c r="AW40" s="48">
        <f t="shared" si="16"/>
        <v>64.913176339095202</v>
      </c>
      <c r="AX40" s="18">
        <f t="shared" si="17"/>
        <v>5</v>
      </c>
      <c r="AY40" s="117">
        <f t="shared" si="18"/>
        <v>8</v>
      </c>
      <c r="AZ40" s="151">
        <v>3</v>
      </c>
      <c r="BA40" s="21">
        <f t="shared" si="19"/>
        <v>20.151810304292333</v>
      </c>
      <c r="BB40" s="20">
        <v>0</v>
      </c>
      <c r="BC40" s="36"/>
      <c r="BD40" s="20">
        <v>1</v>
      </c>
      <c r="BE40" s="20">
        <f t="shared" si="25"/>
        <v>8</v>
      </c>
      <c r="BF40" s="20">
        <v>4</v>
      </c>
      <c r="BG40" s="20">
        <f t="shared" si="21"/>
        <v>32</v>
      </c>
      <c r="BH40" s="20">
        <v>0</v>
      </c>
      <c r="BI40" s="20">
        <v>14</v>
      </c>
      <c r="BJ40" s="20">
        <v>0</v>
      </c>
      <c r="BK40" s="28">
        <v>0</v>
      </c>
      <c r="BL40" s="20" t="s">
        <v>308</v>
      </c>
      <c r="BM40" s="20" t="s">
        <v>309</v>
      </c>
      <c r="BN40" s="71">
        <f t="shared" si="22"/>
        <v>28</v>
      </c>
      <c r="BO40" s="123">
        <f t="shared" si="23"/>
        <v>43</v>
      </c>
      <c r="BP40" s="71">
        <f t="shared" si="24"/>
        <v>43</v>
      </c>
      <c r="BQ40" s="138">
        <v>31</v>
      </c>
      <c r="BR40" s="138">
        <v>50</v>
      </c>
    </row>
    <row r="41" spans="1:73" s="63" customFormat="1" ht="19.5" thickBot="1" x14ac:dyDescent="0.35">
      <c r="A41" s="67" t="s">
        <v>2</v>
      </c>
      <c r="B41" s="67" t="s">
        <v>3</v>
      </c>
      <c r="C41" s="129" t="s">
        <v>7</v>
      </c>
      <c r="D41" s="148">
        <v>6775</v>
      </c>
      <c r="E41" s="148"/>
      <c r="F41" s="16">
        <v>130.80000000000001</v>
      </c>
      <c r="G41" s="18">
        <f t="shared" si="0"/>
        <v>10</v>
      </c>
      <c r="H41" s="117">
        <f t="shared" si="1"/>
        <v>3</v>
      </c>
      <c r="I41" s="68" t="s">
        <v>284</v>
      </c>
      <c r="J41" s="69">
        <f t="shared" si="2"/>
        <v>5</v>
      </c>
      <c r="K41" s="24">
        <v>4</v>
      </c>
      <c r="L41" s="24">
        <v>1</v>
      </c>
      <c r="M41" s="24">
        <v>0</v>
      </c>
      <c r="N41" s="24">
        <v>0</v>
      </c>
      <c r="O41" s="24">
        <v>0</v>
      </c>
      <c r="P41" s="24">
        <v>0</v>
      </c>
      <c r="Q41" s="24">
        <v>0</v>
      </c>
      <c r="R41" s="17">
        <v>0</v>
      </c>
      <c r="S41" s="24">
        <v>0</v>
      </c>
      <c r="T41" s="24">
        <v>0</v>
      </c>
      <c r="U41" s="24">
        <v>0</v>
      </c>
      <c r="V41" s="157">
        <v>8087</v>
      </c>
      <c r="W41" s="157">
        <v>8087</v>
      </c>
      <c r="X41" s="84">
        <v>0</v>
      </c>
      <c r="Y41" s="84">
        <v>0</v>
      </c>
      <c r="Z41" s="84">
        <v>0</v>
      </c>
      <c r="AA41" s="168">
        <v>0</v>
      </c>
      <c r="AB41" s="168">
        <v>0</v>
      </c>
      <c r="AC41" s="168">
        <v>0</v>
      </c>
      <c r="AD41" s="88">
        <v>1</v>
      </c>
      <c r="AE41" s="88">
        <v>0</v>
      </c>
      <c r="AF41" s="88">
        <v>0</v>
      </c>
      <c r="AG41" s="80">
        <v>0</v>
      </c>
      <c r="AH41" s="89">
        <f t="shared" si="3"/>
        <v>1</v>
      </c>
      <c r="AI41" s="13">
        <f t="shared" si="4"/>
        <v>242.61</v>
      </c>
      <c r="AJ41" s="13">
        <f t="shared" si="5"/>
        <v>56</v>
      </c>
      <c r="AK41" s="18">
        <v>0</v>
      </c>
      <c r="AL41" s="13">
        <v>56</v>
      </c>
      <c r="AM41" s="50">
        <f t="shared" si="6"/>
        <v>7.2783000000000007</v>
      </c>
      <c r="AN41" s="104">
        <f t="shared" si="7"/>
        <v>2.1834900000000004</v>
      </c>
      <c r="AO41" s="102">
        <f t="shared" si="8"/>
        <v>1.237311</v>
      </c>
      <c r="AP41" s="19">
        <f t="shared" si="9"/>
        <v>76.917686822472291</v>
      </c>
      <c r="AQ41" s="18">
        <f t="shared" si="10"/>
        <v>8</v>
      </c>
      <c r="AR41" s="130">
        <f t="shared" si="11"/>
        <v>20</v>
      </c>
      <c r="AS41" s="19">
        <f t="shared" si="12"/>
        <v>23.08231317752772</v>
      </c>
      <c r="AT41" s="107">
        <f t="shared" si="13"/>
        <v>157.92030996309964</v>
      </c>
      <c r="AU41" s="100">
        <f t="shared" si="14"/>
        <v>0</v>
      </c>
      <c r="AV41" s="46">
        <f t="shared" si="15"/>
        <v>14.760147601476016</v>
      </c>
      <c r="AW41" s="48">
        <f t="shared" si="16"/>
        <v>90.653420320081096</v>
      </c>
      <c r="AX41" s="18">
        <f t="shared" si="17"/>
        <v>8</v>
      </c>
      <c r="AY41" s="117">
        <f t="shared" si="18"/>
        <v>20</v>
      </c>
      <c r="AZ41" s="151">
        <v>2</v>
      </c>
      <c r="BA41" s="21">
        <f t="shared" si="19"/>
        <v>29.520295202952031</v>
      </c>
      <c r="BB41" s="20">
        <v>0</v>
      </c>
      <c r="BC41" s="36" t="s">
        <v>362</v>
      </c>
      <c r="BD41" s="20">
        <v>5</v>
      </c>
      <c r="BE41" s="20">
        <f t="shared" si="25"/>
        <v>40</v>
      </c>
      <c r="BF41" s="20">
        <v>8</v>
      </c>
      <c r="BG41" s="20">
        <f t="shared" si="21"/>
        <v>64</v>
      </c>
      <c r="BH41" s="20">
        <v>0</v>
      </c>
      <c r="BI41" s="20">
        <v>8</v>
      </c>
      <c r="BJ41" s="20">
        <v>0</v>
      </c>
      <c r="BK41" s="20">
        <v>0</v>
      </c>
      <c r="BL41" s="20" t="s">
        <v>356</v>
      </c>
      <c r="BM41" s="20" t="s">
        <v>357</v>
      </c>
      <c r="BN41" s="71">
        <f t="shared" si="22"/>
        <v>31</v>
      </c>
      <c r="BO41" s="123">
        <f t="shared" si="23"/>
        <v>48</v>
      </c>
      <c r="BP41" s="71">
        <f t="shared" si="24"/>
        <v>48</v>
      </c>
      <c r="BQ41" s="138">
        <v>39</v>
      </c>
      <c r="BR41" s="138">
        <v>53</v>
      </c>
      <c r="BS41" s="62"/>
      <c r="BT41" s="62"/>
      <c r="BU41" s="62"/>
    </row>
    <row r="42" spans="1:73" s="63" customFormat="1" ht="19.5" thickBot="1" x14ac:dyDescent="0.35">
      <c r="A42" s="67" t="s">
        <v>124</v>
      </c>
      <c r="B42" s="67" t="s">
        <v>125</v>
      </c>
      <c r="C42" s="129" t="s">
        <v>130</v>
      </c>
      <c r="D42" s="148">
        <v>46222</v>
      </c>
      <c r="E42" s="148"/>
      <c r="F42" s="16">
        <v>216.2</v>
      </c>
      <c r="G42" s="18">
        <f t="shared" si="0"/>
        <v>10</v>
      </c>
      <c r="H42" s="117">
        <f t="shared" si="1"/>
        <v>3</v>
      </c>
      <c r="I42" s="68" t="s">
        <v>284</v>
      </c>
      <c r="J42" s="69">
        <f t="shared" si="2"/>
        <v>5</v>
      </c>
      <c r="K42" s="17">
        <v>7</v>
      </c>
      <c r="L42" s="17">
        <v>3</v>
      </c>
      <c r="M42" s="17">
        <v>0</v>
      </c>
      <c r="N42" s="17">
        <v>0</v>
      </c>
      <c r="O42" s="17">
        <v>0</v>
      </c>
      <c r="P42" s="17">
        <v>0</v>
      </c>
      <c r="Q42" s="17">
        <v>0</v>
      </c>
      <c r="R42" s="17">
        <v>0</v>
      </c>
      <c r="S42" s="17">
        <v>0</v>
      </c>
      <c r="T42" s="17">
        <v>0</v>
      </c>
      <c r="U42" s="17">
        <v>0</v>
      </c>
      <c r="V42" s="157">
        <v>29343</v>
      </c>
      <c r="W42" s="157">
        <v>29343</v>
      </c>
      <c r="X42" s="84">
        <v>0</v>
      </c>
      <c r="Y42" s="84">
        <v>0</v>
      </c>
      <c r="Z42" s="84">
        <v>0</v>
      </c>
      <c r="AA42" s="168">
        <v>0</v>
      </c>
      <c r="AB42" s="168">
        <v>0</v>
      </c>
      <c r="AC42" s="168">
        <v>0</v>
      </c>
      <c r="AD42" s="88">
        <v>0</v>
      </c>
      <c r="AE42" s="88">
        <v>0</v>
      </c>
      <c r="AF42" s="88">
        <v>0</v>
      </c>
      <c r="AG42" s="80">
        <v>0</v>
      </c>
      <c r="AH42" s="89">
        <f t="shared" si="3"/>
        <v>0</v>
      </c>
      <c r="AI42" s="13">
        <f t="shared" si="4"/>
        <v>880.29</v>
      </c>
      <c r="AJ42" s="13">
        <f t="shared" si="5"/>
        <v>204</v>
      </c>
      <c r="AK42" s="18">
        <v>2</v>
      </c>
      <c r="AL42" s="13">
        <v>202</v>
      </c>
      <c r="AM42" s="50">
        <f t="shared" si="6"/>
        <v>26.4087</v>
      </c>
      <c r="AN42" s="104">
        <f t="shared" si="7"/>
        <v>7.9226099999999997</v>
      </c>
      <c r="AO42" s="102">
        <f t="shared" si="8"/>
        <v>4.4894790000000002</v>
      </c>
      <c r="AP42" s="19">
        <f t="shared" si="9"/>
        <v>76.825818764270863</v>
      </c>
      <c r="AQ42" s="18">
        <f t="shared" si="10"/>
        <v>8</v>
      </c>
      <c r="AR42" s="130">
        <f t="shared" si="11"/>
        <v>20</v>
      </c>
      <c r="AS42" s="19">
        <f t="shared" si="12"/>
        <v>23.174181235729137</v>
      </c>
      <c r="AT42" s="107">
        <f t="shared" si="13"/>
        <v>83.987687681190778</v>
      </c>
      <c r="AU42" s="100">
        <f t="shared" si="14"/>
        <v>0</v>
      </c>
      <c r="AV42" s="46">
        <f t="shared" si="15"/>
        <v>0</v>
      </c>
      <c r="AW42" s="48">
        <f t="shared" si="16"/>
        <v>100</v>
      </c>
      <c r="AX42" s="18">
        <f t="shared" si="17"/>
        <v>10</v>
      </c>
      <c r="AY42" s="117">
        <f t="shared" si="18"/>
        <v>25</v>
      </c>
      <c r="AZ42" s="151">
        <v>1</v>
      </c>
      <c r="BA42" s="21">
        <f t="shared" si="19"/>
        <v>2.1634719397689413</v>
      </c>
      <c r="BB42" s="20">
        <v>2</v>
      </c>
      <c r="BC42" s="36"/>
      <c r="BD42" s="20">
        <v>18</v>
      </c>
      <c r="BE42" s="20">
        <f t="shared" si="25"/>
        <v>144</v>
      </c>
      <c r="BF42" s="20">
        <v>20</v>
      </c>
      <c r="BG42" s="20">
        <f t="shared" si="21"/>
        <v>160</v>
      </c>
      <c r="BH42" s="28">
        <v>2</v>
      </c>
      <c r="BI42" s="28">
        <v>25</v>
      </c>
      <c r="BJ42" s="28">
        <v>5</v>
      </c>
      <c r="BK42" s="20">
        <v>0</v>
      </c>
      <c r="BL42" s="28" t="s">
        <v>308</v>
      </c>
      <c r="BM42" s="28" t="s">
        <v>309</v>
      </c>
      <c r="BN42" s="70">
        <f t="shared" si="22"/>
        <v>38</v>
      </c>
      <c r="BO42" s="120">
        <f t="shared" si="23"/>
        <v>58</v>
      </c>
      <c r="BP42" s="70">
        <f t="shared" si="24"/>
        <v>53</v>
      </c>
      <c r="BQ42" s="138">
        <v>171</v>
      </c>
      <c r="BR42" s="138">
        <v>19</v>
      </c>
      <c r="BS42" s="62"/>
      <c r="BT42" s="62"/>
      <c r="BU42" s="62"/>
    </row>
    <row r="43" spans="1:73" s="63" customFormat="1" ht="19.5" thickBot="1" x14ac:dyDescent="0.35">
      <c r="A43" s="67" t="s">
        <v>2</v>
      </c>
      <c r="B43" s="67" t="s">
        <v>36</v>
      </c>
      <c r="C43" s="129" t="s">
        <v>38</v>
      </c>
      <c r="D43" s="148">
        <v>12296</v>
      </c>
      <c r="E43" s="148"/>
      <c r="F43" s="16">
        <v>171.1</v>
      </c>
      <c r="G43" s="18">
        <f t="shared" si="0"/>
        <v>10</v>
      </c>
      <c r="H43" s="117">
        <f t="shared" si="1"/>
        <v>3</v>
      </c>
      <c r="I43" s="68" t="s">
        <v>283</v>
      </c>
      <c r="J43" s="69">
        <f t="shared" si="2"/>
        <v>8</v>
      </c>
      <c r="K43" s="26">
        <v>4</v>
      </c>
      <c r="L43" s="26">
        <v>0</v>
      </c>
      <c r="M43" s="26">
        <v>0</v>
      </c>
      <c r="N43" s="26">
        <v>0</v>
      </c>
      <c r="O43" s="26">
        <v>0</v>
      </c>
      <c r="P43" s="26">
        <v>0</v>
      </c>
      <c r="Q43" s="26">
        <v>0</v>
      </c>
      <c r="R43" s="17">
        <v>0</v>
      </c>
      <c r="S43" s="26">
        <v>0</v>
      </c>
      <c r="T43" s="26">
        <v>0</v>
      </c>
      <c r="U43" s="26">
        <v>0</v>
      </c>
      <c r="V43" s="157">
        <v>9338</v>
      </c>
      <c r="W43" s="157">
        <v>9338</v>
      </c>
      <c r="X43" s="84">
        <v>0</v>
      </c>
      <c r="Y43" s="84">
        <v>0</v>
      </c>
      <c r="Z43" s="84">
        <v>0</v>
      </c>
      <c r="AA43" s="168">
        <v>0</v>
      </c>
      <c r="AB43" s="168">
        <v>0</v>
      </c>
      <c r="AC43" s="168">
        <v>0</v>
      </c>
      <c r="AD43" s="88">
        <v>0</v>
      </c>
      <c r="AE43" s="88">
        <v>0</v>
      </c>
      <c r="AF43" s="88">
        <v>0</v>
      </c>
      <c r="AG43" s="80">
        <v>0</v>
      </c>
      <c r="AH43" s="89">
        <f t="shared" si="3"/>
        <v>0</v>
      </c>
      <c r="AI43" s="13">
        <f t="shared" si="4"/>
        <v>280.14</v>
      </c>
      <c r="AJ43" s="13">
        <f t="shared" si="5"/>
        <v>65</v>
      </c>
      <c r="AK43" s="18">
        <v>0</v>
      </c>
      <c r="AL43" s="13">
        <v>65</v>
      </c>
      <c r="AM43" s="50">
        <f t="shared" si="6"/>
        <v>8.4041999999999994</v>
      </c>
      <c r="AN43" s="104">
        <f t="shared" si="7"/>
        <v>2.5212599999999998</v>
      </c>
      <c r="AO43" s="102">
        <f t="shared" si="8"/>
        <v>1.428714</v>
      </c>
      <c r="AP43" s="19">
        <f t="shared" si="9"/>
        <v>76.797315627900332</v>
      </c>
      <c r="AQ43" s="18">
        <f t="shared" si="10"/>
        <v>8</v>
      </c>
      <c r="AR43" s="117">
        <f t="shared" si="11"/>
        <v>20</v>
      </c>
      <c r="AS43" s="19">
        <f t="shared" si="12"/>
        <v>23.202684372099665</v>
      </c>
      <c r="AT43" s="107">
        <f t="shared" si="13"/>
        <v>100.47311320754717</v>
      </c>
      <c r="AU43" s="100">
        <f t="shared" si="14"/>
        <v>0</v>
      </c>
      <c r="AV43" s="46">
        <f t="shared" si="15"/>
        <v>0</v>
      </c>
      <c r="AW43" s="48">
        <f t="shared" si="16"/>
        <v>100</v>
      </c>
      <c r="AX43" s="18">
        <f t="shared" si="17"/>
        <v>10</v>
      </c>
      <c r="AY43" s="117">
        <f t="shared" si="18"/>
        <v>25</v>
      </c>
      <c r="AZ43" s="151">
        <v>2</v>
      </c>
      <c r="BA43" s="21">
        <f t="shared" si="19"/>
        <v>16.265452179570595</v>
      </c>
      <c r="BB43" s="20">
        <v>1</v>
      </c>
      <c r="BC43" s="36"/>
      <c r="BD43" s="20">
        <v>4</v>
      </c>
      <c r="BE43" s="20">
        <f t="shared" si="25"/>
        <v>32</v>
      </c>
      <c r="BF43" s="20">
        <v>9</v>
      </c>
      <c r="BG43" s="20">
        <f t="shared" si="21"/>
        <v>72</v>
      </c>
      <c r="BH43" s="20">
        <v>1</v>
      </c>
      <c r="BI43" s="20">
        <v>14</v>
      </c>
      <c r="BJ43" s="20">
        <v>0</v>
      </c>
      <c r="BK43" s="20">
        <v>0</v>
      </c>
      <c r="BL43" s="20" t="s">
        <v>356</v>
      </c>
      <c r="BM43" s="20" t="s">
        <v>357</v>
      </c>
      <c r="BN43" s="71">
        <f t="shared" si="22"/>
        <v>36</v>
      </c>
      <c r="BO43" s="123">
        <f t="shared" si="23"/>
        <v>56</v>
      </c>
      <c r="BP43" s="71">
        <f t="shared" si="24"/>
        <v>56</v>
      </c>
      <c r="BQ43" s="138">
        <v>38</v>
      </c>
      <c r="BR43" s="138">
        <v>77</v>
      </c>
    </row>
    <row r="44" spans="1:73" s="63" customFormat="1" ht="19.5" thickBot="1" x14ac:dyDescent="0.35">
      <c r="A44" s="67" t="s">
        <v>124</v>
      </c>
      <c r="B44" s="67" t="s">
        <v>125</v>
      </c>
      <c r="C44" s="129" t="s">
        <v>143</v>
      </c>
      <c r="D44" s="148">
        <v>6422</v>
      </c>
      <c r="E44" s="148"/>
      <c r="F44" s="16">
        <v>69.099999999999994</v>
      </c>
      <c r="G44" s="18">
        <f t="shared" si="0"/>
        <v>5</v>
      </c>
      <c r="H44" s="117">
        <f t="shared" si="1"/>
        <v>0</v>
      </c>
      <c r="I44" s="68" t="s">
        <v>283</v>
      </c>
      <c r="J44" s="69">
        <f t="shared" si="2"/>
        <v>8</v>
      </c>
      <c r="K44" s="17">
        <v>2</v>
      </c>
      <c r="L44" s="17">
        <v>0</v>
      </c>
      <c r="M44" s="17">
        <v>0</v>
      </c>
      <c r="N44" s="17">
        <v>0</v>
      </c>
      <c r="O44" s="17">
        <v>0</v>
      </c>
      <c r="P44" s="17">
        <v>0</v>
      </c>
      <c r="Q44" s="17">
        <v>0</v>
      </c>
      <c r="R44" s="17">
        <v>0</v>
      </c>
      <c r="S44" s="17">
        <v>0</v>
      </c>
      <c r="T44" s="17">
        <v>0</v>
      </c>
      <c r="U44" s="17">
        <v>0</v>
      </c>
      <c r="V44" s="157">
        <v>2289</v>
      </c>
      <c r="W44" s="157">
        <v>2289</v>
      </c>
      <c r="X44" s="84">
        <v>0</v>
      </c>
      <c r="Y44" s="84">
        <v>0</v>
      </c>
      <c r="Z44" s="84">
        <v>0</v>
      </c>
      <c r="AA44" s="168">
        <v>0</v>
      </c>
      <c r="AB44" s="168">
        <v>0</v>
      </c>
      <c r="AC44" s="168">
        <v>0</v>
      </c>
      <c r="AD44" s="88">
        <v>0</v>
      </c>
      <c r="AE44" s="88">
        <v>0</v>
      </c>
      <c r="AF44" s="88">
        <v>0</v>
      </c>
      <c r="AG44" s="80">
        <v>0</v>
      </c>
      <c r="AH44" s="89">
        <f t="shared" si="3"/>
        <v>0</v>
      </c>
      <c r="AI44" s="13">
        <f t="shared" si="4"/>
        <v>68.67</v>
      </c>
      <c r="AJ44" s="13">
        <f t="shared" si="5"/>
        <v>16</v>
      </c>
      <c r="AK44" s="18">
        <v>0</v>
      </c>
      <c r="AL44" s="13">
        <v>16</v>
      </c>
      <c r="AM44" s="50">
        <f t="shared" si="6"/>
        <v>2.0600999999999998</v>
      </c>
      <c r="AN44" s="104">
        <f t="shared" si="7"/>
        <v>0.61802999999999997</v>
      </c>
      <c r="AO44" s="102">
        <f t="shared" si="8"/>
        <v>0.35021699999999995</v>
      </c>
      <c r="AP44" s="19">
        <f t="shared" si="9"/>
        <v>76.700160186398719</v>
      </c>
      <c r="AQ44" s="18">
        <f t="shared" si="10"/>
        <v>8</v>
      </c>
      <c r="AR44" s="117">
        <f t="shared" si="11"/>
        <v>20</v>
      </c>
      <c r="AS44" s="19">
        <f t="shared" si="12"/>
        <v>23.299839813601281</v>
      </c>
      <c r="AT44" s="107">
        <f t="shared" si="13"/>
        <v>47.155823730924944</v>
      </c>
      <c r="AU44" s="100">
        <f t="shared" si="14"/>
        <v>0</v>
      </c>
      <c r="AV44" s="46">
        <f t="shared" si="15"/>
        <v>0</v>
      </c>
      <c r="AW44" s="48">
        <f t="shared" si="16"/>
        <v>100</v>
      </c>
      <c r="AX44" s="18">
        <f t="shared" si="17"/>
        <v>10</v>
      </c>
      <c r="AY44" s="117">
        <f t="shared" si="18"/>
        <v>25</v>
      </c>
      <c r="AZ44" s="151">
        <v>0</v>
      </c>
      <c r="BA44" s="21">
        <f t="shared" si="19"/>
        <v>0</v>
      </c>
      <c r="BB44" s="20">
        <v>0</v>
      </c>
      <c r="BC44" s="36" t="s">
        <v>313</v>
      </c>
      <c r="BD44" s="20">
        <v>2</v>
      </c>
      <c r="BE44" s="20">
        <f t="shared" si="25"/>
        <v>16</v>
      </c>
      <c r="BF44" s="20">
        <v>4</v>
      </c>
      <c r="BG44" s="20">
        <f t="shared" si="21"/>
        <v>32</v>
      </c>
      <c r="BH44" s="28">
        <v>0</v>
      </c>
      <c r="BI44" s="28">
        <v>6</v>
      </c>
      <c r="BJ44" s="28">
        <v>0</v>
      </c>
      <c r="BK44" s="20">
        <v>0</v>
      </c>
      <c r="BL44" s="28" t="s">
        <v>308</v>
      </c>
      <c r="BM44" s="28" t="s">
        <v>309</v>
      </c>
      <c r="BN44" s="76">
        <f t="shared" si="22"/>
        <v>31</v>
      </c>
      <c r="BO44" s="122">
        <f t="shared" si="23"/>
        <v>53</v>
      </c>
      <c r="BP44" s="127">
        <f t="shared" si="24"/>
        <v>53</v>
      </c>
      <c r="BQ44" s="138">
        <v>4</v>
      </c>
      <c r="BR44" s="138">
        <v>27</v>
      </c>
    </row>
    <row r="45" spans="1:73" s="63" customFormat="1" ht="19.5" thickBot="1" x14ac:dyDescent="0.35">
      <c r="A45" s="67" t="s">
        <v>124</v>
      </c>
      <c r="B45" s="67" t="s">
        <v>145</v>
      </c>
      <c r="C45" s="129" t="s">
        <v>149</v>
      </c>
      <c r="D45" s="148">
        <v>12145</v>
      </c>
      <c r="E45" s="148"/>
      <c r="F45" s="16">
        <v>106.2</v>
      </c>
      <c r="G45" s="18">
        <f t="shared" si="0"/>
        <v>10</v>
      </c>
      <c r="H45" s="117">
        <f t="shared" si="1"/>
        <v>3</v>
      </c>
      <c r="I45" s="68" t="s">
        <v>284</v>
      </c>
      <c r="J45" s="69">
        <f t="shared" si="2"/>
        <v>5</v>
      </c>
      <c r="K45" s="17">
        <v>5</v>
      </c>
      <c r="L45" s="17">
        <v>0</v>
      </c>
      <c r="M45" s="17">
        <v>0</v>
      </c>
      <c r="N45" s="17">
        <v>0</v>
      </c>
      <c r="O45" s="17">
        <v>0</v>
      </c>
      <c r="P45" s="17">
        <v>0</v>
      </c>
      <c r="Q45" s="17">
        <v>0</v>
      </c>
      <c r="R45" s="17">
        <v>0</v>
      </c>
      <c r="S45" s="17">
        <v>0</v>
      </c>
      <c r="T45" s="17">
        <v>0</v>
      </c>
      <c r="U45" s="17">
        <v>0</v>
      </c>
      <c r="V45" s="157">
        <v>10154</v>
      </c>
      <c r="W45" s="157">
        <v>10154</v>
      </c>
      <c r="X45" s="84">
        <v>0</v>
      </c>
      <c r="Y45" s="84">
        <v>0</v>
      </c>
      <c r="Z45" s="84">
        <v>0</v>
      </c>
      <c r="AA45" s="168">
        <v>0</v>
      </c>
      <c r="AB45" s="168">
        <v>0</v>
      </c>
      <c r="AC45" s="168">
        <v>0</v>
      </c>
      <c r="AD45" s="88">
        <v>0</v>
      </c>
      <c r="AE45" s="88">
        <v>0</v>
      </c>
      <c r="AF45" s="88">
        <v>0</v>
      </c>
      <c r="AG45" s="80">
        <v>0</v>
      </c>
      <c r="AH45" s="89">
        <f t="shared" si="3"/>
        <v>0</v>
      </c>
      <c r="AI45" s="13">
        <f t="shared" si="4"/>
        <v>304.62</v>
      </c>
      <c r="AJ45" s="13">
        <f t="shared" si="5"/>
        <v>71</v>
      </c>
      <c r="AK45" s="18">
        <v>0</v>
      </c>
      <c r="AL45" s="13">
        <v>71</v>
      </c>
      <c r="AM45" s="50">
        <f t="shared" si="6"/>
        <v>9.1386000000000003</v>
      </c>
      <c r="AN45" s="104">
        <f t="shared" si="7"/>
        <v>2.7415800000000004</v>
      </c>
      <c r="AO45" s="102">
        <f t="shared" si="8"/>
        <v>1.5535620000000001</v>
      </c>
      <c r="AP45" s="19">
        <f t="shared" si="9"/>
        <v>76.692272339307991</v>
      </c>
      <c r="AQ45" s="18">
        <f t="shared" si="10"/>
        <v>8</v>
      </c>
      <c r="AR45" s="117">
        <f t="shared" si="11"/>
        <v>20</v>
      </c>
      <c r="AS45" s="19">
        <f t="shared" si="12"/>
        <v>23.307727660692009</v>
      </c>
      <c r="AT45" s="107">
        <f t="shared" si="13"/>
        <v>110.6112968299712</v>
      </c>
      <c r="AU45" s="100">
        <f t="shared" si="14"/>
        <v>0</v>
      </c>
      <c r="AV45" s="46">
        <f t="shared" si="15"/>
        <v>0</v>
      </c>
      <c r="AW45" s="48">
        <f t="shared" si="16"/>
        <v>100</v>
      </c>
      <c r="AX45" s="18">
        <f t="shared" si="17"/>
        <v>10</v>
      </c>
      <c r="AY45" s="117">
        <f t="shared" si="18"/>
        <v>25</v>
      </c>
      <c r="AZ45" s="151">
        <v>2</v>
      </c>
      <c r="BA45" s="21">
        <f t="shared" si="19"/>
        <v>16.467682173734048</v>
      </c>
      <c r="BB45" s="20">
        <v>1</v>
      </c>
      <c r="BC45" s="36"/>
      <c r="BD45" s="20">
        <v>6</v>
      </c>
      <c r="BE45" s="20">
        <f t="shared" si="25"/>
        <v>48</v>
      </c>
      <c r="BF45" s="20">
        <v>7</v>
      </c>
      <c r="BG45" s="20">
        <f t="shared" si="21"/>
        <v>56</v>
      </c>
      <c r="BH45" s="28">
        <v>1</v>
      </c>
      <c r="BI45" s="28">
        <v>11</v>
      </c>
      <c r="BJ45" s="28">
        <v>0</v>
      </c>
      <c r="BK45" s="20">
        <v>0</v>
      </c>
      <c r="BL45" s="28" t="s">
        <v>308</v>
      </c>
      <c r="BM45" s="28" t="s">
        <v>308</v>
      </c>
      <c r="BN45" s="76">
        <f t="shared" si="22"/>
        <v>33</v>
      </c>
      <c r="BO45" s="123">
        <f t="shared" si="23"/>
        <v>53</v>
      </c>
      <c r="BP45" s="71">
        <f t="shared" si="24"/>
        <v>53</v>
      </c>
      <c r="BQ45" s="138">
        <v>34</v>
      </c>
      <c r="BR45" s="138">
        <v>59</v>
      </c>
    </row>
    <row r="46" spans="1:73" s="63" customFormat="1" ht="19.5" thickBot="1" x14ac:dyDescent="0.35">
      <c r="A46" s="67" t="s">
        <v>124</v>
      </c>
      <c r="B46" s="67" t="s">
        <v>192</v>
      </c>
      <c r="C46" s="129" t="s">
        <v>193</v>
      </c>
      <c r="D46" s="148">
        <v>12563</v>
      </c>
      <c r="E46" s="148"/>
      <c r="F46" s="16">
        <v>307.2</v>
      </c>
      <c r="G46" s="18">
        <f t="shared" si="0"/>
        <v>10</v>
      </c>
      <c r="H46" s="117">
        <f t="shared" si="1"/>
        <v>3</v>
      </c>
      <c r="I46" s="68" t="s">
        <v>283</v>
      </c>
      <c r="J46" s="69">
        <f t="shared" si="2"/>
        <v>8</v>
      </c>
      <c r="K46" s="17">
        <v>4</v>
      </c>
      <c r="L46" s="17">
        <v>0</v>
      </c>
      <c r="M46" s="17">
        <v>0</v>
      </c>
      <c r="N46" s="17">
        <v>0</v>
      </c>
      <c r="O46" s="17">
        <v>0</v>
      </c>
      <c r="P46" s="17">
        <v>0</v>
      </c>
      <c r="Q46" s="17">
        <v>0</v>
      </c>
      <c r="R46" s="17">
        <v>0</v>
      </c>
      <c r="S46" s="17">
        <v>0</v>
      </c>
      <c r="T46" s="17">
        <v>0</v>
      </c>
      <c r="U46" s="17">
        <v>0</v>
      </c>
      <c r="V46" s="157">
        <v>7864</v>
      </c>
      <c r="W46" s="157">
        <v>7864</v>
      </c>
      <c r="X46" s="202">
        <v>0</v>
      </c>
      <c r="Y46" s="202">
        <v>0</v>
      </c>
      <c r="Z46" s="202">
        <v>0</v>
      </c>
      <c r="AA46" s="211">
        <v>0</v>
      </c>
      <c r="AB46" s="211">
        <v>0</v>
      </c>
      <c r="AC46" s="211">
        <v>0</v>
      </c>
      <c r="AD46" s="88">
        <v>0</v>
      </c>
      <c r="AE46" s="88">
        <v>0</v>
      </c>
      <c r="AF46" s="88">
        <v>0</v>
      </c>
      <c r="AG46" s="80">
        <v>0</v>
      </c>
      <c r="AH46" s="89">
        <f t="shared" si="3"/>
        <v>0</v>
      </c>
      <c r="AI46" s="13">
        <f t="shared" si="4"/>
        <v>235.92</v>
      </c>
      <c r="AJ46" s="13">
        <f t="shared" si="5"/>
        <v>55</v>
      </c>
      <c r="AK46" s="18">
        <v>0</v>
      </c>
      <c r="AL46" s="13">
        <v>55</v>
      </c>
      <c r="AM46" s="50">
        <f t="shared" si="6"/>
        <v>7.0776000000000003</v>
      </c>
      <c r="AN46" s="104">
        <f t="shared" si="7"/>
        <v>2.1232799999999998</v>
      </c>
      <c r="AO46" s="102">
        <f t="shared" si="8"/>
        <v>1.203192</v>
      </c>
      <c r="AP46" s="19">
        <f t="shared" si="9"/>
        <v>76.687012546625979</v>
      </c>
      <c r="AQ46" s="18">
        <f t="shared" si="10"/>
        <v>8</v>
      </c>
      <c r="AR46" s="117">
        <f t="shared" si="11"/>
        <v>20</v>
      </c>
      <c r="AS46" s="19">
        <f t="shared" si="12"/>
        <v>23.312987453374028</v>
      </c>
      <c r="AT46" s="107">
        <f t="shared" si="13"/>
        <v>82.815187455225654</v>
      </c>
      <c r="AU46" s="100">
        <f t="shared" si="14"/>
        <v>0</v>
      </c>
      <c r="AV46" s="46">
        <f t="shared" si="15"/>
        <v>0</v>
      </c>
      <c r="AW46" s="48">
        <f t="shared" si="16"/>
        <v>100</v>
      </c>
      <c r="AX46" s="18">
        <f t="shared" si="17"/>
        <v>10</v>
      </c>
      <c r="AY46" s="117">
        <f t="shared" si="18"/>
        <v>25</v>
      </c>
      <c r="AZ46" s="151">
        <v>0</v>
      </c>
      <c r="BA46" s="21">
        <f t="shared" si="19"/>
        <v>0</v>
      </c>
      <c r="BB46" s="20">
        <v>0</v>
      </c>
      <c r="BC46" s="36" t="s">
        <v>330</v>
      </c>
      <c r="BD46" s="20">
        <v>7</v>
      </c>
      <c r="BE46" s="20">
        <f t="shared" si="25"/>
        <v>56</v>
      </c>
      <c r="BF46" s="20">
        <v>8</v>
      </c>
      <c r="BG46" s="20">
        <f t="shared" si="21"/>
        <v>64</v>
      </c>
      <c r="BH46" s="20">
        <v>0</v>
      </c>
      <c r="BI46" s="20">
        <v>12</v>
      </c>
      <c r="BJ46" s="20">
        <v>0</v>
      </c>
      <c r="BK46" s="28">
        <v>0</v>
      </c>
      <c r="BL46" s="20" t="s">
        <v>308</v>
      </c>
      <c r="BM46" s="20" t="s">
        <v>309</v>
      </c>
      <c r="BN46" s="71">
        <f t="shared" si="22"/>
        <v>36</v>
      </c>
      <c r="BO46" s="123">
        <f t="shared" si="23"/>
        <v>56</v>
      </c>
      <c r="BP46" s="71">
        <f t="shared" si="24"/>
        <v>56</v>
      </c>
      <c r="BQ46" s="138">
        <v>41</v>
      </c>
      <c r="BR46" s="138">
        <v>97</v>
      </c>
    </row>
    <row r="47" spans="1:73" ht="19.5" thickBot="1" x14ac:dyDescent="0.35">
      <c r="A47" s="67" t="s">
        <v>2</v>
      </c>
      <c r="B47" s="67" t="s">
        <v>3</v>
      </c>
      <c r="C47" s="129" t="s">
        <v>20</v>
      </c>
      <c r="D47" s="148">
        <v>2533</v>
      </c>
      <c r="E47" s="148"/>
      <c r="F47" s="16">
        <v>42.8</v>
      </c>
      <c r="G47" s="18">
        <f t="shared" si="0"/>
        <v>3</v>
      </c>
      <c r="H47" s="117">
        <f t="shared" si="1"/>
        <v>0</v>
      </c>
      <c r="I47" s="68" t="s">
        <v>282</v>
      </c>
      <c r="J47" s="69">
        <f t="shared" si="2"/>
        <v>10</v>
      </c>
      <c r="K47" s="24">
        <v>1</v>
      </c>
      <c r="L47" s="24">
        <v>1</v>
      </c>
      <c r="M47" s="24">
        <v>0</v>
      </c>
      <c r="N47" s="24">
        <v>0</v>
      </c>
      <c r="O47" s="24">
        <v>0</v>
      </c>
      <c r="P47" s="24">
        <v>0</v>
      </c>
      <c r="Q47" s="24">
        <v>0</v>
      </c>
      <c r="R47" s="24">
        <v>0</v>
      </c>
      <c r="S47" s="24">
        <v>0</v>
      </c>
      <c r="T47" s="24">
        <v>0</v>
      </c>
      <c r="U47" s="24">
        <v>0</v>
      </c>
      <c r="V47" s="157">
        <v>4703</v>
      </c>
      <c r="W47" s="157">
        <v>4703</v>
      </c>
      <c r="X47" s="84">
        <v>0</v>
      </c>
      <c r="Y47" s="84">
        <v>0</v>
      </c>
      <c r="Z47" s="84">
        <v>0</v>
      </c>
      <c r="AA47" s="168">
        <v>0</v>
      </c>
      <c r="AB47" s="168">
        <v>0</v>
      </c>
      <c r="AC47" s="168">
        <v>0</v>
      </c>
      <c r="AD47" s="88">
        <v>1</v>
      </c>
      <c r="AE47" s="88">
        <v>0</v>
      </c>
      <c r="AF47" s="88">
        <v>0</v>
      </c>
      <c r="AG47" s="80">
        <v>0</v>
      </c>
      <c r="AH47" s="89">
        <f t="shared" si="3"/>
        <v>1</v>
      </c>
      <c r="AI47" s="13">
        <f t="shared" si="4"/>
        <v>141.09</v>
      </c>
      <c r="AJ47" s="13">
        <f t="shared" si="5"/>
        <v>33</v>
      </c>
      <c r="AK47" s="18">
        <v>0</v>
      </c>
      <c r="AL47" s="13">
        <v>33</v>
      </c>
      <c r="AM47" s="50">
        <f t="shared" si="6"/>
        <v>4.2326999999999995</v>
      </c>
      <c r="AN47" s="104">
        <f t="shared" si="7"/>
        <v>1.2698099999999999</v>
      </c>
      <c r="AO47" s="102">
        <f t="shared" si="8"/>
        <v>0.71955899999999984</v>
      </c>
      <c r="AP47" s="19">
        <f t="shared" si="9"/>
        <v>76.610674037848185</v>
      </c>
      <c r="AQ47" s="18">
        <f t="shared" si="10"/>
        <v>8</v>
      </c>
      <c r="AR47" s="130">
        <f t="shared" si="11"/>
        <v>20</v>
      </c>
      <c r="AS47" s="19">
        <f t="shared" si="12"/>
        <v>23.389325962151815</v>
      </c>
      <c r="AT47" s="107">
        <f t="shared" si="13"/>
        <v>245.64030793525461</v>
      </c>
      <c r="AU47" s="100">
        <f t="shared" si="14"/>
        <v>0</v>
      </c>
      <c r="AV47" s="46">
        <f t="shared" si="15"/>
        <v>39.478878799842086</v>
      </c>
      <c r="AW47" s="48">
        <f t="shared" si="16"/>
        <v>83.92817565989705</v>
      </c>
      <c r="AX47" s="18">
        <f t="shared" si="17"/>
        <v>8</v>
      </c>
      <c r="AY47" s="117">
        <f t="shared" si="18"/>
        <v>20</v>
      </c>
      <c r="AZ47" s="151">
        <v>0</v>
      </c>
      <c r="BA47" s="21">
        <f t="shared" si="19"/>
        <v>0</v>
      </c>
      <c r="BB47" s="20">
        <v>0</v>
      </c>
      <c r="BC47" s="36" t="s">
        <v>359</v>
      </c>
      <c r="BD47" s="20">
        <v>2</v>
      </c>
      <c r="BE47" s="20">
        <f t="shared" si="25"/>
        <v>16</v>
      </c>
      <c r="BF47" s="20">
        <v>3</v>
      </c>
      <c r="BG47" s="20">
        <f t="shared" si="21"/>
        <v>24</v>
      </c>
      <c r="BH47" s="20">
        <v>0</v>
      </c>
      <c r="BI47" s="20">
        <v>4</v>
      </c>
      <c r="BJ47" s="20">
        <v>0</v>
      </c>
      <c r="BK47" s="20">
        <v>0</v>
      </c>
      <c r="BL47" s="20" t="s">
        <v>356</v>
      </c>
      <c r="BM47" s="20" t="s">
        <v>357</v>
      </c>
      <c r="BN47" s="71">
        <f t="shared" si="22"/>
        <v>29</v>
      </c>
      <c r="BO47" s="120">
        <f t="shared" si="23"/>
        <v>50</v>
      </c>
      <c r="BP47" s="70">
        <f t="shared" si="24"/>
        <v>50</v>
      </c>
      <c r="BQ47" s="138">
        <v>16</v>
      </c>
      <c r="BR47" s="138">
        <v>40</v>
      </c>
      <c r="BS47" s="63"/>
      <c r="BT47" s="63"/>
      <c r="BU47" s="63"/>
    </row>
    <row r="48" spans="1:73" ht="19.5" thickBot="1" x14ac:dyDescent="0.35">
      <c r="A48" s="67" t="s">
        <v>2</v>
      </c>
      <c r="B48" s="67" t="s">
        <v>3</v>
      </c>
      <c r="C48" s="129" t="s">
        <v>16</v>
      </c>
      <c r="D48" s="148">
        <v>4944</v>
      </c>
      <c r="E48" s="148"/>
      <c r="F48" s="25">
        <v>96</v>
      </c>
      <c r="G48" s="18">
        <f t="shared" si="0"/>
        <v>8</v>
      </c>
      <c r="H48" s="117">
        <f t="shared" si="1"/>
        <v>0</v>
      </c>
      <c r="I48" s="68" t="s">
        <v>283</v>
      </c>
      <c r="J48" s="69">
        <f t="shared" si="2"/>
        <v>8</v>
      </c>
      <c r="K48" s="24">
        <v>4</v>
      </c>
      <c r="L48" s="24">
        <v>1</v>
      </c>
      <c r="M48" s="24">
        <v>0</v>
      </c>
      <c r="N48" s="24">
        <v>0</v>
      </c>
      <c r="O48" s="24">
        <v>0</v>
      </c>
      <c r="P48" s="24">
        <v>0</v>
      </c>
      <c r="Q48" s="24">
        <v>0</v>
      </c>
      <c r="R48" s="17">
        <v>0</v>
      </c>
      <c r="S48" s="24">
        <v>0</v>
      </c>
      <c r="T48" s="24">
        <v>0</v>
      </c>
      <c r="U48" s="24">
        <v>0</v>
      </c>
      <c r="V48" s="157">
        <v>7899</v>
      </c>
      <c r="W48" s="157">
        <v>7899</v>
      </c>
      <c r="X48" s="84">
        <v>1</v>
      </c>
      <c r="Y48" s="84">
        <v>0</v>
      </c>
      <c r="Z48" s="84">
        <v>0</v>
      </c>
      <c r="AA48" s="168">
        <v>0</v>
      </c>
      <c r="AB48" s="168">
        <v>0</v>
      </c>
      <c r="AC48" s="168">
        <v>0</v>
      </c>
      <c r="AD48" s="88">
        <v>0</v>
      </c>
      <c r="AE48" s="88">
        <v>0</v>
      </c>
      <c r="AF48" s="88">
        <v>0</v>
      </c>
      <c r="AG48" s="80">
        <v>0</v>
      </c>
      <c r="AH48" s="89">
        <f t="shared" si="3"/>
        <v>1</v>
      </c>
      <c r="AI48" s="13">
        <f t="shared" si="4"/>
        <v>236.97</v>
      </c>
      <c r="AJ48" s="13">
        <f t="shared" si="5"/>
        <v>57</v>
      </c>
      <c r="AK48" s="18">
        <v>0</v>
      </c>
      <c r="AL48" s="13">
        <v>57</v>
      </c>
      <c r="AM48" s="50">
        <f t="shared" si="6"/>
        <v>7.1090999999999998</v>
      </c>
      <c r="AN48" s="104">
        <f t="shared" si="7"/>
        <v>2.13273</v>
      </c>
      <c r="AO48" s="102">
        <f t="shared" si="8"/>
        <v>1.208547</v>
      </c>
      <c r="AP48" s="19">
        <f t="shared" si="9"/>
        <v>75.946322319280924</v>
      </c>
      <c r="AQ48" s="18">
        <f t="shared" si="10"/>
        <v>8</v>
      </c>
      <c r="AR48" s="117">
        <f t="shared" si="11"/>
        <v>20</v>
      </c>
      <c r="AS48" s="19">
        <f t="shared" si="12"/>
        <v>24.05367768071908</v>
      </c>
      <c r="AT48" s="107">
        <f t="shared" si="13"/>
        <v>211.37493932038834</v>
      </c>
      <c r="AU48" s="100">
        <f t="shared" si="14"/>
        <v>20.226537216828479</v>
      </c>
      <c r="AV48" s="46">
        <f t="shared" si="15"/>
        <v>20.226537216828479</v>
      </c>
      <c r="AW48" s="48">
        <f t="shared" si="16"/>
        <v>90.430967227306724</v>
      </c>
      <c r="AX48" s="18">
        <f t="shared" si="17"/>
        <v>8</v>
      </c>
      <c r="AY48" s="117">
        <f t="shared" si="18"/>
        <v>20</v>
      </c>
      <c r="AZ48" s="151">
        <v>1</v>
      </c>
      <c r="BA48" s="21">
        <f t="shared" si="19"/>
        <v>20.226537216828479</v>
      </c>
      <c r="BB48" s="20">
        <v>1</v>
      </c>
      <c r="BC48" s="36"/>
      <c r="BD48" s="20">
        <v>6</v>
      </c>
      <c r="BE48" s="20">
        <f t="shared" si="25"/>
        <v>48</v>
      </c>
      <c r="BF48" s="20">
        <v>9</v>
      </c>
      <c r="BG48" s="20">
        <f t="shared" si="21"/>
        <v>72</v>
      </c>
      <c r="BH48" s="20">
        <v>3</v>
      </c>
      <c r="BI48" s="20">
        <v>7</v>
      </c>
      <c r="BJ48" s="20">
        <v>0</v>
      </c>
      <c r="BK48" s="20">
        <v>0</v>
      </c>
      <c r="BL48" s="20" t="s">
        <v>356</v>
      </c>
      <c r="BM48" s="20" t="s">
        <v>357</v>
      </c>
      <c r="BN48" s="71">
        <f t="shared" si="22"/>
        <v>32</v>
      </c>
      <c r="BO48" s="123">
        <f t="shared" si="23"/>
        <v>48</v>
      </c>
      <c r="BP48" s="71">
        <f t="shared" si="24"/>
        <v>48</v>
      </c>
      <c r="BQ48" s="138">
        <v>59</v>
      </c>
      <c r="BR48" s="138">
        <v>104</v>
      </c>
    </row>
    <row r="49" spans="1:73" ht="19.5" thickBot="1" x14ac:dyDescent="0.35">
      <c r="A49" s="67" t="s">
        <v>124</v>
      </c>
      <c r="B49" s="67" t="s">
        <v>125</v>
      </c>
      <c r="C49" s="129" t="s">
        <v>135</v>
      </c>
      <c r="D49" s="148">
        <v>17933</v>
      </c>
      <c r="E49" s="148"/>
      <c r="F49" s="16">
        <v>72.400000000000006</v>
      </c>
      <c r="G49" s="18">
        <f t="shared" si="0"/>
        <v>5</v>
      </c>
      <c r="H49" s="117">
        <f t="shared" si="1"/>
        <v>0</v>
      </c>
      <c r="I49" s="68" t="s">
        <v>285</v>
      </c>
      <c r="J49" s="69">
        <f t="shared" si="2"/>
        <v>3</v>
      </c>
      <c r="K49" s="24">
        <v>3</v>
      </c>
      <c r="L49" s="24">
        <v>1</v>
      </c>
      <c r="M49" s="24">
        <v>0</v>
      </c>
      <c r="N49" s="24">
        <v>0</v>
      </c>
      <c r="O49" s="24">
        <v>0</v>
      </c>
      <c r="P49" s="24">
        <v>0</v>
      </c>
      <c r="Q49" s="24">
        <v>0</v>
      </c>
      <c r="R49" s="24">
        <v>0</v>
      </c>
      <c r="S49" s="24">
        <v>0</v>
      </c>
      <c r="T49" s="24">
        <v>0</v>
      </c>
      <c r="U49" s="24">
        <v>0</v>
      </c>
      <c r="V49" s="157">
        <v>11143</v>
      </c>
      <c r="W49" s="157">
        <v>11143</v>
      </c>
      <c r="X49" s="165">
        <v>3</v>
      </c>
      <c r="Y49" s="165">
        <v>0</v>
      </c>
      <c r="Z49" s="165">
        <v>0</v>
      </c>
      <c r="AA49" s="209">
        <v>0</v>
      </c>
      <c r="AB49" s="209">
        <v>0</v>
      </c>
      <c r="AC49" s="209">
        <v>0</v>
      </c>
      <c r="AD49" s="166">
        <v>0</v>
      </c>
      <c r="AE49" s="166">
        <v>0</v>
      </c>
      <c r="AF49" s="166">
        <v>0</v>
      </c>
      <c r="AG49" s="167">
        <v>0</v>
      </c>
      <c r="AH49" s="89">
        <f t="shared" si="3"/>
        <v>3</v>
      </c>
      <c r="AI49" s="13">
        <f t="shared" si="4"/>
        <v>334.29</v>
      </c>
      <c r="AJ49" s="13">
        <f t="shared" si="5"/>
        <v>81</v>
      </c>
      <c r="AK49" s="13">
        <v>1</v>
      </c>
      <c r="AL49" s="13">
        <v>80</v>
      </c>
      <c r="AM49" s="50">
        <f t="shared" si="6"/>
        <v>10.028700000000001</v>
      </c>
      <c r="AN49" s="104">
        <f t="shared" si="7"/>
        <v>3.00861</v>
      </c>
      <c r="AO49" s="102">
        <f t="shared" si="8"/>
        <v>1.7048790000000003</v>
      </c>
      <c r="AP49" s="19">
        <f t="shared" si="9"/>
        <v>75.769541416135695</v>
      </c>
      <c r="AQ49" s="18">
        <f t="shared" si="10"/>
        <v>8</v>
      </c>
      <c r="AR49" s="130">
        <f t="shared" si="11"/>
        <v>20</v>
      </c>
      <c r="AS49" s="19">
        <f t="shared" si="12"/>
        <v>24.230458583864309</v>
      </c>
      <c r="AT49" s="107">
        <f t="shared" si="13"/>
        <v>82.207042881837964</v>
      </c>
      <c r="AU49" s="100">
        <f t="shared" si="14"/>
        <v>16.728935482072156</v>
      </c>
      <c r="AV49" s="46">
        <f t="shared" si="15"/>
        <v>16.728935482072156</v>
      </c>
      <c r="AW49" s="48">
        <f t="shared" si="16"/>
        <v>79.650240544331638</v>
      </c>
      <c r="AX49" s="18">
        <f t="shared" si="17"/>
        <v>8</v>
      </c>
      <c r="AY49" s="117">
        <f t="shared" si="18"/>
        <v>20</v>
      </c>
      <c r="AZ49" s="151">
        <v>1</v>
      </c>
      <c r="BA49" s="21">
        <f t="shared" si="19"/>
        <v>5.5763118273573857</v>
      </c>
      <c r="BB49" s="20">
        <v>0</v>
      </c>
      <c r="BC49" s="36" t="s">
        <v>314</v>
      </c>
      <c r="BD49" s="20">
        <v>6</v>
      </c>
      <c r="BE49" s="20">
        <f t="shared" si="25"/>
        <v>48</v>
      </c>
      <c r="BF49" s="20">
        <v>5</v>
      </c>
      <c r="BG49" s="20">
        <f t="shared" si="21"/>
        <v>40</v>
      </c>
      <c r="BH49" s="28">
        <v>0</v>
      </c>
      <c r="BI49" s="28">
        <v>15</v>
      </c>
      <c r="BJ49" s="28">
        <v>10</v>
      </c>
      <c r="BK49" s="20">
        <v>0</v>
      </c>
      <c r="BL49" s="28" t="s">
        <v>309</v>
      </c>
      <c r="BM49" s="28" t="s">
        <v>309</v>
      </c>
      <c r="BN49" s="71">
        <f t="shared" si="22"/>
        <v>34</v>
      </c>
      <c r="BO49" s="120">
        <f t="shared" si="23"/>
        <v>53</v>
      </c>
      <c r="BP49" s="71">
        <f t="shared" si="24"/>
        <v>43</v>
      </c>
      <c r="BQ49" s="138">
        <v>51</v>
      </c>
      <c r="BR49" s="138">
        <v>54</v>
      </c>
      <c r="BS49" s="132"/>
      <c r="BT49" s="63"/>
      <c r="BU49" s="63"/>
    </row>
    <row r="50" spans="1:73" ht="19.5" thickBot="1" x14ac:dyDescent="0.35">
      <c r="A50" s="67" t="s">
        <v>124</v>
      </c>
      <c r="B50" s="67" t="s">
        <v>145</v>
      </c>
      <c r="C50" s="129" t="s">
        <v>148</v>
      </c>
      <c r="D50" s="148">
        <v>11108</v>
      </c>
      <c r="E50" s="148"/>
      <c r="F50" s="16">
        <v>178.3</v>
      </c>
      <c r="G50" s="18">
        <f t="shared" si="0"/>
        <v>10</v>
      </c>
      <c r="H50" s="117">
        <f t="shared" si="1"/>
        <v>3</v>
      </c>
      <c r="I50" s="68" t="s">
        <v>285</v>
      </c>
      <c r="J50" s="69">
        <f t="shared" si="2"/>
        <v>3</v>
      </c>
      <c r="K50" s="17">
        <v>1</v>
      </c>
      <c r="L50" s="17">
        <v>0</v>
      </c>
      <c r="M50" s="17">
        <v>0</v>
      </c>
      <c r="N50" s="17">
        <v>1</v>
      </c>
      <c r="O50" s="17">
        <v>0</v>
      </c>
      <c r="P50" s="17">
        <v>0</v>
      </c>
      <c r="Q50" s="17">
        <v>0</v>
      </c>
      <c r="R50" s="17">
        <v>0</v>
      </c>
      <c r="S50" s="17">
        <v>0</v>
      </c>
      <c r="T50" s="17">
        <v>0</v>
      </c>
      <c r="U50" s="17">
        <v>0</v>
      </c>
      <c r="V50" s="157">
        <v>8519</v>
      </c>
      <c r="W50" s="157">
        <v>8519</v>
      </c>
      <c r="X50" s="186">
        <v>0</v>
      </c>
      <c r="Y50" s="186">
        <v>0</v>
      </c>
      <c r="Z50" s="186">
        <v>0</v>
      </c>
      <c r="AA50" s="190">
        <v>0</v>
      </c>
      <c r="AB50" s="190">
        <v>0</v>
      </c>
      <c r="AC50" s="190">
        <v>0</v>
      </c>
      <c r="AD50" s="188">
        <v>0</v>
      </c>
      <c r="AE50" s="188">
        <v>0</v>
      </c>
      <c r="AF50" s="188">
        <v>0</v>
      </c>
      <c r="AG50" s="189">
        <v>0</v>
      </c>
      <c r="AH50" s="89">
        <f t="shared" si="3"/>
        <v>0</v>
      </c>
      <c r="AI50" s="13">
        <f t="shared" si="4"/>
        <v>255.57</v>
      </c>
      <c r="AJ50" s="13">
        <f t="shared" si="5"/>
        <v>62</v>
      </c>
      <c r="AK50" s="18">
        <v>0</v>
      </c>
      <c r="AL50" s="13">
        <v>62</v>
      </c>
      <c r="AM50" s="50">
        <f t="shared" si="6"/>
        <v>7.6671000000000005</v>
      </c>
      <c r="AN50" s="104">
        <f t="shared" si="7"/>
        <v>2.3001300000000002</v>
      </c>
      <c r="AO50" s="102">
        <f t="shared" si="8"/>
        <v>1.303407</v>
      </c>
      <c r="AP50" s="19">
        <f t="shared" si="9"/>
        <v>75.74050162382126</v>
      </c>
      <c r="AQ50" s="18">
        <f t="shared" si="10"/>
        <v>8</v>
      </c>
      <c r="AR50" s="130">
        <f t="shared" si="11"/>
        <v>20</v>
      </c>
      <c r="AS50" s="19">
        <f t="shared" si="12"/>
        <v>24.25949837617874</v>
      </c>
      <c r="AT50" s="107">
        <f t="shared" si="13"/>
        <v>101.46414296002882</v>
      </c>
      <c r="AU50" s="100">
        <f t="shared" si="14"/>
        <v>0</v>
      </c>
      <c r="AV50" s="46">
        <f t="shared" si="15"/>
        <v>0</v>
      </c>
      <c r="AW50" s="48">
        <f t="shared" si="16"/>
        <v>100</v>
      </c>
      <c r="AX50" s="18">
        <f t="shared" si="17"/>
        <v>10</v>
      </c>
      <c r="AY50" s="117">
        <f t="shared" si="18"/>
        <v>25</v>
      </c>
      <c r="AZ50" s="151">
        <v>2</v>
      </c>
      <c r="BA50" s="21">
        <f t="shared" si="19"/>
        <v>18.005041411595247</v>
      </c>
      <c r="BB50" s="20">
        <v>0</v>
      </c>
      <c r="BC50" s="36" t="s">
        <v>322</v>
      </c>
      <c r="BD50" s="20">
        <v>5</v>
      </c>
      <c r="BE50" s="20">
        <f t="shared" si="25"/>
        <v>40</v>
      </c>
      <c r="BF50" s="20">
        <v>6</v>
      </c>
      <c r="BG50" s="20">
        <f t="shared" si="21"/>
        <v>48</v>
      </c>
      <c r="BH50" s="28">
        <v>0</v>
      </c>
      <c r="BI50" s="28">
        <v>7</v>
      </c>
      <c r="BJ50" s="28">
        <v>10</v>
      </c>
      <c r="BK50" s="20">
        <v>0</v>
      </c>
      <c r="BL50" s="28" t="s">
        <v>308</v>
      </c>
      <c r="BM50" s="28" t="s">
        <v>308</v>
      </c>
      <c r="BN50" s="70">
        <f t="shared" si="22"/>
        <v>41</v>
      </c>
      <c r="BO50" s="120">
        <f t="shared" si="23"/>
        <v>61</v>
      </c>
      <c r="BP50" s="71">
        <f t="shared" si="24"/>
        <v>51</v>
      </c>
      <c r="BQ50" s="138">
        <v>29</v>
      </c>
      <c r="BR50" s="138">
        <v>37</v>
      </c>
      <c r="BS50" s="63"/>
      <c r="BT50" s="63"/>
      <c r="BU50" s="63"/>
    </row>
    <row r="51" spans="1:73" ht="19.5" thickBot="1" x14ac:dyDescent="0.35">
      <c r="A51" s="67" t="s">
        <v>124</v>
      </c>
      <c r="B51" s="67" t="s">
        <v>125</v>
      </c>
      <c r="C51" s="129" t="s">
        <v>132</v>
      </c>
      <c r="D51" s="148">
        <v>2679</v>
      </c>
      <c r="E51" s="148"/>
      <c r="F51" s="16">
        <v>105.8</v>
      </c>
      <c r="G51" s="18">
        <f t="shared" si="0"/>
        <v>10</v>
      </c>
      <c r="H51" s="117">
        <f t="shared" si="1"/>
        <v>3</v>
      </c>
      <c r="I51" s="68" t="s">
        <v>285</v>
      </c>
      <c r="J51" s="69">
        <f t="shared" si="2"/>
        <v>3</v>
      </c>
      <c r="K51" s="17">
        <v>2</v>
      </c>
      <c r="L51" s="17">
        <v>1</v>
      </c>
      <c r="M51" s="17">
        <v>0</v>
      </c>
      <c r="N51" s="17">
        <v>0</v>
      </c>
      <c r="O51" s="17">
        <v>0</v>
      </c>
      <c r="P51" s="17">
        <v>0</v>
      </c>
      <c r="Q51" s="17">
        <v>0</v>
      </c>
      <c r="R51" s="17">
        <v>0</v>
      </c>
      <c r="S51" s="17">
        <v>0</v>
      </c>
      <c r="T51" s="17">
        <v>0</v>
      </c>
      <c r="U51" s="17">
        <v>0</v>
      </c>
      <c r="V51" s="157">
        <v>3137</v>
      </c>
      <c r="W51" s="157">
        <v>3137</v>
      </c>
      <c r="X51" s="165">
        <v>0</v>
      </c>
      <c r="Y51" s="165">
        <v>0</v>
      </c>
      <c r="Z51" s="165">
        <v>0</v>
      </c>
      <c r="AA51" s="209">
        <v>0</v>
      </c>
      <c r="AB51" s="209">
        <v>0</v>
      </c>
      <c r="AC51" s="209">
        <v>0</v>
      </c>
      <c r="AD51" s="166">
        <v>1</v>
      </c>
      <c r="AE51" s="166">
        <v>0</v>
      </c>
      <c r="AF51" s="166">
        <v>0</v>
      </c>
      <c r="AG51" s="167">
        <v>0</v>
      </c>
      <c r="AH51" s="89">
        <f t="shared" si="3"/>
        <v>1</v>
      </c>
      <c r="AI51" s="13">
        <f t="shared" si="4"/>
        <v>94.11</v>
      </c>
      <c r="AJ51" s="13">
        <f t="shared" si="5"/>
        <v>23</v>
      </c>
      <c r="AK51" s="18">
        <v>0</v>
      </c>
      <c r="AL51" s="13">
        <v>23</v>
      </c>
      <c r="AM51" s="50">
        <f t="shared" si="6"/>
        <v>2.8232999999999997</v>
      </c>
      <c r="AN51" s="104">
        <f t="shared" si="7"/>
        <v>0.8469899999999998</v>
      </c>
      <c r="AO51" s="102">
        <f t="shared" si="8"/>
        <v>0.47996099999999997</v>
      </c>
      <c r="AP51" s="19">
        <f t="shared" si="9"/>
        <v>75.560514291786205</v>
      </c>
      <c r="AQ51" s="18">
        <f t="shared" si="10"/>
        <v>8</v>
      </c>
      <c r="AR51" s="130">
        <f t="shared" si="11"/>
        <v>20</v>
      </c>
      <c r="AS51" s="19">
        <f t="shared" si="12"/>
        <v>24.439485708213795</v>
      </c>
      <c r="AT51" s="107">
        <f t="shared" si="13"/>
        <v>154.91791713325867</v>
      </c>
      <c r="AU51" s="100">
        <f t="shared" si="14"/>
        <v>0</v>
      </c>
      <c r="AV51" s="46">
        <f t="shared" si="15"/>
        <v>37.327360955580438</v>
      </c>
      <c r="AW51" s="48">
        <f t="shared" si="16"/>
        <v>75.905071765539006</v>
      </c>
      <c r="AX51" s="18">
        <f t="shared" si="17"/>
        <v>8</v>
      </c>
      <c r="AY51" s="117">
        <f t="shared" si="18"/>
        <v>20</v>
      </c>
      <c r="AZ51" s="151">
        <v>0</v>
      </c>
      <c r="BA51" s="21">
        <f t="shared" si="19"/>
        <v>0</v>
      </c>
      <c r="BB51" s="20">
        <v>1</v>
      </c>
      <c r="BC51" s="36"/>
      <c r="BD51" s="20">
        <v>1</v>
      </c>
      <c r="BE51" s="20">
        <f t="shared" si="25"/>
        <v>8</v>
      </c>
      <c r="BF51" s="20">
        <v>1</v>
      </c>
      <c r="BG51" s="20">
        <f t="shared" si="21"/>
        <v>8</v>
      </c>
      <c r="BH51" s="28">
        <v>1</v>
      </c>
      <c r="BI51" s="28">
        <v>3</v>
      </c>
      <c r="BJ51" s="28">
        <v>10</v>
      </c>
      <c r="BK51" s="20">
        <v>0</v>
      </c>
      <c r="BL51" s="28" t="s">
        <v>308</v>
      </c>
      <c r="BM51" s="28" t="s">
        <v>309</v>
      </c>
      <c r="BN51" s="70">
        <f t="shared" si="22"/>
        <v>39</v>
      </c>
      <c r="BO51" s="120">
        <f t="shared" si="23"/>
        <v>56</v>
      </c>
      <c r="BP51" s="70">
        <f t="shared" si="24"/>
        <v>46</v>
      </c>
      <c r="BQ51" s="138">
        <v>3</v>
      </c>
      <c r="BR51" s="138">
        <v>11</v>
      </c>
      <c r="BS51" s="63"/>
      <c r="BT51" s="63"/>
      <c r="BU51" s="63"/>
    </row>
    <row r="52" spans="1:73" ht="19.5" thickBot="1" x14ac:dyDescent="0.35">
      <c r="A52" s="67" t="s">
        <v>124</v>
      </c>
      <c r="B52" s="67" t="s">
        <v>192</v>
      </c>
      <c r="C52" s="129" t="s">
        <v>204</v>
      </c>
      <c r="D52" s="148">
        <v>20297</v>
      </c>
      <c r="E52" s="148"/>
      <c r="F52" s="16">
        <v>110.8</v>
      </c>
      <c r="G52" s="18">
        <f t="shared" si="0"/>
        <v>10</v>
      </c>
      <c r="H52" s="117">
        <f t="shared" si="1"/>
        <v>3</v>
      </c>
      <c r="I52" s="68" t="s">
        <v>284</v>
      </c>
      <c r="J52" s="69">
        <f t="shared" si="2"/>
        <v>5</v>
      </c>
      <c r="K52" s="17">
        <v>5</v>
      </c>
      <c r="L52" s="17">
        <v>3</v>
      </c>
      <c r="M52" s="17">
        <v>1</v>
      </c>
      <c r="N52" s="17">
        <v>0</v>
      </c>
      <c r="O52" s="17">
        <v>0</v>
      </c>
      <c r="P52" s="17">
        <v>0</v>
      </c>
      <c r="Q52" s="17">
        <v>0</v>
      </c>
      <c r="R52" s="17">
        <v>0</v>
      </c>
      <c r="S52" s="17">
        <v>0</v>
      </c>
      <c r="T52" s="17">
        <v>0</v>
      </c>
      <c r="U52" s="17">
        <v>0</v>
      </c>
      <c r="V52" s="157">
        <v>14832</v>
      </c>
      <c r="W52" s="157">
        <v>14832</v>
      </c>
      <c r="X52" s="186">
        <v>4</v>
      </c>
      <c r="Y52" s="186">
        <v>0</v>
      </c>
      <c r="Z52" s="186">
        <v>0</v>
      </c>
      <c r="AA52" s="190">
        <v>0</v>
      </c>
      <c r="AB52" s="190">
        <v>0</v>
      </c>
      <c r="AC52" s="190">
        <v>0</v>
      </c>
      <c r="AD52" s="188">
        <v>0</v>
      </c>
      <c r="AE52" s="188">
        <v>0</v>
      </c>
      <c r="AF52" s="188">
        <v>0</v>
      </c>
      <c r="AG52" s="189">
        <v>0</v>
      </c>
      <c r="AH52" s="89">
        <f t="shared" si="3"/>
        <v>4</v>
      </c>
      <c r="AI52" s="13">
        <f t="shared" si="4"/>
        <v>444.96</v>
      </c>
      <c r="AJ52" s="13">
        <f t="shared" si="5"/>
        <v>110</v>
      </c>
      <c r="AK52" s="18">
        <v>1</v>
      </c>
      <c r="AL52" s="13">
        <v>109</v>
      </c>
      <c r="AM52" s="50">
        <f t="shared" si="6"/>
        <v>13.348799999999999</v>
      </c>
      <c r="AN52" s="104">
        <f t="shared" si="7"/>
        <v>4.0046399999999993</v>
      </c>
      <c r="AO52" s="102">
        <f t="shared" si="8"/>
        <v>2.2692959999999998</v>
      </c>
      <c r="AP52" s="19">
        <f t="shared" si="9"/>
        <v>75.278676734987414</v>
      </c>
      <c r="AQ52" s="18">
        <f t="shared" si="10"/>
        <v>8</v>
      </c>
      <c r="AR52" s="130">
        <f t="shared" si="11"/>
        <v>20</v>
      </c>
      <c r="AS52" s="19">
        <f t="shared" si="12"/>
        <v>24.721323265012586</v>
      </c>
      <c r="AT52" s="107">
        <f t="shared" si="13"/>
        <v>96.678011528797356</v>
      </c>
      <c r="AU52" s="100">
        <f t="shared" si="14"/>
        <v>19.70734591318914</v>
      </c>
      <c r="AV52" s="46">
        <f t="shared" si="15"/>
        <v>19.70734591318914</v>
      </c>
      <c r="AW52" s="48">
        <f t="shared" si="16"/>
        <v>79.615482774675257</v>
      </c>
      <c r="AX52" s="18">
        <f t="shared" si="17"/>
        <v>8</v>
      </c>
      <c r="AY52" s="117">
        <f t="shared" si="18"/>
        <v>20</v>
      </c>
      <c r="AZ52" s="151">
        <v>2</v>
      </c>
      <c r="BA52" s="21">
        <f t="shared" si="19"/>
        <v>9.8536729565945702</v>
      </c>
      <c r="BB52" s="20">
        <v>1</v>
      </c>
      <c r="BC52" s="36"/>
      <c r="BD52" s="20">
        <v>7</v>
      </c>
      <c r="BE52" s="20">
        <f t="shared" si="25"/>
        <v>56</v>
      </c>
      <c r="BF52" s="20">
        <v>11</v>
      </c>
      <c r="BG52" s="20">
        <f t="shared" si="21"/>
        <v>88</v>
      </c>
      <c r="BH52" s="20">
        <v>1</v>
      </c>
      <c r="BI52" s="20">
        <v>13</v>
      </c>
      <c r="BJ52" s="20">
        <v>0</v>
      </c>
      <c r="BK52" s="20">
        <v>0</v>
      </c>
      <c r="BL52" s="20" t="s">
        <v>308</v>
      </c>
      <c r="BM52" s="20" t="s">
        <v>309</v>
      </c>
      <c r="BN52" s="71">
        <f t="shared" si="22"/>
        <v>31</v>
      </c>
      <c r="BO52" s="123">
        <f t="shared" si="23"/>
        <v>48</v>
      </c>
      <c r="BP52" s="70">
        <f t="shared" si="24"/>
        <v>48</v>
      </c>
      <c r="BQ52" s="138">
        <v>115</v>
      </c>
      <c r="BR52" s="138">
        <v>120</v>
      </c>
    </row>
    <row r="53" spans="1:73" ht="19.5" thickBot="1" x14ac:dyDescent="0.35">
      <c r="A53" s="67" t="s">
        <v>216</v>
      </c>
      <c r="B53" s="67" t="s">
        <v>245</v>
      </c>
      <c r="C53" s="129" t="s">
        <v>248</v>
      </c>
      <c r="D53" s="148">
        <v>6973</v>
      </c>
      <c r="E53" s="148"/>
      <c r="F53" s="20">
        <v>711.8</v>
      </c>
      <c r="G53" s="18">
        <f t="shared" si="0"/>
        <v>10</v>
      </c>
      <c r="H53" s="117">
        <f t="shared" si="1"/>
        <v>5</v>
      </c>
      <c r="I53" s="68" t="s">
        <v>285</v>
      </c>
      <c r="J53" s="69">
        <f t="shared" si="2"/>
        <v>3</v>
      </c>
      <c r="K53" s="17">
        <v>2</v>
      </c>
      <c r="L53" s="17">
        <v>0</v>
      </c>
      <c r="M53" s="17">
        <v>0</v>
      </c>
      <c r="N53" s="17">
        <v>0</v>
      </c>
      <c r="O53" s="17">
        <v>0</v>
      </c>
      <c r="P53" s="17">
        <v>0</v>
      </c>
      <c r="Q53" s="17">
        <v>0</v>
      </c>
      <c r="R53" s="17">
        <v>0</v>
      </c>
      <c r="S53" s="17">
        <v>0</v>
      </c>
      <c r="T53" s="17">
        <v>0</v>
      </c>
      <c r="U53" s="17">
        <v>0</v>
      </c>
      <c r="V53" s="157">
        <v>4851</v>
      </c>
      <c r="W53" s="157">
        <v>4851</v>
      </c>
      <c r="X53" s="84">
        <v>1</v>
      </c>
      <c r="Y53" s="84">
        <v>0</v>
      </c>
      <c r="Z53" s="84">
        <v>0</v>
      </c>
      <c r="AA53" s="168">
        <v>0</v>
      </c>
      <c r="AB53" s="168">
        <v>0</v>
      </c>
      <c r="AC53" s="168">
        <v>0</v>
      </c>
      <c r="AD53" s="88">
        <v>0</v>
      </c>
      <c r="AE53" s="88">
        <v>0</v>
      </c>
      <c r="AF53" s="88">
        <v>0</v>
      </c>
      <c r="AG53" s="80">
        <v>0</v>
      </c>
      <c r="AH53" s="89">
        <f t="shared" si="3"/>
        <v>1</v>
      </c>
      <c r="AI53" s="13">
        <f t="shared" si="4"/>
        <v>145.53</v>
      </c>
      <c r="AJ53" s="13">
        <f t="shared" si="5"/>
        <v>36</v>
      </c>
      <c r="AK53" s="18">
        <v>1</v>
      </c>
      <c r="AL53" s="13">
        <v>35</v>
      </c>
      <c r="AM53" s="50">
        <f t="shared" si="6"/>
        <v>4.3658999999999999</v>
      </c>
      <c r="AN53" s="104">
        <f t="shared" si="7"/>
        <v>1.3097700000000001</v>
      </c>
      <c r="AO53" s="102">
        <f t="shared" si="8"/>
        <v>0.74220299999999995</v>
      </c>
      <c r="AP53" s="19">
        <f t="shared" si="9"/>
        <v>75.262832405689551</v>
      </c>
      <c r="AQ53" s="18">
        <f t="shared" si="10"/>
        <v>8</v>
      </c>
      <c r="AR53" s="117">
        <f t="shared" si="11"/>
        <v>20</v>
      </c>
      <c r="AS53" s="19">
        <f t="shared" si="12"/>
        <v>24.737167594310453</v>
      </c>
      <c r="AT53" s="107">
        <f t="shared" si="13"/>
        <v>92.038907213537939</v>
      </c>
      <c r="AU53" s="100">
        <f t="shared" si="14"/>
        <v>14.341029685931451</v>
      </c>
      <c r="AV53" s="46">
        <f t="shared" si="15"/>
        <v>14.341029685931451</v>
      </c>
      <c r="AW53" s="48">
        <f t="shared" si="16"/>
        <v>84.41851373500225</v>
      </c>
      <c r="AX53" s="18">
        <f t="shared" si="17"/>
        <v>8</v>
      </c>
      <c r="AY53" s="117">
        <f t="shared" si="18"/>
        <v>20</v>
      </c>
      <c r="AZ53" s="151">
        <v>4</v>
      </c>
      <c r="BA53" s="21">
        <f t="shared" si="19"/>
        <v>57.364118743725804</v>
      </c>
      <c r="BB53" s="20">
        <v>1</v>
      </c>
      <c r="BC53" s="36"/>
      <c r="BD53" s="20">
        <v>1</v>
      </c>
      <c r="BE53" s="20">
        <f t="shared" si="25"/>
        <v>8</v>
      </c>
      <c r="BF53" s="20">
        <v>2</v>
      </c>
      <c r="BG53" s="20">
        <v>2</v>
      </c>
      <c r="BH53" s="20">
        <v>1</v>
      </c>
      <c r="BI53" s="20">
        <v>2</v>
      </c>
      <c r="BJ53" s="20">
        <v>5</v>
      </c>
      <c r="BK53" s="28">
        <v>0</v>
      </c>
      <c r="BL53" s="20" t="s">
        <v>308</v>
      </c>
      <c r="BM53" s="20" t="s">
        <v>309</v>
      </c>
      <c r="BN53" s="71">
        <f t="shared" si="22"/>
        <v>34</v>
      </c>
      <c r="BO53" s="123">
        <f t="shared" si="23"/>
        <v>53</v>
      </c>
      <c r="BP53" s="71">
        <f t="shared" si="24"/>
        <v>48</v>
      </c>
      <c r="BQ53" s="138">
        <v>49</v>
      </c>
      <c r="BR53" s="138">
        <v>81</v>
      </c>
    </row>
    <row r="54" spans="1:73" ht="19.5" thickBot="1" x14ac:dyDescent="0.35">
      <c r="A54" s="67" t="s">
        <v>58</v>
      </c>
      <c r="B54" s="67" t="s">
        <v>59</v>
      </c>
      <c r="C54" s="129" t="s">
        <v>78</v>
      </c>
      <c r="D54" s="148">
        <v>144155</v>
      </c>
      <c r="E54" s="148"/>
      <c r="F54" s="23">
        <v>1795.9</v>
      </c>
      <c r="G54" s="18">
        <f t="shared" si="0"/>
        <v>10</v>
      </c>
      <c r="H54" s="117">
        <f t="shared" si="1"/>
        <v>8</v>
      </c>
      <c r="I54" s="68" t="s">
        <v>285</v>
      </c>
      <c r="J54" s="69">
        <f t="shared" si="2"/>
        <v>3</v>
      </c>
      <c r="K54" s="17">
        <v>3</v>
      </c>
      <c r="L54" s="17">
        <v>2</v>
      </c>
      <c r="M54" s="17">
        <v>0</v>
      </c>
      <c r="N54" s="17">
        <v>1</v>
      </c>
      <c r="O54" s="17">
        <v>2</v>
      </c>
      <c r="P54" s="17">
        <v>0</v>
      </c>
      <c r="Q54" s="17">
        <v>0</v>
      </c>
      <c r="R54" s="17">
        <v>0</v>
      </c>
      <c r="S54" s="17">
        <v>1</v>
      </c>
      <c r="T54" s="17">
        <v>0</v>
      </c>
      <c r="U54" s="17">
        <v>0</v>
      </c>
      <c r="V54" s="157">
        <v>57902</v>
      </c>
      <c r="W54" s="157">
        <v>57902</v>
      </c>
      <c r="X54" s="84">
        <v>10</v>
      </c>
      <c r="Y54" s="84">
        <v>0</v>
      </c>
      <c r="Z54" s="84">
        <v>0</v>
      </c>
      <c r="AA54" s="207">
        <v>1</v>
      </c>
      <c r="AB54" s="207">
        <v>0</v>
      </c>
      <c r="AC54" s="207">
        <v>0</v>
      </c>
      <c r="AD54" s="88">
        <v>7</v>
      </c>
      <c r="AE54" s="88">
        <v>0</v>
      </c>
      <c r="AF54" s="88">
        <v>0</v>
      </c>
      <c r="AG54" s="80">
        <v>0</v>
      </c>
      <c r="AH54" s="89">
        <f t="shared" si="3"/>
        <v>18</v>
      </c>
      <c r="AI54" s="13">
        <f t="shared" si="4"/>
        <v>1737.06</v>
      </c>
      <c r="AJ54" s="13">
        <f t="shared" si="5"/>
        <v>431</v>
      </c>
      <c r="AK54" s="18">
        <v>3</v>
      </c>
      <c r="AL54" s="13">
        <v>428</v>
      </c>
      <c r="AM54" s="50">
        <f t="shared" si="6"/>
        <v>52.111800000000002</v>
      </c>
      <c r="AN54" s="104">
        <f t="shared" si="7"/>
        <v>15.63354</v>
      </c>
      <c r="AO54" s="102">
        <f t="shared" si="8"/>
        <v>8.8590060000000008</v>
      </c>
      <c r="AP54" s="19">
        <f t="shared" si="9"/>
        <v>75.18796126788942</v>
      </c>
      <c r="AQ54" s="18">
        <f t="shared" si="10"/>
        <v>8</v>
      </c>
      <c r="AR54" s="130">
        <f t="shared" si="11"/>
        <v>20</v>
      </c>
      <c r="AS54" s="19">
        <f t="shared" si="12"/>
        <v>24.81203873211058</v>
      </c>
      <c r="AT54" s="107">
        <f t="shared" si="13"/>
        <v>53.140262911449483</v>
      </c>
      <c r="AU54" s="100">
        <f t="shared" si="14"/>
        <v>6.9369775588775973</v>
      </c>
      <c r="AV54" s="46">
        <f t="shared" si="15"/>
        <v>12.486559605979675</v>
      </c>
      <c r="AW54" s="48">
        <f t="shared" si="16"/>
        <v>76.502638636194348</v>
      </c>
      <c r="AX54" s="18">
        <f t="shared" si="17"/>
        <v>8</v>
      </c>
      <c r="AY54" s="117">
        <f t="shared" si="18"/>
        <v>20</v>
      </c>
      <c r="AZ54" s="151">
        <v>18</v>
      </c>
      <c r="BA54" s="21">
        <f t="shared" si="19"/>
        <v>12.486559605979675</v>
      </c>
      <c r="BB54" s="20">
        <v>3</v>
      </c>
      <c r="BC54" s="36"/>
      <c r="BD54" s="20">
        <v>19</v>
      </c>
      <c r="BE54" s="20">
        <f t="shared" si="25"/>
        <v>152</v>
      </c>
      <c r="BF54" s="20">
        <v>86</v>
      </c>
      <c r="BG54" s="20">
        <f t="shared" ref="BG54:BG117" si="26">+BF54*8</f>
        <v>688</v>
      </c>
      <c r="BH54" s="20">
        <v>11</v>
      </c>
      <c r="BI54" s="20">
        <v>15</v>
      </c>
      <c r="BJ54" s="20">
        <v>5</v>
      </c>
      <c r="BK54" s="20">
        <v>15</v>
      </c>
      <c r="BL54" s="20" t="s">
        <v>309</v>
      </c>
      <c r="BM54" s="20" t="s">
        <v>309</v>
      </c>
      <c r="BN54" s="116">
        <f t="shared" si="22"/>
        <v>34</v>
      </c>
      <c r="BO54" s="121">
        <f t="shared" si="23"/>
        <v>56</v>
      </c>
      <c r="BP54" s="114">
        <f t="shared" si="24"/>
        <v>66</v>
      </c>
      <c r="BQ54" s="137">
        <v>573</v>
      </c>
      <c r="BR54" s="137">
        <v>653</v>
      </c>
    </row>
    <row r="55" spans="1:73" ht="19.5" thickBot="1" x14ac:dyDescent="0.35">
      <c r="A55" s="67" t="s">
        <v>216</v>
      </c>
      <c r="B55" s="67" t="s">
        <v>228</v>
      </c>
      <c r="C55" s="129" t="s">
        <v>231</v>
      </c>
      <c r="D55" s="148">
        <v>2905</v>
      </c>
      <c r="E55" s="148"/>
      <c r="F55" s="20">
        <v>195</v>
      </c>
      <c r="G55" s="18">
        <f t="shared" si="0"/>
        <v>10</v>
      </c>
      <c r="H55" s="117">
        <f t="shared" si="1"/>
        <v>3</v>
      </c>
      <c r="I55" s="68" t="s">
        <v>283</v>
      </c>
      <c r="J55" s="69">
        <f t="shared" si="2"/>
        <v>8</v>
      </c>
      <c r="K55" s="17">
        <v>1</v>
      </c>
      <c r="L55" s="17">
        <v>0</v>
      </c>
      <c r="M55" s="17">
        <v>0</v>
      </c>
      <c r="N55" s="17">
        <v>0</v>
      </c>
      <c r="O55" s="17">
        <v>0</v>
      </c>
      <c r="P55" s="17">
        <v>0</v>
      </c>
      <c r="Q55" s="17">
        <v>0</v>
      </c>
      <c r="R55" s="17">
        <v>0</v>
      </c>
      <c r="S55" s="17">
        <v>0</v>
      </c>
      <c r="T55" s="17">
        <v>0</v>
      </c>
      <c r="U55" s="17">
        <v>0</v>
      </c>
      <c r="V55" s="157">
        <v>2799</v>
      </c>
      <c r="W55" s="157">
        <v>2799</v>
      </c>
      <c r="X55" s="84">
        <v>2</v>
      </c>
      <c r="Y55" s="84">
        <v>0</v>
      </c>
      <c r="Z55" s="84">
        <v>0</v>
      </c>
      <c r="AA55" s="168">
        <v>0</v>
      </c>
      <c r="AB55" s="168">
        <v>0</v>
      </c>
      <c r="AC55" s="168">
        <v>0</v>
      </c>
      <c r="AD55" s="88">
        <v>0</v>
      </c>
      <c r="AE55" s="88">
        <v>0</v>
      </c>
      <c r="AF55" s="88">
        <v>0</v>
      </c>
      <c r="AG55" s="80">
        <v>0</v>
      </c>
      <c r="AH55" s="89">
        <f t="shared" si="3"/>
        <v>2</v>
      </c>
      <c r="AI55" s="13">
        <f t="shared" si="4"/>
        <v>83.97</v>
      </c>
      <c r="AJ55" s="13">
        <f t="shared" si="5"/>
        <v>21</v>
      </c>
      <c r="AK55" s="18">
        <v>1</v>
      </c>
      <c r="AL55" s="13">
        <v>20</v>
      </c>
      <c r="AM55" s="50">
        <f t="shared" si="6"/>
        <v>2.5190999999999999</v>
      </c>
      <c r="AN55" s="104">
        <f t="shared" si="7"/>
        <v>0.7557299999999999</v>
      </c>
      <c r="AO55" s="102">
        <f t="shared" si="8"/>
        <v>0.42824699999999999</v>
      </c>
      <c r="AP55" s="19">
        <f t="shared" si="9"/>
        <v>74.991068238656666</v>
      </c>
      <c r="AQ55" s="18">
        <f t="shared" si="10"/>
        <v>5</v>
      </c>
      <c r="AR55" s="130">
        <f t="shared" si="11"/>
        <v>8</v>
      </c>
      <c r="AS55" s="19">
        <f t="shared" si="12"/>
        <v>25.008931761343341</v>
      </c>
      <c r="AT55" s="107">
        <f t="shared" si="13"/>
        <v>127.47253012048191</v>
      </c>
      <c r="AU55" s="100">
        <f t="shared" si="14"/>
        <v>68.846815834767654</v>
      </c>
      <c r="AV55" s="46">
        <f t="shared" si="15"/>
        <v>68.846815834767654</v>
      </c>
      <c r="AW55" s="48">
        <f t="shared" si="16"/>
        <v>45.990861113609014</v>
      </c>
      <c r="AX55" s="18">
        <f t="shared" si="17"/>
        <v>3</v>
      </c>
      <c r="AY55" s="117">
        <f t="shared" si="18"/>
        <v>3</v>
      </c>
      <c r="AZ55" s="151">
        <v>3</v>
      </c>
      <c r="BA55" s="21">
        <f t="shared" si="19"/>
        <v>103.27022375215145</v>
      </c>
      <c r="BB55" s="20">
        <v>1</v>
      </c>
      <c r="BC55" s="36"/>
      <c r="BD55" s="20">
        <v>1</v>
      </c>
      <c r="BE55" s="20">
        <f t="shared" si="25"/>
        <v>8</v>
      </c>
      <c r="BF55" s="20">
        <v>2</v>
      </c>
      <c r="BG55" s="20">
        <f t="shared" si="26"/>
        <v>16</v>
      </c>
      <c r="BH55" s="20">
        <v>1</v>
      </c>
      <c r="BI55" s="20">
        <v>3</v>
      </c>
      <c r="BJ55" s="20">
        <v>5</v>
      </c>
      <c r="BK55" s="20">
        <v>0</v>
      </c>
      <c r="BL55" s="20" t="s">
        <v>308</v>
      </c>
      <c r="BM55" s="20" t="s">
        <v>309</v>
      </c>
      <c r="BN55" s="114">
        <f t="shared" si="22"/>
        <v>31</v>
      </c>
      <c r="BO55" s="121">
        <f t="shared" si="23"/>
        <v>27</v>
      </c>
      <c r="BP55" s="114">
        <f t="shared" si="24"/>
        <v>22</v>
      </c>
      <c r="BQ55" s="137">
        <v>8</v>
      </c>
      <c r="BR55" s="137">
        <v>13</v>
      </c>
    </row>
    <row r="56" spans="1:73" ht="19.5" thickBot="1" x14ac:dyDescent="0.35">
      <c r="A56" s="67" t="s">
        <v>2</v>
      </c>
      <c r="B56" s="67" t="s">
        <v>3</v>
      </c>
      <c r="C56" s="129" t="s">
        <v>10</v>
      </c>
      <c r="D56" s="148">
        <v>688</v>
      </c>
      <c r="E56" s="148"/>
      <c r="F56" s="25">
        <v>23</v>
      </c>
      <c r="G56" s="18">
        <f t="shared" si="0"/>
        <v>3</v>
      </c>
      <c r="H56" s="117">
        <f t="shared" si="1"/>
        <v>0</v>
      </c>
      <c r="I56" s="68" t="s">
        <v>284</v>
      </c>
      <c r="J56" s="69">
        <f t="shared" si="2"/>
        <v>5</v>
      </c>
      <c r="K56" s="24">
        <v>1</v>
      </c>
      <c r="L56" s="24">
        <v>1</v>
      </c>
      <c r="M56" s="24">
        <v>0</v>
      </c>
      <c r="N56" s="24">
        <v>0</v>
      </c>
      <c r="O56" s="24">
        <v>0</v>
      </c>
      <c r="P56" s="24">
        <v>0</v>
      </c>
      <c r="Q56" s="24">
        <v>0</v>
      </c>
      <c r="R56" s="17">
        <v>0</v>
      </c>
      <c r="S56" s="24">
        <v>0</v>
      </c>
      <c r="T56" s="24">
        <v>0</v>
      </c>
      <c r="U56" s="24">
        <v>0</v>
      </c>
      <c r="V56" s="157">
        <v>3058</v>
      </c>
      <c r="W56" s="157">
        <v>3058</v>
      </c>
      <c r="X56" s="84">
        <v>0</v>
      </c>
      <c r="Y56" s="84">
        <v>0</v>
      </c>
      <c r="Z56" s="84">
        <v>0</v>
      </c>
      <c r="AA56" s="168">
        <v>0</v>
      </c>
      <c r="AB56" s="168">
        <v>0</v>
      </c>
      <c r="AC56" s="168">
        <v>0</v>
      </c>
      <c r="AD56" s="88">
        <v>0</v>
      </c>
      <c r="AE56" s="88">
        <v>0</v>
      </c>
      <c r="AF56" s="88">
        <v>0</v>
      </c>
      <c r="AG56" s="80">
        <v>0</v>
      </c>
      <c r="AH56" s="89">
        <f t="shared" si="3"/>
        <v>0</v>
      </c>
      <c r="AI56" s="13">
        <f t="shared" si="4"/>
        <v>91.74</v>
      </c>
      <c r="AJ56" s="13">
        <f t="shared" si="5"/>
        <v>23</v>
      </c>
      <c r="AK56" s="18">
        <v>0</v>
      </c>
      <c r="AL56" s="13">
        <v>23</v>
      </c>
      <c r="AM56" s="50">
        <f t="shared" si="6"/>
        <v>2.7521999999999998</v>
      </c>
      <c r="AN56" s="104">
        <f t="shared" si="7"/>
        <v>0.82565999999999984</v>
      </c>
      <c r="AO56" s="102">
        <f t="shared" si="8"/>
        <v>0.46787399999999996</v>
      </c>
      <c r="AP56" s="19">
        <f t="shared" si="9"/>
        <v>74.929147591018094</v>
      </c>
      <c r="AQ56" s="18">
        <f t="shared" si="10"/>
        <v>5</v>
      </c>
      <c r="AR56" s="130">
        <f t="shared" si="11"/>
        <v>8</v>
      </c>
      <c r="AS56" s="19">
        <f t="shared" si="12"/>
        <v>25.07085240898191</v>
      </c>
      <c r="AT56" s="107">
        <f t="shared" si="13"/>
        <v>588.04273255813951</v>
      </c>
      <c r="AU56" s="100">
        <f t="shared" si="14"/>
        <v>0</v>
      </c>
      <c r="AV56" s="46">
        <f t="shared" si="15"/>
        <v>0</v>
      </c>
      <c r="AW56" s="48">
        <f t="shared" si="16"/>
        <v>100</v>
      </c>
      <c r="AX56" s="18">
        <f t="shared" si="17"/>
        <v>10</v>
      </c>
      <c r="AY56" s="117">
        <f t="shared" si="18"/>
        <v>25</v>
      </c>
      <c r="AZ56" s="151">
        <v>0</v>
      </c>
      <c r="BA56" s="21">
        <f t="shared" si="19"/>
        <v>0</v>
      </c>
      <c r="BB56" s="20">
        <v>0</v>
      </c>
      <c r="BC56" s="36" t="s">
        <v>360</v>
      </c>
      <c r="BD56" s="20">
        <v>1</v>
      </c>
      <c r="BE56" s="20">
        <f t="shared" si="25"/>
        <v>8</v>
      </c>
      <c r="BF56" s="20">
        <v>2</v>
      </c>
      <c r="BG56" s="20">
        <f t="shared" si="26"/>
        <v>16</v>
      </c>
      <c r="BH56" s="20">
        <v>0</v>
      </c>
      <c r="BI56" s="20">
        <v>3</v>
      </c>
      <c r="BJ56" s="20">
        <v>0</v>
      </c>
      <c r="BK56" s="20">
        <v>0</v>
      </c>
      <c r="BL56" s="20" t="s">
        <v>356</v>
      </c>
      <c r="BM56" s="20" t="s">
        <v>357</v>
      </c>
      <c r="BN56" s="76">
        <f t="shared" si="22"/>
        <v>23</v>
      </c>
      <c r="BO56" s="123">
        <f t="shared" si="23"/>
        <v>38</v>
      </c>
      <c r="BP56" s="70">
        <f t="shared" si="24"/>
        <v>38</v>
      </c>
      <c r="BQ56" s="138">
        <v>4</v>
      </c>
      <c r="BR56" s="138">
        <v>20</v>
      </c>
      <c r="BS56" s="63"/>
      <c r="BT56" s="63"/>
      <c r="BU56" s="63"/>
    </row>
    <row r="57" spans="1:73" ht="18.75" customHeight="1" thickBot="1" x14ac:dyDescent="0.35">
      <c r="A57" s="67" t="s">
        <v>2</v>
      </c>
      <c r="B57" s="67" t="s">
        <v>3</v>
      </c>
      <c r="C57" s="129" t="s">
        <v>9</v>
      </c>
      <c r="D57" s="148">
        <v>3995</v>
      </c>
      <c r="E57" s="148"/>
      <c r="F57" s="16">
        <v>159.30000000000001</v>
      </c>
      <c r="G57" s="18">
        <f t="shared" si="0"/>
        <v>10</v>
      </c>
      <c r="H57" s="117">
        <f t="shared" si="1"/>
        <v>3</v>
      </c>
      <c r="I57" s="68" t="s">
        <v>284</v>
      </c>
      <c r="J57" s="69">
        <f t="shared" si="2"/>
        <v>5</v>
      </c>
      <c r="K57" s="24">
        <v>2</v>
      </c>
      <c r="L57" s="24">
        <v>1</v>
      </c>
      <c r="M57" s="24">
        <v>0</v>
      </c>
      <c r="N57" s="24">
        <v>0</v>
      </c>
      <c r="O57" s="24">
        <v>0</v>
      </c>
      <c r="P57" s="24">
        <v>0</v>
      </c>
      <c r="Q57" s="24">
        <v>0</v>
      </c>
      <c r="R57" s="17">
        <v>0</v>
      </c>
      <c r="S57" s="24">
        <v>0</v>
      </c>
      <c r="T57" s="24">
        <v>0</v>
      </c>
      <c r="U57" s="24">
        <v>0</v>
      </c>
      <c r="V57" s="157">
        <v>4771</v>
      </c>
      <c r="W57" s="157">
        <v>4771</v>
      </c>
      <c r="X57" s="202">
        <v>1</v>
      </c>
      <c r="Y57" s="202">
        <v>0</v>
      </c>
      <c r="Z57" s="202">
        <v>0</v>
      </c>
      <c r="AA57" s="211">
        <v>0</v>
      </c>
      <c r="AB57" s="211">
        <v>0</v>
      </c>
      <c r="AC57" s="211">
        <v>0</v>
      </c>
      <c r="AD57" s="219">
        <v>1</v>
      </c>
      <c r="AE57" s="219">
        <v>0</v>
      </c>
      <c r="AF57" s="219">
        <v>0</v>
      </c>
      <c r="AG57" s="80">
        <v>0</v>
      </c>
      <c r="AH57" s="89">
        <f t="shared" si="3"/>
        <v>2</v>
      </c>
      <c r="AI57" s="13">
        <f t="shared" si="4"/>
        <v>143.13</v>
      </c>
      <c r="AJ57" s="13">
        <f t="shared" si="5"/>
        <v>36</v>
      </c>
      <c r="AK57" s="18">
        <v>0</v>
      </c>
      <c r="AL57" s="13">
        <v>36</v>
      </c>
      <c r="AM57" s="50">
        <f t="shared" si="6"/>
        <v>4.2938999999999998</v>
      </c>
      <c r="AN57" s="104">
        <f t="shared" si="7"/>
        <v>1.28817</v>
      </c>
      <c r="AO57" s="102">
        <f t="shared" si="8"/>
        <v>0.72996299999999992</v>
      </c>
      <c r="AP57" s="19">
        <f t="shared" si="9"/>
        <v>74.8480402431356</v>
      </c>
      <c r="AQ57" s="18">
        <f t="shared" si="10"/>
        <v>5</v>
      </c>
      <c r="AR57" s="117">
        <f t="shared" si="11"/>
        <v>8</v>
      </c>
      <c r="AS57" s="19">
        <f t="shared" si="12"/>
        <v>25.15195975686439</v>
      </c>
      <c r="AT57" s="107">
        <f t="shared" si="13"/>
        <v>157.99832290362951</v>
      </c>
      <c r="AU57" s="100">
        <f t="shared" si="14"/>
        <v>25.031289111389235</v>
      </c>
      <c r="AV57" s="46">
        <f t="shared" si="15"/>
        <v>50.06257822277847</v>
      </c>
      <c r="AW57" s="48">
        <f t="shared" si="16"/>
        <v>68.314487582685331</v>
      </c>
      <c r="AX57" s="18">
        <f t="shared" si="17"/>
        <v>5</v>
      </c>
      <c r="AY57" s="117">
        <f t="shared" si="18"/>
        <v>8</v>
      </c>
      <c r="AZ57" s="151">
        <v>0</v>
      </c>
      <c r="BA57" s="21">
        <f t="shared" si="19"/>
        <v>0</v>
      </c>
      <c r="BB57" s="20">
        <v>0</v>
      </c>
      <c r="BC57" s="36" t="s">
        <v>360</v>
      </c>
      <c r="BD57" s="20">
        <v>2</v>
      </c>
      <c r="BE57" s="20">
        <f t="shared" si="25"/>
        <v>16</v>
      </c>
      <c r="BF57" s="20">
        <v>5</v>
      </c>
      <c r="BG57" s="20">
        <f t="shared" si="26"/>
        <v>40</v>
      </c>
      <c r="BH57" s="20">
        <v>0</v>
      </c>
      <c r="BI57" s="20">
        <v>6</v>
      </c>
      <c r="BJ57" s="20">
        <v>0</v>
      </c>
      <c r="BK57" s="20">
        <v>0</v>
      </c>
      <c r="BL57" s="20" t="s">
        <v>356</v>
      </c>
      <c r="BM57" s="20" t="s">
        <v>357</v>
      </c>
      <c r="BN57" s="76">
        <f t="shared" si="22"/>
        <v>25</v>
      </c>
      <c r="BO57" s="123">
        <f t="shared" si="23"/>
        <v>24</v>
      </c>
      <c r="BP57" s="71">
        <f t="shared" si="24"/>
        <v>24</v>
      </c>
      <c r="BQ57" s="138">
        <v>21</v>
      </c>
      <c r="BR57" s="138">
        <v>31</v>
      </c>
      <c r="BS57" s="63"/>
      <c r="BT57" s="63"/>
      <c r="BU57" s="63"/>
    </row>
    <row r="58" spans="1:73" ht="19.5" thickBot="1" x14ac:dyDescent="0.35">
      <c r="A58" s="67" t="s">
        <v>124</v>
      </c>
      <c r="B58" s="67" t="s">
        <v>125</v>
      </c>
      <c r="C58" s="129" t="s">
        <v>144</v>
      </c>
      <c r="D58" s="148">
        <v>32203</v>
      </c>
      <c r="E58" s="148"/>
      <c r="F58" s="16">
        <v>240.4</v>
      </c>
      <c r="G58" s="18">
        <f t="shared" si="0"/>
        <v>10</v>
      </c>
      <c r="H58" s="117">
        <f t="shared" si="1"/>
        <v>3</v>
      </c>
      <c r="I58" s="68" t="s">
        <v>285</v>
      </c>
      <c r="J58" s="69">
        <f t="shared" si="2"/>
        <v>3</v>
      </c>
      <c r="K58" s="17">
        <v>3</v>
      </c>
      <c r="L58" s="17">
        <v>1</v>
      </c>
      <c r="M58" s="17">
        <v>1</v>
      </c>
      <c r="N58" s="17">
        <v>1</v>
      </c>
      <c r="O58" s="17">
        <v>0</v>
      </c>
      <c r="P58" s="17">
        <v>0</v>
      </c>
      <c r="Q58" s="17">
        <v>0</v>
      </c>
      <c r="R58" s="17">
        <v>2</v>
      </c>
      <c r="S58" s="17">
        <v>0</v>
      </c>
      <c r="T58" s="17">
        <v>0</v>
      </c>
      <c r="U58" s="17">
        <v>0</v>
      </c>
      <c r="V58" s="157">
        <v>29717</v>
      </c>
      <c r="W58" s="157">
        <v>29717</v>
      </c>
      <c r="X58" s="165">
        <v>0</v>
      </c>
      <c r="Y58" s="165">
        <v>0</v>
      </c>
      <c r="Z58" s="165">
        <v>0</v>
      </c>
      <c r="AA58" s="209">
        <v>0</v>
      </c>
      <c r="AB58" s="209">
        <v>0</v>
      </c>
      <c r="AC58" s="209">
        <v>0</v>
      </c>
      <c r="AD58" s="166">
        <v>0</v>
      </c>
      <c r="AE58" s="166">
        <v>0</v>
      </c>
      <c r="AF58" s="166">
        <v>0</v>
      </c>
      <c r="AG58" s="167">
        <v>0</v>
      </c>
      <c r="AH58" s="89">
        <f t="shared" si="3"/>
        <v>0</v>
      </c>
      <c r="AI58" s="13">
        <f t="shared" si="4"/>
        <v>891.51</v>
      </c>
      <c r="AJ58" s="13">
        <f t="shared" si="5"/>
        <v>226</v>
      </c>
      <c r="AK58" s="18">
        <v>8</v>
      </c>
      <c r="AL58" s="13">
        <v>218</v>
      </c>
      <c r="AM58" s="50">
        <f t="shared" si="6"/>
        <v>26.745299999999997</v>
      </c>
      <c r="AN58" s="104">
        <f t="shared" si="7"/>
        <v>8.0235899999999987</v>
      </c>
      <c r="AO58" s="102">
        <f t="shared" si="8"/>
        <v>4.5467009999999997</v>
      </c>
      <c r="AP58" s="19">
        <f t="shared" si="9"/>
        <v>74.649751545131295</v>
      </c>
      <c r="AQ58" s="18">
        <f t="shared" si="10"/>
        <v>5</v>
      </c>
      <c r="AR58" s="130">
        <f t="shared" si="11"/>
        <v>8</v>
      </c>
      <c r="AS58" s="19">
        <f t="shared" si="12"/>
        <v>25.350248454868705</v>
      </c>
      <c r="AT58" s="107">
        <f t="shared" si="13"/>
        <v>122.08673415520293</v>
      </c>
      <c r="AU58" s="100">
        <f t="shared" si="14"/>
        <v>0</v>
      </c>
      <c r="AV58" s="46">
        <f t="shared" si="15"/>
        <v>0</v>
      </c>
      <c r="AW58" s="48">
        <f t="shared" si="16"/>
        <v>100</v>
      </c>
      <c r="AX58" s="18">
        <f t="shared" si="17"/>
        <v>10</v>
      </c>
      <c r="AY58" s="117">
        <f t="shared" si="18"/>
        <v>25</v>
      </c>
      <c r="AZ58" s="151">
        <v>7</v>
      </c>
      <c r="BA58" s="21">
        <f t="shared" si="19"/>
        <v>21.737105238642364</v>
      </c>
      <c r="BB58" s="20">
        <v>1</v>
      </c>
      <c r="BC58" s="36"/>
      <c r="BD58" s="20">
        <v>15</v>
      </c>
      <c r="BE58" s="20">
        <f t="shared" si="25"/>
        <v>120</v>
      </c>
      <c r="BF58" s="20">
        <v>9</v>
      </c>
      <c r="BG58" s="20">
        <f t="shared" si="26"/>
        <v>72</v>
      </c>
      <c r="BH58" s="28">
        <v>0</v>
      </c>
      <c r="BI58" s="28">
        <v>14</v>
      </c>
      <c r="BJ58" s="28">
        <v>5</v>
      </c>
      <c r="BK58" s="20">
        <v>0</v>
      </c>
      <c r="BL58" s="28" t="s">
        <v>309</v>
      </c>
      <c r="BM58" s="28" t="s">
        <v>309</v>
      </c>
      <c r="BN58" s="71">
        <f t="shared" si="22"/>
        <v>33</v>
      </c>
      <c r="BO58" s="120">
        <f t="shared" si="23"/>
        <v>44</v>
      </c>
      <c r="BP58" s="71">
        <f t="shared" si="24"/>
        <v>39</v>
      </c>
      <c r="BQ58" s="138">
        <v>98</v>
      </c>
      <c r="BR58" s="138">
        <v>202</v>
      </c>
      <c r="BS58" s="75"/>
      <c r="BT58" s="75"/>
      <c r="BU58" s="75"/>
    </row>
    <row r="59" spans="1:73" ht="18.75" customHeight="1" thickBot="1" x14ac:dyDescent="0.35">
      <c r="A59" s="67" t="s">
        <v>124</v>
      </c>
      <c r="B59" s="67" t="s">
        <v>192</v>
      </c>
      <c r="C59" s="129" t="s">
        <v>194</v>
      </c>
      <c r="D59" s="148">
        <v>16928</v>
      </c>
      <c r="E59" s="148"/>
      <c r="F59" s="16">
        <v>122.2</v>
      </c>
      <c r="G59" s="18">
        <f t="shared" si="0"/>
        <v>10</v>
      </c>
      <c r="H59" s="117">
        <f t="shared" si="1"/>
        <v>3</v>
      </c>
      <c r="I59" s="68" t="s">
        <v>283</v>
      </c>
      <c r="J59" s="69">
        <f t="shared" si="2"/>
        <v>8</v>
      </c>
      <c r="K59" s="17">
        <v>7</v>
      </c>
      <c r="L59" s="17">
        <v>1</v>
      </c>
      <c r="M59" s="17">
        <v>1</v>
      </c>
      <c r="N59" s="17">
        <v>0</v>
      </c>
      <c r="O59" s="17">
        <v>0</v>
      </c>
      <c r="P59" s="17">
        <v>0</v>
      </c>
      <c r="Q59" s="17">
        <v>0</v>
      </c>
      <c r="R59" s="17">
        <v>0</v>
      </c>
      <c r="S59" s="17">
        <v>0</v>
      </c>
      <c r="T59" s="17">
        <v>0</v>
      </c>
      <c r="U59" s="17">
        <v>0</v>
      </c>
      <c r="V59" s="157">
        <v>19035</v>
      </c>
      <c r="W59" s="157">
        <v>19035</v>
      </c>
      <c r="X59" s="84">
        <v>1</v>
      </c>
      <c r="Y59" s="84">
        <v>0</v>
      </c>
      <c r="Z59" s="84">
        <v>0</v>
      </c>
      <c r="AA59" s="168">
        <v>0</v>
      </c>
      <c r="AB59" s="168">
        <v>0</v>
      </c>
      <c r="AC59" s="168">
        <v>0</v>
      </c>
      <c r="AD59" s="88">
        <v>0</v>
      </c>
      <c r="AE59" s="88">
        <v>0</v>
      </c>
      <c r="AF59" s="88">
        <v>0</v>
      </c>
      <c r="AG59" s="80">
        <v>0</v>
      </c>
      <c r="AH59" s="89">
        <f t="shared" si="3"/>
        <v>1</v>
      </c>
      <c r="AI59" s="13">
        <f t="shared" si="4"/>
        <v>571.04999999999995</v>
      </c>
      <c r="AJ59" s="13">
        <f t="shared" si="5"/>
        <v>146</v>
      </c>
      <c r="AK59" s="18">
        <v>0</v>
      </c>
      <c r="AL59" s="13">
        <v>146</v>
      </c>
      <c r="AM59" s="50">
        <f t="shared" si="6"/>
        <v>17.131499999999999</v>
      </c>
      <c r="AN59" s="104">
        <f t="shared" si="7"/>
        <v>5.1394499999999992</v>
      </c>
      <c r="AO59" s="102">
        <f t="shared" si="8"/>
        <v>2.9123549999999998</v>
      </c>
      <c r="AP59" s="19">
        <f t="shared" si="9"/>
        <v>74.433061903511074</v>
      </c>
      <c r="AQ59" s="18">
        <f t="shared" si="10"/>
        <v>5</v>
      </c>
      <c r="AR59" s="117">
        <f t="shared" si="11"/>
        <v>8</v>
      </c>
      <c r="AS59" s="19">
        <f t="shared" si="12"/>
        <v>25.566938096488929</v>
      </c>
      <c r="AT59" s="107">
        <f t="shared" si="13"/>
        <v>148.76716091682417</v>
      </c>
      <c r="AU59" s="100">
        <f t="shared" si="14"/>
        <v>5.9073724007561434</v>
      </c>
      <c r="AV59" s="46">
        <f t="shared" si="15"/>
        <v>5.9073724007561434</v>
      </c>
      <c r="AW59" s="48">
        <f t="shared" si="16"/>
        <v>96.029115320645957</v>
      </c>
      <c r="AX59" s="18">
        <f t="shared" si="17"/>
        <v>8</v>
      </c>
      <c r="AY59" s="117">
        <f t="shared" si="18"/>
        <v>20</v>
      </c>
      <c r="AZ59" s="151">
        <v>1</v>
      </c>
      <c r="BA59" s="21">
        <f t="shared" si="19"/>
        <v>5.9073724007561434</v>
      </c>
      <c r="BB59" s="20">
        <v>1</v>
      </c>
      <c r="BC59" s="36"/>
      <c r="BD59" s="20">
        <v>9</v>
      </c>
      <c r="BE59" s="20">
        <f t="shared" si="25"/>
        <v>72</v>
      </c>
      <c r="BF59" s="20">
        <v>13</v>
      </c>
      <c r="BG59" s="20">
        <f t="shared" si="26"/>
        <v>104</v>
      </c>
      <c r="BH59" s="20">
        <v>2</v>
      </c>
      <c r="BI59" s="20">
        <v>19</v>
      </c>
      <c r="BJ59" s="20">
        <v>0</v>
      </c>
      <c r="BK59" s="28">
        <v>0</v>
      </c>
      <c r="BL59" s="20" t="s">
        <v>308</v>
      </c>
      <c r="BM59" s="20" t="s">
        <v>309</v>
      </c>
      <c r="BN59" s="71">
        <f t="shared" si="22"/>
        <v>31</v>
      </c>
      <c r="BO59" s="123">
        <f t="shared" si="23"/>
        <v>39</v>
      </c>
      <c r="BP59" s="71">
        <f t="shared" si="24"/>
        <v>39</v>
      </c>
      <c r="BQ59" s="138">
        <v>125</v>
      </c>
      <c r="BR59" s="138">
        <v>203</v>
      </c>
      <c r="BS59" s="63"/>
      <c r="BT59" s="63"/>
      <c r="BU59" s="63"/>
    </row>
    <row r="60" spans="1:73" ht="19.5" thickBot="1" x14ac:dyDescent="0.35">
      <c r="A60" s="67" t="s">
        <v>2</v>
      </c>
      <c r="B60" s="67" t="s">
        <v>3</v>
      </c>
      <c r="C60" s="129" t="s">
        <v>12</v>
      </c>
      <c r="D60" s="148">
        <v>1325</v>
      </c>
      <c r="E60" s="148"/>
      <c r="F60" s="25">
        <v>40</v>
      </c>
      <c r="G60" s="18">
        <f t="shared" si="0"/>
        <v>3</v>
      </c>
      <c r="H60" s="117">
        <f t="shared" si="1"/>
        <v>0</v>
      </c>
      <c r="I60" s="68" t="s">
        <v>282</v>
      </c>
      <c r="J60" s="69">
        <f t="shared" si="2"/>
        <v>10</v>
      </c>
      <c r="K60" s="24">
        <v>1</v>
      </c>
      <c r="L60" s="24">
        <v>1</v>
      </c>
      <c r="M60" s="24">
        <v>0</v>
      </c>
      <c r="N60" s="24">
        <v>0</v>
      </c>
      <c r="O60" s="24">
        <v>0</v>
      </c>
      <c r="P60" s="24">
        <v>0</v>
      </c>
      <c r="Q60" s="24">
        <v>0</v>
      </c>
      <c r="R60" s="17">
        <v>0</v>
      </c>
      <c r="S60" s="24">
        <v>0</v>
      </c>
      <c r="T60" s="24">
        <v>0</v>
      </c>
      <c r="U60" s="24">
        <v>0</v>
      </c>
      <c r="V60" s="157">
        <v>2862</v>
      </c>
      <c r="W60" s="157">
        <v>2862</v>
      </c>
      <c r="X60" s="84">
        <v>0</v>
      </c>
      <c r="Y60" s="84">
        <v>0</v>
      </c>
      <c r="Z60" s="84">
        <v>0</v>
      </c>
      <c r="AA60" s="168">
        <v>0</v>
      </c>
      <c r="AB60" s="168">
        <v>0</v>
      </c>
      <c r="AC60" s="168">
        <v>0</v>
      </c>
      <c r="AD60" s="88">
        <v>0</v>
      </c>
      <c r="AE60" s="88">
        <v>0</v>
      </c>
      <c r="AF60" s="88">
        <v>0</v>
      </c>
      <c r="AG60" s="80">
        <v>0</v>
      </c>
      <c r="AH60" s="89">
        <f t="shared" si="3"/>
        <v>0</v>
      </c>
      <c r="AI60" s="13">
        <f t="shared" si="4"/>
        <v>85.86</v>
      </c>
      <c r="AJ60" s="13">
        <f t="shared" si="5"/>
        <v>22</v>
      </c>
      <c r="AK60" s="18">
        <v>0</v>
      </c>
      <c r="AL60" s="13">
        <v>22</v>
      </c>
      <c r="AM60" s="50">
        <f t="shared" si="6"/>
        <v>2.5757999999999996</v>
      </c>
      <c r="AN60" s="104">
        <f t="shared" si="7"/>
        <v>0.77273999999999987</v>
      </c>
      <c r="AO60" s="102">
        <f t="shared" si="8"/>
        <v>0.43788599999999994</v>
      </c>
      <c r="AP60" s="19">
        <f t="shared" si="9"/>
        <v>74.37689261588632</v>
      </c>
      <c r="AQ60" s="18">
        <f t="shared" si="10"/>
        <v>5</v>
      </c>
      <c r="AR60" s="130">
        <f t="shared" si="11"/>
        <v>8</v>
      </c>
      <c r="AS60" s="19">
        <f t="shared" si="12"/>
        <v>25.623107384113673</v>
      </c>
      <c r="AT60" s="107">
        <f t="shared" si="13"/>
        <v>285.76799999999997</v>
      </c>
      <c r="AU60" s="100">
        <f t="shared" si="14"/>
        <v>0</v>
      </c>
      <c r="AV60" s="46">
        <f t="shared" si="15"/>
        <v>0</v>
      </c>
      <c r="AW60" s="48">
        <f t="shared" si="16"/>
        <v>100</v>
      </c>
      <c r="AX60" s="18">
        <f t="shared" si="17"/>
        <v>10</v>
      </c>
      <c r="AY60" s="117">
        <f t="shared" si="18"/>
        <v>25</v>
      </c>
      <c r="AZ60" s="151">
        <v>0</v>
      </c>
      <c r="BA60" s="21">
        <f t="shared" si="19"/>
        <v>0</v>
      </c>
      <c r="BB60" s="20">
        <v>0</v>
      </c>
      <c r="BC60" s="36" t="s">
        <v>365</v>
      </c>
      <c r="BD60" s="20">
        <v>2</v>
      </c>
      <c r="BE60" s="20">
        <f t="shared" si="25"/>
        <v>16</v>
      </c>
      <c r="BF60" s="20">
        <v>2</v>
      </c>
      <c r="BG60" s="20">
        <f t="shared" si="26"/>
        <v>16</v>
      </c>
      <c r="BH60" s="20">
        <v>0</v>
      </c>
      <c r="BI60" s="20">
        <v>2</v>
      </c>
      <c r="BJ60" s="20">
        <v>0</v>
      </c>
      <c r="BK60" s="20">
        <v>0</v>
      </c>
      <c r="BL60" s="20" t="s">
        <v>356</v>
      </c>
      <c r="BM60" s="20" t="s">
        <v>357</v>
      </c>
      <c r="BN60" s="71">
        <f t="shared" si="22"/>
        <v>28</v>
      </c>
      <c r="BO60" s="120">
        <f t="shared" si="23"/>
        <v>43</v>
      </c>
      <c r="BP60" s="70">
        <f t="shared" si="24"/>
        <v>43</v>
      </c>
      <c r="BQ60" s="138">
        <v>27</v>
      </c>
      <c r="BR60" s="138">
        <v>46</v>
      </c>
      <c r="BS60" s="63"/>
      <c r="BT60" s="63"/>
      <c r="BU60" s="63"/>
    </row>
    <row r="61" spans="1:73" ht="19.5" thickBot="1" x14ac:dyDescent="0.35">
      <c r="A61" s="67" t="s">
        <v>2</v>
      </c>
      <c r="B61" s="67" t="s">
        <v>3</v>
      </c>
      <c r="C61" s="129" t="s">
        <v>19</v>
      </c>
      <c r="D61" s="148">
        <v>6849</v>
      </c>
      <c r="E61" s="148"/>
      <c r="F61" s="16">
        <v>124.5</v>
      </c>
      <c r="G61" s="18">
        <f t="shared" si="0"/>
        <v>10</v>
      </c>
      <c r="H61" s="117">
        <f t="shared" si="1"/>
        <v>3</v>
      </c>
      <c r="I61" s="68" t="s">
        <v>284</v>
      </c>
      <c r="J61" s="69">
        <f t="shared" si="2"/>
        <v>5</v>
      </c>
      <c r="K61" s="24">
        <v>2</v>
      </c>
      <c r="L61" s="24">
        <v>0</v>
      </c>
      <c r="M61" s="24">
        <v>0</v>
      </c>
      <c r="N61" s="24">
        <v>0</v>
      </c>
      <c r="O61" s="24">
        <v>0</v>
      </c>
      <c r="P61" s="24">
        <v>0</v>
      </c>
      <c r="Q61" s="24">
        <v>0</v>
      </c>
      <c r="R61" s="17">
        <v>0</v>
      </c>
      <c r="S61" s="24">
        <v>0</v>
      </c>
      <c r="T61" s="24">
        <v>0</v>
      </c>
      <c r="U61" s="24">
        <v>0</v>
      </c>
      <c r="V61" s="157">
        <v>6976</v>
      </c>
      <c r="W61" s="157">
        <v>6976</v>
      </c>
      <c r="X61" s="84">
        <v>2</v>
      </c>
      <c r="Y61" s="84">
        <v>0</v>
      </c>
      <c r="Z61" s="84">
        <v>0</v>
      </c>
      <c r="AA61" s="168">
        <v>0</v>
      </c>
      <c r="AB61" s="168">
        <v>0</v>
      </c>
      <c r="AC61" s="168">
        <v>0</v>
      </c>
      <c r="AD61" s="88">
        <v>0</v>
      </c>
      <c r="AE61" s="88">
        <v>0</v>
      </c>
      <c r="AF61" s="88">
        <v>0</v>
      </c>
      <c r="AG61" s="80">
        <v>0</v>
      </c>
      <c r="AH61" s="89">
        <f t="shared" si="3"/>
        <v>2</v>
      </c>
      <c r="AI61" s="13">
        <f t="shared" si="4"/>
        <v>209.28</v>
      </c>
      <c r="AJ61" s="13">
        <f t="shared" si="5"/>
        <v>54</v>
      </c>
      <c r="AK61" s="18">
        <v>0</v>
      </c>
      <c r="AL61" s="13">
        <v>54</v>
      </c>
      <c r="AM61" s="50">
        <f t="shared" si="6"/>
        <v>6.2784000000000004</v>
      </c>
      <c r="AN61" s="104">
        <f t="shared" si="7"/>
        <v>1.8835200000000001</v>
      </c>
      <c r="AO61" s="102">
        <f t="shared" si="8"/>
        <v>1.0673280000000001</v>
      </c>
      <c r="AP61" s="19">
        <f t="shared" si="9"/>
        <v>74.197247706422019</v>
      </c>
      <c r="AQ61" s="18">
        <f t="shared" si="10"/>
        <v>5</v>
      </c>
      <c r="AR61" s="130">
        <f t="shared" si="11"/>
        <v>8</v>
      </c>
      <c r="AS61" s="19">
        <f t="shared" si="12"/>
        <v>25.802752293577981</v>
      </c>
      <c r="AT61" s="107">
        <f t="shared" si="13"/>
        <v>134.75321944809463</v>
      </c>
      <c r="AU61" s="100">
        <f t="shared" si="14"/>
        <v>29.201343261790043</v>
      </c>
      <c r="AV61" s="46">
        <f t="shared" si="15"/>
        <v>29.201343261790043</v>
      </c>
      <c r="AW61" s="48">
        <f t="shared" si="16"/>
        <v>78.329762078123807</v>
      </c>
      <c r="AX61" s="18">
        <f t="shared" si="17"/>
        <v>8</v>
      </c>
      <c r="AY61" s="117">
        <f t="shared" si="18"/>
        <v>20</v>
      </c>
      <c r="AZ61" s="151">
        <v>1</v>
      </c>
      <c r="BA61" s="21">
        <f t="shared" si="19"/>
        <v>14.600671630895022</v>
      </c>
      <c r="BB61" s="20">
        <v>1</v>
      </c>
      <c r="BC61" s="36"/>
      <c r="BD61" s="20">
        <v>2</v>
      </c>
      <c r="BE61" s="20">
        <f t="shared" si="25"/>
        <v>16</v>
      </c>
      <c r="BF61" s="20">
        <v>5</v>
      </c>
      <c r="BG61" s="20">
        <f t="shared" si="26"/>
        <v>40</v>
      </c>
      <c r="BH61" s="20">
        <v>1</v>
      </c>
      <c r="BI61" s="20">
        <v>6</v>
      </c>
      <c r="BJ61" s="20">
        <v>0</v>
      </c>
      <c r="BK61" s="20">
        <v>0</v>
      </c>
      <c r="BL61" s="20" t="s">
        <v>356</v>
      </c>
      <c r="BM61" s="20" t="s">
        <v>357</v>
      </c>
      <c r="BN61" s="71">
        <f t="shared" si="22"/>
        <v>28</v>
      </c>
      <c r="BO61" s="123">
        <f t="shared" si="23"/>
        <v>36</v>
      </c>
      <c r="BP61" s="70">
        <f t="shared" si="24"/>
        <v>36</v>
      </c>
      <c r="BQ61" s="138">
        <v>34</v>
      </c>
      <c r="BR61" s="138">
        <v>78</v>
      </c>
    </row>
    <row r="62" spans="1:73" ht="19.5" thickBot="1" x14ac:dyDescent="0.35">
      <c r="A62" s="67" t="s">
        <v>216</v>
      </c>
      <c r="B62" s="67" t="s">
        <v>222</v>
      </c>
      <c r="C62" s="129" t="s">
        <v>276</v>
      </c>
      <c r="D62" s="148">
        <v>26663</v>
      </c>
      <c r="E62" s="148"/>
      <c r="F62" s="20">
        <v>86</v>
      </c>
      <c r="G62" s="18">
        <f t="shared" si="0"/>
        <v>8</v>
      </c>
      <c r="H62" s="117">
        <f t="shared" si="1"/>
        <v>0</v>
      </c>
      <c r="I62" s="68" t="s">
        <v>284</v>
      </c>
      <c r="J62" s="69">
        <f t="shared" si="2"/>
        <v>5</v>
      </c>
      <c r="K62" s="17">
        <v>9</v>
      </c>
      <c r="L62" s="17">
        <v>2</v>
      </c>
      <c r="M62" s="17">
        <v>0</v>
      </c>
      <c r="N62" s="17">
        <v>0</v>
      </c>
      <c r="O62" s="17">
        <v>0</v>
      </c>
      <c r="P62" s="17">
        <v>0</v>
      </c>
      <c r="Q62" s="17">
        <v>0</v>
      </c>
      <c r="R62" s="17">
        <v>0</v>
      </c>
      <c r="S62" s="17">
        <v>0</v>
      </c>
      <c r="T62" s="17">
        <v>0</v>
      </c>
      <c r="U62" s="17">
        <v>0</v>
      </c>
      <c r="V62" s="157">
        <v>24653</v>
      </c>
      <c r="W62" s="157">
        <v>24653</v>
      </c>
      <c r="X62" s="84">
        <v>5</v>
      </c>
      <c r="Y62" s="84">
        <v>0</v>
      </c>
      <c r="Z62" s="84">
        <v>0</v>
      </c>
      <c r="AA62" s="168">
        <v>0</v>
      </c>
      <c r="AB62" s="168">
        <v>0</v>
      </c>
      <c r="AC62" s="168">
        <v>0</v>
      </c>
      <c r="AD62" s="88">
        <v>1</v>
      </c>
      <c r="AE62" s="88">
        <v>0</v>
      </c>
      <c r="AF62" s="88">
        <v>0</v>
      </c>
      <c r="AG62" s="80">
        <v>1</v>
      </c>
      <c r="AH62" s="89">
        <f t="shared" si="3"/>
        <v>7</v>
      </c>
      <c r="AI62" s="13">
        <f t="shared" si="4"/>
        <v>739.59</v>
      </c>
      <c r="AJ62" s="13">
        <f t="shared" si="5"/>
        <v>192</v>
      </c>
      <c r="AK62" s="18">
        <v>6</v>
      </c>
      <c r="AL62" s="13">
        <v>186</v>
      </c>
      <c r="AM62" s="50">
        <f t="shared" si="6"/>
        <v>22.1877</v>
      </c>
      <c r="AN62" s="104">
        <f t="shared" si="7"/>
        <v>6.6563099999999995</v>
      </c>
      <c r="AO62" s="102">
        <f t="shared" si="8"/>
        <v>3.771909</v>
      </c>
      <c r="AP62" s="19">
        <f t="shared" si="9"/>
        <v>74.03967062832109</v>
      </c>
      <c r="AQ62" s="18">
        <f t="shared" si="10"/>
        <v>5</v>
      </c>
      <c r="AR62" s="117">
        <f t="shared" si="11"/>
        <v>8</v>
      </c>
      <c r="AS62" s="19">
        <f t="shared" si="12"/>
        <v>25.960329371678903</v>
      </c>
      <c r="AT62" s="107">
        <f t="shared" si="13"/>
        <v>122.32651614597007</v>
      </c>
      <c r="AU62" s="100">
        <f t="shared" si="14"/>
        <v>18.752578479540936</v>
      </c>
      <c r="AV62" s="46">
        <f t="shared" si="15"/>
        <v>26.253609871357312</v>
      </c>
      <c r="AW62" s="48">
        <f t="shared" si="16"/>
        <v>78.538087490344822</v>
      </c>
      <c r="AX62" s="18">
        <f t="shared" si="17"/>
        <v>8</v>
      </c>
      <c r="AY62" s="117">
        <f t="shared" si="18"/>
        <v>20</v>
      </c>
      <c r="AZ62" s="151">
        <v>3</v>
      </c>
      <c r="BA62" s="21">
        <f t="shared" si="19"/>
        <v>11.251547087724562</v>
      </c>
      <c r="BB62" s="28">
        <v>1</v>
      </c>
      <c r="BC62" s="37"/>
      <c r="BD62" s="28">
        <v>6</v>
      </c>
      <c r="BE62" s="20">
        <f t="shared" si="25"/>
        <v>48</v>
      </c>
      <c r="BF62" s="28">
        <v>13</v>
      </c>
      <c r="BG62" s="20">
        <f t="shared" si="26"/>
        <v>104</v>
      </c>
      <c r="BH62" s="28">
        <v>2</v>
      </c>
      <c r="BI62" s="28">
        <v>30</v>
      </c>
      <c r="BJ62" s="28">
        <v>0</v>
      </c>
      <c r="BK62" s="20">
        <v>0</v>
      </c>
      <c r="BL62" s="28" t="s">
        <v>308</v>
      </c>
      <c r="BM62" s="28" t="s">
        <v>309</v>
      </c>
      <c r="BN62" s="76">
        <f t="shared" si="22"/>
        <v>26</v>
      </c>
      <c r="BO62" s="123">
        <f t="shared" si="23"/>
        <v>33</v>
      </c>
      <c r="BP62" s="71">
        <f t="shared" si="24"/>
        <v>33</v>
      </c>
      <c r="BQ62" s="138">
        <v>182</v>
      </c>
      <c r="BR62" s="138">
        <v>273</v>
      </c>
      <c r="BS62" s="63"/>
      <c r="BT62" s="63"/>
      <c r="BU62" s="63"/>
    </row>
    <row r="63" spans="1:73" ht="19.5" thickBot="1" x14ac:dyDescent="0.35">
      <c r="A63" s="67" t="s">
        <v>124</v>
      </c>
      <c r="B63" s="67" t="s">
        <v>145</v>
      </c>
      <c r="C63" s="129" t="s">
        <v>152</v>
      </c>
      <c r="D63" s="148">
        <v>10643</v>
      </c>
      <c r="E63" s="148"/>
      <c r="F63" s="16">
        <v>220.5</v>
      </c>
      <c r="G63" s="18">
        <f t="shared" si="0"/>
        <v>10</v>
      </c>
      <c r="H63" s="117">
        <f t="shared" si="1"/>
        <v>3</v>
      </c>
      <c r="I63" s="68" t="s">
        <v>284</v>
      </c>
      <c r="J63" s="69">
        <f t="shared" si="2"/>
        <v>5</v>
      </c>
      <c r="K63" s="17">
        <v>1</v>
      </c>
      <c r="L63" s="17">
        <v>1</v>
      </c>
      <c r="M63" s="17">
        <v>0</v>
      </c>
      <c r="N63" s="17">
        <v>1</v>
      </c>
      <c r="O63" s="17">
        <v>0</v>
      </c>
      <c r="P63" s="17">
        <v>0</v>
      </c>
      <c r="Q63" s="17">
        <v>0</v>
      </c>
      <c r="R63" s="17">
        <v>0</v>
      </c>
      <c r="S63" s="17">
        <v>0</v>
      </c>
      <c r="T63" s="17">
        <v>0</v>
      </c>
      <c r="U63" s="17">
        <v>0</v>
      </c>
      <c r="V63" s="157">
        <v>13749</v>
      </c>
      <c r="W63" s="157">
        <v>13749</v>
      </c>
      <c r="X63" s="84">
        <v>3</v>
      </c>
      <c r="Y63" s="84">
        <v>0</v>
      </c>
      <c r="Z63" s="84">
        <v>0</v>
      </c>
      <c r="AA63" s="168">
        <v>0</v>
      </c>
      <c r="AB63" s="168">
        <v>0</v>
      </c>
      <c r="AC63" s="168">
        <v>0</v>
      </c>
      <c r="AD63" s="88">
        <v>0</v>
      </c>
      <c r="AE63" s="88">
        <v>0</v>
      </c>
      <c r="AF63" s="88">
        <v>0</v>
      </c>
      <c r="AG63" s="80">
        <v>0</v>
      </c>
      <c r="AH63" s="89">
        <f t="shared" si="3"/>
        <v>3</v>
      </c>
      <c r="AI63" s="13">
        <f t="shared" si="4"/>
        <v>412.47</v>
      </c>
      <c r="AJ63" s="13">
        <f t="shared" si="5"/>
        <v>108</v>
      </c>
      <c r="AK63" s="18">
        <v>0</v>
      </c>
      <c r="AL63" s="13">
        <v>108</v>
      </c>
      <c r="AM63" s="50">
        <f t="shared" si="6"/>
        <v>12.3741</v>
      </c>
      <c r="AN63" s="104">
        <f t="shared" si="7"/>
        <v>3.7122299999999999</v>
      </c>
      <c r="AO63" s="102">
        <f t="shared" si="8"/>
        <v>2.1035970000000002</v>
      </c>
      <c r="AP63" s="19">
        <f t="shared" si="9"/>
        <v>73.816277547458</v>
      </c>
      <c r="AQ63" s="18">
        <f t="shared" si="10"/>
        <v>5</v>
      </c>
      <c r="AR63" s="117">
        <f t="shared" si="11"/>
        <v>8</v>
      </c>
      <c r="AS63" s="19">
        <f t="shared" si="12"/>
        <v>26.183722452542003</v>
      </c>
      <c r="AT63" s="107">
        <f t="shared" si="13"/>
        <v>170.90977168091706</v>
      </c>
      <c r="AU63" s="100">
        <f t="shared" si="14"/>
        <v>28.187541106830782</v>
      </c>
      <c r="AV63" s="46">
        <f t="shared" si="15"/>
        <v>28.187541106830782</v>
      </c>
      <c r="AW63" s="48">
        <f t="shared" si="16"/>
        <v>83.50735547206979</v>
      </c>
      <c r="AX63" s="18">
        <f t="shared" si="17"/>
        <v>8</v>
      </c>
      <c r="AY63" s="117">
        <f t="shared" si="18"/>
        <v>20</v>
      </c>
      <c r="AZ63" s="151">
        <v>2</v>
      </c>
      <c r="BA63" s="21">
        <f t="shared" si="19"/>
        <v>18.791694071220519</v>
      </c>
      <c r="BB63" s="20">
        <v>1</v>
      </c>
      <c r="BC63" s="36"/>
      <c r="BD63" s="20">
        <v>9</v>
      </c>
      <c r="BE63" s="20">
        <f t="shared" si="25"/>
        <v>72</v>
      </c>
      <c r="BF63" s="20">
        <v>5</v>
      </c>
      <c r="BG63" s="20">
        <f t="shared" si="26"/>
        <v>40</v>
      </c>
      <c r="BH63" s="28">
        <v>2</v>
      </c>
      <c r="BI63" s="28">
        <v>8</v>
      </c>
      <c r="BJ63" s="28">
        <v>10</v>
      </c>
      <c r="BK63" s="20">
        <v>0</v>
      </c>
      <c r="BL63" s="28" t="s">
        <v>308</v>
      </c>
      <c r="BM63" s="28" t="s">
        <v>308</v>
      </c>
      <c r="BN63" s="70">
        <f t="shared" si="22"/>
        <v>38</v>
      </c>
      <c r="BO63" s="120">
        <f t="shared" si="23"/>
        <v>46</v>
      </c>
      <c r="BP63" s="71">
        <f t="shared" si="24"/>
        <v>36</v>
      </c>
      <c r="BQ63" s="138">
        <v>58</v>
      </c>
      <c r="BR63" s="138">
        <v>52</v>
      </c>
    </row>
    <row r="64" spans="1:73" x14ac:dyDescent="0.3">
      <c r="A64" s="67" t="s">
        <v>2</v>
      </c>
      <c r="B64" s="67" t="s">
        <v>36</v>
      </c>
      <c r="C64" s="129" t="s">
        <v>57</v>
      </c>
      <c r="D64" s="148">
        <v>12993</v>
      </c>
      <c r="E64" s="148"/>
      <c r="F64" s="16">
        <v>122.5</v>
      </c>
      <c r="G64" s="18">
        <f t="shared" si="0"/>
        <v>10</v>
      </c>
      <c r="H64" s="117">
        <f t="shared" si="1"/>
        <v>3</v>
      </c>
      <c r="I64" s="68" t="s">
        <v>283</v>
      </c>
      <c r="J64" s="69">
        <f t="shared" si="2"/>
        <v>8</v>
      </c>
      <c r="K64" s="26">
        <v>4</v>
      </c>
      <c r="L64" s="26">
        <v>0</v>
      </c>
      <c r="M64" s="26">
        <v>0</v>
      </c>
      <c r="N64" s="26">
        <v>0</v>
      </c>
      <c r="O64" s="26">
        <v>0</v>
      </c>
      <c r="P64" s="26">
        <v>0</v>
      </c>
      <c r="Q64" s="26">
        <v>0</v>
      </c>
      <c r="R64" s="17">
        <v>0</v>
      </c>
      <c r="S64" s="26">
        <v>0</v>
      </c>
      <c r="T64" s="26">
        <v>0</v>
      </c>
      <c r="U64" s="26">
        <v>0</v>
      </c>
      <c r="V64" s="157">
        <v>7028</v>
      </c>
      <c r="W64" s="157">
        <v>7028</v>
      </c>
      <c r="X64" s="202">
        <v>1</v>
      </c>
      <c r="Y64" s="202">
        <v>0</v>
      </c>
      <c r="Z64" s="202">
        <v>0</v>
      </c>
      <c r="AA64" s="211">
        <v>0</v>
      </c>
      <c r="AB64" s="211">
        <v>0</v>
      </c>
      <c r="AC64" s="211">
        <v>0</v>
      </c>
      <c r="AD64" s="219">
        <v>4</v>
      </c>
      <c r="AE64" s="219">
        <v>0</v>
      </c>
      <c r="AF64" s="219">
        <v>0</v>
      </c>
      <c r="AG64" s="80">
        <v>0</v>
      </c>
      <c r="AH64" s="89">
        <f t="shared" si="3"/>
        <v>5</v>
      </c>
      <c r="AI64" s="13">
        <f t="shared" si="4"/>
        <v>210.84</v>
      </c>
      <c r="AJ64" s="13">
        <f t="shared" si="5"/>
        <v>56</v>
      </c>
      <c r="AK64" s="18">
        <v>0</v>
      </c>
      <c r="AL64" s="13">
        <v>56</v>
      </c>
      <c r="AM64" s="50">
        <f t="shared" si="6"/>
        <v>6.3251999999999997</v>
      </c>
      <c r="AN64" s="104">
        <f t="shared" si="7"/>
        <v>1.8975599999999999</v>
      </c>
      <c r="AO64" s="102">
        <f t="shared" si="8"/>
        <v>1.0752839999999999</v>
      </c>
      <c r="AP64" s="19">
        <f t="shared" si="9"/>
        <v>73.439575033200526</v>
      </c>
      <c r="AQ64" s="18">
        <f t="shared" si="10"/>
        <v>5</v>
      </c>
      <c r="AR64" s="117">
        <f t="shared" si="11"/>
        <v>8</v>
      </c>
      <c r="AS64" s="19">
        <f t="shared" si="12"/>
        <v>26.560424966799467</v>
      </c>
      <c r="AT64" s="107">
        <f t="shared" si="13"/>
        <v>71.561948741630104</v>
      </c>
      <c r="AU64" s="100">
        <f t="shared" si="14"/>
        <v>7.6964519356576613</v>
      </c>
      <c r="AV64" s="46">
        <f t="shared" si="15"/>
        <v>38.482259678288308</v>
      </c>
      <c r="AW64" s="48">
        <f t="shared" si="16"/>
        <v>46.225249095401139</v>
      </c>
      <c r="AX64" s="18">
        <f t="shared" si="17"/>
        <v>3</v>
      </c>
      <c r="AY64" s="117">
        <f t="shared" si="18"/>
        <v>3</v>
      </c>
      <c r="AZ64" s="151">
        <v>2</v>
      </c>
      <c r="BA64" s="21">
        <f t="shared" si="19"/>
        <v>15.392903871315323</v>
      </c>
      <c r="BB64" s="20">
        <v>0</v>
      </c>
      <c r="BC64" s="36" t="s">
        <v>370</v>
      </c>
      <c r="BD64" s="20">
        <v>4</v>
      </c>
      <c r="BE64" s="20">
        <f t="shared" si="25"/>
        <v>32</v>
      </c>
      <c r="BF64" s="20">
        <v>8</v>
      </c>
      <c r="BG64" s="20">
        <f t="shared" si="26"/>
        <v>64</v>
      </c>
      <c r="BH64" s="20">
        <v>0</v>
      </c>
      <c r="BI64" s="20">
        <v>11</v>
      </c>
      <c r="BJ64" s="20">
        <v>0</v>
      </c>
      <c r="BK64" s="20">
        <v>0</v>
      </c>
      <c r="BL64" s="20" t="s">
        <v>356</v>
      </c>
      <c r="BM64" s="20" t="s">
        <v>357</v>
      </c>
      <c r="BN64" s="76">
        <f t="shared" si="22"/>
        <v>26</v>
      </c>
      <c r="BO64" s="122">
        <f t="shared" si="23"/>
        <v>22</v>
      </c>
      <c r="BP64" s="71">
        <f t="shared" si="24"/>
        <v>22</v>
      </c>
      <c r="BQ64" s="138">
        <v>49</v>
      </c>
      <c r="BR64" s="138">
        <v>102</v>
      </c>
      <c r="BS64" s="63"/>
      <c r="BT64" s="63"/>
      <c r="BU64" s="63"/>
    </row>
    <row r="65" spans="1:73" ht="19.5" thickBot="1" x14ac:dyDescent="0.35">
      <c r="A65" s="67" t="s">
        <v>2</v>
      </c>
      <c r="B65" s="67" t="s">
        <v>36</v>
      </c>
      <c r="C65" s="129" t="s">
        <v>48</v>
      </c>
      <c r="D65" s="148">
        <v>21956</v>
      </c>
      <c r="E65" s="148"/>
      <c r="F65" s="16">
        <v>169.3</v>
      </c>
      <c r="G65" s="18">
        <f t="shared" si="0"/>
        <v>10</v>
      </c>
      <c r="H65" s="117">
        <f t="shared" si="1"/>
        <v>3</v>
      </c>
      <c r="I65" s="68" t="s">
        <v>284</v>
      </c>
      <c r="J65" s="69">
        <f t="shared" si="2"/>
        <v>5</v>
      </c>
      <c r="K65" s="26">
        <v>5</v>
      </c>
      <c r="L65" s="26">
        <v>0</v>
      </c>
      <c r="M65" s="26">
        <v>0</v>
      </c>
      <c r="N65" s="26">
        <v>1</v>
      </c>
      <c r="O65" s="26">
        <v>0</v>
      </c>
      <c r="P65" s="26">
        <v>0</v>
      </c>
      <c r="Q65" s="26">
        <v>0</v>
      </c>
      <c r="R65" s="17">
        <v>0</v>
      </c>
      <c r="S65" s="26">
        <v>0</v>
      </c>
      <c r="T65" s="26">
        <v>0</v>
      </c>
      <c r="U65" s="26">
        <v>0</v>
      </c>
      <c r="V65" s="157">
        <v>13785</v>
      </c>
      <c r="W65" s="157">
        <v>13785</v>
      </c>
      <c r="X65" s="199">
        <v>3</v>
      </c>
      <c r="Y65" s="199">
        <v>0</v>
      </c>
      <c r="Z65" s="199">
        <v>0</v>
      </c>
      <c r="AA65" s="210">
        <v>0</v>
      </c>
      <c r="AB65" s="210">
        <v>0</v>
      </c>
      <c r="AC65" s="210">
        <v>1</v>
      </c>
      <c r="AD65" s="216">
        <v>0</v>
      </c>
      <c r="AE65" s="216">
        <v>0</v>
      </c>
      <c r="AF65" s="216">
        <v>0</v>
      </c>
      <c r="AG65" s="224">
        <v>2</v>
      </c>
      <c r="AH65" s="89">
        <f t="shared" si="3"/>
        <v>6</v>
      </c>
      <c r="AI65" s="13">
        <f t="shared" si="4"/>
        <v>413.55</v>
      </c>
      <c r="AJ65" s="13">
        <f t="shared" si="5"/>
        <v>111</v>
      </c>
      <c r="AK65" s="18">
        <v>2</v>
      </c>
      <c r="AL65" s="13">
        <v>109</v>
      </c>
      <c r="AM65" s="50">
        <f t="shared" si="6"/>
        <v>12.406500000000001</v>
      </c>
      <c r="AN65" s="104">
        <f t="shared" si="7"/>
        <v>3.7219500000000005</v>
      </c>
      <c r="AO65" s="102">
        <f t="shared" si="8"/>
        <v>2.109105</v>
      </c>
      <c r="AP65" s="19">
        <f t="shared" si="9"/>
        <v>73.159231048240841</v>
      </c>
      <c r="AQ65" s="18">
        <f t="shared" si="10"/>
        <v>5</v>
      </c>
      <c r="AR65" s="117">
        <f t="shared" si="11"/>
        <v>8</v>
      </c>
      <c r="AS65" s="19">
        <f t="shared" si="12"/>
        <v>26.840768951759159</v>
      </c>
      <c r="AT65" s="107">
        <f t="shared" si="13"/>
        <v>83.064105483694661</v>
      </c>
      <c r="AU65" s="100">
        <f t="shared" si="14"/>
        <v>13.663691018400437</v>
      </c>
      <c r="AV65" s="46">
        <f t="shared" si="15"/>
        <v>27.327382036800874</v>
      </c>
      <c r="AW65" s="48">
        <f t="shared" si="16"/>
        <v>67.100853157125499</v>
      </c>
      <c r="AX65" s="18">
        <f t="shared" si="17"/>
        <v>5</v>
      </c>
      <c r="AY65" s="117">
        <f t="shared" si="18"/>
        <v>8</v>
      </c>
      <c r="AZ65" s="151">
        <v>0</v>
      </c>
      <c r="BA65" s="21">
        <f t="shared" si="19"/>
        <v>0</v>
      </c>
      <c r="BB65" s="20">
        <v>1</v>
      </c>
      <c r="BC65" s="36"/>
      <c r="BD65" s="20">
        <v>5</v>
      </c>
      <c r="BE65" s="20">
        <f t="shared" si="25"/>
        <v>40</v>
      </c>
      <c r="BF65" s="20">
        <v>11</v>
      </c>
      <c r="BG65" s="20">
        <f t="shared" si="26"/>
        <v>88</v>
      </c>
      <c r="BH65" s="20">
        <v>1</v>
      </c>
      <c r="BI65" s="20">
        <v>16</v>
      </c>
      <c r="BJ65" s="20">
        <v>0</v>
      </c>
      <c r="BK65" s="20">
        <v>0</v>
      </c>
      <c r="BL65" s="20" t="s">
        <v>356</v>
      </c>
      <c r="BM65" s="20" t="s">
        <v>357</v>
      </c>
      <c r="BN65" s="71">
        <f t="shared" si="22"/>
        <v>25</v>
      </c>
      <c r="BO65" s="123">
        <f t="shared" si="23"/>
        <v>24</v>
      </c>
      <c r="BP65" s="71">
        <f t="shared" si="24"/>
        <v>24</v>
      </c>
      <c r="BQ65" s="138">
        <v>55</v>
      </c>
      <c r="BR65" s="138">
        <v>114</v>
      </c>
    </row>
    <row r="66" spans="1:73" ht="19.5" thickBot="1" x14ac:dyDescent="0.35">
      <c r="A66" s="67" t="s">
        <v>79</v>
      </c>
      <c r="B66" s="67" t="s">
        <v>80</v>
      </c>
      <c r="C66" s="129" t="s">
        <v>87</v>
      </c>
      <c r="D66" s="148">
        <v>10359</v>
      </c>
      <c r="E66" s="148"/>
      <c r="F66" s="16">
        <v>200.1</v>
      </c>
      <c r="G66" s="18">
        <f t="shared" si="0"/>
        <v>10</v>
      </c>
      <c r="H66" s="117">
        <f t="shared" si="1"/>
        <v>3</v>
      </c>
      <c r="I66" s="68" t="s">
        <v>284</v>
      </c>
      <c r="J66" s="69">
        <f t="shared" si="2"/>
        <v>5</v>
      </c>
      <c r="K66" s="17">
        <v>2</v>
      </c>
      <c r="L66" s="17">
        <v>0</v>
      </c>
      <c r="M66" s="17">
        <v>0</v>
      </c>
      <c r="N66" s="17">
        <v>0</v>
      </c>
      <c r="O66" s="17">
        <v>0</v>
      </c>
      <c r="P66" s="17">
        <v>0</v>
      </c>
      <c r="Q66" s="17">
        <v>0</v>
      </c>
      <c r="R66" s="17">
        <v>0</v>
      </c>
      <c r="S66" s="17">
        <v>0</v>
      </c>
      <c r="T66" s="17">
        <v>0</v>
      </c>
      <c r="U66" s="17">
        <v>0</v>
      </c>
      <c r="V66" s="157">
        <v>5788</v>
      </c>
      <c r="W66" s="157">
        <v>5788</v>
      </c>
      <c r="X66" s="84">
        <v>2</v>
      </c>
      <c r="Y66" s="84">
        <v>0</v>
      </c>
      <c r="Z66" s="84">
        <v>0</v>
      </c>
      <c r="AA66" s="168">
        <v>1</v>
      </c>
      <c r="AB66" s="168">
        <v>0</v>
      </c>
      <c r="AC66" s="168">
        <v>0</v>
      </c>
      <c r="AD66" s="88">
        <v>0</v>
      </c>
      <c r="AE66" s="88">
        <v>0</v>
      </c>
      <c r="AF66" s="88">
        <v>0</v>
      </c>
      <c r="AG66" s="80">
        <v>0</v>
      </c>
      <c r="AH66" s="89">
        <f t="shared" si="3"/>
        <v>3</v>
      </c>
      <c r="AI66" s="13">
        <f t="shared" si="4"/>
        <v>173.64</v>
      </c>
      <c r="AJ66" s="13">
        <f t="shared" si="5"/>
        <v>47</v>
      </c>
      <c r="AK66" s="18">
        <v>0</v>
      </c>
      <c r="AL66" s="13">
        <v>47</v>
      </c>
      <c r="AM66" s="50">
        <f t="shared" si="6"/>
        <v>5.2091999999999992</v>
      </c>
      <c r="AN66" s="104">
        <f t="shared" si="7"/>
        <v>1.5627599999999999</v>
      </c>
      <c r="AO66" s="102">
        <f t="shared" si="8"/>
        <v>0.8855639999999998</v>
      </c>
      <c r="AP66" s="19">
        <f t="shared" si="9"/>
        <v>72.932504031329188</v>
      </c>
      <c r="AQ66" s="18">
        <f t="shared" si="10"/>
        <v>5</v>
      </c>
      <c r="AR66" s="130">
        <f t="shared" si="11"/>
        <v>8</v>
      </c>
      <c r="AS66" s="19">
        <f t="shared" si="12"/>
        <v>27.067495968670812</v>
      </c>
      <c r="AT66" s="107">
        <f t="shared" si="13"/>
        <v>73.921459600347504</v>
      </c>
      <c r="AU66" s="100">
        <f t="shared" si="14"/>
        <v>19.306882903755188</v>
      </c>
      <c r="AV66" s="46">
        <f t="shared" si="15"/>
        <v>28.960324355632782</v>
      </c>
      <c r="AW66" s="48">
        <f t="shared" si="16"/>
        <v>60.822845609102885</v>
      </c>
      <c r="AX66" s="18">
        <f t="shared" si="17"/>
        <v>5</v>
      </c>
      <c r="AY66" s="117">
        <f t="shared" si="18"/>
        <v>8</v>
      </c>
      <c r="AZ66" s="151">
        <v>0</v>
      </c>
      <c r="BA66" s="21">
        <f t="shared" si="19"/>
        <v>0</v>
      </c>
      <c r="BB66" s="155">
        <v>0</v>
      </c>
      <c r="BC66" s="36"/>
      <c r="BD66" s="20">
        <v>2</v>
      </c>
      <c r="BE66" s="20">
        <f t="shared" si="25"/>
        <v>16</v>
      </c>
      <c r="BF66" s="20">
        <v>17</v>
      </c>
      <c r="BG66" s="20">
        <f t="shared" si="26"/>
        <v>136</v>
      </c>
      <c r="BH66" s="20">
        <v>0</v>
      </c>
      <c r="BI66" s="20">
        <v>10</v>
      </c>
      <c r="BJ66" s="20">
        <v>5</v>
      </c>
      <c r="BK66" s="20">
        <v>0</v>
      </c>
      <c r="BL66" s="20" t="s">
        <v>308</v>
      </c>
      <c r="BM66" s="20" t="s">
        <v>357</v>
      </c>
      <c r="BN66" s="70">
        <f t="shared" si="22"/>
        <v>30</v>
      </c>
      <c r="BO66" s="120">
        <f t="shared" si="23"/>
        <v>29</v>
      </c>
      <c r="BP66" s="70">
        <f t="shared" si="24"/>
        <v>24</v>
      </c>
      <c r="BQ66" s="138">
        <v>20</v>
      </c>
      <c r="BR66" s="138">
        <v>47</v>
      </c>
      <c r="BS66" s="63"/>
      <c r="BT66" s="63"/>
      <c r="BU66" s="63"/>
    </row>
    <row r="67" spans="1:73" ht="19.5" thickBot="1" x14ac:dyDescent="0.35">
      <c r="A67" s="67" t="s">
        <v>124</v>
      </c>
      <c r="B67" s="67" t="s">
        <v>145</v>
      </c>
      <c r="C67" s="129" t="s">
        <v>151</v>
      </c>
      <c r="D67" s="148">
        <v>4374</v>
      </c>
      <c r="E67" s="148"/>
      <c r="F67" s="16">
        <v>227.1</v>
      </c>
      <c r="G67" s="18">
        <f t="shared" si="0"/>
        <v>10</v>
      </c>
      <c r="H67" s="117">
        <f t="shared" si="1"/>
        <v>3</v>
      </c>
      <c r="I67" s="68" t="s">
        <v>282</v>
      </c>
      <c r="J67" s="69">
        <f t="shared" si="2"/>
        <v>10</v>
      </c>
      <c r="K67" s="17">
        <v>1</v>
      </c>
      <c r="L67" s="17">
        <v>1</v>
      </c>
      <c r="M67" s="17">
        <v>0</v>
      </c>
      <c r="N67" s="17">
        <v>0</v>
      </c>
      <c r="O67" s="17">
        <v>0</v>
      </c>
      <c r="P67" s="17">
        <v>0</v>
      </c>
      <c r="Q67" s="17">
        <v>0</v>
      </c>
      <c r="R67" s="17">
        <v>0</v>
      </c>
      <c r="S67" s="17">
        <v>0</v>
      </c>
      <c r="T67" s="17">
        <v>0</v>
      </c>
      <c r="U67" s="17">
        <v>0</v>
      </c>
      <c r="V67" s="157">
        <v>4904</v>
      </c>
      <c r="W67" s="157">
        <v>4904</v>
      </c>
      <c r="X67" s="199">
        <v>0</v>
      </c>
      <c r="Y67" s="199">
        <v>0</v>
      </c>
      <c r="Z67" s="199">
        <v>0</v>
      </c>
      <c r="AA67" s="210">
        <v>0</v>
      </c>
      <c r="AB67" s="210">
        <v>0</v>
      </c>
      <c r="AC67" s="210">
        <v>0</v>
      </c>
      <c r="AD67" s="216">
        <v>0</v>
      </c>
      <c r="AE67" s="216">
        <v>0</v>
      </c>
      <c r="AF67" s="216">
        <v>0</v>
      </c>
      <c r="AG67" s="224">
        <v>0</v>
      </c>
      <c r="AH67" s="89">
        <f t="shared" si="3"/>
        <v>0</v>
      </c>
      <c r="AI67" s="13">
        <f t="shared" si="4"/>
        <v>147.12</v>
      </c>
      <c r="AJ67" s="13">
        <f t="shared" si="5"/>
        <v>40</v>
      </c>
      <c r="AK67" s="18">
        <v>0</v>
      </c>
      <c r="AL67" s="13">
        <v>40</v>
      </c>
      <c r="AM67" s="50">
        <f t="shared" si="6"/>
        <v>4.4135999999999997</v>
      </c>
      <c r="AN67" s="104">
        <f t="shared" si="7"/>
        <v>1.3240799999999999</v>
      </c>
      <c r="AO67" s="102">
        <f t="shared" si="8"/>
        <v>0.75031199999999998</v>
      </c>
      <c r="AP67" s="19">
        <f t="shared" si="9"/>
        <v>72.811310494834146</v>
      </c>
      <c r="AQ67" s="18">
        <f t="shared" si="10"/>
        <v>5</v>
      </c>
      <c r="AR67" s="117">
        <f t="shared" si="11"/>
        <v>8</v>
      </c>
      <c r="AS67" s="19">
        <f t="shared" si="12"/>
        <v>27.188689505165854</v>
      </c>
      <c r="AT67" s="107">
        <f t="shared" si="13"/>
        <v>148.33086419753084</v>
      </c>
      <c r="AU67" s="100">
        <f t="shared" si="14"/>
        <v>0</v>
      </c>
      <c r="AV67" s="46">
        <f t="shared" si="15"/>
        <v>0</v>
      </c>
      <c r="AW67" s="48">
        <f t="shared" si="16"/>
        <v>100</v>
      </c>
      <c r="AX67" s="18">
        <f t="shared" si="17"/>
        <v>10</v>
      </c>
      <c r="AY67" s="117">
        <f t="shared" si="18"/>
        <v>25</v>
      </c>
      <c r="AZ67" s="151">
        <v>0</v>
      </c>
      <c r="BA67" s="21">
        <f t="shared" si="19"/>
        <v>0</v>
      </c>
      <c r="BB67" s="20">
        <v>0</v>
      </c>
      <c r="BC67" s="36" t="s">
        <v>318</v>
      </c>
      <c r="BD67" s="20">
        <v>3</v>
      </c>
      <c r="BE67" s="20">
        <f t="shared" si="25"/>
        <v>24</v>
      </c>
      <c r="BF67" s="20">
        <v>2</v>
      </c>
      <c r="BG67" s="20">
        <f t="shared" si="26"/>
        <v>16</v>
      </c>
      <c r="BH67" s="28">
        <v>0</v>
      </c>
      <c r="BI67" s="28">
        <v>4</v>
      </c>
      <c r="BJ67" s="28">
        <v>0</v>
      </c>
      <c r="BK67" s="20">
        <v>0</v>
      </c>
      <c r="BL67" s="28" t="s">
        <v>308</v>
      </c>
      <c r="BM67" s="28" t="s">
        <v>308</v>
      </c>
      <c r="BN67" s="71">
        <f t="shared" si="22"/>
        <v>35</v>
      </c>
      <c r="BO67" s="123">
        <f t="shared" si="23"/>
        <v>46</v>
      </c>
      <c r="BP67" s="71">
        <f t="shared" si="24"/>
        <v>46</v>
      </c>
      <c r="BQ67" s="138">
        <v>15</v>
      </c>
      <c r="BR67" s="138">
        <v>13</v>
      </c>
    </row>
    <row r="68" spans="1:73" ht="19.5" thickBot="1" x14ac:dyDescent="0.35">
      <c r="A68" s="67" t="s">
        <v>2</v>
      </c>
      <c r="B68" s="67" t="s">
        <v>3</v>
      </c>
      <c r="C68" s="129" t="s">
        <v>33</v>
      </c>
      <c r="D68" s="148">
        <v>13085</v>
      </c>
      <c r="E68" s="148"/>
      <c r="F68" s="16">
        <v>231.7</v>
      </c>
      <c r="G68" s="18">
        <f t="shared" si="0"/>
        <v>10</v>
      </c>
      <c r="H68" s="117">
        <f t="shared" si="1"/>
        <v>3</v>
      </c>
      <c r="I68" s="68" t="s">
        <v>282</v>
      </c>
      <c r="J68" s="69">
        <f t="shared" si="2"/>
        <v>10</v>
      </c>
      <c r="K68" s="24">
        <v>1</v>
      </c>
      <c r="L68" s="24">
        <v>0</v>
      </c>
      <c r="M68" s="24">
        <v>0</v>
      </c>
      <c r="N68" s="24">
        <v>0</v>
      </c>
      <c r="O68" s="24">
        <v>0</v>
      </c>
      <c r="P68" s="24">
        <v>0</v>
      </c>
      <c r="Q68" s="24">
        <v>0</v>
      </c>
      <c r="R68" s="17">
        <v>0</v>
      </c>
      <c r="S68" s="24">
        <v>0</v>
      </c>
      <c r="T68" s="24">
        <v>0</v>
      </c>
      <c r="U68" s="24">
        <v>0</v>
      </c>
      <c r="V68" s="157">
        <v>15096</v>
      </c>
      <c r="W68" s="157">
        <v>15096</v>
      </c>
      <c r="X68" s="84">
        <v>2</v>
      </c>
      <c r="Y68" s="84">
        <v>0</v>
      </c>
      <c r="Z68" s="84">
        <v>0</v>
      </c>
      <c r="AA68" s="168">
        <v>0</v>
      </c>
      <c r="AB68" s="168">
        <v>0</v>
      </c>
      <c r="AC68" s="168">
        <v>0</v>
      </c>
      <c r="AD68" s="88">
        <v>1</v>
      </c>
      <c r="AE68" s="88">
        <v>0</v>
      </c>
      <c r="AF68" s="88">
        <v>2</v>
      </c>
      <c r="AG68" s="80">
        <v>1</v>
      </c>
      <c r="AH68" s="89">
        <f t="shared" si="3"/>
        <v>6</v>
      </c>
      <c r="AI68" s="13">
        <f t="shared" si="4"/>
        <v>452.88</v>
      </c>
      <c r="AJ68" s="13">
        <f t="shared" si="5"/>
        <v>124</v>
      </c>
      <c r="AK68" s="18">
        <v>0</v>
      </c>
      <c r="AL68" s="13">
        <v>124</v>
      </c>
      <c r="AM68" s="50">
        <f t="shared" si="6"/>
        <v>13.586399999999999</v>
      </c>
      <c r="AN68" s="104">
        <f t="shared" si="7"/>
        <v>4.07592</v>
      </c>
      <c r="AO68" s="102">
        <f t="shared" si="8"/>
        <v>2.309688</v>
      </c>
      <c r="AP68" s="19">
        <f t="shared" si="9"/>
        <v>72.619678502031448</v>
      </c>
      <c r="AQ68" s="18">
        <f t="shared" si="10"/>
        <v>5</v>
      </c>
      <c r="AR68" s="130">
        <f t="shared" si="11"/>
        <v>8</v>
      </c>
      <c r="AS68" s="19">
        <f t="shared" si="12"/>
        <v>27.380321497968556</v>
      </c>
      <c r="AT68" s="107">
        <f t="shared" si="13"/>
        <v>152.63284677111199</v>
      </c>
      <c r="AU68" s="100">
        <f t="shared" si="14"/>
        <v>15.284677111196025</v>
      </c>
      <c r="AV68" s="46">
        <f t="shared" si="15"/>
        <v>45.854031333588082</v>
      </c>
      <c r="AW68" s="48">
        <f t="shared" si="16"/>
        <v>69.95795315123047</v>
      </c>
      <c r="AX68" s="18">
        <f t="shared" si="17"/>
        <v>5</v>
      </c>
      <c r="AY68" s="117">
        <f t="shared" si="18"/>
        <v>8</v>
      </c>
      <c r="AZ68" s="151">
        <v>3</v>
      </c>
      <c r="BA68" s="21">
        <f t="shared" si="19"/>
        <v>22.927015666794041</v>
      </c>
      <c r="BB68" s="20">
        <v>0</v>
      </c>
      <c r="BC68" s="36" t="s">
        <v>363</v>
      </c>
      <c r="BD68" s="20">
        <v>2</v>
      </c>
      <c r="BE68" s="20">
        <f t="shared" si="25"/>
        <v>16</v>
      </c>
      <c r="BF68" s="20">
        <v>4</v>
      </c>
      <c r="BG68" s="20">
        <f t="shared" si="26"/>
        <v>32</v>
      </c>
      <c r="BH68" s="20">
        <v>0</v>
      </c>
      <c r="BI68" s="20">
        <v>7</v>
      </c>
      <c r="BJ68" s="20">
        <v>10</v>
      </c>
      <c r="BK68" s="20">
        <v>0</v>
      </c>
      <c r="BL68" s="20" t="s">
        <v>356</v>
      </c>
      <c r="BM68" s="20" t="s">
        <v>357</v>
      </c>
      <c r="BN68" s="70">
        <f t="shared" si="22"/>
        <v>40</v>
      </c>
      <c r="BO68" s="120">
        <f t="shared" si="23"/>
        <v>39</v>
      </c>
      <c r="BP68" s="71">
        <f t="shared" si="24"/>
        <v>29</v>
      </c>
      <c r="BQ68" s="138">
        <v>84</v>
      </c>
      <c r="BR68" s="138">
        <v>84</v>
      </c>
    </row>
    <row r="69" spans="1:73" ht="19.5" thickBot="1" x14ac:dyDescent="0.35">
      <c r="A69" s="67" t="s">
        <v>2</v>
      </c>
      <c r="B69" s="67" t="s">
        <v>3</v>
      </c>
      <c r="C69" s="129" t="s">
        <v>27</v>
      </c>
      <c r="D69" s="148">
        <v>2632</v>
      </c>
      <c r="E69" s="148"/>
      <c r="F69" s="16">
        <v>96.2</v>
      </c>
      <c r="G69" s="18">
        <f t="shared" si="0"/>
        <v>8</v>
      </c>
      <c r="H69" s="117">
        <f t="shared" si="1"/>
        <v>0</v>
      </c>
      <c r="I69" s="68" t="s">
        <v>282</v>
      </c>
      <c r="J69" s="69">
        <f t="shared" si="2"/>
        <v>10</v>
      </c>
      <c r="K69" s="24">
        <v>1</v>
      </c>
      <c r="L69" s="24">
        <v>1</v>
      </c>
      <c r="M69" s="24">
        <v>0</v>
      </c>
      <c r="N69" s="24">
        <v>0</v>
      </c>
      <c r="O69" s="24">
        <v>0</v>
      </c>
      <c r="P69" s="24">
        <v>0</v>
      </c>
      <c r="Q69" s="24">
        <v>0</v>
      </c>
      <c r="R69" s="17">
        <v>0</v>
      </c>
      <c r="S69" s="24">
        <v>0</v>
      </c>
      <c r="T69" s="24">
        <v>0</v>
      </c>
      <c r="U69" s="24">
        <v>0</v>
      </c>
      <c r="V69" s="157">
        <v>1704</v>
      </c>
      <c r="W69" s="157">
        <v>1704</v>
      </c>
      <c r="X69" s="84">
        <v>0</v>
      </c>
      <c r="Y69" s="84">
        <v>0</v>
      </c>
      <c r="Z69" s="84">
        <v>0</v>
      </c>
      <c r="AA69" s="168">
        <v>0</v>
      </c>
      <c r="AB69" s="168">
        <v>0</v>
      </c>
      <c r="AC69" s="168">
        <v>0</v>
      </c>
      <c r="AD69" s="88">
        <v>0</v>
      </c>
      <c r="AE69" s="88">
        <v>0</v>
      </c>
      <c r="AF69" s="88">
        <v>0</v>
      </c>
      <c r="AG69" s="80">
        <v>0</v>
      </c>
      <c r="AH69" s="89">
        <f t="shared" si="3"/>
        <v>0</v>
      </c>
      <c r="AI69" s="13">
        <f t="shared" si="4"/>
        <v>51.12</v>
      </c>
      <c r="AJ69" s="13">
        <f t="shared" si="5"/>
        <v>14</v>
      </c>
      <c r="AK69" s="18">
        <v>0</v>
      </c>
      <c r="AL69" s="13">
        <v>14</v>
      </c>
      <c r="AM69" s="50">
        <f t="shared" si="6"/>
        <v>1.5335999999999999</v>
      </c>
      <c r="AN69" s="104">
        <f t="shared" si="7"/>
        <v>0.46007999999999993</v>
      </c>
      <c r="AO69" s="102">
        <f t="shared" si="8"/>
        <v>0.260712</v>
      </c>
      <c r="AP69" s="19">
        <f t="shared" si="9"/>
        <v>72.613458528951483</v>
      </c>
      <c r="AQ69" s="18">
        <f t="shared" si="10"/>
        <v>5</v>
      </c>
      <c r="AR69" s="130">
        <f t="shared" si="11"/>
        <v>8</v>
      </c>
      <c r="AS69" s="19">
        <f t="shared" si="12"/>
        <v>27.386541471048513</v>
      </c>
      <c r="AT69" s="107">
        <f t="shared" si="13"/>
        <v>85.653191489361689</v>
      </c>
      <c r="AU69" s="100">
        <f t="shared" si="14"/>
        <v>0</v>
      </c>
      <c r="AV69" s="46">
        <f t="shared" si="15"/>
        <v>0</v>
      </c>
      <c r="AW69" s="48">
        <f t="shared" si="16"/>
        <v>100</v>
      </c>
      <c r="AX69" s="18">
        <f t="shared" si="17"/>
        <v>10</v>
      </c>
      <c r="AY69" s="117">
        <f t="shared" si="18"/>
        <v>25</v>
      </c>
      <c r="AZ69" s="151">
        <v>0</v>
      </c>
      <c r="BA69" s="21">
        <f t="shared" si="19"/>
        <v>0</v>
      </c>
      <c r="BB69" s="20">
        <v>0</v>
      </c>
      <c r="BC69" s="36" t="s">
        <v>366</v>
      </c>
      <c r="BD69" s="20">
        <v>1</v>
      </c>
      <c r="BE69" s="20">
        <f t="shared" si="25"/>
        <v>8</v>
      </c>
      <c r="BF69" s="20">
        <v>2</v>
      </c>
      <c r="BG69" s="20">
        <f t="shared" si="26"/>
        <v>16</v>
      </c>
      <c r="BH69" s="20">
        <v>0</v>
      </c>
      <c r="BI69" s="20">
        <v>1</v>
      </c>
      <c r="BJ69" s="20">
        <v>0</v>
      </c>
      <c r="BK69" s="20">
        <v>0</v>
      </c>
      <c r="BL69" s="20" t="s">
        <v>356</v>
      </c>
      <c r="BM69" s="20" t="s">
        <v>357</v>
      </c>
      <c r="BN69" s="70">
        <f t="shared" si="22"/>
        <v>33</v>
      </c>
      <c r="BO69" s="120">
        <f t="shared" si="23"/>
        <v>43</v>
      </c>
      <c r="BP69" s="70">
        <f t="shared" si="24"/>
        <v>43</v>
      </c>
      <c r="BQ69" s="138">
        <v>1</v>
      </c>
      <c r="BR69" s="138">
        <v>22</v>
      </c>
      <c r="BS69" s="63"/>
      <c r="BT69" s="63"/>
      <c r="BU69" s="63"/>
    </row>
    <row r="70" spans="1:73" s="183" customFormat="1" ht="19.5" thickBot="1" x14ac:dyDescent="0.35">
      <c r="A70" s="67" t="s">
        <v>2</v>
      </c>
      <c r="B70" s="67" t="s">
        <v>3</v>
      </c>
      <c r="C70" s="129" t="s">
        <v>17</v>
      </c>
      <c r="D70" s="148">
        <v>2888</v>
      </c>
      <c r="E70" s="148"/>
      <c r="F70" s="16">
        <v>64.2</v>
      </c>
      <c r="G70" s="18">
        <f t="shared" ref="G70:G133" si="27">IFERROR(IF(F70&lt;10,0,IF(F70&lt;50,3,IF(F70&lt;75,5,IF(F70&lt;100,8,10)))),"")</f>
        <v>5</v>
      </c>
      <c r="H70" s="117">
        <f t="shared" ref="H70:H133" si="28">IFERROR(IF(F70&lt;100,0,IF(F70&lt;500,3,IF(F70&lt;1000,5,IF(F70&lt;2000,8,10)))),"")</f>
        <v>0</v>
      </c>
      <c r="I70" s="68" t="s">
        <v>282</v>
      </c>
      <c r="J70" s="69">
        <f t="shared" ref="J70:J133" si="29">VLOOKUP(I70,ponderacion,2,FALSE)</f>
        <v>10</v>
      </c>
      <c r="K70" s="24">
        <v>1</v>
      </c>
      <c r="L70" s="24">
        <v>1</v>
      </c>
      <c r="M70" s="24">
        <v>0</v>
      </c>
      <c r="N70" s="24">
        <v>0</v>
      </c>
      <c r="O70" s="24">
        <v>0</v>
      </c>
      <c r="P70" s="24">
        <v>0</v>
      </c>
      <c r="Q70" s="24">
        <v>0</v>
      </c>
      <c r="R70" s="17">
        <v>0</v>
      </c>
      <c r="S70" s="24">
        <v>0</v>
      </c>
      <c r="T70" s="24">
        <v>0</v>
      </c>
      <c r="U70" s="24">
        <v>0</v>
      </c>
      <c r="V70" s="157">
        <v>2555</v>
      </c>
      <c r="W70" s="157">
        <v>2555</v>
      </c>
      <c r="X70" s="84">
        <v>0</v>
      </c>
      <c r="Y70" s="84">
        <v>0</v>
      </c>
      <c r="Z70" s="84">
        <v>0</v>
      </c>
      <c r="AA70" s="168">
        <v>0</v>
      </c>
      <c r="AB70" s="168">
        <v>0</v>
      </c>
      <c r="AC70" s="168">
        <v>0</v>
      </c>
      <c r="AD70" s="88">
        <v>0</v>
      </c>
      <c r="AE70" s="88">
        <v>0</v>
      </c>
      <c r="AF70" s="88">
        <v>0</v>
      </c>
      <c r="AG70" s="80">
        <v>1</v>
      </c>
      <c r="AH70" s="89">
        <f t="shared" ref="AH70:AH133" si="30">SUM(X70:AG70)</f>
        <v>1</v>
      </c>
      <c r="AI70" s="13">
        <f t="shared" ref="AI70:AI133" si="31">+(V70*3)/100</f>
        <v>76.650000000000006</v>
      </c>
      <c r="AJ70" s="13">
        <f t="shared" ref="AJ70:AJ133" si="32">+AK70+AL70</f>
        <v>21</v>
      </c>
      <c r="AK70" s="18">
        <v>1</v>
      </c>
      <c r="AL70" s="13">
        <v>20</v>
      </c>
      <c r="AM70" s="50">
        <f t="shared" ref="AM70:AM133" si="33">(AI70*3)/100</f>
        <v>2.2995000000000001</v>
      </c>
      <c r="AN70" s="104">
        <f t="shared" ref="AN70:AN133" si="34">(AM70*30)/100</f>
        <v>0.68984999999999996</v>
      </c>
      <c r="AO70" s="102">
        <f t="shared" ref="AO70:AO133" si="35">(AM70*17)/100</f>
        <v>0.39091500000000001</v>
      </c>
      <c r="AP70" s="19">
        <f t="shared" ref="AP70:AP133" si="36">IFERROR(((AI70-AJ70)/AI70)*100,"")</f>
        <v>72.602739726027394</v>
      </c>
      <c r="AQ70" s="18">
        <f t="shared" ref="AQ70:AQ133" si="37">IFERROR(IF(AP70&lt;10,0,IF(AP70&lt;50,3,IF(AP70&lt;75,5,IF(AP70&lt;100,8,10)))),"")</f>
        <v>5</v>
      </c>
      <c r="AR70" s="130">
        <f t="shared" ref="AR70:AR133" si="38">IFERROR(IF(AP70&lt;10,0,IF(AP70&lt;50,3,IF(AP70&lt;75,8,IF(AP70&lt;100,20,25)))),"")</f>
        <v>8</v>
      </c>
      <c r="AS70" s="19">
        <f t="shared" ref="AS70:AS133" si="39">IFERROR(AJ70/AI70*100,0)</f>
        <v>27.397260273972602</v>
      </c>
      <c r="AT70" s="107">
        <f t="shared" ref="AT70:AT133" si="40">(SUM(AM70:AO70)/D70)*100000</f>
        <v>117.04518698060942</v>
      </c>
      <c r="AU70" s="100">
        <f t="shared" ref="AU70:AU133" si="41">((SUM(X70:Z70)/D70)*100000)</f>
        <v>0</v>
      </c>
      <c r="AV70" s="46">
        <f t="shared" ref="AV70:AV133" si="42">(AH70/D70)*100000</f>
        <v>34.626038781163437</v>
      </c>
      <c r="AW70" s="48">
        <f t="shared" ref="AW70:AW133" si="43">IFERROR(((AT70-AV70)/AT70)*100,"")</f>
        <v>70.416520598237113</v>
      </c>
      <c r="AX70" s="18">
        <f t="shared" ref="AX70:AX133" si="44">IFERROR(IF(AW70&lt;10,0,IF(AW70&lt;50,3,IF(AW70&lt;75,5,IF(AW70&lt;100,8,10)))),"")</f>
        <v>5</v>
      </c>
      <c r="AY70" s="117">
        <f t="shared" ref="AY70:AY133" si="45">IFERROR(IF(AW70&lt;10,0,IF(AW70&lt;50,3,IF(AW70&lt;75,8,IF(AW70&lt;100,20,25)))),"")</f>
        <v>8</v>
      </c>
      <c r="AZ70" s="151">
        <v>0</v>
      </c>
      <c r="BA70" s="21">
        <f t="shared" ref="BA70:BA133" si="46">(AZ70/D70)*100000</f>
        <v>0</v>
      </c>
      <c r="BB70" s="20">
        <v>0</v>
      </c>
      <c r="BC70" s="36" t="s">
        <v>367</v>
      </c>
      <c r="BD70" s="20">
        <v>1</v>
      </c>
      <c r="BE70" s="20">
        <f t="shared" si="25"/>
        <v>8</v>
      </c>
      <c r="BF70" s="20">
        <v>2</v>
      </c>
      <c r="BG70" s="20">
        <f t="shared" si="26"/>
        <v>16</v>
      </c>
      <c r="BH70" s="20">
        <v>0</v>
      </c>
      <c r="BI70" s="20">
        <v>4</v>
      </c>
      <c r="BJ70" s="20">
        <v>0</v>
      </c>
      <c r="BK70" s="20">
        <v>0</v>
      </c>
      <c r="BL70" s="20" t="s">
        <v>356</v>
      </c>
      <c r="BM70" s="20" t="s">
        <v>357</v>
      </c>
      <c r="BN70" s="71">
        <f t="shared" ref="BN70:BN133" si="47">+G70+J70+AQ70+AX70+BJ70</f>
        <v>25</v>
      </c>
      <c r="BO70" s="120">
        <f t="shared" ref="BO70:BO133" si="48">+H70+J70+AR70+AY70+BJ70</f>
        <v>26</v>
      </c>
      <c r="BP70" s="70">
        <f t="shared" ref="BP70:BP133" si="49">+H70+J70+AR70+AY70+BK70</f>
        <v>26</v>
      </c>
      <c r="BQ70" s="138">
        <v>13</v>
      </c>
      <c r="BR70" s="138">
        <v>16</v>
      </c>
      <c r="BS70" s="62"/>
      <c r="BT70" s="62"/>
      <c r="BU70" s="62"/>
    </row>
    <row r="71" spans="1:73" ht="19.5" thickBot="1" x14ac:dyDescent="0.35">
      <c r="A71" s="67" t="s">
        <v>58</v>
      </c>
      <c r="B71" s="67" t="s">
        <v>59</v>
      </c>
      <c r="C71" s="129" t="s">
        <v>63</v>
      </c>
      <c r="D71" s="148">
        <v>180500</v>
      </c>
      <c r="E71" s="148"/>
      <c r="F71" s="23">
        <v>3147.2</v>
      </c>
      <c r="G71" s="18">
        <f t="shared" si="27"/>
        <v>10</v>
      </c>
      <c r="H71" s="117">
        <f t="shared" si="28"/>
        <v>10</v>
      </c>
      <c r="I71" s="68" t="s">
        <v>285</v>
      </c>
      <c r="J71" s="69">
        <f t="shared" si="29"/>
        <v>3</v>
      </c>
      <c r="K71" s="17">
        <v>4</v>
      </c>
      <c r="L71" s="17">
        <v>2</v>
      </c>
      <c r="M71" s="17">
        <v>9</v>
      </c>
      <c r="N71" s="17">
        <v>1</v>
      </c>
      <c r="O71" s="17">
        <v>0</v>
      </c>
      <c r="P71" s="17">
        <v>0</v>
      </c>
      <c r="Q71" s="17">
        <v>0</v>
      </c>
      <c r="R71" s="17">
        <v>0</v>
      </c>
      <c r="S71" s="17">
        <v>0</v>
      </c>
      <c r="T71" s="17">
        <v>0</v>
      </c>
      <c r="U71" s="17">
        <v>0</v>
      </c>
      <c r="V71" s="157">
        <v>85399</v>
      </c>
      <c r="W71" s="157">
        <v>85399</v>
      </c>
      <c r="X71" s="84">
        <v>33</v>
      </c>
      <c r="Y71" s="84">
        <v>28</v>
      </c>
      <c r="Z71" s="84">
        <v>0</v>
      </c>
      <c r="AA71" s="168">
        <v>10</v>
      </c>
      <c r="AB71" s="168">
        <v>0</v>
      </c>
      <c r="AC71" s="168">
        <v>0</v>
      </c>
      <c r="AD71" s="88">
        <v>8</v>
      </c>
      <c r="AE71" s="88">
        <v>7</v>
      </c>
      <c r="AF71" s="88">
        <v>0</v>
      </c>
      <c r="AG71" s="80">
        <v>2</v>
      </c>
      <c r="AH71" s="89">
        <f t="shared" si="30"/>
        <v>88</v>
      </c>
      <c r="AI71" s="13">
        <f t="shared" si="31"/>
        <v>2561.9699999999998</v>
      </c>
      <c r="AJ71" s="13">
        <f t="shared" si="32"/>
        <v>705</v>
      </c>
      <c r="AK71" s="18">
        <v>17</v>
      </c>
      <c r="AL71" s="13">
        <v>688</v>
      </c>
      <c r="AM71" s="50">
        <f t="shared" si="33"/>
        <v>76.859099999999998</v>
      </c>
      <c r="AN71" s="104">
        <f t="shared" si="34"/>
        <v>23.057730000000003</v>
      </c>
      <c r="AO71" s="102">
        <f t="shared" si="35"/>
        <v>13.066046999999999</v>
      </c>
      <c r="AP71" s="19">
        <f t="shared" si="36"/>
        <v>72.482113373692897</v>
      </c>
      <c r="AQ71" s="18">
        <f t="shared" si="37"/>
        <v>5</v>
      </c>
      <c r="AR71" s="130">
        <f t="shared" si="38"/>
        <v>8</v>
      </c>
      <c r="AS71" s="19">
        <f t="shared" si="39"/>
        <v>27.517886626307103</v>
      </c>
      <c r="AT71" s="107">
        <f t="shared" si="40"/>
        <v>62.594391689750694</v>
      </c>
      <c r="AU71" s="100">
        <f t="shared" si="41"/>
        <v>33.795013850415515</v>
      </c>
      <c r="AV71" s="46">
        <f t="shared" si="42"/>
        <v>48.75346260387812</v>
      </c>
      <c r="AW71" s="48">
        <f t="shared" si="43"/>
        <v>22.112091374695648</v>
      </c>
      <c r="AX71" s="18">
        <f t="shared" si="44"/>
        <v>3</v>
      </c>
      <c r="AY71" s="117">
        <f t="shared" si="45"/>
        <v>3</v>
      </c>
      <c r="AZ71" s="151">
        <v>37</v>
      </c>
      <c r="BA71" s="21">
        <f t="shared" si="46"/>
        <v>20.498614958448751</v>
      </c>
      <c r="BB71" s="20">
        <v>3</v>
      </c>
      <c r="BC71" s="36"/>
      <c r="BD71" s="20">
        <v>27</v>
      </c>
      <c r="BE71" s="20">
        <f t="shared" si="25"/>
        <v>216</v>
      </c>
      <c r="BF71" s="20">
        <v>29</v>
      </c>
      <c r="BG71" s="20">
        <f t="shared" si="26"/>
        <v>232</v>
      </c>
      <c r="BH71" s="20">
        <v>4</v>
      </c>
      <c r="BI71" s="20">
        <v>5</v>
      </c>
      <c r="BJ71" s="20">
        <v>10</v>
      </c>
      <c r="BK71" s="20">
        <v>0</v>
      </c>
      <c r="BL71" s="20" t="s">
        <v>308</v>
      </c>
      <c r="BM71" s="20" t="s">
        <v>308</v>
      </c>
      <c r="BN71" s="71">
        <f t="shared" si="47"/>
        <v>31</v>
      </c>
      <c r="BO71" s="123">
        <f t="shared" si="48"/>
        <v>34</v>
      </c>
      <c r="BP71" s="71">
        <f t="shared" si="49"/>
        <v>24</v>
      </c>
      <c r="BQ71" s="138">
        <v>1441</v>
      </c>
      <c r="BR71" s="138">
        <v>1543</v>
      </c>
      <c r="BS71" s="63"/>
      <c r="BT71" s="63"/>
      <c r="BU71" s="63"/>
    </row>
    <row r="72" spans="1:73" ht="19.5" thickBot="1" x14ac:dyDescent="0.35">
      <c r="A72" s="67" t="s">
        <v>58</v>
      </c>
      <c r="B72" s="67" t="s">
        <v>59</v>
      </c>
      <c r="C72" s="129" t="s">
        <v>60</v>
      </c>
      <c r="D72" s="148">
        <v>23926</v>
      </c>
      <c r="E72" s="148"/>
      <c r="F72" s="16">
        <v>698.5</v>
      </c>
      <c r="G72" s="18">
        <f t="shared" si="27"/>
        <v>10</v>
      </c>
      <c r="H72" s="117">
        <f t="shared" si="28"/>
        <v>5</v>
      </c>
      <c r="I72" s="68" t="s">
        <v>285</v>
      </c>
      <c r="J72" s="69">
        <f t="shared" si="29"/>
        <v>3</v>
      </c>
      <c r="K72" s="17">
        <v>2</v>
      </c>
      <c r="L72" s="17">
        <v>1</v>
      </c>
      <c r="M72" s="17">
        <v>3</v>
      </c>
      <c r="N72" s="17">
        <v>1</v>
      </c>
      <c r="O72" s="17">
        <v>0</v>
      </c>
      <c r="P72" s="17">
        <v>0</v>
      </c>
      <c r="Q72" s="17">
        <v>0</v>
      </c>
      <c r="R72" s="17">
        <v>0</v>
      </c>
      <c r="S72" s="17">
        <v>0</v>
      </c>
      <c r="T72" s="17">
        <v>0</v>
      </c>
      <c r="U72" s="17">
        <v>0</v>
      </c>
      <c r="V72" s="157">
        <v>21885</v>
      </c>
      <c r="W72" s="157">
        <v>21885</v>
      </c>
      <c r="X72" s="202">
        <v>1</v>
      </c>
      <c r="Y72" s="202">
        <v>0</v>
      </c>
      <c r="Z72" s="202">
        <v>0</v>
      </c>
      <c r="AA72" s="211">
        <v>0</v>
      </c>
      <c r="AB72" s="211">
        <v>0</v>
      </c>
      <c r="AC72" s="211">
        <v>0</v>
      </c>
      <c r="AD72" s="219">
        <v>5</v>
      </c>
      <c r="AE72" s="219">
        <v>0</v>
      </c>
      <c r="AF72" s="219">
        <v>0</v>
      </c>
      <c r="AG72" s="80">
        <v>0</v>
      </c>
      <c r="AH72" s="89">
        <f t="shared" si="30"/>
        <v>6</v>
      </c>
      <c r="AI72" s="13">
        <f t="shared" si="31"/>
        <v>656.55</v>
      </c>
      <c r="AJ72" s="13">
        <f t="shared" si="32"/>
        <v>182</v>
      </c>
      <c r="AK72" s="18">
        <v>1</v>
      </c>
      <c r="AL72" s="13">
        <v>181</v>
      </c>
      <c r="AM72" s="50">
        <f t="shared" si="33"/>
        <v>19.6965</v>
      </c>
      <c r="AN72" s="104">
        <f t="shared" si="34"/>
        <v>5.9089499999999999</v>
      </c>
      <c r="AO72" s="102">
        <f t="shared" si="35"/>
        <v>3.3484050000000001</v>
      </c>
      <c r="AP72" s="19">
        <f t="shared" si="36"/>
        <v>72.279338968852329</v>
      </c>
      <c r="AQ72" s="18">
        <f t="shared" si="37"/>
        <v>5</v>
      </c>
      <c r="AR72" s="130">
        <f t="shared" si="38"/>
        <v>8</v>
      </c>
      <c r="AS72" s="19">
        <f t="shared" si="39"/>
        <v>27.720661031147671</v>
      </c>
      <c r="AT72" s="107">
        <f t="shared" si="40"/>
        <v>121.01418958455237</v>
      </c>
      <c r="AU72" s="100">
        <f t="shared" si="41"/>
        <v>4.1795536236729918</v>
      </c>
      <c r="AV72" s="46">
        <f t="shared" si="42"/>
        <v>25.077321742037949</v>
      </c>
      <c r="AW72" s="48">
        <f t="shared" si="43"/>
        <v>79.277370837147586</v>
      </c>
      <c r="AX72" s="18">
        <f t="shared" si="44"/>
        <v>8</v>
      </c>
      <c r="AY72" s="117">
        <f t="shared" si="45"/>
        <v>20</v>
      </c>
      <c r="AZ72" s="151">
        <v>8</v>
      </c>
      <c r="BA72" s="21">
        <f t="shared" si="46"/>
        <v>33.436428989383934</v>
      </c>
      <c r="BB72" s="20">
        <v>1</v>
      </c>
      <c r="BC72" s="36"/>
      <c r="BD72" s="20">
        <v>5</v>
      </c>
      <c r="BE72" s="20">
        <f t="shared" si="25"/>
        <v>40</v>
      </c>
      <c r="BF72" s="20">
        <v>4</v>
      </c>
      <c r="BG72" s="20">
        <f t="shared" si="26"/>
        <v>32</v>
      </c>
      <c r="BH72" s="20">
        <v>2</v>
      </c>
      <c r="BI72" s="20">
        <v>8</v>
      </c>
      <c r="BJ72" s="20">
        <v>5</v>
      </c>
      <c r="BK72" s="20">
        <v>0</v>
      </c>
      <c r="BL72" s="20" t="s">
        <v>309</v>
      </c>
      <c r="BM72" s="20" t="s">
        <v>309</v>
      </c>
      <c r="BN72" s="71">
        <f t="shared" si="47"/>
        <v>31</v>
      </c>
      <c r="BO72" s="120">
        <f t="shared" si="48"/>
        <v>41</v>
      </c>
      <c r="BP72" s="70">
        <f t="shared" si="49"/>
        <v>36</v>
      </c>
      <c r="BQ72" s="138">
        <v>330</v>
      </c>
      <c r="BR72" s="138">
        <v>382</v>
      </c>
      <c r="BS72" s="63"/>
      <c r="BT72" s="63"/>
      <c r="BU72" s="63"/>
    </row>
    <row r="73" spans="1:73" ht="19.5" thickBot="1" x14ac:dyDescent="0.35">
      <c r="A73" s="67" t="s">
        <v>2</v>
      </c>
      <c r="B73" s="67" t="s">
        <v>36</v>
      </c>
      <c r="C73" s="129" t="s">
        <v>43</v>
      </c>
      <c r="D73" s="148">
        <v>32656</v>
      </c>
      <c r="E73" s="148"/>
      <c r="F73" s="23">
        <v>1241.5999999999999</v>
      </c>
      <c r="G73" s="18">
        <f t="shared" si="27"/>
        <v>10</v>
      </c>
      <c r="H73" s="117">
        <f t="shared" si="28"/>
        <v>8</v>
      </c>
      <c r="I73" s="68" t="s">
        <v>285</v>
      </c>
      <c r="J73" s="69">
        <f t="shared" si="29"/>
        <v>3</v>
      </c>
      <c r="K73" s="26">
        <v>1</v>
      </c>
      <c r="L73" s="26">
        <v>0</v>
      </c>
      <c r="M73" s="26">
        <v>0</v>
      </c>
      <c r="N73" s="26">
        <v>0</v>
      </c>
      <c r="O73" s="26">
        <v>0</v>
      </c>
      <c r="P73" s="26">
        <v>0</v>
      </c>
      <c r="Q73" s="26">
        <v>0</v>
      </c>
      <c r="R73" s="17">
        <v>0</v>
      </c>
      <c r="S73" s="26">
        <v>0</v>
      </c>
      <c r="T73" s="26">
        <v>0</v>
      </c>
      <c r="U73" s="26">
        <v>0</v>
      </c>
      <c r="V73" s="157">
        <v>12616</v>
      </c>
      <c r="W73" s="157">
        <v>12616</v>
      </c>
      <c r="X73" s="84">
        <v>9</v>
      </c>
      <c r="Y73" s="84">
        <v>0</v>
      </c>
      <c r="Z73" s="84">
        <v>0</v>
      </c>
      <c r="AA73" s="168">
        <v>6</v>
      </c>
      <c r="AB73" s="168">
        <v>0</v>
      </c>
      <c r="AC73" s="168">
        <v>0</v>
      </c>
      <c r="AD73" s="88">
        <v>4</v>
      </c>
      <c r="AE73" s="88">
        <v>0</v>
      </c>
      <c r="AF73" s="88">
        <v>0</v>
      </c>
      <c r="AG73" s="80">
        <v>1</v>
      </c>
      <c r="AH73" s="89">
        <f t="shared" si="30"/>
        <v>20</v>
      </c>
      <c r="AI73" s="13">
        <f t="shared" si="31"/>
        <v>378.48</v>
      </c>
      <c r="AJ73" s="13">
        <f t="shared" si="32"/>
        <v>105</v>
      </c>
      <c r="AK73" s="18">
        <v>5</v>
      </c>
      <c r="AL73" s="13">
        <v>100</v>
      </c>
      <c r="AM73" s="50">
        <f t="shared" si="33"/>
        <v>11.3544</v>
      </c>
      <c r="AN73" s="104">
        <f t="shared" si="34"/>
        <v>3.40632</v>
      </c>
      <c r="AO73" s="102">
        <f t="shared" si="35"/>
        <v>1.930248</v>
      </c>
      <c r="AP73" s="19">
        <f t="shared" si="36"/>
        <v>72.257450856055812</v>
      </c>
      <c r="AQ73" s="18">
        <f t="shared" si="37"/>
        <v>5</v>
      </c>
      <c r="AR73" s="130">
        <f t="shared" si="38"/>
        <v>8</v>
      </c>
      <c r="AS73" s="19">
        <f t="shared" si="39"/>
        <v>27.742549143944196</v>
      </c>
      <c r="AT73" s="107">
        <f t="shared" si="40"/>
        <v>51.111489465948061</v>
      </c>
      <c r="AU73" s="100">
        <f t="shared" si="41"/>
        <v>27.56001959823616</v>
      </c>
      <c r="AV73" s="46">
        <f t="shared" si="42"/>
        <v>61.244487996080352</v>
      </c>
      <c r="AW73" s="48">
        <f t="shared" si="43"/>
        <v>-19.825285148231071</v>
      </c>
      <c r="AX73" s="18">
        <f t="shared" si="44"/>
        <v>0</v>
      </c>
      <c r="AY73" s="117">
        <f t="shared" si="45"/>
        <v>0</v>
      </c>
      <c r="AZ73" s="151">
        <v>6</v>
      </c>
      <c r="BA73" s="21">
        <f t="shared" si="46"/>
        <v>18.373346398824104</v>
      </c>
      <c r="BB73" s="20">
        <v>1</v>
      </c>
      <c r="BC73" s="36"/>
      <c r="BD73" s="20">
        <v>3</v>
      </c>
      <c r="BE73" s="20">
        <f t="shared" si="25"/>
        <v>24</v>
      </c>
      <c r="BF73" s="20">
        <v>4</v>
      </c>
      <c r="BG73" s="20">
        <f t="shared" si="26"/>
        <v>32</v>
      </c>
      <c r="BH73" s="20">
        <v>1</v>
      </c>
      <c r="BI73" s="20">
        <v>3</v>
      </c>
      <c r="BJ73" s="20">
        <v>10</v>
      </c>
      <c r="BK73" s="20">
        <v>0</v>
      </c>
      <c r="BL73" s="20" t="s">
        <v>356</v>
      </c>
      <c r="BM73" s="20" t="s">
        <v>357</v>
      </c>
      <c r="BN73" s="71">
        <f t="shared" si="47"/>
        <v>28</v>
      </c>
      <c r="BO73" s="123">
        <f t="shared" si="48"/>
        <v>29</v>
      </c>
      <c r="BP73" s="71">
        <f t="shared" si="49"/>
        <v>19</v>
      </c>
      <c r="BQ73" s="138">
        <v>103</v>
      </c>
      <c r="BR73" s="138">
        <v>186</v>
      </c>
      <c r="BS73" s="63"/>
      <c r="BT73" s="63"/>
      <c r="BU73" s="63"/>
    </row>
    <row r="74" spans="1:73" ht="19.5" thickBot="1" x14ac:dyDescent="0.35">
      <c r="A74" s="67" t="s">
        <v>124</v>
      </c>
      <c r="B74" s="67" t="s">
        <v>192</v>
      </c>
      <c r="C74" s="129" t="s">
        <v>195</v>
      </c>
      <c r="D74" s="148">
        <v>9227</v>
      </c>
      <c r="E74" s="148"/>
      <c r="F74" s="16">
        <v>130.1</v>
      </c>
      <c r="G74" s="18">
        <f t="shared" si="27"/>
        <v>10</v>
      </c>
      <c r="H74" s="117">
        <f t="shared" si="28"/>
        <v>3</v>
      </c>
      <c r="I74" s="68" t="s">
        <v>282</v>
      </c>
      <c r="J74" s="69">
        <f t="shared" si="29"/>
        <v>10</v>
      </c>
      <c r="K74" s="17">
        <v>3</v>
      </c>
      <c r="L74" s="17">
        <v>1</v>
      </c>
      <c r="M74" s="17">
        <v>0</v>
      </c>
      <c r="N74" s="17">
        <v>0</v>
      </c>
      <c r="O74" s="17">
        <v>0</v>
      </c>
      <c r="P74" s="17">
        <v>0</v>
      </c>
      <c r="Q74" s="17">
        <v>0</v>
      </c>
      <c r="R74" s="17">
        <v>0</v>
      </c>
      <c r="S74" s="17">
        <v>0</v>
      </c>
      <c r="T74" s="17">
        <v>0</v>
      </c>
      <c r="U74" s="17">
        <v>0</v>
      </c>
      <c r="V74" s="157">
        <v>5281</v>
      </c>
      <c r="W74" s="157">
        <v>5281</v>
      </c>
      <c r="X74" s="186">
        <v>2</v>
      </c>
      <c r="Y74" s="186">
        <v>0</v>
      </c>
      <c r="Z74" s="186">
        <v>0</v>
      </c>
      <c r="AA74" s="190">
        <v>0</v>
      </c>
      <c r="AB74" s="190">
        <v>0</v>
      </c>
      <c r="AC74" s="190">
        <v>0</v>
      </c>
      <c r="AD74" s="188">
        <v>0</v>
      </c>
      <c r="AE74" s="188">
        <v>0</v>
      </c>
      <c r="AF74" s="188">
        <v>0</v>
      </c>
      <c r="AG74" s="189">
        <v>0</v>
      </c>
      <c r="AH74" s="89">
        <f t="shared" si="30"/>
        <v>2</v>
      </c>
      <c r="AI74" s="13">
        <f t="shared" si="31"/>
        <v>158.43</v>
      </c>
      <c r="AJ74" s="13">
        <f t="shared" si="32"/>
        <v>44</v>
      </c>
      <c r="AK74" s="18">
        <v>2</v>
      </c>
      <c r="AL74" s="13">
        <v>42</v>
      </c>
      <c r="AM74" s="50">
        <f t="shared" si="33"/>
        <v>4.7529000000000003</v>
      </c>
      <c r="AN74" s="104">
        <f t="shared" si="34"/>
        <v>1.4258700000000002</v>
      </c>
      <c r="AO74" s="102">
        <f t="shared" si="35"/>
        <v>0.80799300000000007</v>
      </c>
      <c r="AP74" s="19">
        <f t="shared" si="36"/>
        <v>72.227482168781165</v>
      </c>
      <c r="AQ74" s="18">
        <f t="shared" si="37"/>
        <v>5</v>
      </c>
      <c r="AR74" s="130">
        <f t="shared" si="38"/>
        <v>8</v>
      </c>
      <c r="AS74" s="19">
        <f t="shared" si="39"/>
        <v>27.772517831218835</v>
      </c>
      <c r="AT74" s="107">
        <f t="shared" si="40"/>
        <v>75.720851847837864</v>
      </c>
      <c r="AU74" s="100">
        <f t="shared" si="41"/>
        <v>21.675517502980384</v>
      </c>
      <c r="AV74" s="46">
        <f t="shared" si="42"/>
        <v>21.675517502980384</v>
      </c>
      <c r="AW74" s="48">
        <f t="shared" si="43"/>
        <v>71.374440495548512</v>
      </c>
      <c r="AX74" s="18">
        <f t="shared" si="44"/>
        <v>5</v>
      </c>
      <c r="AY74" s="117">
        <f t="shared" si="45"/>
        <v>8</v>
      </c>
      <c r="AZ74" s="151">
        <v>0</v>
      </c>
      <c r="BA74" s="21">
        <f t="shared" si="46"/>
        <v>0</v>
      </c>
      <c r="BB74" s="20">
        <v>0</v>
      </c>
      <c r="BC74" s="36" t="s">
        <v>334</v>
      </c>
      <c r="BD74" s="20">
        <v>3</v>
      </c>
      <c r="BE74" s="20">
        <f t="shared" si="25"/>
        <v>24</v>
      </c>
      <c r="BF74" s="20">
        <v>7</v>
      </c>
      <c r="BG74" s="20">
        <f t="shared" si="26"/>
        <v>56</v>
      </c>
      <c r="BH74" s="20">
        <v>0</v>
      </c>
      <c r="BI74" s="20">
        <v>12</v>
      </c>
      <c r="BJ74" s="20">
        <v>0</v>
      </c>
      <c r="BK74" s="20">
        <v>0</v>
      </c>
      <c r="BL74" s="20" t="s">
        <v>308</v>
      </c>
      <c r="BM74" s="20" t="s">
        <v>309</v>
      </c>
      <c r="BN74" s="70">
        <f t="shared" si="47"/>
        <v>30</v>
      </c>
      <c r="BO74" s="120">
        <f t="shared" si="48"/>
        <v>29</v>
      </c>
      <c r="BP74" s="70">
        <f t="shared" si="49"/>
        <v>29</v>
      </c>
      <c r="BQ74" s="138">
        <v>51</v>
      </c>
      <c r="BR74" s="138">
        <v>86</v>
      </c>
      <c r="BS74" s="63"/>
      <c r="BT74" s="63"/>
      <c r="BU74" s="63"/>
    </row>
    <row r="75" spans="1:73" ht="19.5" thickBot="1" x14ac:dyDescent="0.35">
      <c r="A75" s="67" t="s">
        <v>58</v>
      </c>
      <c r="B75" s="67" t="s">
        <v>59</v>
      </c>
      <c r="C75" s="129" t="s">
        <v>61</v>
      </c>
      <c r="D75" s="148">
        <v>14688</v>
      </c>
      <c r="E75" s="148"/>
      <c r="F75" s="16">
        <v>120.2</v>
      </c>
      <c r="G75" s="18">
        <f t="shared" si="27"/>
        <v>10</v>
      </c>
      <c r="H75" s="117">
        <f t="shared" si="28"/>
        <v>3</v>
      </c>
      <c r="I75" s="68" t="s">
        <v>284</v>
      </c>
      <c r="J75" s="69">
        <f t="shared" si="29"/>
        <v>5</v>
      </c>
      <c r="K75" s="17">
        <v>3</v>
      </c>
      <c r="L75" s="17">
        <v>0</v>
      </c>
      <c r="M75" s="17">
        <v>0</v>
      </c>
      <c r="N75" s="17">
        <v>0</v>
      </c>
      <c r="O75" s="17">
        <v>0</v>
      </c>
      <c r="P75" s="17">
        <v>0</v>
      </c>
      <c r="Q75" s="17">
        <v>0</v>
      </c>
      <c r="R75" s="17">
        <v>0</v>
      </c>
      <c r="S75" s="17">
        <v>0</v>
      </c>
      <c r="T75" s="17">
        <v>0</v>
      </c>
      <c r="U75" s="17">
        <v>0</v>
      </c>
      <c r="V75" s="157">
        <v>15731</v>
      </c>
      <c r="W75" s="157">
        <v>15731</v>
      </c>
      <c r="X75" s="84">
        <v>2</v>
      </c>
      <c r="Y75" s="84">
        <v>0</v>
      </c>
      <c r="Z75" s="84">
        <v>0</v>
      </c>
      <c r="AA75" s="168">
        <v>0</v>
      </c>
      <c r="AB75" s="168">
        <v>0</v>
      </c>
      <c r="AC75" s="168">
        <v>0</v>
      </c>
      <c r="AD75" s="88">
        <v>0</v>
      </c>
      <c r="AE75" s="88">
        <v>0</v>
      </c>
      <c r="AF75" s="88">
        <v>0</v>
      </c>
      <c r="AG75" s="80">
        <v>1</v>
      </c>
      <c r="AH75" s="89">
        <f t="shared" si="30"/>
        <v>3</v>
      </c>
      <c r="AI75" s="13">
        <f t="shared" si="31"/>
        <v>471.93</v>
      </c>
      <c r="AJ75" s="13">
        <f t="shared" si="32"/>
        <v>134</v>
      </c>
      <c r="AK75" s="18">
        <v>1</v>
      </c>
      <c r="AL75" s="13">
        <v>133</v>
      </c>
      <c r="AM75" s="50">
        <f t="shared" si="33"/>
        <v>14.1579</v>
      </c>
      <c r="AN75" s="104">
        <f t="shared" si="34"/>
        <v>4.2473700000000001</v>
      </c>
      <c r="AO75" s="102">
        <f t="shared" si="35"/>
        <v>2.4068430000000003</v>
      </c>
      <c r="AP75" s="19">
        <f t="shared" si="36"/>
        <v>71.6059585107961</v>
      </c>
      <c r="AQ75" s="18">
        <f t="shared" si="37"/>
        <v>5</v>
      </c>
      <c r="AR75" s="130">
        <f t="shared" si="38"/>
        <v>8</v>
      </c>
      <c r="AS75" s="19">
        <f t="shared" si="39"/>
        <v>28.394041489203907</v>
      </c>
      <c r="AT75" s="107">
        <f t="shared" si="40"/>
        <v>141.69466911764707</v>
      </c>
      <c r="AU75" s="100">
        <f t="shared" si="41"/>
        <v>13.616557734204795</v>
      </c>
      <c r="AV75" s="46">
        <f t="shared" si="42"/>
        <v>20.424836601307192</v>
      </c>
      <c r="AW75" s="48">
        <f t="shared" si="43"/>
        <v>85.585317550409229</v>
      </c>
      <c r="AX75" s="18">
        <f t="shared" si="44"/>
        <v>8</v>
      </c>
      <c r="AY75" s="117">
        <f t="shared" si="45"/>
        <v>20</v>
      </c>
      <c r="AZ75" s="151">
        <v>3</v>
      </c>
      <c r="BA75" s="21">
        <f t="shared" si="46"/>
        <v>20.424836601307192</v>
      </c>
      <c r="BB75" s="20">
        <v>1</v>
      </c>
      <c r="BC75" s="36"/>
      <c r="BD75" s="20">
        <v>3</v>
      </c>
      <c r="BE75" s="20">
        <f t="shared" si="25"/>
        <v>24</v>
      </c>
      <c r="BF75" s="20">
        <v>6</v>
      </c>
      <c r="BG75" s="20">
        <f t="shared" si="26"/>
        <v>48</v>
      </c>
      <c r="BH75" s="20">
        <v>1</v>
      </c>
      <c r="BI75" s="20">
        <v>3</v>
      </c>
      <c r="BJ75" s="20">
        <v>5</v>
      </c>
      <c r="BK75" s="20">
        <v>0</v>
      </c>
      <c r="BL75" s="20" t="s">
        <v>308</v>
      </c>
      <c r="BM75" s="20" t="s">
        <v>308</v>
      </c>
      <c r="BN75" s="70">
        <f t="shared" si="47"/>
        <v>33</v>
      </c>
      <c r="BO75" s="120">
        <f t="shared" si="48"/>
        <v>41</v>
      </c>
      <c r="BP75" s="70">
        <f t="shared" si="49"/>
        <v>36</v>
      </c>
      <c r="BQ75" s="138">
        <v>131</v>
      </c>
      <c r="BR75" s="138">
        <v>266</v>
      </c>
      <c r="BS75" s="63"/>
      <c r="BT75" s="63"/>
      <c r="BU75" s="63"/>
    </row>
    <row r="76" spans="1:73" ht="19.5" thickBot="1" x14ac:dyDescent="0.35">
      <c r="A76" s="67" t="s">
        <v>124</v>
      </c>
      <c r="B76" s="67" t="s">
        <v>192</v>
      </c>
      <c r="C76" s="129" t="s">
        <v>206</v>
      </c>
      <c r="D76" s="148">
        <v>5122</v>
      </c>
      <c r="E76" s="148"/>
      <c r="F76" s="16">
        <v>118.8</v>
      </c>
      <c r="G76" s="18">
        <f t="shared" si="27"/>
        <v>10</v>
      </c>
      <c r="H76" s="117">
        <f t="shared" si="28"/>
        <v>3</v>
      </c>
      <c r="I76" s="68" t="s">
        <v>283</v>
      </c>
      <c r="J76" s="69">
        <f t="shared" si="29"/>
        <v>8</v>
      </c>
      <c r="K76" s="17">
        <v>3</v>
      </c>
      <c r="L76" s="17">
        <v>1</v>
      </c>
      <c r="M76" s="17">
        <v>0</v>
      </c>
      <c r="N76" s="17">
        <v>0</v>
      </c>
      <c r="O76" s="17">
        <v>0</v>
      </c>
      <c r="P76" s="17">
        <v>0</v>
      </c>
      <c r="Q76" s="17">
        <v>0</v>
      </c>
      <c r="R76" s="17">
        <v>0</v>
      </c>
      <c r="S76" s="17">
        <v>0</v>
      </c>
      <c r="T76" s="17">
        <v>0</v>
      </c>
      <c r="U76" s="17">
        <v>0</v>
      </c>
      <c r="V76" s="157">
        <v>7369</v>
      </c>
      <c r="W76" s="157">
        <v>7369</v>
      </c>
      <c r="X76" s="186">
        <v>2</v>
      </c>
      <c r="Y76" s="186">
        <v>0</v>
      </c>
      <c r="Z76" s="186">
        <v>0</v>
      </c>
      <c r="AA76" s="190">
        <v>0</v>
      </c>
      <c r="AB76" s="190">
        <v>0</v>
      </c>
      <c r="AC76" s="190">
        <v>0</v>
      </c>
      <c r="AD76" s="188">
        <v>0</v>
      </c>
      <c r="AE76" s="188">
        <v>0</v>
      </c>
      <c r="AF76" s="188">
        <v>0</v>
      </c>
      <c r="AG76" s="189">
        <v>1</v>
      </c>
      <c r="AH76" s="89">
        <f t="shared" si="30"/>
        <v>3</v>
      </c>
      <c r="AI76" s="13">
        <f t="shared" si="31"/>
        <v>221.07</v>
      </c>
      <c r="AJ76" s="13">
        <f t="shared" si="32"/>
        <v>63</v>
      </c>
      <c r="AK76" s="18">
        <v>0</v>
      </c>
      <c r="AL76" s="13">
        <v>63</v>
      </c>
      <c r="AM76" s="50">
        <f t="shared" si="33"/>
        <v>6.6321000000000003</v>
      </c>
      <c r="AN76" s="104">
        <f t="shared" si="34"/>
        <v>1.9896300000000002</v>
      </c>
      <c r="AO76" s="102">
        <f t="shared" si="35"/>
        <v>1.1274569999999999</v>
      </c>
      <c r="AP76" s="19">
        <f t="shared" si="36"/>
        <v>71.502239109784227</v>
      </c>
      <c r="AQ76" s="18">
        <f t="shared" si="37"/>
        <v>5</v>
      </c>
      <c r="AR76" s="130">
        <f t="shared" si="38"/>
        <v>8</v>
      </c>
      <c r="AS76" s="19">
        <f t="shared" si="39"/>
        <v>28.497760890215769</v>
      </c>
      <c r="AT76" s="107">
        <f t="shared" si="40"/>
        <v>190.33945724326438</v>
      </c>
      <c r="AU76" s="100">
        <f t="shared" si="41"/>
        <v>39.047247169074581</v>
      </c>
      <c r="AV76" s="46">
        <f t="shared" si="42"/>
        <v>58.570870753611864</v>
      </c>
      <c r="AW76" s="48">
        <f t="shared" si="43"/>
        <v>69.228203336339746</v>
      </c>
      <c r="AX76" s="18">
        <f t="shared" si="44"/>
        <v>5</v>
      </c>
      <c r="AY76" s="117">
        <f t="shared" si="45"/>
        <v>8</v>
      </c>
      <c r="AZ76" s="151">
        <v>1</v>
      </c>
      <c r="BA76" s="21">
        <f t="shared" si="46"/>
        <v>19.52362358453729</v>
      </c>
      <c r="BB76" s="20">
        <v>1</v>
      </c>
      <c r="BC76" s="36"/>
      <c r="BD76" s="20">
        <v>4</v>
      </c>
      <c r="BE76" s="20">
        <f t="shared" si="25"/>
        <v>32</v>
      </c>
      <c r="BF76" s="20">
        <v>6</v>
      </c>
      <c r="BG76" s="20">
        <f t="shared" si="26"/>
        <v>48</v>
      </c>
      <c r="BH76" s="20">
        <v>1</v>
      </c>
      <c r="BI76" s="20">
        <v>9</v>
      </c>
      <c r="BJ76" s="20">
        <v>0</v>
      </c>
      <c r="BK76" s="20">
        <v>0</v>
      </c>
      <c r="BL76" s="20" t="s">
        <v>308</v>
      </c>
      <c r="BM76" s="20" t="s">
        <v>309</v>
      </c>
      <c r="BN76" s="71">
        <f t="shared" si="47"/>
        <v>28</v>
      </c>
      <c r="BO76" s="120">
        <f t="shared" si="48"/>
        <v>27</v>
      </c>
      <c r="BP76" s="70">
        <f t="shared" si="49"/>
        <v>27</v>
      </c>
      <c r="BQ76" s="138">
        <v>58</v>
      </c>
      <c r="BR76" s="138">
        <v>63</v>
      </c>
      <c r="BS76" s="63"/>
      <c r="BT76" s="63"/>
      <c r="BU76" s="63"/>
    </row>
    <row r="77" spans="1:73" ht="19.5" thickBot="1" x14ac:dyDescent="0.35">
      <c r="A77" s="67" t="s">
        <v>79</v>
      </c>
      <c r="B77" s="67" t="s">
        <v>93</v>
      </c>
      <c r="C77" s="129" t="s">
        <v>94</v>
      </c>
      <c r="D77" s="148">
        <v>26421</v>
      </c>
      <c r="E77" s="148"/>
      <c r="F77" s="16">
        <v>277.60000000000002</v>
      </c>
      <c r="G77" s="18">
        <f t="shared" si="27"/>
        <v>10</v>
      </c>
      <c r="H77" s="117">
        <f t="shared" si="28"/>
        <v>3</v>
      </c>
      <c r="I77" s="68" t="s">
        <v>284</v>
      </c>
      <c r="J77" s="69">
        <f t="shared" si="29"/>
        <v>5</v>
      </c>
      <c r="K77" s="17">
        <v>2</v>
      </c>
      <c r="L77" s="17">
        <v>2</v>
      </c>
      <c r="M77" s="17">
        <v>0</v>
      </c>
      <c r="N77" s="17">
        <v>0</v>
      </c>
      <c r="O77" s="17">
        <v>0</v>
      </c>
      <c r="P77" s="17">
        <v>0</v>
      </c>
      <c r="Q77" s="17">
        <v>0</v>
      </c>
      <c r="R77" s="17">
        <v>0</v>
      </c>
      <c r="S77" s="17">
        <v>0</v>
      </c>
      <c r="T77" s="17">
        <v>0</v>
      </c>
      <c r="U77" s="17">
        <v>0</v>
      </c>
      <c r="V77" s="157">
        <v>18003</v>
      </c>
      <c r="W77" s="157">
        <v>18003</v>
      </c>
      <c r="X77" s="84">
        <v>1</v>
      </c>
      <c r="Y77" s="84">
        <v>0</v>
      </c>
      <c r="Z77" s="84">
        <v>0</v>
      </c>
      <c r="AA77" s="168">
        <v>0</v>
      </c>
      <c r="AB77" s="168">
        <v>0</v>
      </c>
      <c r="AC77" s="168">
        <v>0</v>
      </c>
      <c r="AD77" s="88">
        <v>0</v>
      </c>
      <c r="AE77" s="88">
        <v>0</v>
      </c>
      <c r="AF77" s="88">
        <v>0</v>
      </c>
      <c r="AG77" s="80">
        <v>0</v>
      </c>
      <c r="AH77" s="89">
        <f t="shared" si="30"/>
        <v>1</v>
      </c>
      <c r="AI77" s="13">
        <f t="shared" si="31"/>
        <v>540.09</v>
      </c>
      <c r="AJ77" s="13">
        <f t="shared" si="32"/>
        <v>154</v>
      </c>
      <c r="AK77" s="18">
        <v>2</v>
      </c>
      <c r="AL77" s="13">
        <v>152</v>
      </c>
      <c r="AM77" s="50">
        <f t="shared" si="33"/>
        <v>16.2027</v>
      </c>
      <c r="AN77" s="104">
        <f t="shared" si="34"/>
        <v>4.8608099999999999</v>
      </c>
      <c r="AO77" s="102">
        <f t="shared" si="35"/>
        <v>2.7544589999999998</v>
      </c>
      <c r="AP77" s="19">
        <f t="shared" si="36"/>
        <v>71.48623377585217</v>
      </c>
      <c r="AQ77" s="18">
        <f t="shared" si="37"/>
        <v>5</v>
      </c>
      <c r="AR77" s="117">
        <f t="shared" si="38"/>
        <v>8</v>
      </c>
      <c r="AS77" s="19">
        <f t="shared" si="39"/>
        <v>28.513766224147822</v>
      </c>
      <c r="AT77" s="107">
        <f t="shared" si="40"/>
        <v>90.147871011695244</v>
      </c>
      <c r="AU77" s="100">
        <f t="shared" si="41"/>
        <v>3.7848680973468074</v>
      </c>
      <c r="AV77" s="46">
        <f t="shared" si="42"/>
        <v>3.7848680973468074</v>
      </c>
      <c r="AW77" s="48">
        <f t="shared" si="43"/>
        <v>95.801489203382545</v>
      </c>
      <c r="AX77" s="18">
        <f t="shared" si="44"/>
        <v>8</v>
      </c>
      <c r="AY77" s="117">
        <f t="shared" si="45"/>
        <v>20</v>
      </c>
      <c r="AZ77" s="151">
        <v>5</v>
      </c>
      <c r="BA77" s="21">
        <f t="shared" si="46"/>
        <v>18.924340486734039</v>
      </c>
      <c r="BB77" s="155">
        <v>1</v>
      </c>
      <c r="BC77" s="36"/>
      <c r="BD77" s="20">
        <v>3</v>
      </c>
      <c r="BE77" s="20">
        <f t="shared" si="25"/>
        <v>24</v>
      </c>
      <c r="BF77" s="20">
        <v>8</v>
      </c>
      <c r="BG77" s="20">
        <f t="shared" si="26"/>
        <v>64</v>
      </c>
      <c r="BH77" s="20">
        <v>1</v>
      </c>
      <c r="BI77" s="20">
        <v>6</v>
      </c>
      <c r="BJ77" s="20">
        <v>5</v>
      </c>
      <c r="BK77" s="20">
        <v>0</v>
      </c>
      <c r="BL77" s="20" t="s">
        <v>357</v>
      </c>
      <c r="BM77" s="20" t="s">
        <v>357</v>
      </c>
      <c r="BN77" s="71">
        <f t="shared" si="47"/>
        <v>33</v>
      </c>
      <c r="BO77" s="123">
        <f t="shared" si="48"/>
        <v>41</v>
      </c>
      <c r="BP77" s="71">
        <f t="shared" si="49"/>
        <v>36</v>
      </c>
      <c r="BQ77" s="138">
        <v>134</v>
      </c>
      <c r="BR77" s="138">
        <v>157</v>
      </c>
      <c r="BS77" s="63"/>
      <c r="BT77" s="63"/>
      <c r="BU77" s="63"/>
    </row>
    <row r="78" spans="1:73" ht="19.5" thickBot="1" x14ac:dyDescent="0.35">
      <c r="A78" s="67" t="s">
        <v>216</v>
      </c>
      <c r="B78" s="67" t="s">
        <v>245</v>
      </c>
      <c r="C78" s="129" t="s">
        <v>265</v>
      </c>
      <c r="D78" s="148">
        <v>663</v>
      </c>
      <c r="E78" s="148"/>
      <c r="F78" s="20">
        <v>61</v>
      </c>
      <c r="G78" s="18">
        <f t="shared" si="27"/>
        <v>5</v>
      </c>
      <c r="H78" s="117">
        <f t="shared" si="28"/>
        <v>0</v>
      </c>
      <c r="I78" s="68" t="s">
        <v>284</v>
      </c>
      <c r="J78" s="69">
        <f t="shared" si="29"/>
        <v>5</v>
      </c>
      <c r="K78" s="17">
        <v>1</v>
      </c>
      <c r="L78" s="17">
        <v>0</v>
      </c>
      <c r="M78" s="17">
        <v>0</v>
      </c>
      <c r="N78" s="17">
        <v>0</v>
      </c>
      <c r="O78" s="17">
        <v>0</v>
      </c>
      <c r="P78" s="17">
        <v>0</v>
      </c>
      <c r="Q78" s="17">
        <v>0</v>
      </c>
      <c r="R78" s="17">
        <v>0</v>
      </c>
      <c r="S78" s="17">
        <v>0</v>
      </c>
      <c r="T78" s="17">
        <v>0</v>
      </c>
      <c r="U78" s="17">
        <v>0</v>
      </c>
      <c r="V78" s="157">
        <v>1519</v>
      </c>
      <c r="W78" s="157">
        <v>1519</v>
      </c>
      <c r="X78" s="84">
        <v>0</v>
      </c>
      <c r="Y78" s="84">
        <v>0</v>
      </c>
      <c r="Z78" s="84">
        <v>0</v>
      </c>
      <c r="AA78" s="168">
        <v>0</v>
      </c>
      <c r="AB78" s="168">
        <v>0</v>
      </c>
      <c r="AC78" s="168">
        <v>0</v>
      </c>
      <c r="AD78" s="88">
        <v>0</v>
      </c>
      <c r="AE78" s="88">
        <v>0</v>
      </c>
      <c r="AF78" s="88">
        <v>0</v>
      </c>
      <c r="AG78" s="80">
        <v>0</v>
      </c>
      <c r="AH78" s="89">
        <f t="shared" si="30"/>
        <v>0</v>
      </c>
      <c r="AI78" s="13">
        <f t="shared" si="31"/>
        <v>45.57</v>
      </c>
      <c r="AJ78" s="13">
        <f t="shared" si="32"/>
        <v>13</v>
      </c>
      <c r="AK78" s="18">
        <v>0</v>
      </c>
      <c r="AL78" s="13">
        <v>13</v>
      </c>
      <c r="AM78" s="50">
        <f t="shared" si="33"/>
        <v>1.3671</v>
      </c>
      <c r="AN78" s="104">
        <f t="shared" si="34"/>
        <v>0.41012999999999999</v>
      </c>
      <c r="AO78" s="102">
        <f t="shared" si="35"/>
        <v>0.232407</v>
      </c>
      <c r="AP78" s="19">
        <f t="shared" si="36"/>
        <v>71.472459951722627</v>
      </c>
      <c r="AQ78" s="18">
        <f t="shared" si="37"/>
        <v>5</v>
      </c>
      <c r="AR78" s="117">
        <f t="shared" si="38"/>
        <v>8</v>
      </c>
      <c r="AS78" s="19">
        <f t="shared" si="39"/>
        <v>28.527540048277377</v>
      </c>
      <c r="AT78" s="107">
        <f t="shared" si="40"/>
        <v>303.11266968325788</v>
      </c>
      <c r="AU78" s="100">
        <f t="shared" si="41"/>
        <v>0</v>
      </c>
      <c r="AV78" s="46">
        <f t="shared" si="42"/>
        <v>0</v>
      </c>
      <c r="AW78" s="48">
        <f t="shared" si="43"/>
        <v>100</v>
      </c>
      <c r="AX78" s="18">
        <f t="shared" si="44"/>
        <v>10</v>
      </c>
      <c r="AY78" s="117">
        <f t="shared" si="45"/>
        <v>25</v>
      </c>
      <c r="AZ78" s="151">
        <v>0</v>
      </c>
      <c r="BA78" s="21">
        <f t="shared" si="46"/>
        <v>0</v>
      </c>
      <c r="BB78" s="20">
        <v>0</v>
      </c>
      <c r="BC78" s="36"/>
      <c r="BD78" s="20">
        <v>1</v>
      </c>
      <c r="BE78" s="20">
        <f t="shared" si="25"/>
        <v>8</v>
      </c>
      <c r="BF78" s="20">
        <v>3</v>
      </c>
      <c r="BG78" s="20">
        <f t="shared" si="26"/>
        <v>24</v>
      </c>
      <c r="BH78" s="20">
        <v>0</v>
      </c>
      <c r="BI78" s="20">
        <v>1</v>
      </c>
      <c r="BJ78" s="20">
        <v>5</v>
      </c>
      <c r="BK78" s="20">
        <v>0</v>
      </c>
      <c r="BL78" s="20" t="s">
        <v>308</v>
      </c>
      <c r="BM78" s="20" t="s">
        <v>309</v>
      </c>
      <c r="BN78" s="71">
        <f t="shared" si="47"/>
        <v>30</v>
      </c>
      <c r="BO78" s="123">
        <f t="shared" si="48"/>
        <v>43</v>
      </c>
      <c r="BP78" s="71">
        <f t="shared" si="49"/>
        <v>38</v>
      </c>
      <c r="BQ78" s="138">
        <v>9</v>
      </c>
      <c r="BR78" s="138">
        <v>10</v>
      </c>
      <c r="BS78" s="63"/>
      <c r="BT78" s="63"/>
      <c r="BU78" s="63"/>
    </row>
    <row r="79" spans="1:73" ht="19.5" thickBot="1" x14ac:dyDescent="0.35">
      <c r="A79" s="67" t="s">
        <v>216</v>
      </c>
      <c r="B79" s="67" t="s">
        <v>228</v>
      </c>
      <c r="C79" s="129" t="s">
        <v>237</v>
      </c>
      <c r="D79" s="148">
        <v>9732</v>
      </c>
      <c r="E79" s="148"/>
      <c r="F79" s="20">
        <v>649</v>
      </c>
      <c r="G79" s="18">
        <f t="shared" si="27"/>
        <v>10</v>
      </c>
      <c r="H79" s="117">
        <f t="shared" si="28"/>
        <v>5</v>
      </c>
      <c r="I79" s="68" t="s">
        <v>285</v>
      </c>
      <c r="J79" s="69">
        <f t="shared" si="29"/>
        <v>3</v>
      </c>
      <c r="K79" s="17">
        <v>1</v>
      </c>
      <c r="L79" s="17">
        <v>0</v>
      </c>
      <c r="M79" s="17">
        <v>0</v>
      </c>
      <c r="N79" s="17">
        <v>0</v>
      </c>
      <c r="O79" s="17">
        <v>0</v>
      </c>
      <c r="P79" s="17">
        <v>0</v>
      </c>
      <c r="Q79" s="17">
        <v>0</v>
      </c>
      <c r="R79" s="17">
        <v>0</v>
      </c>
      <c r="S79" s="17">
        <v>0</v>
      </c>
      <c r="T79" s="17">
        <v>0</v>
      </c>
      <c r="U79" s="17">
        <v>0</v>
      </c>
      <c r="V79" s="157">
        <v>5705</v>
      </c>
      <c r="W79" s="157">
        <v>5705</v>
      </c>
      <c r="X79" s="84"/>
      <c r="Y79" s="84"/>
      <c r="Z79" s="84"/>
      <c r="AA79" s="168"/>
      <c r="AB79" s="168"/>
      <c r="AC79" s="168"/>
      <c r="AD79" s="88"/>
      <c r="AE79" s="88"/>
      <c r="AF79" s="88"/>
      <c r="AG79" s="80"/>
      <c r="AH79" s="89">
        <f t="shared" si="30"/>
        <v>0</v>
      </c>
      <c r="AI79" s="13">
        <f t="shared" si="31"/>
        <v>171.15</v>
      </c>
      <c r="AJ79" s="13">
        <f t="shared" si="32"/>
        <v>49</v>
      </c>
      <c r="AK79" s="18">
        <v>0</v>
      </c>
      <c r="AL79" s="13">
        <v>49</v>
      </c>
      <c r="AM79" s="50">
        <f t="shared" si="33"/>
        <v>5.1345000000000001</v>
      </c>
      <c r="AN79" s="104">
        <f t="shared" si="34"/>
        <v>1.5403499999999999</v>
      </c>
      <c r="AO79" s="102">
        <f t="shared" si="35"/>
        <v>0.872865</v>
      </c>
      <c r="AP79" s="19">
        <f t="shared" si="36"/>
        <v>71.37014314928426</v>
      </c>
      <c r="AQ79" s="18">
        <f t="shared" si="37"/>
        <v>5</v>
      </c>
      <c r="AR79" s="130">
        <f t="shared" si="38"/>
        <v>8</v>
      </c>
      <c r="AS79" s="19">
        <f t="shared" si="39"/>
        <v>28.629856850715747</v>
      </c>
      <c r="AT79" s="107">
        <f t="shared" si="40"/>
        <v>77.555641183723793</v>
      </c>
      <c r="AU79" s="100">
        <f t="shared" si="41"/>
        <v>0</v>
      </c>
      <c r="AV79" s="46">
        <f t="shared" si="42"/>
        <v>0</v>
      </c>
      <c r="AW79" s="48">
        <f t="shared" si="43"/>
        <v>100</v>
      </c>
      <c r="AX79" s="18">
        <f t="shared" si="44"/>
        <v>10</v>
      </c>
      <c r="AY79" s="117">
        <f t="shared" si="45"/>
        <v>25</v>
      </c>
      <c r="AZ79" s="151">
        <v>3</v>
      </c>
      <c r="BA79" s="21">
        <f t="shared" si="46"/>
        <v>30.826140567200987</v>
      </c>
      <c r="BB79" s="20">
        <v>0</v>
      </c>
      <c r="BC79" s="36" t="s">
        <v>388</v>
      </c>
      <c r="BD79" s="20">
        <v>1</v>
      </c>
      <c r="BE79" s="20">
        <f t="shared" si="25"/>
        <v>8</v>
      </c>
      <c r="BF79" s="20">
        <v>9</v>
      </c>
      <c r="BG79" s="20">
        <f t="shared" si="26"/>
        <v>72</v>
      </c>
      <c r="BH79" s="20">
        <v>0</v>
      </c>
      <c r="BI79" s="20">
        <v>3</v>
      </c>
      <c r="BJ79" s="20">
        <v>10</v>
      </c>
      <c r="BK79" s="28">
        <v>0</v>
      </c>
      <c r="BL79" s="20" t="s">
        <v>308</v>
      </c>
      <c r="BM79" s="20" t="s">
        <v>309</v>
      </c>
      <c r="BN79" s="70">
        <f t="shared" si="47"/>
        <v>38</v>
      </c>
      <c r="BO79" s="120">
        <f t="shared" si="48"/>
        <v>51</v>
      </c>
      <c r="BP79" s="70">
        <f t="shared" si="49"/>
        <v>41</v>
      </c>
      <c r="BQ79" s="138">
        <v>42</v>
      </c>
      <c r="BR79" s="138">
        <v>68</v>
      </c>
      <c r="BS79" s="63"/>
      <c r="BT79" s="63"/>
      <c r="BU79" s="63"/>
    </row>
    <row r="80" spans="1:73" ht="19.5" thickBot="1" x14ac:dyDescent="0.35">
      <c r="A80" s="67" t="s">
        <v>124</v>
      </c>
      <c r="B80" s="67" t="s">
        <v>136</v>
      </c>
      <c r="C80" s="129" t="s">
        <v>190</v>
      </c>
      <c r="D80" s="148">
        <v>3434</v>
      </c>
      <c r="E80" s="148"/>
      <c r="F80" s="16">
        <v>44.7</v>
      </c>
      <c r="G80" s="18">
        <f t="shared" si="27"/>
        <v>3</v>
      </c>
      <c r="H80" s="117">
        <f t="shared" si="28"/>
        <v>0</v>
      </c>
      <c r="I80" s="68" t="s">
        <v>284</v>
      </c>
      <c r="J80" s="69">
        <f t="shared" si="29"/>
        <v>5</v>
      </c>
      <c r="K80" s="17">
        <v>1</v>
      </c>
      <c r="L80" s="17">
        <v>0</v>
      </c>
      <c r="M80" s="17">
        <v>0</v>
      </c>
      <c r="N80" s="17">
        <v>0</v>
      </c>
      <c r="O80" s="17">
        <v>0</v>
      </c>
      <c r="P80" s="17">
        <v>0</v>
      </c>
      <c r="Q80" s="17">
        <v>0</v>
      </c>
      <c r="R80" s="17">
        <v>0</v>
      </c>
      <c r="S80" s="17">
        <v>0</v>
      </c>
      <c r="T80" s="17">
        <v>0</v>
      </c>
      <c r="U80" s="17">
        <v>0</v>
      </c>
      <c r="V80" s="157">
        <v>2850</v>
      </c>
      <c r="W80" s="157">
        <v>2850</v>
      </c>
      <c r="X80" s="186">
        <v>1</v>
      </c>
      <c r="Y80" s="192">
        <v>0</v>
      </c>
      <c r="Z80" s="186">
        <v>0</v>
      </c>
      <c r="AA80" s="206">
        <v>0</v>
      </c>
      <c r="AB80" s="206">
        <v>0</v>
      </c>
      <c r="AC80" s="206">
        <v>0</v>
      </c>
      <c r="AD80" s="188">
        <v>0</v>
      </c>
      <c r="AE80" s="188">
        <v>0</v>
      </c>
      <c r="AF80" s="188">
        <v>0</v>
      </c>
      <c r="AG80" s="189">
        <v>0</v>
      </c>
      <c r="AH80" s="89">
        <f t="shared" si="30"/>
        <v>1</v>
      </c>
      <c r="AI80" s="13">
        <f t="shared" si="31"/>
        <v>85.5</v>
      </c>
      <c r="AJ80" s="13">
        <f t="shared" si="32"/>
        <v>25</v>
      </c>
      <c r="AK80" s="18">
        <v>1</v>
      </c>
      <c r="AL80" s="13">
        <v>24</v>
      </c>
      <c r="AM80" s="50">
        <f t="shared" si="33"/>
        <v>2.5649999999999999</v>
      </c>
      <c r="AN80" s="104">
        <f t="shared" si="34"/>
        <v>0.76950000000000007</v>
      </c>
      <c r="AO80" s="102">
        <f t="shared" si="35"/>
        <v>0.43604999999999999</v>
      </c>
      <c r="AP80" s="19">
        <f t="shared" si="36"/>
        <v>70.760233918128662</v>
      </c>
      <c r="AQ80" s="18">
        <f t="shared" si="37"/>
        <v>5</v>
      </c>
      <c r="AR80" s="117">
        <f t="shared" si="38"/>
        <v>8</v>
      </c>
      <c r="AS80" s="19">
        <f t="shared" si="39"/>
        <v>29.239766081871345</v>
      </c>
      <c r="AT80" s="107">
        <f t="shared" si="40"/>
        <v>109.80052417006407</v>
      </c>
      <c r="AU80" s="100">
        <f t="shared" si="41"/>
        <v>29.120559114735006</v>
      </c>
      <c r="AV80" s="46">
        <f t="shared" si="42"/>
        <v>29.120559114735006</v>
      </c>
      <c r="AW80" s="48">
        <f t="shared" si="43"/>
        <v>73.478670220524862</v>
      </c>
      <c r="AX80" s="18">
        <f t="shared" si="44"/>
        <v>5</v>
      </c>
      <c r="AY80" s="117">
        <f t="shared" si="45"/>
        <v>8</v>
      </c>
      <c r="AZ80" s="151">
        <v>0</v>
      </c>
      <c r="BA80" s="21">
        <f t="shared" si="46"/>
        <v>0</v>
      </c>
      <c r="BB80" s="20">
        <v>0</v>
      </c>
      <c r="BC80" s="36" t="s">
        <v>386</v>
      </c>
      <c r="BD80" s="20">
        <v>2</v>
      </c>
      <c r="BE80" s="20">
        <f t="shared" si="25"/>
        <v>16</v>
      </c>
      <c r="BF80" s="20">
        <v>3</v>
      </c>
      <c r="BG80" s="20">
        <f t="shared" si="26"/>
        <v>24</v>
      </c>
      <c r="BH80" s="20">
        <v>0</v>
      </c>
      <c r="BI80" s="20">
        <v>1</v>
      </c>
      <c r="BJ80" s="20">
        <v>10</v>
      </c>
      <c r="BK80" s="20">
        <v>0</v>
      </c>
      <c r="BL80" s="20" t="s">
        <v>308</v>
      </c>
      <c r="BM80" s="20" t="s">
        <v>309</v>
      </c>
      <c r="BN80" s="71">
        <f t="shared" si="47"/>
        <v>28</v>
      </c>
      <c r="BO80" s="123">
        <f t="shared" si="48"/>
        <v>31</v>
      </c>
      <c r="BP80" s="127">
        <f t="shared" si="49"/>
        <v>21</v>
      </c>
      <c r="BQ80" s="138">
        <v>6</v>
      </c>
      <c r="BR80" s="138">
        <v>41</v>
      </c>
      <c r="BS80" s="63"/>
      <c r="BT80" s="63"/>
      <c r="BU80" s="63"/>
    </row>
    <row r="81" spans="1:73" ht="19.5" thickBot="1" x14ac:dyDescent="0.35">
      <c r="A81" s="67" t="s">
        <v>58</v>
      </c>
      <c r="B81" s="67" t="s">
        <v>59</v>
      </c>
      <c r="C81" s="129" t="s">
        <v>62</v>
      </c>
      <c r="D81" s="148">
        <v>26704</v>
      </c>
      <c r="E81" s="148"/>
      <c r="F81" s="16">
        <v>406.8</v>
      </c>
      <c r="G81" s="18">
        <f t="shared" si="27"/>
        <v>10</v>
      </c>
      <c r="H81" s="117">
        <f t="shared" si="28"/>
        <v>3</v>
      </c>
      <c r="I81" s="68" t="s">
        <v>285</v>
      </c>
      <c r="J81" s="69">
        <f t="shared" si="29"/>
        <v>3</v>
      </c>
      <c r="K81" s="17">
        <v>1</v>
      </c>
      <c r="L81" s="17">
        <v>1</v>
      </c>
      <c r="M81" s="17">
        <v>0</v>
      </c>
      <c r="N81" s="17">
        <v>0</v>
      </c>
      <c r="O81" s="17">
        <v>0</v>
      </c>
      <c r="P81" s="17">
        <v>0</v>
      </c>
      <c r="Q81" s="17">
        <v>0</v>
      </c>
      <c r="R81" s="17">
        <v>0</v>
      </c>
      <c r="S81" s="17">
        <v>0</v>
      </c>
      <c r="T81" s="17">
        <v>0</v>
      </c>
      <c r="U81" s="17">
        <v>0</v>
      </c>
      <c r="V81" s="157">
        <v>19587</v>
      </c>
      <c r="W81" s="157">
        <v>19587</v>
      </c>
      <c r="X81" s="84">
        <v>6</v>
      </c>
      <c r="Y81" s="84">
        <v>0</v>
      </c>
      <c r="Z81" s="84">
        <v>0</v>
      </c>
      <c r="AA81" s="168">
        <v>0</v>
      </c>
      <c r="AB81" s="168">
        <v>0</v>
      </c>
      <c r="AC81" s="168">
        <v>0</v>
      </c>
      <c r="AD81" s="88">
        <v>1</v>
      </c>
      <c r="AE81" s="88">
        <v>0</v>
      </c>
      <c r="AF81" s="88">
        <v>0</v>
      </c>
      <c r="AG81" s="80">
        <v>0</v>
      </c>
      <c r="AH81" s="89">
        <f t="shared" si="30"/>
        <v>7</v>
      </c>
      <c r="AI81" s="13">
        <f t="shared" si="31"/>
        <v>587.61</v>
      </c>
      <c r="AJ81" s="13">
        <f t="shared" si="32"/>
        <v>173</v>
      </c>
      <c r="AK81" s="18">
        <v>3</v>
      </c>
      <c r="AL81" s="13">
        <v>170</v>
      </c>
      <c r="AM81" s="50">
        <f t="shared" si="33"/>
        <v>17.628299999999999</v>
      </c>
      <c r="AN81" s="104">
        <f t="shared" si="34"/>
        <v>5.2884899999999995</v>
      </c>
      <c r="AO81" s="102">
        <f t="shared" si="35"/>
        <v>2.9968110000000001</v>
      </c>
      <c r="AP81" s="19">
        <f t="shared" si="36"/>
        <v>70.558703902248084</v>
      </c>
      <c r="AQ81" s="18">
        <f t="shared" si="37"/>
        <v>5</v>
      </c>
      <c r="AR81" s="130">
        <f t="shared" si="38"/>
        <v>8</v>
      </c>
      <c r="AS81" s="19">
        <f t="shared" si="39"/>
        <v>29.441296097751913</v>
      </c>
      <c r="AT81" s="107">
        <f t="shared" si="40"/>
        <v>97.040147543439176</v>
      </c>
      <c r="AU81" s="100">
        <f t="shared" si="41"/>
        <v>22.468544038346316</v>
      </c>
      <c r="AV81" s="46">
        <f t="shared" si="42"/>
        <v>26.2133013780707</v>
      </c>
      <c r="AW81" s="48">
        <f t="shared" si="43"/>
        <v>72.987158365215237</v>
      </c>
      <c r="AX81" s="18">
        <f t="shared" si="44"/>
        <v>5</v>
      </c>
      <c r="AY81" s="117">
        <f t="shared" si="45"/>
        <v>8</v>
      </c>
      <c r="AZ81" s="151">
        <v>0</v>
      </c>
      <c r="BA81" s="21">
        <f t="shared" si="46"/>
        <v>0</v>
      </c>
      <c r="BB81" s="20">
        <v>1</v>
      </c>
      <c r="BC81" s="36"/>
      <c r="BD81" s="20">
        <v>8</v>
      </c>
      <c r="BE81" s="20">
        <f t="shared" si="25"/>
        <v>64</v>
      </c>
      <c r="BF81" s="20">
        <v>10</v>
      </c>
      <c r="BG81" s="20">
        <f t="shared" si="26"/>
        <v>80</v>
      </c>
      <c r="BH81" s="20">
        <v>1</v>
      </c>
      <c r="BI81" s="20">
        <v>7</v>
      </c>
      <c r="BJ81" s="20">
        <v>10</v>
      </c>
      <c r="BK81" s="20">
        <v>0</v>
      </c>
      <c r="BL81" s="20" t="s">
        <v>308</v>
      </c>
      <c r="BM81" s="20" t="s">
        <v>308</v>
      </c>
      <c r="BN81" s="70">
        <f t="shared" si="47"/>
        <v>33</v>
      </c>
      <c r="BO81" s="123">
        <f t="shared" si="48"/>
        <v>32</v>
      </c>
      <c r="BP81" s="71">
        <f t="shared" si="49"/>
        <v>22</v>
      </c>
      <c r="BQ81" s="138">
        <v>182</v>
      </c>
      <c r="BR81" s="138">
        <v>341</v>
      </c>
    </row>
    <row r="82" spans="1:73" ht="19.5" thickBot="1" x14ac:dyDescent="0.35">
      <c r="A82" s="67" t="s">
        <v>124</v>
      </c>
      <c r="B82" s="67" t="s">
        <v>136</v>
      </c>
      <c r="C82" s="129" t="s">
        <v>174</v>
      </c>
      <c r="D82" s="148">
        <v>16396</v>
      </c>
      <c r="E82" s="148"/>
      <c r="F82" s="16">
        <v>83.1</v>
      </c>
      <c r="G82" s="18">
        <f t="shared" si="27"/>
        <v>8</v>
      </c>
      <c r="H82" s="117">
        <f t="shared" si="28"/>
        <v>0</v>
      </c>
      <c r="I82" s="68" t="s">
        <v>284</v>
      </c>
      <c r="J82" s="69">
        <f t="shared" si="29"/>
        <v>5</v>
      </c>
      <c r="K82" s="17">
        <v>1</v>
      </c>
      <c r="L82" s="17">
        <v>1</v>
      </c>
      <c r="M82" s="17">
        <v>0</v>
      </c>
      <c r="N82" s="17">
        <v>0</v>
      </c>
      <c r="O82" s="17">
        <v>0</v>
      </c>
      <c r="P82" s="17">
        <v>0</v>
      </c>
      <c r="Q82" s="17">
        <v>0</v>
      </c>
      <c r="R82" s="17">
        <v>0</v>
      </c>
      <c r="S82" s="17">
        <v>0</v>
      </c>
      <c r="T82" s="17">
        <v>0</v>
      </c>
      <c r="U82" s="17">
        <v>0</v>
      </c>
      <c r="V82" s="157">
        <v>10290</v>
      </c>
      <c r="W82" s="157">
        <v>10290</v>
      </c>
      <c r="X82" s="199">
        <v>3</v>
      </c>
      <c r="Y82" s="199">
        <v>0</v>
      </c>
      <c r="Z82" s="199">
        <v>0</v>
      </c>
      <c r="AA82" s="210">
        <v>1</v>
      </c>
      <c r="AB82" s="210">
        <v>0</v>
      </c>
      <c r="AC82" s="210">
        <v>0</v>
      </c>
      <c r="AD82" s="216">
        <v>0</v>
      </c>
      <c r="AE82" s="216">
        <v>0</v>
      </c>
      <c r="AF82" s="216">
        <v>0</v>
      </c>
      <c r="AG82" s="224">
        <v>0</v>
      </c>
      <c r="AH82" s="89">
        <f t="shared" si="30"/>
        <v>4</v>
      </c>
      <c r="AI82" s="13">
        <f t="shared" si="31"/>
        <v>308.7</v>
      </c>
      <c r="AJ82" s="13">
        <f t="shared" si="32"/>
        <v>91</v>
      </c>
      <c r="AK82" s="18">
        <v>0</v>
      </c>
      <c r="AL82" s="13">
        <v>91</v>
      </c>
      <c r="AM82" s="50">
        <f t="shared" si="33"/>
        <v>9.2609999999999992</v>
      </c>
      <c r="AN82" s="104">
        <f t="shared" si="34"/>
        <v>2.7782999999999998</v>
      </c>
      <c r="AO82" s="102">
        <f t="shared" si="35"/>
        <v>1.5743699999999998</v>
      </c>
      <c r="AP82" s="19">
        <f t="shared" si="36"/>
        <v>70.521541950113374</v>
      </c>
      <c r="AQ82" s="18">
        <f t="shared" si="37"/>
        <v>5</v>
      </c>
      <c r="AR82" s="117">
        <f t="shared" si="38"/>
        <v>8</v>
      </c>
      <c r="AS82" s="19">
        <f t="shared" si="39"/>
        <v>29.478458049886626</v>
      </c>
      <c r="AT82" s="107">
        <f t="shared" si="40"/>
        <v>83.03043425225664</v>
      </c>
      <c r="AU82" s="100">
        <f t="shared" si="41"/>
        <v>18.297145645279336</v>
      </c>
      <c r="AV82" s="46">
        <f t="shared" si="42"/>
        <v>24.396194193705782</v>
      </c>
      <c r="AW82" s="48">
        <f t="shared" si="43"/>
        <v>70.617768757432785</v>
      </c>
      <c r="AX82" s="18">
        <f t="shared" si="44"/>
        <v>5</v>
      </c>
      <c r="AY82" s="117">
        <f t="shared" si="45"/>
        <v>8</v>
      </c>
      <c r="AZ82" s="151">
        <v>3</v>
      </c>
      <c r="BA82" s="21">
        <f t="shared" si="46"/>
        <v>18.297145645279336</v>
      </c>
      <c r="BB82" s="20">
        <v>0</v>
      </c>
      <c r="BC82" s="36" t="s">
        <v>383</v>
      </c>
      <c r="BD82" s="20">
        <v>2</v>
      </c>
      <c r="BE82" s="20">
        <f t="shared" si="25"/>
        <v>16</v>
      </c>
      <c r="BF82" s="20">
        <v>4</v>
      </c>
      <c r="BG82" s="20">
        <f t="shared" si="26"/>
        <v>32</v>
      </c>
      <c r="BH82" s="20">
        <v>0</v>
      </c>
      <c r="BI82" s="20">
        <v>5</v>
      </c>
      <c r="BJ82" s="20">
        <v>10</v>
      </c>
      <c r="BK82" s="20">
        <v>0</v>
      </c>
      <c r="BL82" s="20" t="s">
        <v>308</v>
      </c>
      <c r="BM82" s="20" t="s">
        <v>309</v>
      </c>
      <c r="BN82" s="70">
        <f t="shared" si="47"/>
        <v>33</v>
      </c>
      <c r="BO82" s="123">
        <f t="shared" si="48"/>
        <v>31</v>
      </c>
      <c r="BP82" s="71">
        <f t="shared" si="49"/>
        <v>21</v>
      </c>
      <c r="BQ82" s="138">
        <v>73</v>
      </c>
      <c r="BR82" s="138">
        <v>103</v>
      </c>
      <c r="BS82" s="63"/>
      <c r="BT82" s="63"/>
      <c r="BU82" s="63"/>
    </row>
    <row r="83" spans="1:73" ht="19.5" thickBot="1" x14ac:dyDescent="0.35">
      <c r="A83" s="67" t="s">
        <v>216</v>
      </c>
      <c r="B83" s="67" t="s">
        <v>222</v>
      </c>
      <c r="C83" s="129" t="s">
        <v>269</v>
      </c>
      <c r="D83" s="148">
        <v>6021</v>
      </c>
      <c r="E83" s="148"/>
      <c r="F83" s="20">
        <v>75.3</v>
      </c>
      <c r="G83" s="18">
        <f t="shared" si="27"/>
        <v>8</v>
      </c>
      <c r="H83" s="117">
        <f t="shared" si="28"/>
        <v>0</v>
      </c>
      <c r="I83" s="68" t="s">
        <v>282</v>
      </c>
      <c r="J83" s="69">
        <f t="shared" si="29"/>
        <v>10</v>
      </c>
      <c r="K83" s="17">
        <v>2</v>
      </c>
      <c r="L83" s="17">
        <v>1</v>
      </c>
      <c r="M83" s="17">
        <v>0</v>
      </c>
      <c r="N83" s="17">
        <v>0</v>
      </c>
      <c r="O83" s="17">
        <v>0</v>
      </c>
      <c r="P83" s="17">
        <v>0</v>
      </c>
      <c r="Q83" s="17">
        <v>0</v>
      </c>
      <c r="R83" s="17">
        <v>0</v>
      </c>
      <c r="S83" s="17">
        <v>0</v>
      </c>
      <c r="T83" s="17">
        <v>0</v>
      </c>
      <c r="U83" s="17">
        <v>0</v>
      </c>
      <c r="V83" s="157">
        <v>5684</v>
      </c>
      <c r="W83" s="157">
        <v>5684</v>
      </c>
      <c r="X83" s="84">
        <v>0</v>
      </c>
      <c r="Y83" s="84">
        <v>0</v>
      </c>
      <c r="Z83" s="84">
        <v>0</v>
      </c>
      <c r="AA83" s="168">
        <v>0</v>
      </c>
      <c r="AB83" s="168">
        <v>0</v>
      </c>
      <c r="AC83" s="168">
        <v>0</v>
      </c>
      <c r="AD83" s="88">
        <v>0</v>
      </c>
      <c r="AE83" s="88">
        <v>0</v>
      </c>
      <c r="AF83" s="88">
        <v>0</v>
      </c>
      <c r="AG83" s="80">
        <v>0</v>
      </c>
      <c r="AH83" s="89">
        <f t="shared" si="30"/>
        <v>0</v>
      </c>
      <c r="AI83" s="13">
        <f t="shared" si="31"/>
        <v>170.52</v>
      </c>
      <c r="AJ83" s="13">
        <f t="shared" si="32"/>
        <v>51</v>
      </c>
      <c r="AK83" s="18">
        <v>0</v>
      </c>
      <c r="AL83" s="13">
        <v>51</v>
      </c>
      <c r="AM83" s="50">
        <f t="shared" si="33"/>
        <v>5.1156000000000006</v>
      </c>
      <c r="AN83" s="104">
        <f t="shared" si="34"/>
        <v>1.5346800000000003</v>
      </c>
      <c r="AO83" s="102">
        <f t="shared" si="35"/>
        <v>0.86965200000000009</v>
      </c>
      <c r="AP83" s="19">
        <f t="shared" si="36"/>
        <v>70.091484869809989</v>
      </c>
      <c r="AQ83" s="18">
        <f t="shared" si="37"/>
        <v>5</v>
      </c>
      <c r="AR83" s="130">
        <f t="shared" si="38"/>
        <v>8</v>
      </c>
      <c r="AS83" s="19">
        <f t="shared" si="39"/>
        <v>29.908515130190004</v>
      </c>
      <c r="AT83" s="107">
        <f t="shared" si="40"/>
        <v>124.89506726457401</v>
      </c>
      <c r="AU83" s="100">
        <f t="shared" si="41"/>
        <v>0</v>
      </c>
      <c r="AV83" s="46">
        <f t="shared" si="42"/>
        <v>0</v>
      </c>
      <c r="AW83" s="48">
        <f t="shared" si="43"/>
        <v>100</v>
      </c>
      <c r="AX83" s="18">
        <f t="shared" si="44"/>
        <v>10</v>
      </c>
      <c r="AY83" s="117">
        <f t="shared" si="45"/>
        <v>25</v>
      </c>
      <c r="AZ83" s="151">
        <v>0</v>
      </c>
      <c r="BA83" s="21">
        <f t="shared" si="46"/>
        <v>0</v>
      </c>
      <c r="BB83" s="28">
        <v>0</v>
      </c>
      <c r="BC83" s="37" t="s">
        <v>306</v>
      </c>
      <c r="BD83" s="28">
        <v>2</v>
      </c>
      <c r="BE83" s="20">
        <f t="shared" si="25"/>
        <v>16</v>
      </c>
      <c r="BF83" s="28">
        <v>4</v>
      </c>
      <c r="BG83" s="20">
        <f t="shared" si="26"/>
        <v>32</v>
      </c>
      <c r="BH83" s="28">
        <v>0</v>
      </c>
      <c r="BI83" s="28">
        <v>6</v>
      </c>
      <c r="BJ83" s="28">
        <v>0</v>
      </c>
      <c r="BK83" s="28">
        <v>0</v>
      </c>
      <c r="BL83" s="28" t="s">
        <v>308</v>
      </c>
      <c r="BM83" s="28" t="s">
        <v>309</v>
      </c>
      <c r="BN83" s="71">
        <f t="shared" si="47"/>
        <v>33</v>
      </c>
      <c r="BO83" s="123">
        <f t="shared" si="48"/>
        <v>43</v>
      </c>
      <c r="BP83" s="70">
        <f t="shared" si="49"/>
        <v>43</v>
      </c>
      <c r="BQ83" s="138">
        <v>45</v>
      </c>
      <c r="BR83" s="138">
        <v>79</v>
      </c>
      <c r="BS83" s="63"/>
      <c r="BT83" s="63"/>
      <c r="BU83" s="63"/>
    </row>
    <row r="84" spans="1:73" ht="19.5" thickBot="1" x14ac:dyDescent="0.35">
      <c r="A84" s="67" t="s">
        <v>124</v>
      </c>
      <c r="B84" s="67" t="s">
        <v>136</v>
      </c>
      <c r="C84" s="129" t="s">
        <v>188</v>
      </c>
      <c r="D84" s="148">
        <v>4302</v>
      </c>
      <c r="E84" s="148"/>
      <c r="F84" s="16">
        <v>94.3</v>
      </c>
      <c r="G84" s="18">
        <f t="shared" si="27"/>
        <v>8</v>
      </c>
      <c r="H84" s="117">
        <f t="shared" si="28"/>
        <v>0</v>
      </c>
      <c r="I84" s="68" t="s">
        <v>285</v>
      </c>
      <c r="J84" s="69">
        <f t="shared" si="29"/>
        <v>3</v>
      </c>
      <c r="K84" s="17">
        <v>1</v>
      </c>
      <c r="L84" s="17">
        <v>0</v>
      </c>
      <c r="M84" s="17">
        <v>0</v>
      </c>
      <c r="N84" s="17">
        <v>0</v>
      </c>
      <c r="O84" s="17">
        <v>0</v>
      </c>
      <c r="P84" s="17">
        <v>0</v>
      </c>
      <c r="Q84" s="17">
        <v>0</v>
      </c>
      <c r="R84" s="17">
        <v>0</v>
      </c>
      <c r="S84" s="17">
        <v>0</v>
      </c>
      <c r="T84" s="17">
        <v>0</v>
      </c>
      <c r="U84" s="17">
        <v>0</v>
      </c>
      <c r="V84" s="157">
        <v>2559</v>
      </c>
      <c r="W84" s="157">
        <v>2559</v>
      </c>
      <c r="X84" s="84">
        <v>0</v>
      </c>
      <c r="Y84" s="84">
        <v>0</v>
      </c>
      <c r="Z84" s="84">
        <v>0</v>
      </c>
      <c r="AA84" s="168">
        <v>0</v>
      </c>
      <c r="AB84" s="168">
        <v>0</v>
      </c>
      <c r="AC84" s="168">
        <v>0</v>
      </c>
      <c r="AD84" s="88">
        <v>1</v>
      </c>
      <c r="AE84" s="88">
        <v>0</v>
      </c>
      <c r="AF84" s="88">
        <v>0</v>
      </c>
      <c r="AG84" s="80">
        <v>0</v>
      </c>
      <c r="AH84" s="89">
        <f t="shared" si="30"/>
        <v>1</v>
      </c>
      <c r="AI84" s="13">
        <f t="shared" si="31"/>
        <v>76.77</v>
      </c>
      <c r="AJ84" s="13">
        <f t="shared" si="32"/>
        <v>23</v>
      </c>
      <c r="AK84" s="18">
        <v>0</v>
      </c>
      <c r="AL84" s="13">
        <v>23</v>
      </c>
      <c r="AM84" s="50">
        <f t="shared" si="33"/>
        <v>2.3031000000000001</v>
      </c>
      <c r="AN84" s="104">
        <f t="shared" si="34"/>
        <v>0.69093000000000004</v>
      </c>
      <c r="AO84" s="102">
        <f t="shared" si="35"/>
        <v>0.39152700000000001</v>
      </c>
      <c r="AP84" s="19">
        <f t="shared" si="36"/>
        <v>70.040380356910248</v>
      </c>
      <c r="AQ84" s="18">
        <f t="shared" si="37"/>
        <v>5</v>
      </c>
      <c r="AR84" s="117">
        <f t="shared" si="38"/>
        <v>8</v>
      </c>
      <c r="AS84" s="19">
        <f t="shared" si="39"/>
        <v>29.959619643089752</v>
      </c>
      <c r="AT84" s="107">
        <f t="shared" si="40"/>
        <v>78.697280334728049</v>
      </c>
      <c r="AU84" s="100">
        <f t="shared" si="41"/>
        <v>0</v>
      </c>
      <c r="AV84" s="46">
        <f t="shared" si="42"/>
        <v>23.245002324500231</v>
      </c>
      <c r="AW84" s="48">
        <f t="shared" si="43"/>
        <v>70.462762848181256</v>
      </c>
      <c r="AX84" s="18">
        <f t="shared" si="44"/>
        <v>5</v>
      </c>
      <c r="AY84" s="117">
        <f t="shared" si="45"/>
        <v>8</v>
      </c>
      <c r="AZ84" s="151">
        <v>1</v>
      </c>
      <c r="BA84" s="21">
        <f t="shared" si="46"/>
        <v>23.245002324500231</v>
      </c>
      <c r="BB84" s="20">
        <v>0</v>
      </c>
      <c r="BC84" s="36" t="s">
        <v>383</v>
      </c>
      <c r="BD84" s="20">
        <v>2</v>
      </c>
      <c r="BE84" s="20">
        <f t="shared" si="25"/>
        <v>16</v>
      </c>
      <c r="BF84" s="20">
        <v>3</v>
      </c>
      <c r="BG84" s="20">
        <f t="shared" si="26"/>
        <v>24</v>
      </c>
      <c r="BH84" s="20">
        <v>0</v>
      </c>
      <c r="BI84" s="20">
        <v>2</v>
      </c>
      <c r="BJ84" s="20">
        <v>10</v>
      </c>
      <c r="BK84" s="20">
        <v>0</v>
      </c>
      <c r="BL84" s="20" t="s">
        <v>308</v>
      </c>
      <c r="BM84" s="20" t="s">
        <v>309</v>
      </c>
      <c r="BN84" s="70">
        <f t="shared" si="47"/>
        <v>31</v>
      </c>
      <c r="BO84" s="123">
        <f t="shared" si="48"/>
        <v>29</v>
      </c>
      <c r="BP84" s="71">
        <f t="shared" si="49"/>
        <v>19</v>
      </c>
      <c r="BQ84" s="138">
        <v>32</v>
      </c>
      <c r="BR84" s="138">
        <v>68</v>
      </c>
      <c r="BS84" s="63"/>
      <c r="BT84" s="63"/>
      <c r="BU84" s="63"/>
    </row>
    <row r="85" spans="1:73" ht="19.5" thickBot="1" x14ac:dyDescent="0.35">
      <c r="A85" s="67" t="s">
        <v>216</v>
      </c>
      <c r="B85" s="67" t="s">
        <v>217</v>
      </c>
      <c r="C85" s="129" t="s">
        <v>225</v>
      </c>
      <c r="D85" s="148">
        <v>6853</v>
      </c>
      <c r="E85" s="148"/>
      <c r="F85" s="20">
        <v>145.1</v>
      </c>
      <c r="G85" s="18">
        <f t="shared" si="27"/>
        <v>10</v>
      </c>
      <c r="H85" s="117">
        <f t="shared" si="28"/>
        <v>3</v>
      </c>
      <c r="I85" s="68" t="s">
        <v>284</v>
      </c>
      <c r="J85" s="69">
        <f t="shared" si="29"/>
        <v>5</v>
      </c>
      <c r="K85" s="17">
        <v>1</v>
      </c>
      <c r="L85" s="17">
        <v>0</v>
      </c>
      <c r="M85" s="17">
        <v>0</v>
      </c>
      <c r="N85" s="17">
        <v>0</v>
      </c>
      <c r="O85" s="17">
        <v>0</v>
      </c>
      <c r="P85" s="17">
        <v>0</v>
      </c>
      <c r="Q85" s="17">
        <v>0</v>
      </c>
      <c r="R85" s="17">
        <v>0</v>
      </c>
      <c r="S85" s="17">
        <v>0</v>
      </c>
      <c r="T85" s="17">
        <v>0</v>
      </c>
      <c r="U85" s="17">
        <v>0</v>
      </c>
      <c r="V85" s="157">
        <v>6174</v>
      </c>
      <c r="W85" s="157">
        <v>6174</v>
      </c>
      <c r="X85" s="84">
        <v>0</v>
      </c>
      <c r="Y85" s="84">
        <v>0</v>
      </c>
      <c r="Z85" s="84">
        <v>0</v>
      </c>
      <c r="AA85" s="168">
        <v>2</v>
      </c>
      <c r="AB85" s="168">
        <v>0</v>
      </c>
      <c r="AC85" s="168">
        <v>0</v>
      </c>
      <c r="AD85" s="88">
        <v>0</v>
      </c>
      <c r="AE85" s="88">
        <v>0</v>
      </c>
      <c r="AF85" s="88">
        <v>0</v>
      </c>
      <c r="AG85" s="80">
        <v>0</v>
      </c>
      <c r="AH85" s="89">
        <f t="shared" si="30"/>
        <v>2</v>
      </c>
      <c r="AI85" s="13">
        <f t="shared" si="31"/>
        <v>185.22</v>
      </c>
      <c r="AJ85" s="13">
        <f t="shared" si="32"/>
        <v>56</v>
      </c>
      <c r="AK85" s="18">
        <v>0</v>
      </c>
      <c r="AL85" s="13">
        <v>56</v>
      </c>
      <c r="AM85" s="50">
        <f t="shared" si="33"/>
        <v>5.5565999999999995</v>
      </c>
      <c r="AN85" s="104">
        <f t="shared" si="34"/>
        <v>1.6669799999999997</v>
      </c>
      <c r="AO85" s="102">
        <f t="shared" si="35"/>
        <v>0.94462199999999996</v>
      </c>
      <c r="AP85" s="19">
        <f t="shared" si="36"/>
        <v>69.765684051398338</v>
      </c>
      <c r="AQ85" s="18">
        <f t="shared" si="37"/>
        <v>5</v>
      </c>
      <c r="AR85" s="130">
        <f t="shared" si="38"/>
        <v>8</v>
      </c>
      <c r="AS85" s="19">
        <f t="shared" si="39"/>
        <v>30.234315948601665</v>
      </c>
      <c r="AT85" s="107">
        <f t="shared" si="40"/>
        <v>119.19162410623082</v>
      </c>
      <c r="AU85" s="100">
        <f t="shared" si="41"/>
        <v>0</v>
      </c>
      <c r="AV85" s="46">
        <f t="shared" si="42"/>
        <v>29.184298847220195</v>
      </c>
      <c r="AW85" s="48">
        <f t="shared" si="43"/>
        <v>75.514807297860656</v>
      </c>
      <c r="AX85" s="18">
        <f t="shared" si="44"/>
        <v>8</v>
      </c>
      <c r="AY85" s="117">
        <f t="shared" si="45"/>
        <v>20</v>
      </c>
      <c r="AZ85" s="151">
        <v>2</v>
      </c>
      <c r="BA85" s="21">
        <f t="shared" si="46"/>
        <v>29.184298847220195</v>
      </c>
      <c r="BB85" s="155">
        <v>0</v>
      </c>
      <c r="BC85" s="36" t="s">
        <v>329</v>
      </c>
      <c r="BD85" s="20">
        <v>2</v>
      </c>
      <c r="BE85" s="20">
        <f t="shared" si="25"/>
        <v>16</v>
      </c>
      <c r="BF85" s="20">
        <v>3</v>
      </c>
      <c r="BG85" s="20">
        <f t="shared" si="26"/>
        <v>24</v>
      </c>
      <c r="BH85" s="20">
        <v>0</v>
      </c>
      <c r="BI85" s="20">
        <v>4</v>
      </c>
      <c r="BJ85" s="20">
        <v>0</v>
      </c>
      <c r="BK85" s="28">
        <v>0</v>
      </c>
      <c r="BL85" s="20" t="s">
        <v>308</v>
      </c>
      <c r="BM85" s="20" t="s">
        <v>309</v>
      </c>
      <c r="BN85" s="71">
        <f t="shared" si="47"/>
        <v>28</v>
      </c>
      <c r="BO85" s="120">
        <f t="shared" si="48"/>
        <v>36</v>
      </c>
      <c r="BP85" s="70">
        <f t="shared" si="49"/>
        <v>36</v>
      </c>
      <c r="BQ85" s="138">
        <v>50</v>
      </c>
      <c r="BR85" s="138">
        <v>94</v>
      </c>
      <c r="BS85" s="63"/>
      <c r="BT85" s="63"/>
      <c r="BU85" s="63"/>
    </row>
    <row r="86" spans="1:73" ht="19.5" thickBot="1" x14ac:dyDescent="0.35">
      <c r="A86" s="67" t="s">
        <v>58</v>
      </c>
      <c r="B86" s="67" t="s">
        <v>59</v>
      </c>
      <c r="C86" s="129" t="s">
        <v>66</v>
      </c>
      <c r="D86" s="148">
        <v>81840</v>
      </c>
      <c r="E86" s="148"/>
      <c r="F86" s="23">
        <v>14471.6</v>
      </c>
      <c r="G86" s="18">
        <f t="shared" si="27"/>
        <v>10</v>
      </c>
      <c r="H86" s="117">
        <f t="shared" si="28"/>
        <v>10</v>
      </c>
      <c r="I86" s="68" t="s">
        <v>285</v>
      </c>
      <c r="J86" s="69">
        <f t="shared" si="29"/>
        <v>3</v>
      </c>
      <c r="K86" s="17">
        <v>2</v>
      </c>
      <c r="L86" s="17">
        <v>1</v>
      </c>
      <c r="M86" s="17">
        <v>1</v>
      </c>
      <c r="N86" s="17">
        <v>0</v>
      </c>
      <c r="O86" s="17">
        <v>0</v>
      </c>
      <c r="P86" s="17">
        <v>0</v>
      </c>
      <c r="Q86" s="17">
        <v>0</v>
      </c>
      <c r="R86" s="17">
        <v>0</v>
      </c>
      <c r="S86" s="17">
        <v>0</v>
      </c>
      <c r="T86" s="17">
        <v>0</v>
      </c>
      <c r="U86" s="17">
        <v>0</v>
      </c>
      <c r="V86" s="157">
        <v>38573</v>
      </c>
      <c r="W86" s="157">
        <v>38573</v>
      </c>
      <c r="X86" s="202">
        <v>9</v>
      </c>
      <c r="Y86" s="202">
        <v>0</v>
      </c>
      <c r="Z86" s="202">
        <v>0</v>
      </c>
      <c r="AA86" s="211">
        <v>1</v>
      </c>
      <c r="AB86" s="211">
        <v>0</v>
      </c>
      <c r="AC86" s="211">
        <v>0</v>
      </c>
      <c r="AD86" s="219">
        <v>3</v>
      </c>
      <c r="AE86" s="219">
        <v>0</v>
      </c>
      <c r="AF86" s="219">
        <v>0</v>
      </c>
      <c r="AG86" s="80">
        <v>1</v>
      </c>
      <c r="AH86" s="89">
        <f t="shared" si="30"/>
        <v>14</v>
      </c>
      <c r="AI86" s="13">
        <f t="shared" si="31"/>
        <v>1157.19</v>
      </c>
      <c r="AJ86" s="13">
        <f t="shared" si="32"/>
        <v>355</v>
      </c>
      <c r="AK86" s="18">
        <v>2</v>
      </c>
      <c r="AL86" s="13">
        <v>353</v>
      </c>
      <c r="AM86" s="50">
        <f t="shared" si="33"/>
        <v>34.715699999999998</v>
      </c>
      <c r="AN86" s="104">
        <f t="shared" si="34"/>
        <v>10.414709999999999</v>
      </c>
      <c r="AO86" s="102">
        <f t="shared" si="35"/>
        <v>5.9016689999999992</v>
      </c>
      <c r="AP86" s="19">
        <f t="shared" si="36"/>
        <v>69.322237489089957</v>
      </c>
      <c r="AQ86" s="18">
        <f t="shared" si="37"/>
        <v>5</v>
      </c>
      <c r="AR86" s="130">
        <f t="shared" si="38"/>
        <v>8</v>
      </c>
      <c r="AS86" s="19">
        <f t="shared" si="39"/>
        <v>30.67776251091005</v>
      </c>
      <c r="AT86" s="107">
        <f t="shared" si="40"/>
        <v>62.355912756598237</v>
      </c>
      <c r="AU86" s="100">
        <f t="shared" si="41"/>
        <v>10.997067448680351</v>
      </c>
      <c r="AV86" s="46">
        <f t="shared" si="42"/>
        <v>17.10654936461388</v>
      </c>
      <c r="AW86" s="48">
        <f t="shared" si="43"/>
        <v>72.566275420603588</v>
      </c>
      <c r="AX86" s="18">
        <f t="shared" si="44"/>
        <v>5</v>
      </c>
      <c r="AY86" s="117">
        <f t="shared" si="45"/>
        <v>8</v>
      </c>
      <c r="AZ86" s="151">
        <v>15</v>
      </c>
      <c r="BA86" s="21">
        <f t="shared" si="46"/>
        <v>18.328445747800586</v>
      </c>
      <c r="BB86" s="20">
        <v>2</v>
      </c>
      <c r="BC86" s="36"/>
      <c r="BD86" s="20">
        <v>20</v>
      </c>
      <c r="BE86" s="20">
        <f t="shared" si="25"/>
        <v>160</v>
      </c>
      <c r="BF86" s="20">
        <v>26</v>
      </c>
      <c r="BG86" s="20">
        <f t="shared" si="26"/>
        <v>208</v>
      </c>
      <c r="BH86" s="20">
        <v>0</v>
      </c>
      <c r="BI86" s="20">
        <v>2</v>
      </c>
      <c r="BJ86" s="20">
        <v>10</v>
      </c>
      <c r="BK86" s="20">
        <v>0</v>
      </c>
      <c r="BL86" s="20" t="s">
        <v>356</v>
      </c>
      <c r="BM86" s="20" t="s">
        <v>356</v>
      </c>
      <c r="BN86" s="114">
        <f t="shared" si="47"/>
        <v>33</v>
      </c>
      <c r="BO86" s="120">
        <f t="shared" si="48"/>
        <v>39</v>
      </c>
      <c r="BP86" s="70">
        <f t="shared" si="49"/>
        <v>29</v>
      </c>
      <c r="BQ86" s="137">
        <v>360</v>
      </c>
      <c r="BR86" s="137">
        <v>516</v>
      </c>
      <c r="BS86" s="63"/>
      <c r="BT86" s="63"/>
      <c r="BU86" s="63"/>
    </row>
    <row r="87" spans="1:73" ht="19.5" thickBot="1" x14ac:dyDescent="0.35">
      <c r="A87" s="67" t="s">
        <v>2</v>
      </c>
      <c r="B87" s="67" t="s">
        <v>36</v>
      </c>
      <c r="C87" s="129" t="s">
        <v>44</v>
      </c>
      <c r="D87" s="148">
        <v>72961</v>
      </c>
      <c r="E87" s="148"/>
      <c r="F87" s="16">
        <v>796.7</v>
      </c>
      <c r="G87" s="18">
        <f t="shared" si="27"/>
        <v>10</v>
      </c>
      <c r="H87" s="117">
        <f t="shared" si="28"/>
        <v>5</v>
      </c>
      <c r="I87" s="68" t="s">
        <v>285</v>
      </c>
      <c r="J87" s="69">
        <f t="shared" si="29"/>
        <v>3</v>
      </c>
      <c r="K87" s="26">
        <v>1</v>
      </c>
      <c r="L87" s="26">
        <v>1</v>
      </c>
      <c r="M87" s="26">
        <v>0</v>
      </c>
      <c r="N87" s="26">
        <v>1</v>
      </c>
      <c r="O87" s="26">
        <v>0</v>
      </c>
      <c r="P87" s="26">
        <v>0</v>
      </c>
      <c r="Q87" s="26">
        <v>0</v>
      </c>
      <c r="R87" s="17">
        <v>0</v>
      </c>
      <c r="S87" s="26">
        <v>0</v>
      </c>
      <c r="T87" s="26">
        <v>0</v>
      </c>
      <c r="U87" s="26">
        <v>0</v>
      </c>
      <c r="V87" s="157">
        <v>26233</v>
      </c>
      <c r="W87" s="157">
        <v>26233</v>
      </c>
      <c r="X87" s="84">
        <v>7</v>
      </c>
      <c r="Y87" s="84">
        <v>0</v>
      </c>
      <c r="Z87" s="84">
        <v>0</v>
      </c>
      <c r="AA87" s="168">
        <v>1</v>
      </c>
      <c r="AB87" s="168">
        <v>0</v>
      </c>
      <c r="AC87" s="168">
        <v>0</v>
      </c>
      <c r="AD87" s="88">
        <v>0</v>
      </c>
      <c r="AE87" s="88">
        <v>0</v>
      </c>
      <c r="AF87" s="88">
        <v>0</v>
      </c>
      <c r="AG87" s="80">
        <v>0</v>
      </c>
      <c r="AH87" s="89">
        <f t="shared" si="30"/>
        <v>8</v>
      </c>
      <c r="AI87" s="13">
        <f t="shared" si="31"/>
        <v>786.99</v>
      </c>
      <c r="AJ87" s="13">
        <f t="shared" si="32"/>
        <v>242</v>
      </c>
      <c r="AK87" s="18">
        <v>3</v>
      </c>
      <c r="AL87" s="13">
        <v>239</v>
      </c>
      <c r="AM87" s="50">
        <f t="shared" si="33"/>
        <v>23.609700000000004</v>
      </c>
      <c r="AN87" s="104">
        <f t="shared" si="34"/>
        <v>7.0829100000000018</v>
      </c>
      <c r="AO87" s="102">
        <f t="shared" si="35"/>
        <v>4.013649</v>
      </c>
      <c r="AP87" s="19">
        <f t="shared" si="36"/>
        <v>69.249926936809871</v>
      </c>
      <c r="AQ87" s="18">
        <f t="shared" si="37"/>
        <v>5</v>
      </c>
      <c r="AR87" s="117">
        <f t="shared" si="38"/>
        <v>8</v>
      </c>
      <c r="AS87" s="19">
        <f t="shared" si="39"/>
        <v>30.750073063190129</v>
      </c>
      <c r="AT87" s="107">
        <f t="shared" si="40"/>
        <v>47.568233713901954</v>
      </c>
      <c r="AU87" s="100">
        <f t="shared" si="41"/>
        <v>9.5941667466180558</v>
      </c>
      <c r="AV87" s="46">
        <f t="shared" si="42"/>
        <v>10.964761996134921</v>
      </c>
      <c r="AW87" s="48">
        <f t="shared" si="43"/>
        <v>76.949402699956821</v>
      </c>
      <c r="AX87" s="18">
        <f t="shared" si="44"/>
        <v>8</v>
      </c>
      <c r="AY87" s="117">
        <f t="shared" si="45"/>
        <v>20</v>
      </c>
      <c r="AZ87" s="151">
        <v>9</v>
      </c>
      <c r="BA87" s="21">
        <f t="shared" si="46"/>
        <v>12.335357245651785</v>
      </c>
      <c r="BB87" s="20">
        <v>1</v>
      </c>
      <c r="BC87" s="36"/>
      <c r="BD87" s="20">
        <v>3</v>
      </c>
      <c r="BE87" s="20">
        <f t="shared" si="25"/>
        <v>24</v>
      </c>
      <c r="BF87" s="20">
        <v>7</v>
      </c>
      <c r="BG87" s="20">
        <f t="shared" si="26"/>
        <v>56</v>
      </c>
      <c r="BH87" s="20">
        <v>2</v>
      </c>
      <c r="BI87" s="20">
        <v>21</v>
      </c>
      <c r="BJ87" s="20">
        <v>10</v>
      </c>
      <c r="BK87" s="20">
        <v>0</v>
      </c>
      <c r="BL87" s="20" t="s">
        <v>356</v>
      </c>
      <c r="BM87" s="20" t="s">
        <v>357</v>
      </c>
      <c r="BN87" s="71">
        <f t="shared" si="47"/>
        <v>36</v>
      </c>
      <c r="BO87" s="123">
        <f t="shared" si="48"/>
        <v>46</v>
      </c>
      <c r="BP87" s="71">
        <f t="shared" si="49"/>
        <v>36</v>
      </c>
      <c r="BQ87" s="138">
        <v>197</v>
      </c>
      <c r="BR87" s="138">
        <v>219</v>
      </c>
      <c r="BS87" s="63"/>
      <c r="BT87" s="63"/>
      <c r="BU87" s="63"/>
    </row>
    <row r="88" spans="1:73" ht="19.5" thickBot="1" x14ac:dyDescent="0.35">
      <c r="A88" s="67" t="s">
        <v>2</v>
      </c>
      <c r="B88" s="67" t="s">
        <v>3</v>
      </c>
      <c r="C88" s="129" t="s">
        <v>6</v>
      </c>
      <c r="D88" s="148">
        <v>2813</v>
      </c>
      <c r="E88" s="148"/>
      <c r="F88" s="16">
        <v>107.4</v>
      </c>
      <c r="G88" s="18">
        <f t="shared" si="27"/>
        <v>10</v>
      </c>
      <c r="H88" s="117">
        <f t="shared" si="28"/>
        <v>3</v>
      </c>
      <c r="I88" s="68" t="s">
        <v>283</v>
      </c>
      <c r="J88" s="69">
        <f t="shared" si="29"/>
        <v>8</v>
      </c>
      <c r="K88" s="24">
        <v>2</v>
      </c>
      <c r="L88" s="24">
        <v>0</v>
      </c>
      <c r="M88" s="24">
        <v>0</v>
      </c>
      <c r="N88" s="24">
        <v>0</v>
      </c>
      <c r="O88" s="24">
        <v>0</v>
      </c>
      <c r="P88" s="24">
        <v>0</v>
      </c>
      <c r="Q88" s="24">
        <v>0</v>
      </c>
      <c r="R88" s="17">
        <v>0</v>
      </c>
      <c r="S88" s="24">
        <v>0</v>
      </c>
      <c r="T88" s="24">
        <v>0</v>
      </c>
      <c r="U88" s="24">
        <v>0</v>
      </c>
      <c r="V88" s="157">
        <v>5173</v>
      </c>
      <c r="W88" s="157">
        <v>5173</v>
      </c>
      <c r="X88" s="84">
        <v>0</v>
      </c>
      <c r="Y88" s="84">
        <v>0</v>
      </c>
      <c r="Z88" s="84">
        <v>0</v>
      </c>
      <c r="AA88" s="168">
        <v>0</v>
      </c>
      <c r="AB88" s="168">
        <v>0</v>
      </c>
      <c r="AC88" s="168">
        <v>0</v>
      </c>
      <c r="AD88" s="88">
        <v>0</v>
      </c>
      <c r="AE88" s="88">
        <v>0</v>
      </c>
      <c r="AF88" s="88">
        <v>0</v>
      </c>
      <c r="AG88" s="80">
        <v>0</v>
      </c>
      <c r="AH88" s="89">
        <f t="shared" si="30"/>
        <v>0</v>
      </c>
      <c r="AI88" s="13">
        <f t="shared" si="31"/>
        <v>155.19</v>
      </c>
      <c r="AJ88" s="13">
        <f t="shared" si="32"/>
        <v>48</v>
      </c>
      <c r="AK88" s="18">
        <v>0</v>
      </c>
      <c r="AL88" s="13">
        <v>48</v>
      </c>
      <c r="AM88" s="50">
        <f t="shared" si="33"/>
        <v>4.6556999999999995</v>
      </c>
      <c r="AN88" s="104">
        <f t="shared" si="34"/>
        <v>1.3967099999999999</v>
      </c>
      <c r="AO88" s="102">
        <f t="shared" si="35"/>
        <v>0.79146899999999987</v>
      </c>
      <c r="AP88" s="19">
        <f t="shared" si="36"/>
        <v>69.070172047167986</v>
      </c>
      <c r="AQ88" s="18">
        <f t="shared" si="37"/>
        <v>5</v>
      </c>
      <c r="AR88" s="117">
        <f t="shared" si="38"/>
        <v>8</v>
      </c>
      <c r="AS88" s="19">
        <f t="shared" si="39"/>
        <v>30.929827952832014</v>
      </c>
      <c r="AT88" s="107">
        <f t="shared" si="40"/>
        <v>243.29466761464627</v>
      </c>
      <c r="AU88" s="100">
        <f t="shared" si="41"/>
        <v>0</v>
      </c>
      <c r="AV88" s="46">
        <f t="shared" si="42"/>
        <v>0</v>
      </c>
      <c r="AW88" s="48">
        <f t="shared" si="43"/>
        <v>100</v>
      </c>
      <c r="AX88" s="18">
        <f t="shared" si="44"/>
        <v>10</v>
      </c>
      <c r="AY88" s="117">
        <f t="shared" si="45"/>
        <v>25</v>
      </c>
      <c r="AZ88" s="151">
        <v>0</v>
      </c>
      <c r="BA88" s="21">
        <f t="shared" si="46"/>
        <v>0</v>
      </c>
      <c r="BB88" s="20">
        <v>0</v>
      </c>
      <c r="BC88" s="36" t="s">
        <v>360</v>
      </c>
      <c r="BD88" s="20">
        <v>2</v>
      </c>
      <c r="BE88" s="20">
        <f t="shared" si="25"/>
        <v>16</v>
      </c>
      <c r="BF88" s="20">
        <v>4</v>
      </c>
      <c r="BG88" s="20">
        <f t="shared" si="26"/>
        <v>32</v>
      </c>
      <c r="BH88" s="20">
        <v>0</v>
      </c>
      <c r="BI88" s="20">
        <v>6</v>
      </c>
      <c r="BJ88" s="20">
        <v>0</v>
      </c>
      <c r="BK88" s="20">
        <v>0</v>
      </c>
      <c r="BL88" s="20" t="s">
        <v>356</v>
      </c>
      <c r="BM88" s="20" t="s">
        <v>357</v>
      </c>
      <c r="BN88" s="71">
        <f t="shared" si="47"/>
        <v>33</v>
      </c>
      <c r="BO88" s="123">
        <f t="shared" si="48"/>
        <v>44</v>
      </c>
      <c r="BP88" s="71">
        <f t="shared" si="49"/>
        <v>44</v>
      </c>
      <c r="BQ88" s="138">
        <v>21</v>
      </c>
      <c r="BR88" s="138">
        <v>55</v>
      </c>
      <c r="BS88" s="63"/>
      <c r="BT88" s="63"/>
      <c r="BU88" s="63"/>
    </row>
    <row r="89" spans="1:73" ht="19.5" thickBot="1" x14ac:dyDescent="0.35">
      <c r="A89" s="67" t="s">
        <v>216</v>
      </c>
      <c r="B89" s="67" t="s">
        <v>222</v>
      </c>
      <c r="C89" s="129" t="s">
        <v>277</v>
      </c>
      <c r="D89" s="148">
        <v>6286</v>
      </c>
      <c r="E89" s="148"/>
      <c r="F89" s="20">
        <v>255.2</v>
      </c>
      <c r="G89" s="18">
        <f t="shared" si="27"/>
        <v>10</v>
      </c>
      <c r="H89" s="117">
        <f t="shared" si="28"/>
        <v>3</v>
      </c>
      <c r="I89" s="68" t="s">
        <v>284</v>
      </c>
      <c r="J89" s="69">
        <f t="shared" si="29"/>
        <v>5</v>
      </c>
      <c r="K89" s="17">
        <v>2</v>
      </c>
      <c r="L89" s="17">
        <v>0</v>
      </c>
      <c r="M89" s="17">
        <v>0</v>
      </c>
      <c r="N89" s="17">
        <v>0</v>
      </c>
      <c r="O89" s="17">
        <v>0</v>
      </c>
      <c r="P89" s="17">
        <v>0</v>
      </c>
      <c r="Q89" s="17">
        <v>0</v>
      </c>
      <c r="R89" s="17">
        <v>0</v>
      </c>
      <c r="S89" s="17">
        <v>0</v>
      </c>
      <c r="T89" s="17">
        <v>0</v>
      </c>
      <c r="U89" s="17">
        <v>0</v>
      </c>
      <c r="V89" s="157">
        <v>7408</v>
      </c>
      <c r="W89" s="157">
        <v>7408</v>
      </c>
      <c r="X89" s="202">
        <v>0</v>
      </c>
      <c r="Y89" s="202">
        <v>0</v>
      </c>
      <c r="Z89" s="202">
        <v>0</v>
      </c>
      <c r="AA89" s="184">
        <v>0</v>
      </c>
      <c r="AB89" s="184">
        <v>0</v>
      </c>
      <c r="AC89" s="184">
        <v>0</v>
      </c>
      <c r="AD89" s="185">
        <v>0</v>
      </c>
      <c r="AE89" s="185">
        <v>0</v>
      </c>
      <c r="AF89" s="185">
        <v>0</v>
      </c>
      <c r="AG89" s="167">
        <v>0</v>
      </c>
      <c r="AH89" s="89">
        <f t="shared" si="30"/>
        <v>0</v>
      </c>
      <c r="AI89" s="13">
        <f t="shared" si="31"/>
        <v>222.24</v>
      </c>
      <c r="AJ89" s="13">
        <f t="shared" si="32"/>
        <v>69</v>
      </c>
      <c r="AK89" s="18">
        <v>0</v>
      </c>
      <c r="AL89" s="13">
        <v>69</v>
      </c>
      <c r="AM89" s="50">
        <f t="shared" si="33"/>
        <v>6.6672000000000002</v>
      </c>
      <c r="AN89" s="104">
        <f t="shared" si="34"/>
        <v>2.0001600000000002</v>
      </c>
      <c r="AO89" s="102">
        <f t="shared" si="35"/>
        <v>1.133424</v>
      </c>
      <c r="AP89" s="19">
        <f t="shared" si="36"/>
        <v>68.952483801295898</v>
      </c>
      <c r="AQ89" s="18">
        <f t="shared" si="37"/>
        <v>5</v>
      </c>
      <c r="AR89" s="117">
        <f t="shared" si="38"/>
        <v>8</v>
      </c>
      <c r="AS89" s="19">
        <f t="shared" si="39"/>
        <v>31.047516198704102</v>
      </c>
      <c r="AT89" s="107">
        <f t="shared" si="40"/>
        <v>155.91447661469934</v>
      </c>
      <c r="AU89" s="100">
        <f t="shared" si="41"/>
        <v>0</v>
      </c>
      <c r="AV89" s="46">
        <f t="shared" si="42"/>
        <v>0</v>
      </c>
      <c r="AW89" s="48">
        <f t="shared" si="43"/>
        <v>100</v>
      </c>
      <c r="AX89" s="18">
        <f t="shared" si="44"/>
        <v>10</v>
      </c>
      <c r="AY89" s="117">
        <f t="shared" si="45"/>
        <v>25</v>
      </c>
      <c r="AZ89" s="151">
        <v>0</v>
      </c>
      <c r="BA89" s="21">
        <f t="shared" si="46"/>
        <v>0</v>
      </c>
      <c r="BB89" s="28">
        <v>0</v>
      </c>
      <c r="BC89" s="37" t="s">
        <v>305</v>
      </c>
      <c r="BD89" s="28">
        <v>2</v>
      </c>
      <c r="BE89" s="20">
        <f t="shared" si="25"/>
        <v>16</v>
      </c>
      <c r="BF89" s="28">
        <v>3</v>
      </c>
      <c r="BG89" s="20">
        <f t="shared" si="26"/>
        <v>24</v>
      </c>
      <c r="BH89" s="28">
        <v>0</v>
      </c>
      <c r="BI89" s="28">
        <v>8</v>
      </c>
      <c r="BJ89" s="20">
        <v>10</v>
      </c>
      <c r="BK89" s="20">
        <v>0</v>
      </c>
      <c r="BL89" s="28" t="s">
        <v>308</v>
      </c>
      <c r="BM89" s="28" t="s">
        <v>309</v>
      </c>
      <c r="BN89" s="71">
        <f t="shared" si="47"/>
        <v>40</v>
      </c>
      <c r="BO89" s="123">
        <f t="shared" si="48"/>
        <v>51</v>
      </c>
      <c r="BP89" s="127">
        <f t="shared" si="49"/>
        <v>41</v>
      </c>
      <c r="BQ89" s="138">
        <v>44</v>
      </c>
      <c r="BR89" s="138">
        <v>70</v>
      </c>
      <c r="BS89" s="63"/>
      <c r="BT89" s="63"/>
      <c r="BU89" s="63"/>
    </row>
    <row r="90" spans="1:73" ht="19.5" thickBot="1" x14ac:dyDescent="0.35">
      <c r="A90" s="67" t="s">
        <v>216</v>
      </c>
      <c r="B90" s="67" t="s">
        <v>228</v>
      </c>
      <c r="C90" s="129" t="s">
        <v>236</v>
      </c>
      <c r="D90" s="148">
        <v>6450</v>
      </c>
      <c r="E90" s="148"/>
      <c r="F90" s="20">
        <v>181.2</v>
      </c>
      <c r="G90" s="18">
        <f t="shared" si="27"/>
        <v>10</v>
      </c>
      <c r="H90" s="117">
        <f t="shared" si="28"/>
        <v>3</v>
      </c>
      <c r="I90" s="68" t="s">
        <v>283</v>
      </c>
      <c r="J90" s="69">
        <f t="shared" si="29"/>
        <v>8</v>
      </c>
      <c r="K90" s="17">
        <v>3</v>
      </c>
      <c r="L90" s="17">
        <v>0</v>
      </c>
      <c r="M90" s="17">
        <v>0</v>
      </c>
      <c r="N90" s="17">
        <v>0</v>
      </c>
      <c r="O90" s="17">
        <v>0</v>
      </c>
      <c r="P90" s="17">
        <v>0</v>
      </c>
      <c r="Q90" s="17">
        <v>0</v>
      </c>
      <c r="R90" s="17">
        <v>0</v>
      </c>
      <c r="S90" s="17">
        <v>0</v>
      </c>
      <c r="T90" s="17">
        <v>0</v>
      </c>
      <c r="U90" s="17">
        <v>0</v>
      </c>
      <c r="V90" s="157">
        <v>5732</v>
      </c>
      <c r="W90" s="157">
        <v>5732</v>
      </c>
      <c r="X90" s="84">
        <v>2</v>
      </c>
      <c r="Y90" s="84">
        <v>0</v>
      </c>
      <c r="Z90" s="84">
        <v>0</v>
      </c>
      <c r="AA90" s="168">
        <v>0</v>
      </c>
      <c r="AB90" s="168">
        <v>0</v>
      </c>
      <c r="AC90" s="168">
        <v>0</v>
      </c>
      <c r="AD90" s="88">
        <v>0</v>
      </c>
      <c r="AE90" s="88">
        <v>0</v>
      </c>
      <c r="AF90" s="88">
        <v>0</v>
      </c>
      <c r="AG90" s="80">
        <v>0</v>
      </c>
      <c r="AH90" s="89">
        <f t="shared" si="30"/>
        <v>2</v>
      </c>
      <c r="AI90" s="13">
        <f t="shared" si="31"/>
        <v>171.96</v>
      </c>
      <c r="AJ90" s="13">
        <f t="shared" si="32"/>
        <v>54</v>
      </c>
      <c r="AK90" s="18">
        <v>0</v>
      </c>
      <c r="AL90" s="13">
        <v>54</v>
      </c>
      <c r="AM90" s="50">
        <f t="shared" si="33"/>
        <v>5.1588000000000003</v>
      </c>
      <c r="AN90" s="104">
        <f t="shared" si="34"/>
        <v>1.5476400000000001</v>
      </c>
      <c r="AO90" s="102">
        <f t="shared" si="35"/>
        <v>0.876996</v>
      </c>
      <c r="AP90" s="19">
        <f t="shared" si="36"/>
        <v>68.597348220516395</v>
      </c>
      <c r="AQ90" s="18">
        <f t="shared" si="37"/>
        <v>5</v>
      </c>
      <c r="AR90" s="130">
        <f t="shared" si="38"/>
        <v>8</v>
      </c>
      <c r="AS90" s="19">
        <f t="shared" si="39"/>
        <v>31.402651779483598</v>
      </c>
      <c r="AT90" s="107">
        <f t="shared" si="40"/>
        <v>117.57265116279071</v>
      </c>
      <c r="AU90" s="100">
        <f t="shared" si="41"/>
        <v>31.007751937984498</v>
      </c>
      <c r="AV90" s="46">
        <f t="shared" si="42"/>
        <v>31.007751937984498</v>
      </c>
      <c r="AW90" s="48">
        <f t="shared" si="43"/>
        <v>73.626730679865958</v>
      </c>
      <c r="AX90" s="18">
        <f t="shared" si="44"/>
        <v>5</v>
      </c>
      <c r="AY90" s="117">
        <f t="shared" si="45"/>
        <v>8</v>
      </c>
      <c r="AZ90" s="151">
        <v>0</v>
      </c>
      <c r="BA90" s="21">
        <f t="shared" si="46"/>
        <v>0</v>
      </c>
      <c r="BB90" s="20">
        <v>0</v>
      </c>
      <c r="BC90" s="36"/>
      <c r="BD90" s="20">
        <v>1</v>
      </c>
      <c r="BE90" s="20">
        <f t="shared" si="25"/>
        <v>8</v>
      </c>
      <c r="BF90" s="20">
        <v>6</v>
      </c>
      <c r="BG90" s="20">
        <f t="shared" si="26"/>
        <v>48</v>
      </c>
      <c r="BH90" s="20">
        <v>0</v>
      </c>
      <c r="BI90" s="20">
        <v>9</v>
      </c>
      <c r="BJ90" s="20">
        <v>5</v>
      </c>
      <c r="BK90" s="28">
        <v>0</v>
      </c>
      <c r="BL90" s="20" t="s">
        <v>308</v>
      </c>
      <c r="BM90" s="20" t="s">
        <v>309</v>
      </c>
      <c r="BN90" s="70">
        <f t="shared" si="47"/>
        <v>33</v>
      </c>
      <c r="BO90" s="123">
        <f t="shared" si="48"/>
        <v>32</v>
      </c>
      <c r="BP90" s="71">
        <f t="shared" si="49"/>
        <v>27</v>
      </c>
      <c r="BQ90" s="138">
        <v>24</v>
      </c>
      <c r="BR90" s="138">
        <v>51</v>
      </c>
      <c r="BS90" s="63"/>
      <c r="BT90" s="63"/>
      <c r="BU90" s="63"/>
    </row>
    <row r="91" spans="1:73" ht="19.5" thickBot="1" x14ac:dyDescent="0.35">
      <c r="A91" s="67" t="s">
        <v>2</v>
      </c>
      <c r="B91" s="67" t="s">
        <v>36</v>
      </c>
      <c r="C91" s="129" t="s">
        <v>53</v>
      </c>
      <c r="D91" s="148">
        <v>15860</v>
      </c>
      <c r="E91" s="148"/>
      <c r="F91" s="16">
        <v>254.1</v>
      </c>
      <c r="G91" s="18">
        <f t="shared" si="27"/>
        <v>10</v>
      </c>
      <c r="H91" s="117">
        <f t="shared" si="28"/>
        <v>3</v>
      </c>
      <c r="I91" s="68" t="s">
        <v>284</v>
      </c>
      <c r="J91" s="69">
        <f t="shared" si="29"/>
        <v>5</v>
      </c>
      <c r="K91" s="26">
        <v>1</v>
      </c>
      <c r="L91" s="26">
        <v>0</v>
      </c>
      <c r="M91" s="26">
        <v>0</v>
      </c>
      <c r="N91" s="26">
        <v>0</v>
      </c>
      <c r="O91" s="26">
        <v>0</v>
      </c>
      <c r="P91" s="26">
        <v>0</v>
      </c>
      <c r="Q91" s="26">
        <v>0</v>
      </c>
      <c r="R91" s="17">
        <v>0</v>
      </c>
      <c r="S91" s="26">
        <v>0</v>
      </c>
      <c r="T91" s="26">
        <v>0</v>
      </c>
      <c r="U91" s="26">
        <v>0</v>
      </c>
      <c r="V91" s="157">
        <v>5918</v>
      </c>
      <c r="W91" s="157">
        <v>5918</v>
      </c>
      <c r="X91" s="84">
        <v>2</v>
      </c>
      <c r="Y91" s="84">
        <v>0</v>
      </c>
      <c r="Z91" s="84">
        <v>0</v>
      </c>
      <c r="AA91" s="168">
        <v>6</v>
      </c>
      <c r="AB91" s="168">
        <v>0</v>
      </c>
      <c r="AC91" s="168">
        <v>0</v>
      </c>
      <c r="AD91" s="88">
        <v>2</v>
      </c>
      <c r="AE91" s="88">
        <v>0</v>
      </c>
      <c r="AF91" s="88">
        <v>0</v>
      </c>
      <c r="AG91" s="80">
        <v>0</v>
      </c>
      <c r="AH91" s="89">
        <f t="shared" si="30"/>
        <v>10</v>
      </c>
      <c r="AI91" s="13">
        <f t="shared" si="31"/>
        <v>177.54</v>
      </c>
      <c r="AJ91" s="13">
        <f t="shared" si="32"/>
        <v>56</v>
      </c>
      <c r="AK91" s="18">
        <v>0</v>
      </c>
      <c r="AL91" s="13">
        <v>56</v>
      </c>
      <c r="AM91" s="50">
        <f t="shared" si="33"/>
        <v>5.3262</v>
      </c>
      <c r="AN91" s="104">
        <f t="shared" si="34"/>
        <v>1.5978600000000001</v>
      </c>
      <c r="AO91" s="102">
        <f t="shared" si="35"/>
        <v>0.90545399999999998</v>
      </c>
      <c r="AP91" s="19">
        <f t="shared" si="36"/>
        <v>68.457812323983319</v>
      </c>
      <c r="AQ91" s="18">
        <f t="shared" si="37"/>
        <v>5</v>
      </c>
      <c r="AR91" s="117">
        <f t="shared" si="38"/>
        <v>8</v>
      </c>
      <c r="AS91" s="19">
        <f t="shared" si="39"/>
        <v>31.542187676016674</v>
      </c>
      <c r="AT91" s="107">
        <f t="shared" si="40"/>
        <v>49.366418663303911</v>
      </c>
      <c r="AU91" s="100">
        <f t="shared" si="41"/>
        <v>12.610340479192939</v>
      </c>
      <c r="AV91" s="46">
        <f t="shared" si="42"/>
        <v>63.051702395964689</v>
      </c>
      <c r="AW91" s="48">
        <f t="shared" si="43"/>
        <v>-27.721848380372005</v>
      </c>
      <c r="AX91" s="18">
        <f t="shared" si="44"/>
        <v>0</v>
      </c>
      <c r="AY91" s="117">
        <f t="shared" si="45"/>
        <v>0</v>
      </c>
      <c r="AZ91" s="151">
        <v>4</v>
      </c>
      <c r="BA91" s="21">
        <f t="shared" si="46"/>
        <v>25.220680958385877</v>
      </c>
      <c r="BB91" s="20">
        <v>1</v>
      </c>
      <c r="BC91" s="36"/>
      <c r="BD91" s="20">
        <v>1</v>
      </c>
      <c r="BE91" s="20">
        <f t="shared" si="25"/>
        <v>8</v>
      </c>
      <c r="BF91" s="20">
        <v>2</v>
      </c>
      <c r="BG91" s="20">
        <f t="shared" si="26"/>
        <v>16</v>
      </c>
      <c r="BH91" s="20">
        <v>1</v>
      </c>
      <c r="BI91" s="20">
        <v>10</v>
      </c>
      <c r="BJ91" s="20">
        <v>10</v>
      </c>
      <c r="BK91" s="20">
        <v>0</v>
      </c>
      <c r="BL91" s="20" t="s">
        <v>356</v>
      </c>
      <c r="BM91" s="20" t="s">
        <v>357</v>
      </c>
      <c r="BN91" s="70">
        <f t="shared" si="47"/>
        <v>30</v>
      </c>
      <c r="BO91" s="123">
        <f t="shared" si="48"/>
        <v>26</v>
      </c>
      <c r="BP91" s="71">
        <f t="shared" si="49"/>
        <v>16</v>
      </c>
      <c r="BQ91" s="138">
        <v>24</v>
      </c>
      <c r="BR91" s="138">
        <v>46</v>
      </c>
    </row>
    <row r="92" spans="1:73" ht="19.5" thickBot="1" x14ac:dyDescent="0.35">
      <c r="A92" s="67" t="s">
        <v>2</v>
      </c>
      <c r="B92" s="67" t="s">
        <v>36</v>
      </c>
      <c r="C92" s="129" t="s">
        <v>56</v>
      </c>
      <c r="D92" s="148">
        <v>15723</v>
      </c>
      <c r="E92" s="148"/>
      <c r="F92" s="16">
        <v>256.10000000000002</v>
      </c>
      <c r="G92" s="18">
        <f t="shared" si="27"/>
        <v>10</v>
      </c>
      <c r="H92" s="117">
        <f t="shared" si="28"/>
        <v>3</v>
      </c>
      <c r="I92" s="68" t="s">
        <v>284</v>
      </c>
      <c r="J92" s="69">
        <f t="shared" si="29"/>
        <v>5</v>
      </c>
      <c r="K92" s="26">
        <v>4</v>
      </c>
      <c r="L92" s="26">
        <v>0</v>
      </c>
      <c r="M92" s="26">
        <v>0</v>
      </c>
      <c r="N92" s="26">
        <v>0</v>
      </c>
      <c r="O92" s="26">
        <v>0</v>
      </c>
      <c r="P92" s="26">
        <v>0</v>
      </c>
      <c r="Q92" s="26">
        <v>0</v>
      </c>
      <c r="R92" s="17">
        <v>0</v>
      </c>
      <c r="S92" s="26">
        <v>0</v>
      </c>
      <c r="T92" s="26">
        <v>0</v>
      </c>
      <c r="U92" s="26">
        <v>0</v>
      </c>
      <c r="V92" s="157">
        <v>7172</v>
      </c>
      <c r="W92" s="157">
        <v>7172</v>
      </c>
      <c r="X92" s="165">
        <v>0</v>
      </c>
      <c r="Y92" s="165">
        <v>0</v>
      </c>
      <c r="Z92" s="165">
        <v>0</v>
      </c>
      <c r="AA92" s="209">
        <v>0</v>
      </c>
      <c r="AB92" s="209">
        <v>0</v>
      </c>
      <c r="AC92" s="209">
        <v>0</v>
      </c>
      <c r="AD92" s="166">
        <v>0</v>
      </c>
      <c r="AE92" s="166">
        <v>0</v>
      </c>
      <c r="AF92" s="166">
        <v>0</v>
      </c>
      <c r="AG92" s="167">
        <v>1</v>
      </c>
      <c r="AH92" s="89">
        <f t="shared" si="30"/>
        <v>1</v>
      </c>
      <c r="AI92" s="13">
        <f t="shared" si="31"/>
        <v>215.16</v>
      </c>
      <c r="AJ92" s="13">
        <f t="shared" si="32"/>
        <v>68</v>
      </c>
      <c r="AK92" s="18">
        <v>0</v>
      </c>
      <c r="AL92" s="13">
        <v>68</v>
      </c>
      <c r="AM92" s="50">
        <f t="shared" si="33"/>
        <v>6.4548000000000005</v>
      </c>
      <c r="AN92" s="104">
        <f t="shared" si="34"/>
        <v>1.9364400000000002</v>
      </c>
      <c r="AO92" s="102">
        <f t="shared" si="35"/>
        <v>1.0973160000000002</v>
      </c>
      <c r="AP92" s="19">
        <f t="shared" si="36"/>
        <v>68.395612567391709</v>
      </c>
      <c r="AQ92" s="18">
        <f t="shared" si="37"/>
        <v>5</v>
      </c>
      <c r="AR92" s="117">
        <f t="shared" si="38"/>
        <v>8</v>
      </c>
      <c r="AS92" s="19">
        <f t="shared" si="39"/>
        <v>31.604387432608295</v>
      </c>
      <c r="AT92" s="107">
        <f t="shared" si="40"/>
        <v>60.348254149971368</v>
      </c>
      <c r="AU92" s="100">
        <f t="shared" si="41"/>
        <v>0</v>
      </c>
      <c r="AV92" s="46">
        <f t="shared" si="42"/>
        <v>6.3601093938815758</v>
      </c>
      <c r="AW92" s="48">
        <f t="shared" si="43"/>
        <v>89.46098858456439</v>
      </c>
      <c r="AX92" s="18">
        <f t="shared" si="44"/>
        <v>8</v>
      </c>
      <c r="AY92" s="117">
        <f t="shared" si="45"/>
        <v>20</v>
      </c>
      <c r="AZ92" s="151">
        <v>1</v>
      </c>
      <c r="BA92" s="21">
        <f t="shared" si="46"/>
        <v>6.3601093938815758</v>
      </c>
      <c r="BB92" s="20">
        <v>0</v>
      </c>
      <c r="BC92" s="36" t="s">
        <v>373</v>
      </c>
      <c r="BD92" s="20">
        <v>4</v>
      </c>
      <c r="BE92" s="20">
        <f t="shared" si="25"/>
        <v>32</v>
      </c>
      <c r="BF92" s="20">
        <v>9</v>
      </c>
      <c r="BG92" s="20">
        <f t="shared" si="26"/>
        <v>72</v>
      </c>
      <c r="BH92" s="20">
        <v>0</v>
      </c>
      <c r="BI92" s="20">
        <v>13</v>
      </c>
      <c r="BJ92" s="20">
        <v>0</v>
      </c>
      <c r="BK92" s="20">
        <v>0</v>
      </c>
      <c r="BL92" s="20" t="s">
        <v>356</v>
      </c>
      <c r="BM92" s="20" t="s">
        <v>357</v>
      </c>
      <c r="BN92" s="76">
        <f t="shared" si="47"/>
        <v>28</v>
      </c>
      <c r="BO92" s="122">
        <f t="shared" si="48"/>
        <v>36</v>
      </c>
      <c r="BP92" s="127">
        <f t="shared" si="49"/>
        <v>36</v>
      </c>
      <c r="BQ92" s="138">
        <v>66</v>
      </c>
      <c r="BR92" s="138">
        <v>88</v>
      </c>
      <c r="BS92" s="63"/>
      <c r="BT92" s="63"/>
      <c r="BU92" s="63"/>
    </row>
    <row r="93" spans="1:73" ht="19.5" thickBot="1" x14ac:dyDescent="0.35">
      <c r="A93" s="67" t="s">
        <v>124</v>
      </c>
      <c r="B93" s="67" t="s">
        <v>192</v>
      </c>
      <c r="C93" s="129" t="s">
        <v>197</v>
      </c>
      <c r="D93" s="148">
        <v>8138</v>
      </c>
      <c r="E93" s="148"/>
      <c r="F93" s="16">
        <v>88.6</v>
      </c>
      <c r="G93" s="18">
        <f t="shared" si="27"/>
        <v>8</v>
      </c>
      <c r="H93" s="117">
        <f t="shared" si="28"/>
        <v>0</v>
      </c>
      <c r="I93" s="68" t="s">
        <v>282</v>
      </c>
      <c r="J93" s="69">
        <f t="shared" si="29"/>
        <v>10</v>
      </c>
      <c r="K93" s="17">
        <v>2</v>
      </c>
      <c r="L93" s="17">
        <v>1</v>
      </c>
      <c r="M93" s="17">
        <v>0</v>
      </c>
      <c r="N93" s="17">
        <v>0</v>
      </c>
      <c r="O93" s="17">
        <v>0</v>
      </c>
      <c r="P93" s="17">
        <v>0</v>
      </c>
      <c r="Q93" s="17">
        <v>0</v>
      </c>
      <c r="R93" s="17">
        <v>0</v>
      </c>
      <c r="S93" s="17">
        <v>0</v>
      </c>
      <c r="T93" s="17">
        <v>0</v>
      </c>
      <c r="U93" s="17">
        <v>0</v>
      </c>
      <c r="V93" s="157">
        <v>6308</v>
      </c>
      <c r="W93" s="157">
        <v>6308</v>
      </c>
      <c r="X93" s="186">
        <v>1</v>
      </c>
      <c r="Y93" s="186">
        <v>0</v>
      </c>
      <c r="Z93" s="186">
        <v>0</v>
      </c>
      <c r="AA93" s="190">
        <v>0</v>
      </c>
      <c r="AB93" s="190">
        <v>0</v>
      </c>
      <c r="AC93" s="190">
        <v>0</v>
      </c>
      <c r="AD93" s="268">
        <v>0</v>
      </c>
      <c r="AE93" s="268">
        <v>0</v>
      </c>
      <c r="AF93" s="268">
        <v>0</v>
      </c>
      <c r="AG93" s="270">
        <v>0</v>
      </c>
      <c r="AH93" s="89">
        <f t="shared" si="30"/>
        <v>1</v>
      </c>
      <c r="AI93" s="13">
        <f t="shared" si="31"/>
        <v>189.24</v>
      </c>
      <c r="AJ93" s="13">
        <f t="shared" si="32"/>
        <v>60</v>
      </c>
      <c r="AK93" s="18">
        <v>1</v>
      </c>
      <c r="AL93" s="13">
        <v>59</v>
      </c>
      <c r="AM93" s="50">
        <f t="shared" si="33"/>
        <v>5.6772</v>
      </c>
      <c r="AN93" s="104">
        <f t="shared" si="34"/>
        <v>1.70316</v>
      </c>
      <c r="AO93" s="102">
        <f t="shared" si="35"/>
        <v>0.96512399999999998</v>
      </c>
      <c r="AP93" s="19">
        <f t="shared" si="36"/>
        <v>68.294229549778066</v>
      </c>
      <c r="AQ93" s="18">
        <f t="shared" si="37"/>
        <v>5</v>
      </c>
      <c r="AR93" s="117">
        <f t="shared" si="38"/>
        <v>8</v>
      </c>
      <c r="AS93" s="19">
        <f t="shared" si="39"/>
        <v>31.705770450221937</v>
      </c>
      <c r="AT93" s="107">
        <f t="shared" si="40"/>
        <v>102.54956991889898</v>
      </c>
      <c r="AU93" s="100">
        <f t="shared" si="41"/>
        <v>12.28803145736053</v>
      </c>
      <c r="AV93" s="46">
        <f t="shared" si="42"/>
        <v>12.28803145736053</v>
      </c>
      <c r="AW93" s="48">
        <f t="shared" si="43"/>
        <v>88.017471485176884</v>
      </c>
      <c r="AX93" s="18">
        <f t="shared" si="44"/>
        <v>8</v>
      </c>
      <c r="AY93" s="117">
        <f t="shared" si="45"/>
        <v>20</v>
      </c>
      <c r="AZ93" s="151">
        <v>0</v>
      </c>
      <c r="BA93" s="21">
        <f t="shared" si="46"/>
        <v>0</v>
      </c>
      <c r="BB93" s="20">
        <v>0</v>
      </c>
      <c r="BC93" s="36" t="s">
        <v>334</v>
      </c>
      <c r="BD93" s="20">
        <v>3</v>
      </c>
      <c r="BE93" s="20">
        <f t="shared" si="25"/>
        <v>24</v>
      </c>
      <c r="BF93" s="20">
        <v>6</v>
      </c>
      <c r="BG93" s="20">
        <f t="shared" si="26"/>
        <v>48</v>
      </c>
      <c r="BH93" s="20">
        <v>0</v>
      </c>
      <c r="BI93" s="20">
        <v>12</v>
      </c>
      <c r="BJ93" s="20">
        <v>0</v>
      </c>
      <c r="BK93" s="20">
        <v>0</v>
      </c>
      <c r="BL93" s="20" t="s">
        <v>308</v>
      </c>
      <c r="BM93" s="20" t="s">
        <v>309</v>
      </c>
      <c r="BN93" s="71">
        <f t="shared" si="47"/>
        <v>31</v>
      </c>
      <c r="BO93" s="123">
        <f t="shared" si="48"/>
        <v>38</v>
      </c>
      <c r="BP93" s="71">
        <f t="shared" si="49"/>
        <v>38</v>
      </c>
      <c r="BQ93" s="138">
        <v>37</v>
      </c>
      <c r="BR93" s="138">
        <v>68</v>
      </c>
      <c r="BS93" s="63"/>
      <c r="BT93" s="63"/>
      <c r="BU93" s="63"/>
    </row>
    <row r="94" spans="1:73" ht="19.5" thickBot="1" x14ac:dyDescent="0.35">
      <c r="A94" s="67" t="s">
        <v>216</v>
      </c>
      <c r="B94" s="67" t="s">
        <v>222</v>
      </c>
      <c r="C94" s="129" t="s">
        <v>270</v>
      </c>
      <c r="D94" s="148">
        <v>8192</v>
      </c>
      <c r="E94" s="148"/>
      <c r="F94" s="20">
        <v>59.5</v>
      </c>
      <c r="G94" s="18">
        <f t="shared" si="27"/>
        <v>5</v>
      </c>
      <c r="H94" s="117">
        <f t="shared" si="28"/>
        <v>0</v>
      </c>
      <c r="I94" s="68" t="s">
        <v>283</v>
      </c>
      <c r="J94" s="69">
        <f t="shared" si="29"/>
        <v>8</v>
      </c>
      <c r="K94" s="17">
        <v>3</v>
      </c>
      <c r="L94" s="17">
        <v>0</v>
      </c>
      <c r="M94" s="17">
        <v>0</v>
      </c>
      <c r="N94" s="17">
        <v>0</v>
      </c>
      <c r="O94" s="17">
        <v>0</v>
      </c>
      <c r="P94" s="17">
        <v>0</v>
      </c>
      <c r="Q94" s="17">
        <v>0</v>
      </c>
      <c r="R94" s="17">
        <v>0</v>
      </c>
      <c r="S94" s="17">
        <v>0</v>
      </c>
      <c r="T94" s="17">
        <v>0</v>
      </c>
      <c r="U94" s="17">
        <v>0</v>
      </c>
      <c r="V94" s="157">
        <v>5846</v>
      </c>
      <c r="W94" s="157">
        <v>5846</v>
      </c>
      <c r="X94" s="84">
        <v>1</v>
      </c>
      <c r="Y94" s="84">
        <v>0</v>
      </c>
      <c r="Z94" s="84">
        <v>0</v>
      </c>
      <c r="AA94" s="168">
        <v>0</v>
      </c>
      <c r="AB94" s="168">
        <v>0</v>
      </c>
      <c r="AC94" s="168">
        <v>0</v>
      </c>
      <c r="AD94" s="88">
        <v>0</v>
      </c>
      <c r="AE94" s="88">
        <v>0</v>
      </c>
      <c r="AF94" s="88">
        <v>0</v>
      </c>
      <c r="AG94" s="80">
        <v>0</v>
      </c>
      <c r="AH94" s="89">
        <f t="shared" si="30"/>
        <v>1</v>
      </c>
      <c r="AI94" s="13">
        <f t="shared" si="31"/>
        <v>175.38</v>
      </c>
      <c r="AJ94" s="13">
        <f t="shared" si="32"/>
        <v>56</v>
      </c>
      <c r="AK94" s="18">
        <v>1</v>
      </c>
      <c r="AL94" s="13">
        <v>55</v>
      </c>
      <c r="AM94" s="50">
        <f t="shared" si="33"/>
        <v>5.2614000000000001</v>
      </c>
      <c r="AN94" s="104">
        <f t="shared" si="34"/>
        <v>1.5784200000000002</v>
      </c>
      <c r="AO94" s="102">
        <f t="shared" si="35"/>
        <v>0.89443799999999996</v>
      </c>
      <c r="AP94" s="19">
        <f t="shared" si="36"/>
        <v>68.06933515794276</v>
      </c>
      <c r="AQ94" s="18">
        <f t="shared" si="37"/>
        <v>5</v>
      </c>
      <c r="AR94" s="130">
        <f t="shared" si="38"/>
        <v>8</v>
      </c>
      <c r="AS94" s="19">
        <f t="shared" si="39"/>
        <v>31.930664842057251</v>
      </c>
      <c r="AT94" s="107">
        <f t="shared" si="40"/>
        <v>94.412329101562506</v>
      </c>
      <c r="AU94" s="100">
        <f t="shared" si="41"/>
        <v>12.20703125</v>
      </c>
      <c r="AV94" s="46">
        <f t="shared" si="42"/>
        <v>12.20703125</v>
      </c>
      <c r="AW94" s="48">
        <f t="shared" si="43"/>
        <v>87.070511482808044</v>
      </c>
      <c r="AX94" s="18">
        <f t="shared" si="44"/>
        <v>8</v>
      </c>
      <c r="AY94" s="117">
        <f t="shared" si="45"/>
        <v>20</v>
      </c>
      <c r="AZ94" s="151">
        <v>0</v>
      </c>
      <c r="BA94" s="21">
        <f t="shared" si="46"/>
        <v>0</v>
      </c>
      <c r="BB94" s="28">
        <v>0</v>
      </c>
      <c r="BC94" s="37" t="s">
        <v>306</v>
      </c>
      <c r="BD94" s="28">
        <v>3</v>
      </c>
      <c r="BE94" s="20">
        <f t="shared" si="25"/>
        <v>24</v>
      </c>
      <c r="BF94" s="28">
        <v>6</v>
      </c>
      <c r="BG94" s="20">
        <f t="shared" si="26"/>
        <v>48</v>
      </c>
      <c r="BH94" s="28">
        <v>0</v>
      </c>
      <c r="BI94" s="28">
        <v>9</v>
      </c>
      <c r="BJ94" s="28">
        <v>0</v>
      </c>
      <c r="BK94" s="20">
        <v>0</v>
      </c>
      <c r="BL94" s="28" t="s">
        <v>308</v>
      </c>
      <c r="BM94" s="28" t="s">
        <v>309</v>
      </c>
      <c r="BN94" s="76">
        <f t="shared" si="47"/>
        <v>26</v>
      </c>
      <c r="BO94" s="123">
        <f t="shared" si="48"/>
        <v>36</v>
      </c>
      <c r="BP94" s="71">
        <f t="shared" si="49"/>
        <v>36</v>
      </c>
      <c r="BQ94" s="138">
        <v>43</v>
      </c>
      <c r="BR94" s="138">
        <v>63</v>
      </c>
    </row>
    <row r="95" spans="1:73" ht="19.5" thickBot="1" x14ac:dyDescent="0.35">
      <c r="A95" s="67" t="s">
        <v>2</v>
      </c>
      <c r="B95" s="67" t="s">
        <v>36</v>
      </c>
      <c r="C95" s="129" t="s">
        <v>46</v>
      </c>
      <c r="D95" s="148">
        <v>87238</v>
      </c>
      <c r="E95" s="148">
        <v>83285</v>
      </c>
      <c r="F95" s="16">
        <v>502.8</v>
      </c>
      <c r="G95" s="18">
        <f t="shared" si="27"/>
        <v>10</v>
      </c>
      <c r="H95" s="117">
        <f t="shared" si="28"/>
        <v>5</v>
      </c>
      <c r="I95" s="68" t="s">
        <v>285</v>
      </c>
      <c r="J95" s="69">
        <f t="shared" si="29"/>
        <v>3</v>
      </c>
      <c r="K95" s="26">
        <v>2</v>
      </c>
      <c r="L95" s="26">
        <v>2</v>
      </c>
      <c r="M95" s="26">
        <v>4</v>
      </c>
      <c r="N95" s="26">
        <v>1</v>
      </c>
      <c r="O95" s="26">
        <v>0</v>
      </c>
      <c r="P95" s="26">
        <v>4</v>
      </c>
      <c r="Q95" s="26">
        <v>0</v>
      </c>
      <c r="R95" s="17">
        <v>0</v>
      </c>
      <c r="S95" s="26">
        <v>0</v>
      </c>
      <c r="T95" s="26">
        <v>0</v>
      </c>
      <c r="U95" s="26">
        <v>0</v>
      </c>
      <c r="V95" s="157">
        <v>41529</v>
      </c>
      <c r="W95" s="157">
        <v>41529</v>
      </c>
      <c r="X95" s="84">
        <v>6</v>
      </c>
      <c r="Y95" s="84">
        <v>0</v>
      </c>
      <c r="Z95" s="84">
        <v>0</v>
      </c>
      <c r="AA95" s="168">
        <v>1</v>
      </c>
      <c r="AB95" s="168">
        <v>0</v>
      </c>
      <c r="AC95" s="168">
        <v>0</v>
      </c>
      <c r="AD95" s="88">
        <v>2</v>
      </c>
      <c r="AE95" s="88">
        <v>0</v>
      </c>
      <c r="AF95" s="88">
        <v>0</v>
      </c>
      <c r="AG95" s="80">
        <v>0</v>
      </c>
      <c r="AH95" s="89">
        <f t="shared" si="30"/>
        <v>9</v>
      </c>
      <c r="AI95" s="13">
        <f t="shared" si="31"/>
        <v>1245.8699999999999</v>
      </c>
      <c r="AJ95" s="13">
        <f t="shared" si="32"/>
        <v>398</v>
      </c>
      <c r="AK95" s="18">
        <v>3</v>
      </c>
      <c r="AL95" s="13">
        <v>395</v>
      </c>
      <c r="AM95" s="50">
        <f t="shared" si="33"/>
        <v>37.376099999999994</v>
      </c>
      <c r="AN95" s="104">
        <f t="shared" si="34"/>
        <v>11.212829999999999</v>
      </c>
      <c r="AO95" s="102">
        <f t="shared" si="35"/>
        <v>6.3539369999999984</v>
      </c>
      <c r="AP95" s="19">
        <f t="shared" si="36"/>
        <v>68.054451909107698</v>
      </c>
      <c r="AQ95" s="18">
        <f t="shared" si="37"/>
        <v>5</v>
      </c>
      <c r="AR95" s="130">
        <f t="shared" si="38"/>
        <v>8</v>
      </c>
      <c r="AS95" s="19">
        <f t="shared" si="39"/>
        <v>31.945548090892313</v>
      </c>
      <c r="AT95" s="107">
        <f t="shared" si="40"/>
        <v>62.980429400032094</v>
      </c>
      <c r="AU95" s="100">
        <f t="shared" si="41"/>
        <v>6.877736766088173</v>
      </c>
      <c r="AV95" s="46">
        <f t="shared" si="42"/>
        <v>10.316605149132259</v>
      </c>
      <c r="AW95" s="48">
        <f t="shared" si="43"/>
        <v>83.619347712597531</v>
      </c>
      <c r="AX95" s="18">
        <f t="shared" si="44"/>
        <v>8</v>
      </c>
      <c r="AY95" s="117">
        <f t="shared" si="45"/>
        <v>20</v>
      </c>
      <c r="AZ95" s="151">
        <v>15</v>
      </c>
      <c r="BA95" s="21">
        <f t="shared" si="46"/>
        <v>17.194341915220431</v>
      </c>
      <c r="BB95" s="20">
        <v>2</v>
      </c>
      <c r="BC95" s="36"/>
      <c r="BD95" s="20">
        <v>12</v>
      </c>
      <c r="BE95" s="20">
        <f t="shared" si="25"/>
        <v>96</v>
      </c>
      <c r="BF95" s="20">
        <v>18</v>
      </c>
      <c r="BG95" s="20">
        <f t="shared" si="26"/>
        <v>144</v>
      </c>
      <c r="BH95" s="20">
        <v>4</v>
      </c>
      <c r="BI95" s="20">
        <v>32</v>
      </c>
      <c r="BJ95" s="20">
        <v>10</v>
      </c>
      <c r="BK95" s="20">
        <v>0</v>
      </c>
      <c r="BL95" s="20" t="s">
        <v>356</v>
      </c>
      <c r="BM95" s="20" t="s">
        <v>357</v>
      </c>
      <c r="BN95" s="70">
        <f t="shared" si="47"/>
        <v>36</v>
      </c>
      <c r="BO95" s="120">
        <f t="shared" si="48"/>
        <v>46</v>
      </c>
      <c r="BP95" s="70">
        <f t="shared" si="49"/>
        <v>36</v>
      </c>
      <c r="BQ95" s="138">
        <v>407</v>
      </c>
      <c r="BR95" s="138">
        <v>573</v>
      </c>
      <c r="BS95" s="63"/>
      <c r="BT95" s="63"/>
      <c r="BU95" s="63"/>
    </row>
    <row r="96" spans="1:73" ht="19.5" thickBot="1" x14ac:dyDescent="0.35">
      <c r="A96" s="67" t="s">
        <v>216</v>
      </c>
      <c r="B96" s="67" t="s">
        <v>217</v>
      </c>
      <c r="C96" s="129" t="s">
        <v>218</v>
      </c>
      <c r="D96" s="148">
        <v>1377</v>
      </c>
      <c r="E96" s="148"/>
      <c r="F96" s="20">
        <v>21.6</v>
      </c>
      <c r="G96" s="18">
        <f t="shared" si="27"/>
        <v>3</v>
      </c>
      <c r="H96" s="117">
        <f t="shared" si="28"/>
        <v>0</v>
      </c>
      <c r="I96" s="68" t="s">
        <v>282</v>
      </c>
      <c r="J96" s="69">
        <f t="shared" si="29"/>
        <v>10</v>
      </c>
      <c r="K96" s="17">
        <v>1</v>
      </c>
      <c r="L96" s="17">
        <v>1</v>
      </c>
      <c r="M96" s="17">
        <v>0</v>
      </c>
      <c r="N96" s="17">
        <v>0</v>
      </c>
      <c r="O96" s="17">
        <v>0</v>
      </c>
      <c r="P96" s="17">
        <v>0</v>
      </c>
      <c r="Q96" s="17">
        <v>0</v>
      </c>
      <c r="R96" s="17">
        <v>0</v>
      </c>
      <c r="S96" s="17">
        <v>0</v>
      </c>
      <c r="T96" s="17">
        <v>0</v>
      </c>
      <c r="U96" s="17">
        <v>0</v>
      </c>
      <c r="V96" s="157">
        <v>3113</v>
      </c>
      <c r="W96" s="157">
        <v>3113</v>
      </c>
      <c r="X96" s="84">
        <v>0</v>
      </c>
      <c r="Y96" s="84">
        <v>0</v>
      </c>
      <c r="Z96" s="84">
        <v>0</v>
      </c>
      <c r="AA96" s="168">
        <v>0</v>
      </c>
      <c r="AB96" s="168">
        <v>0</v>
      </c>
      <c r="AC96" s="168">
        <v>0</v>
      </c>
      <c r="AD96" s="88">
        <v>0</v>
      </c>
      <c r="AE96" s="88">
        <v>0</v>
      </c>
      <c r="AF96" s="88">
        <v>0</v>
      </c>
      <c r="AG96" s="80">
        <v>0</v>
      </c>
      <c r="AH96" s="89">
        <f t="shared" si="30"/>
        <v>0</v>
      </c>
      <c r="AI96" s="13">
        <f t="shared" si="31"/>
        <v>93.39</v>
      </c>
      <c r="AJ96" s="13">
        <f t="shared" si="32"/>
        <v>30</v>
      </c>
      <c r="AK96" s="18">
        <v>0</v>
      </c>
      <c r="AL96" s="13">
        <v>30</v>
      </c>
      <c r="AM96" s="50">
        <f t="shared" si="33"/>
        <v>2.8017000000000003</v>
      </c>
      <c r="AN96" s="104">
        <f t="shared" si="34"/>
        <v>0.8405100000000002</v>
      </c>
      <c r="AO96" s="102">
        <f t="shared" si="35"/>
        <v>0.47628900000000002</v>
      </c>
      <c r="AP96" s="19">
        <f t="shared" si="36"/>
        <v>67.876646321875995</v>
      </c>
      <c r="AQ96" s="18">
        <f t="shared" si="37"/>
        <v>5</v>
      </c>
      <c r="AR96" s="117">
        <f t="shared" si="38"/>
        <v>8</v>
      </c>
      <c r="AS96" s="19">
        <f t="shared" si="39"/>
        <v>32.123353678123998</v>
      </c>
      <c r="AT96" s="107">
        <f t="shared" si="40"/>
        <v>299.09215686274518</v>
      </c>
      <c r="AU96" s="100">
        <f t="shared" si="41"/>
        <v>0</v>
      </c>
      <c r="AV96" s="46">
        <f t="shared" si="42"/>
        <v>0</v>
      </c>
      <c r="AW96" s="48">
        <f t="shared" si="43"/>
        <v>100</v>
      </c>
      <c r="AX96" s="18">
        <f t="shared" si="44"/>
        <v>10</v>
      </c>
      <c r="AY96" s="117">
        <f t="shared" si="45"/>
        <v>25</v>
      </c>
      <c r="AZ96" s="151">
        <v>0</v>
      </c>
      <c r="BA96" s="21">
        <f t="shared" si="46"/>
        <v>0</v>
      </c>
      <c r="BB96" s="20">
        <v>0</v>
      </c>
      <c r="BC96" s="36" t="s">
        <v>328</v>
      </c>
      <c r="BD96" s="20">
        <v>2</v>
      </c>
      <c r="BE96" s="20">
        <f t="shared" si="25"/>
        <v>16</v>
      </c>
      <c r="BF96" s="20">
        <v>2</v>
      </c>
      <c r="BG96" s="20">
        <f t="shared" si="26"/>
        <v>16</v>
      </c>
      <c r="BH96" s="20">
        <v>0</v>
      </c>
      <c r="BI96" s="20">
        <v>1</v>
      </c>
      <c r="BJ96" s="20">
        <v>0</v>
      </c>
      <c r="BK96" s="28">
        <v>0</v>
      </c>
      <c r="BL96" s="20" t="s">
        <v>308</v>
      </c>
      <c r="BM96" s="20" t="s">
        <v>309</v>
      </c>
      <c r="BN96" s="116">
        <f t="shared" si="47"/>
        <v>28</v>
      </c>
      <c r="BO96" s="123">
        <f t="shared" si="48"/>
        <v>43</v>
      </c>
      <c r="BP96" s="71">
        <f t="shared" si="49"/>
        <v>43</v>
      </c>
      <c r="BQ96" s="137">
        <v>31</v>
      </c>
      <c r="BR96" s="137">
        <v>36</v>
      </c>
      <c r="BS96" s="63"/>
      <c r="BT96" s="63"/>
      <c r="BU96" s="63"/>
    </row>
    <row r="97" spans="1:73" ht="19.5" thickBot="1" x14ac:dyDescent="0.35">
      <c r="A97" s="67" t="s">
        <v>79</v>
      </c>
      <c r="B97" s="67" t="s">
        <v>93</v>
      </c>
      <c r="C97" s="129" t="s">
        <v>103</v>
      </c>
      <c r="D97" s="148">
        <v>64345</v>
      </c>
      <c r="E97" s="148"/>
      <c r="F97" s="16">
        <v>96.9</v>
      </c>
      <c r="G97" s="18">
        <f t="shared" si="27"/>
        <v>8</v>
      </c>
      <c r="H97" s="117">
        <f t="shared" si="28"/>
        <v>0</v>
      </c>
      <c r="I97" s="68" t="s">
        <v>285</v>
      </c>
      <c r="J97" s="69">
        <f t="shared" si="29"/>
        <v>3</v>
      </c>
      <c r="K97" s="17">
        <v>6</v>
      </c>
      <c r="L97" s="17">
        <v>2</v>
      </c>
      <c r="M97" s="17">
        <v>2</v>
      </c>
      <c r="N97" s="17">
        <v>1</v>
      </c>
      <c r="O97" s="17">
        <v>1</v>
      </c>
      <c r="P97" s="17">
        <v>0</v>
      </c>
      <c r="Q97" s="17">
        <v>0</v>
      </c>
      <c r="R97" s="17">
        <v>1</v>
      </c>
      <c r="S97" s="17">
        <v>0</v>
      </c>
      <c r="T97" s="17">
        <v>0</v>
      </c>
      <c r="U97" s="17">
        <v>0</v>
      </c>
      <c r="V97" s="157">
        <v>51614</v>
      </c>
      <c r="W97" s="157">
        <v>51614</v>
      </c>
      <c r="X97" s="84">
        <v>11</v>
      </c>
      <c r="Y97" s="84">
        <v>0</v>
      </c>
      <c r="Z97" s="84">
        <v>0</v>
      </c>
      <c r="AA97" s="168">
        <v>0</v>
      </c>
      <c r="AB97" s="168">
        <v>0</v>
      </c>
      <c r="AC97" s="168">
        <v>0</v>
      </c>
      <c r="AD97" s="215">
        <v>5</v>
      </c>
      <c r="AE97" s="215">
        <v>0</v>
      </c>
      <c r="AF97" s="215">
        <v>0</v>
      </c>
      <c r="AG97" s="223">
        <v>0</v>
      </c>
      <c r="AH97" s="89">
        <f t="shared" si="30"/>
        <v>16</v>
      </c>
      <c r="AI97" s="13">
        <f t="shared" si="31"/>
        <v>1548.42</v>
      </c>
      <c r="AJ97" s="13">
        <f t="shared" si="32"/>
        <v>500</v>
      </c>
      <c r="AK97" s="18">
        <v>7</v>
      </c>
      <c r="AL97" s="13">
        <v>493</v>
      </c>
      <c r="AM97" s="50">
        <f t="shared" si="33"/>
        <v>46.452600000000004</v>
      </c>
      <c r="AN97" s="104">
        <f t="shared" si="34"/>
        <v>13.935780000000001</v>
      </c>
      <c r="AO97" s="102">
        <f t="shared" si="35"/>
        <v>7.8969420000000001</v>
      </c>
      <c r="AP97" s="19">
        <f t="shared" si="36"/>
        <v>67.709019516668604</v>
      </c>
      <c r="AQ97" s="18">
        <f t="shared" si="37"/>
        <v>5</v>
      </c>
      <c r="AR97" s="117">
        <f t="shared" si="38"/>
        <v>8</v>
      </c>
      <c r="AS97" s="19">
        <f t="shared" si="39"/>
        <v>32.290980483331396</v>
      </c>
      <c r="AT97" s="107">
        <f t="shared" si="40"/>
        <v>106.12374232652111</v>
      </c>
      <c r="AU97" s="100">
        <f t="shared" si="41"/>
        <v>17.095345403683272</v>
      </c>
      <c r="AV97" s="46">
        <f t="shared" si="42"/>
        <v>24.865956950812027</v>
      </c>
      <c r="AW97" s="48">
        <f t="shared" si="43"/>
        <v>76.568903050643897</v>
      </c>
      <c r="AX97" s="18">
        <f t="shared" si="44"/>
        <v>8</v>
      </c>
      <c r="AY97" s="117">
        <f t="shared" si="45"/>
        <v>20</v>
      </c>
      <c r="AZ97" s="151">
        <v>9</v>
      </c>
      <c r="BA97" s="21">
        <f t="shared" si="46"/>
        <v>13.987100784831766</v>
      </c>
      <c r="BB97" s="155">
        <v>1</v>
      </c>
      <c r="BC97" s="36"/>
      <c r="BD97" s="20">
        <v>25</v>
      </c>
      <c r="BE97" s="20">
        <f t="shared" si="25"/>
        <v>200</v>
      </c>
      <c r="BF97" s="20">
        <v>28</v>
      </c>
      <c r="BG97" s="20">
        <f t="shared" si="26"/>
        <v>224</v>
      </c>
      <c r="BH97" s="20">
        <v>0</v>
      </c>
      <c r="BI97" s="20">
        <v>19</v>
      </c>
      <c r="BJ97" s="20">
        <v>10</v>
      </c>
      <c r="BK97" s="20">
        <v>15</v>
      </c>
      <c r="BL97" s="20" t="s">
        <v>308</v>
      </c>
      <c r="BM97" s="20" t="s">
        <v>357</v>
      </c>
      <c r="BN97" s="71">
        <f t="shared" si="47"/>
        <v>34</v>
      </c>
      <c r="BO97" s="123">
        <f t="shared" si="48"/>
        <v>41</v>
      </c>
      <c r="BP97" s="71">
        <f t="shared" si="49"/>
        <v>46</v>
      </c>
      <c r="BQ97" s="138">
        <v>750</v>
      </c>
      <c r="BR97" s="138">
        <v>662</v>
      </c>
      <c r="BS97" s="63"/>
      <c r="BT97" s="63"/>
      <c r="BU97" s="63"/>
    </row>
    <row r="98" spans="1:73" ht="18.75" customHeight="1" thickBot="1" x14ac:dyDescent="0.35">
      <c r="A98" s="67" t="s">
        <v>58</v>
      </c>
      <c r="B98" s="67" t="s">
        <v>59</v>
      </c>
      <c r="C98" s="129" t="s">
        <v>64</v>
      </c>
      <c r="D98" s="148">
        <v>33110</v>
      </c>
      <c r="E98" s="148"/>
      <c r="F98" s="16">
        <v>391.9</v>
      </c>
      <c r="G98" s="18">
        <f t="shared" si="27"/>
        <v>10</v>
      </c>
      <c r="H98" s="117">
        <f t="shared" si="28"/>
        <v>3</v>
      </c>
      <c r="I98" s="68" t="s">
        <v>285</v>
      </c>
      <c r="J98" s="69">
        <f t="shared" si="29"/>
        <v>3</v>
      </c>
      <c r="K98" s="17">
        <v>2</v>
      </c>
      <c r="L98" s="17">
        <v>0</v>
      </c>
      <c r="M98" s="17">
        <v>1</v>
      </c>
      <c r="N98" s="17">
        <v>0</v>
      </c>
      <c r="O98" s="17">
        <v>0</v>
      </c>
      <c r="P98" s="17">
        <v>0</v>
      </c>
      <c r="Q98" s="17">
        <v>0</v>
      </c>
      <c r="R98" s="17">
        <v>1</v>
      </c>
      <c r="S98" s="17">
        <v>0</v>
      </c>
      <c r="T98" s="17">
        <v>0</v>
      </c>
      <c r="U98" s="17">
        <v>0</v>
      </c>
      <c r="V98" s="157">
        <v>15671</v>
      </c>
      <c r="W98" s="157">
        <v>15671</v>
      </c>
      <c r="X98" s="84">
        <v>3</v>
      </c>
      <c r="Y98" s="84">
        <v>2</v>
      </c>
      <c r="Z98" s="84">
        <v>0</v>
      </c>
      <c r="AA98" s="168">
        <v>1</v>
      </c>
      <c r="AB98" s="168">
        <v>0</v>
      </c>
      <c r="AC98" s="168">
        <v>0</v>
      </c>
      <c r="AD98" s="88">
        <v>1</v>
      </c>
      <c r="AE98" s="88">
        <v>2</v>
      </c>
      <c r="AF98" s="88">
        <v>0</v>
      </c>
      <c r="AG98" s="80">
        <v>0</v>
      </c>
      <c r="AH98" s="89">
        <f t="shared" si="30"/>
        <v>9</v>
      </c>
      <c r="AI98" s="13">
        <f t="shared" si="31"/>
        <v>470.13</v>
      </c>
      <c r="AJ98" s="13">
        <f t="shared" si="32"/>
        <v>152</v>
      </c>
      <c r="AK98" s="18">
        <v>1</v>
      </c>
      <c r="AL98" s="13">
        <v>151</v>
      </c>
      <c r="AM98" s="50">
        <f t="shared" si="33"/>
        <v>14.103899999999999</v>
      </c>
      <c r="AN98" s="104">
        <f t="shared" si="34"/>
        <v>4.2311699999999997</v>
      </c>
      <c r="AO98" s="102">
        <f t="shared" si="35"/>
        <v>2.3976630000000001</v>
      </c>
      <c r="AP98" s="19">
        <f t="shared" si="36"/>
        <v>67.668517218641654</v>
      </c>
      <c r="AQ98" s="18">
        <f t="shared" si="37"/>
        <v>5</v>
      </c>
      <c r="AR98" s="130">
        <f t="shared" si="38"/>
        <v>8</v>
      </c>
      <c r="AS98" s="19">
        <f t="shared" si="39"/>
        <v>32.331482781358353</v>
      </c>
      <c r="AT98" s="107">
        <f t="shared" si="40"/>
        <v>62.617737843551794</v>
      </c>
      <c r="AU98" s="100">
        <f t="shared" si="41"/>
        <v>15.101177891875567</v>
      </c>
      <c r="AV98" s="46">
        <f t="shared" si="42"/>
        <v>27.182120205376016</v>
      </c>
      <c r="AW98" s="48">
        <f t="shared" si="43"/>
        <v>56.590382946618767</v>
      </c>
      <c r="AX98" s="18">
        <f t="shared" si="44"/>
        <v>5</v>
      </c>
      <c r="AY98" s="117">
        <f t="shared" si="45"/>
        <v>8</v>
      </c>
      <c r="AZ98" s="151">
        <v>3</v>
      </c>
      <c r="BA98" s="21">
        <f t="shared" si="46"/>
        <v>9.0607067351253399</v>
      </c>
      <c r="BB98" s="20">
        <v>1</v>
      </c>
      <c r="BC98" s="36"/>
      <c r="BD98" s="20">
        <v>6</v>
      </c>
      <c r="BE98" s="20">
        <f t="shared" si="25"/>
        <v>48</v>
      </c>
      <c r="BF98" s="20">
        <v>11</v>
      </c>
      <c r="BG98" s="20">
        <f t="shared" si="26"/>
        <v>88</v>
      </c>
      <c r="BH98" s="20">
        <v>1</v>
      </c>
      <c r="BI98" s="20">
        <v>11</v>
      </c>
      <c r="BJ98" s="20">
        <v>5</v>
      </c>
      <c r="BK98" s="20">
        <v>0</v>
      </c>
      <c r="BL98" s="20" t="s">
        <v>308</v>
      </c>
      <c r="BM98" s="20" t="s">
        <v>308</v>
      </c>
      <c r="BN98" s="71">
        <f t="shared" si="47"/>
        <v>28</v>
      </c>
      <c r="BO98" s="123">
        <f t="shared" si="48"/>
        <v>27</v>
      </c>
      <c r="BP98" s="71">
        <f t="shared" si="49"/>
        <v>22</v>
      </c>
      <c r="BQ98" s="138">
        <v>159</v>
      </c>
      <c r="BR98" s="138">
        <v>154</v>
      </c>
      <c r="BS98" s="63"/>
      <c r="BT98" s="63"/>
      <c r="BU98" s="63"/>
    </row>
    <row r="99" spans="1:73" ht="18.75" customHeight="1" thickBot="1" x14ac:dyDescent="0.35">
      <c r="A99" s="67" t="s">
        <v>216</v>
      </c>
      <c r="B99" s="67" t="s">
        <v>228</v>
      </c>
      <c r="C99" s="129" t="s">
        <v>244</v>
      </c>
      <c r="D99" s="148">
        <v>21250</v>
      </c>
      <c r="E99" s="148"/>
      <c r="F99" s="20">
        <v>564.4</v>
      </c>
      <c r="G99" s="18">
        <f t="shared" si="27"/>
        <v>10</v>
      </c>
      <c r="H99" s="117">
        <f t="shared" si="28"/>
        <v>5</v>
      </c>
      <c r="I99" s="68" t="s">
        <v>285</v>
      </c>
      <c r="J99" s="69">
        <f t="shared" si="29"/>
        <v>3</v>
      </c>
      <c r="K99" s="17">
        <v>5</v>
      </c>
      <c r="L99" s="17">
        <v>1</v>
      </c>
      <c r="M99" s="17">
        <v>0</v>
      </c>
      <c r="N99" s="17">
        <v>0</v>
      </c>
      <c r="O99" s="17">
        <v>0</v>
      </c>
      <c r="P99" s="17">
        <v>0</v>
      </c>
      <c r="Q99" s="17">
        <v>0</v>
      </c>
      <c r="R99" s="17">
        <v>0</v>
      </c>
      <c r="S99" s="17">
        <v>0</v>
      </c>
      <c r="T99" s="17">
        <v>0</v>
      </c>
      <c r="U99" s="17">
        <v>0</v>
      </c>
      <c r="V99" s="157">
        <v>13713</v>
      </c>
      <c r="W99" s="157">
        <v>13713</v>
      </c>
      <c r="X99" s="84">
        <v>1</v>
      </c>
      <c r="Y99" s="84">
        <v>0</v>
      </c>
      <c r="Z99" s="84">
        <v>0</v>
      </c>
      <c r="AA99" s="168">
        <v>0</v>
      </c>
      <c r="AB99" s="168">
        <v>0</v>
      </c>
      <c r="AC99" s="168">
        <v>0</v>
      </c>
      <c r="AD99" s="88">
        <v>1</v>
      </c>
      <c r="AE99" s="88">
        <v>0</v>
      </c>
      <c r="AF99" s="88">
        <v>0</v>
      </c>
      <c r="AG99" s="80">
        <v>0</v>
      </c>
      <c r="AH99" s="89">
        <f t="shared" si="30"/>
        <v>2</v>
      </c>
      <c r="AI99" s="13">
        <f t="shared" si="31"/>
        <v>411.39</v>
      </c>
      <c r="AJ99" s="13">
        <f t="shared" si="32"/>
        <v>135</v>
      </c>
      <c r="AK99" s="18">
        <v>2</v>
      </c>
      <c r="AL99" s="13">
        <v>133</v>
      </c>
      <c r="AM99" s="50">
        <f t="shared" si="33"/>
        <v>12.341700000000001</v>
      </c>
      <c r="AN99" s="104">
        <f t="shared" si="34"/>
        <v>3.7025100000000002</v>
      </c>
      <c r="AO99" s="102">
        <f t="shared" si="35"/>
        <v>2.0980890000000003</v>
      </c>
      <c r="AP99" s="19">
        <f t="shared" si="36"/>
        <v>67.184423539706856</v>
      </c>
      <c r="AQ99" s="18">
        <f t="shared" si="37"/>
        <v>5</v>
      </c>
      <c r="AR99" s="117">
        <f t="shared" si="38"/>
        <v>8</v>
      </c>
      <c r="AS99" s="19">
        <f t="shared" si="39"/>
        <v>32.815576460293158</v>
      </c>
      <c r="AT99" s="107">
        <f t="shared" si="40"/>
        <v>85.375524705882356</v>
      </c>
      <c r="AU99" s="100">
        <f t="shared" si="41"/>
        <v>4.7058823529411766</v>
      </c>
      <c r="AV99" s="46">
        <f t="shared" si="42"/>
        <v>9.4117647058823533</v>
      </c>
      <c r="AW99" s="48">
        <f t="shared" si="43"/>
        <v>88.976038814044472</v>
      </c>
      <c r="AX99" s="18">
        <f t="shared" si="44"/>
        <v>8</v>
      </c>
      <c r="AY99" s="117">
        <f t="shared" si="45"/>
        <v>20</v>
      </c>
      <c r="AZ99" s="151">
        <v>2</v>
      </c>
      <c r="BA99" s="21">
        <f t="shared" si="46"/>
        <v>9.4117647058823533</v>
      </c>
      <c r="BB99" s="20">
        <v>1</v>
      </c>
      <c r="BC99" s="36"/>
      <c r="BD99" s="20">
        <v>1</v>
      </c>
      <c r="BE99" s="20">
        <f t="shared" ref="BE99:BE162" si="50">+BD99*8</f>
        <v>8</v>
      </c>
      <c r="BF99" s="20">
        <v>22</v>
      </c>
      <c r="BG99" s="20">
        <f t="shared" si="26"/>
        <v>176</v>
      </c>
      <c r="BH99" s="20">
        <v>2</v>
      </c>
      <c r="BI99" s="20">
        <v>12</v>
      </c>
      <c r="BJ99" s="20">
        <v>0</v>
      </c>
      <c r="BK99" s="20">
        <v>0</v>
      </c>
      <c r="BL99" s="20" t="s">
        <v>308</v>
      </c>
      <c r="BM99" s="20" t="s">
        <v>309</v>
      </c>
      <c r="BN99" s="76">
        <f t="shared" si="47"/>
        <v>26</v>
      </c>
      <c r="BO99" s="123">
        <f t="shared" si="48"/>
        <v>36</v>
      </c>
      <c r="BP99" s="71">
        <f t="shared" si="49"/>
        <v>36</v>
      </c>
      <c r="BQ99" s="138">
        <v>79</v>
      </c>
      <c r="BR99" s="138">
        <v>83</v>
      </c>
      <c r="BS99" s="63"/>
      <c r="BT99" s="63"/>
      <c r="BU99" s="63"/>
    </row>
    <row r="100" spans="1:73" ht="18.75" customHeight="1" thickBot="1" x14ac:dyDescent="0.35">
      <c r="A100" s="67" t="s">
        <v>124</v>
      </c>
      <c r="B100" s="67" t="s">
        <v>136</v>
      </c>
      <c r="C100" s="129" t="s">
        <v>182</v>
      </c>
      <c r="D100" s="148">
        <v>10325</v>
      </c>
      <c r="E100" s="148"/>
      <c r="F100" s="16">
        <v>25.2</v>
      </c>
      <c r="G100" s="18">
        <f t="shared" si="27"/>
        <v>3</v>
      </c>
      <c r="H100" s="117">
        <f t="shared" si="28"/>
        <v>0</v>
      </c>
      <c r="I100" s="68" t="s">
        <v>283</v>
      </c>
      <c r="J100" s="69">
        <f t="shared" si="29"/>
        <v>8</v>
      </c>
      <c r="K100" s="17">
        <v>5</v>
      </c>
      <c r="L100" s="17">
        <v>1</v>
      </c>
      <c r="M100" s="17">
        <v>0</v>
      </c>
      <c r="N100" s="17">
        <v>0</v>
      </c>
      <c r="O100" s="17">
        <v>0</v>
      </c>
      <c r="P100" s="17">
        <v>0</v>
      </c>
      <c r="Q100" s="17">
        <v>0</v>
      </c>
      <c r="R100" s="17">
        <v>0</v>
      </c>
      <c r="S100" s="17">
        <v>0</v>
      </c>
      <c r="T100" s="17">
        <v>0</v>
      </c>
      <c r="U100" s="17">
        <v>0</v>
      </c>
      <c r="V100" s="157">
        <v>10560</v>
      </c>
      <c r="W100" s="157">
        <v>10560</v>
      </c>
      <c r="X100" s="84">
        <v>1</v>
      </c>
      <c r="Y100" s="84">
        <v>0</v>
      </c>
      <c r="Z100" s="84">
        <v>0</v>
      </c>
      <c r="AA100" s="168">
        <v>0</v>
      </c>
      <c r="AB100" s="168">
        <v>0</v>
      </c>
      <c r="AC100" s="168">
        <v>0</v>
      </c>
      <c r="AD100" s="88">
        <v>0</v>
      </c>
      <c r="AE100" s="88">
        <v>0</v>
      </c>
      <c r="AF100" s="88">
        <v>0</v>
      </c>
      <c r="AG100" s="80">
        <v>0</v>
      </c>
      <c r="AH100" s="89">
        <f t="shared" si="30"/>
        <v>1</v>
      </c>
      <c r="AI100" s="13">
        <f t="shared" si="31"/>
        <v>316.8</v>
      </c>
      <c r="AJ100" s="13">
        <f t="shared" si="32"/>
        <v>104</v>
      </c>
      <c r="AK100" s="18">
        <v>1</v>
      </c>
      <c r="AL100" s="13">
        <v>103</v>
      </c>
      <c r="AM100" s="50">
        <f t="shared" si="33"/>
        <v>9.5040000000000013</v>
      </c>
      <c r="AN100" s="104">
        <f t="shared" si="34"/>
        <v>2.8512000000000004</v>
      </c>
      <c r="AO100" s="102">
        <f t="shared" si="35"/>
        <v>1.6156800000000002</v>
      </c>
      <c r="AP100" s="19">
        <f t="shared" si="36"/>
        <v>67.171717171717177</v>
      </c>
      <c r="AQ100" s="18">
        <f t="shared" si="37"/>
        <v>5</v>
      </c>
      <c r="AR100" s="117">
        <f t="shared" si="38"/>
        <v>8</v>
      </c>
      <c r="AS100" s="19">
        <f t="shared" si="39"/>
        <v>32.828282828282831</v>
      </c>
      <c r="AT100" s="107">
        <f t="shared" si="40"/>
        <v>135.31118644067797</v>
      </c>
      <c r="AU100" s="100">
        <f t="shared" si="41"/>
        <v>9.6852300242130749</v>
      </c>
      <c r="AV100" s="46">
        <f t="shared" si="42"/>
        <v>9.6852300242130749</v>
      </c>
      <c r="AW100" s="48">
        <f t="shared" si="43"/>
        <v>92.842254747016668</v>
      </c>
      <c r="AX100" s="18">
        <f t="shared" si="44"/>
        <v>8</v>
      </c>
      <c r="AY100" s="117">
        <f t="shared" si="45"/>
        <v>20</v>
      </c>
      <c r="AZ100" s="151">
        <v>1</v>
      </c>
      <c r="BA100" s="21">
        <f t="shared" si="46"/>
        <v>9.6852300242130749</v>
      </c>
      <c r="BB100" s="20">
        <v>1</v>
      </c>
      <c r="BC100" s="36"/>
      <c r="BD100" s="20">
        <v>3</v>
      </c>
      <c r="BE100" s="20">
        <f t="shared" si="50"/>
        <v>24</v>
      </c>
      <c r="BF100" s="20">
        <v>4</v>
      </c>
      <c r="BG100" s="20">
        <f t="shared" si="26"/>
        <v>32</v>
      </c>
      <c r="BH100" s="20">
        <v>2</v>
      </c>
      <c r="BI100" s="20">
        <v>5</v>
      </c>
      <c r="BJ100" s="20">
        <v>0</v>
      </c>
      <c r="BK100" s="28">
        <v>0</v>
      </c>
      <c r="BL100" s="20" t="s">
        <v>308</v>
      </c>
      <c r="BM100" s="20" t="s">
        <v>308</v>
      </c>
      <c r="BN100" s="76">
        <f t="shared" si="47"/>
        <v>24</v>
      </c>
      <c r="BO100" s="123">
        <f t="shared" si="48"/>
        <v>36</v>
      </c>
      <c r="BP100" s="71">
        <f t="shared" si="49"/>
        <v>36</v>
      </c>
      <c r="BQ100" s="138">
        <v>65</v>
      </c>
      <c r="BR100" s="138">
        <v>206</v>
      </c>
    </row>
    <row r="101" spans="1:73" ht="21" customHeight="1" thickBot="1" x14ac:dyDescent="0.35">
      <c r="A101" s="67" t="s">
        <v>58</v>
      </c>
      <c r="B101" s="67" t="s">
        <v>59</v>
      </c>
      <c r="C101" s="129" t="s">
        <v>77</v>
      </c>
      <c r="D101" s="148">
        <v>281996</v>
      </c>
      <c r="E101" s="148"/>
      <c r="F101" s="23">
        <v>9258.2999999999993</v>
      </c>
      <c r="G101" s="18">
        <f t="shared" si="27"/>
        <v>10</v>
      </c>
      <c r="H101" s="117">
        <f t="shared" si="28"/>
        <v>10</v>
      </c>
      <c r="I101" s="68" t="s">
        <v>285</v>
      </c>
      <c r="J101" s="69">
        <f t="shared" si="29"/>
        <v>3</v>
      </c>
      <c r="K101" s="17">
        <v>4</v>
      </c>
      <c r="L101" s="17">
        <v>1</v>
      </c>
      <c r="M101" s="17">
        <v>4</v>
      </c>
      <c r="N101" s="17">
        <v>1</v>
      </c>
      <c r="O101" s="17">
        <v>0</v>
      </c>
      <c r="P101" s="17">
        <v>0</v>
      </c>
      <c r="Q101" s="17">
        <v>0</v>
      </c>
      <c r="R101" s="17">
        <v>0</v>
      </c>
      <c r="S101" s="17">
        <v>0</v>
      </c>
      <c r="T101" s="17">
        <v>1</v>
      </c>
      <c r="U101" s="17">
        <v>0</v>
      </c>
      <c r="V101" s="157">
        <v>120721</v>
      </c>
      <c r="W101" s="157">
        <v>120721</v>
      </c>
      <c r="X101" s="84">
        <v>19</v>
      </c>
      <c r="Y101" s="84">
        <v>30</v>
      </c>
      <c r="Z101" s="84">
        <v>0</v>
      </c>
      <c r="AA101" s="168">
        <v>6</v>
      </c>
      <c r="AB101" s="168">
        <v>13</v>
      </c>
      <c r="AC101" s="168">
        <v>0</v>
      </c>
      <c r="AD101" s="88">
        <v>14</v>
      </c>
      <c r="AE101" s="88">
        <v>5</v>
      </c>
      <c r="AF101" s="88">
        <v>1</v>
      </c>
      <c r="AG101" s="80">
        <v>3</v>
      </c>
      <c r="AH101" s="89">
        <f t="shared" si="30"/>
        <v>91</v>
      </c>
      <c r="AI101" s="13">
        <f t="shared" si="31"/>
        <v>3621.63</v>
      </c>
      <c r="AJ101" s="13">
        <f t="shared" si="32"/>
        <v>1190</v>
      </c>
      <c r="AK101" s="18">
        <v>32</v>
      </c>
      <c r="AL101" s="13">
        <v>1158</v>
      </c>
      <c r="AM101" s="50">
        <f t="shared" si="33"/>
        <v>108.6489</v>
      </c>
      <c r="AN101" s="104">
        <f t="shared" si="34"/>
        <v>32.594670000000001</v>
      </c>
      <c r="AO101" s="102">
        <f t="shared" si="35"/>
        <v>18.470312999999997</v>
      </c>
      <c r="AP101" s="19">
        <f t="shared" si="36"/>
        <v>67.141867059859777</v>
      </c>
      <c r="AQ101" s="18">
        <f t="shared" si="37"/>
        <v>5</v>
      </c>
      <c r="AR101" s="117">
        <f t="shared" si="38"/>
        <v>8</v>
      </c>
      <c r="AS101" s="19">
        <f t="shared" si="39"/>
        <v>32.858132940140209</v>
      </c>
      <c r="AT101" s="107">
        <f t="shared" si="40"/>
        <v>56.636932084143041</v>
      </c>
      <c r="AU101" s="100">
        <f t="shared" si="41"/>
        <v>17.376132994794254</v>
      </c>
      <c r="AV101" s="46">
        <f t="shared" si="42"/>
        <v>32.269961276046466</v>
      </c>
      <c r="AW101" s="48">
        <f t="shared" si="43"/>
        <v>43.02311214861642</v>
      </c>
      <c r="AX101" s="18">
        <f t="shared" si="44"/>
        <v>3</v>
      </c>
      <c r="AY101" s="117">
        <f t="shared" si="45"/>
        <v>3</v>
      </c>
      <c r="AZ101" s="151">
        <v>74</v>
      </c>
      <c r="BA101" s="21">
        <f t="shared" si="46"/>
        <v>26.241506971730093</v>
      </c>
      <c r="BB101" s="20">
        <v>2</v>
      </c>
      <c r="BC101" s="36"/>
      <c r="BD101" s="20">
        <v>9</v>
      </c>
      <c r="BE101" s="20">
        <f t="shared" si="50"/>
        <v>72</v>
      </c>
      <c r="BF101" s="20">
        <v>18</v>
      </c>
      <c r="BG101" s="20">
        <f t="shared" si="26"/>
        <v>144</v>
      </c>
      <c r="BH101" s="20">
        <v>2</v>
      </c>
      <c r="BI101" s="20">
        <v>8</v>
      </c>
      <c r="BJ101" s="20">
        <v>10</v>
      </c>
      <c r="BK101" s="20">
        <v>0</v>
      </c>
      <c r="BL101" s="20" t="s">
        <v>308</v>
      </c>
      <c r="BM101" s="20" t="s">
        <v>309</v>
      </c>
      <c r="BN101" s="71">
        <f t="shared" si="47"/>
        <v>31</v>
      </c>
      <c r="BO101" s="123">
        <f t="shared" si="48"/>
        <v>34</v>
      </c>
      <c r="BP101" s="71">
        <f t="shared" si="49"/>
        <v>24</v>
      </c>
      <c r="BQ101" s="138">
        <v>1692</v>
      </c>
      <c r="BR101" s="138">
        <v>2127</v>
      </c>
    </row>
    <row r="102" spans="1:73" ht="18.75" customHeight="1" thickBot="1" x14ac:dyDescent="0.35">
      <c r="A102" s="67" t="s">
        <v>79</v>
      </c>
      <c r="B102" s="67" t="s">
        <v>80</v>
      </c>
      <c r="C102" s="129" t="s">
        <v>84</v>
      </c>
      <c r="D102" s="148">
        <v>33610</v>
      </c>
      <c r="E102" s="148"/>
      <c r="F102" s="16">
        <v>208.1</v>
      </c>
      <c r="G102" s="18">
        <f t="shared" si="27"/>
        <v>10</v>
      </c>
      <c r="H102" s="117">
        <f t="shared" si="28"/>
        <v>3</v>
      </c>
      <c r="I102" s="68" t="s">
        <v>283</v>
      </c>
      <c r="J102" s="69">
        <f t="shared" si="29"/>
        <v>8</v>
      </c>
      <c r="K102" s="17">
        <v>11</v>
      </c>
      <c r="L102" s="17">
        <v>1</v>
      </c>
      <c r="M102" s="17">
        <v>0</v>
      </c>
      <c r="N102" s="17">
        <v>0</v>
      </c>
      <c r="O102" s="17">
        <v>0</v>
      </c>
      <c r="P102" s="17">
        <v>0</v>
      </c>
      <c r="Q102" s="17">
        <v>0</v>
      </c>
      <c r="R102" s="17">
        <v>0</v>
      </c>
      <c r="S102" s="17">
        <v>0</v>
      </c>
      <c r="T102" s="17">
        <v>0</v>
      </c>
      <c r="U102" s="17">
        <v>0</v>
      </c>
      <c r="V102" s="157">
        <v>15415</v>
      </c>
      <c r="W102" s="157">
        <v>15415</v>
      </c>
      <c r="X102" s="84">
        <v>2</v>
      </c>
      <c r="Y102" s="84">
        <v>0</v>
      </c>
      <c r="Z102" s="84">
        <v>0</v>
      </c>
      <c r="AA102" s="168">
        <v>4</v>
      </c>
      <c r="AB102" s="168">
        <v>0</v>
      </c>
      <c r="AC102" s="168">
        <v>0</v>
      </c>
      <c r="AD102" s="88">
        <v>2</v>
      </c>
      <c r="AE102" s="88">
        <v>0</v>
      </c>
      <c r="AF102" s="88">
        <v>0</v>
      </c>
      <c r="AG102" s="80">
        <v>2</v>
      </c>
      <c r="AH102" s="89">
        <f t="shared" si="30"/>
        <v>10</v>
      </c>
      <c r="AI102" s="13">
        <f t="shared" si="31"/>
        <v>462.45</v>
      </c>
      <c r="AJ102" s="13">
        <f t="shared" si="32"/>
        <v>152</v>
      </c>
      <c r="AK102" s="18">
        <v>3</v>
      </c>
      <c r="AL102" s="13">
        <v>149</v>
      </c>
      <c r="AM102" s="50">
        <f t="shared" si="33"/>
        <v>13.8735</v>
      </c>
      <c r="AN102" s="104">
        <f t="shared" si="34"/>
        <v>4.1620499999999998</v>
      </c>
      <c r="AO102" s="102">
        <f t="shared" si="35"/>
        <v>2.358495</v>
      </c>
      <c r="AP102" s="19">
        <f t="shared" si="36"/>
        <v>67.131581792626221</v>
      </c>
      <c r="AQ102" s="18">
        <f t="shared" si="37"/>
        <v>5</v>
      </c>
      <c r="AR102" s="117">
        <f t="shared" si="38"/>
        <v>8</v>
      </c>
      <c r="AS102" s="19">
        <f t="shared" si="39"/>
        <v>32.868418207373772</v>
      </c>
      <c r="AT102" s="107">
        <f t="shared" si="40"/>
        <v>60.678503421600716</v>
      </c>
      <c r="AU102" s="100">
        <f t="shared" si="41"/>
        <v>5.9506099375185961</v>
      </c>
      <c r="AV102" s="46">
        <f t="shared" si="42"/>
        <v>29.753049687592977</v>
      </c>
      <c r="AW102" s="48">
        <f t="shared" si="43"/>
        <v>50.966078578330098</v>
      </c>
      <c r="AX102" s="18">
        <f t="shared" si="44"/>
        <v>5</v>
      </c>
      <c r="AY102" s="117">
        <f t="shared" si="45"/>
        <v>8</v>
      </c>
      <c r="AZ102" s="151">
        <v>0</v>
      </c>
      <c r="BA102" s="21">
        <f t="shared" si="46"/>
        <v>0</v>
      </c>
      <c r="BB102" s="155">
        <v>1</v>
      </c>
      <c r="BC102" s="36"/>
      <c r="BD102" s="20">
        <v>4</v>
      </c>
      <c r="BE102" s="20">
        <f t="shared" si="50"/>
        <v>32</v>
      </c>
      <c r="BF102" s="20">
        <v>9</v>
      </c>
      <c r="BG102" s="20">
        <f t="shared" si="26"/>
        <v>72</v>
      </c>
      <c r="BH102" s="20">
        <v>0</v>
      </c>
      <c r="BI102" s="20">
        <v>32</v>
      </c>
      <c r="BJ102" s="20">
        <v>0</v>
      </c>
      <c r="BK102" s="20">
        <v>0</v>
      </c>
      <c r="BL102" s="20" t="s">
        <v>308</v>
      </c>
      <c r="BM102" s="20" t="s">
        <v>357</v>
      </c>
      <c r="BN102" s="71">
        <f t="shared" si="47"/>
        <v>28</v>
      </c>
      <c r="BO102" s="123">
        <f t="shared" si="48"/>
        <v>27</v>
      </c>
      <c r="BP102" s="71">
        <f t="shared" si="49"/>
        <v>27</v>
      </c>
      <c r="BQ102" s="138">
        <v>55</v>
      </c>
      <c r="BR102" s="138">
        <v>131</v>
      </c>
      <c r="BS102" s="63"/>
      <c r="BT102" s="63"/>
      <c r="BU102" s="63"/>
    </row>
    <row r="103" spans="1:73" ht="18.75" customHeight="1" thickBot="1" x14ac:dyDescent="0.35">
      <c r="A103" s="67" t="s">
        <v>2</v>
      </c>
      <c r="B103" s="67" t="s">
        <v>3</v>
      </c>
      <c r="C103" s="129" t="s">
        <v>34</v>
      </c>
      <c r="D103" s="148">
        <v>10164</v>
      </c>
      <c r="E103" s="148"/>
      <c r="F103" s="16">
        <v>76.5</v>
      </c>
      <c r="G103" s="18">
        <f t="shared" si="27"/>
        <v>8</v>
      </c>
      <c r="H103" s="117">
        <f t="shared" si="28"/>
        <v>0</v>
      </c>
      <c r="I103" s="68" t="s">
        <v>282</v>
      </c>
      <c r="J103" s="69">
        <f t="shared" si="29"/>
        <v>10</v>
      </c>
      <c r="K103" s="24">
        <v>3</v>
      </c>
      <c r="L103" s="24">
        <v>0</v>
      </c>
      <c r="M103" s="24">
        <v>0</v>
      </c>
      <c r="N103" s="24">
        <v>0</v>
      </c>
      <c r="O103" s="24">
        <v>0</v>
      </c>
      <c r="P103" s="24">
        <v>0</v>
      </c>
      <c r="Q103" s="24">
        <v>0</v>
      </c>
      <c r="R103" s="17">
        <v>0</v>
      </c>
      <c r="S103" s="24">
        <v>0</v>
      </c>
      <c r="T103" s="24">
        <v>0</v>
      </c>
      <c r="U103" s="24">
        <v>0</v>
      </c>
      <c r="V103" s="157">
        <v>7980</v>
      </c>
      <c r="W103" s="157">
        <v>7980</v>
      </c>
      <c r="X103" s="84">
        <v>1</v>
      </c>
      <c r="Y103" s="84">
        <v>0</v>
      </c>
      <c r="Z103" s="84">
        <v>0</v>
      </c>
      <c r="AA103" s="168">
        <v>0</v>
      </c>
      <c r="AB103" s="168">
        <v>0</v>
      </c>
      <c r="AC103" s="168">
        <v>0</v>
      </c>
      <c r="AD103" s="88">
        <v>2</v>
      </c>
      <c r="AE103" s="88">
        <v>0</v>
      </c>
      <c r="AF103" s="88">
        <v>0</v>
      </c>
      <c r="AG103" s="80">
        <v>0</v>
      </c>
      <c r="AH103" s="89">
        <f t="shared" si="30"/>
        <v>3</v>
      </c>
      <c r="AI103" s="13">
        <f t="shared" si="31"/>
        <v>239.4</v>
      </c>
      <c r="AJ103" s="13">
        <f t="shared" si="32"/>
        <v>79</v>
      </c>
      <c r="AK103" s="18">
        <v>0</v>
      </c>
      <c r="AL103" s="13">
        <v>79</v>
      </c>
      <c r="AM103" s="50">
        <f t="shared" si="33"/>
        <v>7.1820000000000004</v>
      </c>
      <c r="AN103" s="104">
        <f t="shared" si="34"/>
        <v>2.1546000000000003</v>
      </c>
      <c r="AO103" s="102">
        <f t="shared" si="35"/>
        <v>1.2209400000000001</v>
      </c>
      <c r="AP103" s="19">
        <f t="shared" si="36"/>
        <v>67.000835421888056</v>
      </c>
      <c r="AQ103" s="18">
        <f t="shared" si="37"/>
        <v>5</v>
      </c>
      <c r="AR103" s="130">
        <f t="shared" si="38"/>
        <v>8</v>
      </c>
      <c r="AS103" s="19">
        <f t="shared" si="39"/>
        <v>32.999164578111944</v>
      </c>
      <c r="AT103" s="107">
        <f t="shared" si="40"/>
        <v>103.87190082644629</v>
      </c>
      <c r="AU103" s="100">
        <f t="shared" si="41"/>
        <v>9.8386462022825647</v>
      </c>
      <c r="AV103" s="46">
        <f t="shared" si="42"/>
        <v>29.515938606847698</v>
      </c>
      <c r="AW103" s="48">
        <f t="shared" si="43"/>
        <v>71.584289521990911</v>
      </c>
      <c r="AX103" s="18">
        <f t="shared" si="44"/>
        <v>5</v>
      </c>
      <c r="AY103" s="117">
        <f t="shared" si="45"/>
        <v>8</v>
      </c>
      <c r="AZ103" s="151">
        <v>0</v>
      </c>
      <c r="BA103" s="21">
        <f t="shared" si="46"/>
        <v>0</v>
      </c>
      <c r="BB103" s="20">
        <v>0</v>
      </c>
      <c r="BC103" s="36" t="s">
        <v>363</v>
      </c>
      <c r="BD103" s="20">
        <v>2</v>
      </c>
      <c r="BE103" s="20">
        <f t="shared" si="50"/>
        <v>16</v>
      </c>
      <c r="BF103" s="20">
        <v>6</v>
      </c>
      <c r="BG103" s="20">
        <f t="shared" si="26"/>
        <v>48</v>
      </c>
      <c r="BH103" s="20">
        <v>0</v>
      </c>
      <c r="BI103" s="20">
        <v>10</v>
      </c>
      <c r="BJ103" s="20">
        <v>0</v>
      </c>
      <c r="BK103" s="20">
        <v>0</v>
      </c>
      <c r="BL103" s="20" t="s">
        <v>356</v>
      </c>
      <c r="BM103" s="20" t="s">
        <v>357</v>
      </c>
      <c r="BN103" s="71">
        <f t="shared" si="47"/>
        <v>28</v>
      </c>
      <c r="BO103" s="123">
        <f t="shared" si="48"/>
        <v>26</v>
      </c>
      <c r="BP103" s="71">
        <f t="shared" si="49"/>
        <v>26</v>
      </c>
      <c r="BQ103" s="138">
        <v>59</v>
      </c>
      <c r="BR103" s="138">
        <v>77</v>
      </c>
      <c r="BS103" s="63"/>
      <c r="BT103" s="63"/>
      <c r="BU103" s="63"/>
    </row>
    <row r="104" spans="1:73" ht="18.75" customHeight="1" thickBot="1" x14ac:dyDescent="0.35">
      <c r="A104" s="67" t="s">
        <v>216</v>
      </c>
      <c r="B104" s="67" t="s">
        <v>245</v>
      </c>
      <c r="C104" s="129" t="s">
        <v>266</v>
      </c>
      <c r="D104" s="148">
        <v>19336</v>
      </c>
      <c r="E104" s="148"/>
      <c r="F104" s="20">
        <v>302.39999999999998</v>
      </c>
      <c r="G104" s="18">
        <f t="shared" si="27"/>
        <v>10</v>
      </c>
      <c r="H104" s="117">
        <f t="shared" si="28"/>
        <v>3</v>
      </c>
      <c r="I104" s="68" t="s">
        <v>284</v>
      </c>
      <c r="J104" s="69">
        <f t="shared" si="29"/>
        <v>5</v>
      </c>
      <c r="K104" s="17">
        <v>1</v>
      </c>
      <c r="L104" s="17">
        <v>1</v>
      </c>
      <c r="M104" s="17">
        <v>0</v>
      </c>
      <c r="N104" s="17">
        <v>1</v>
      </c>
      <c r="O104" s="17">
        <v>0</v>
      </c>
      <c r="P104" s="17">
        <v>0</v>
      </c>
      <c r="Q104" s="17">
        <v>0</v>
      </c>
      <c r="R104" s="17">
        <v>0</v>
      </c>
      <c r="S104" s="17">
        <v>0</v>
      </c>
      <c r="T104" s="17">
        <v>0</v>
      </c>
      <c r="U104" s="17">
        <v>0</v>
      </c>
      <c r="V104" s="157">
        <v>8441</v>
      </c>
      <c r="W104" s="157">
        <v>8441</v>
      </c>
      <c r="X104" s="84">
        <v>1</v>
      </c>
      <c r="Y104" s="84">
        <v>0</v>
      </c>
      <c r="Z104" s="84">
        <v>0</v>
      </c>
      <c r="AA104" s="168">
        <v>0</v>
      </c>
      <c r="AB104" s="168">
        <v>0</v>
      </c>
      <c r="AC104" s="168">
        <v>0</v>
      </c>
      <c r="AD104" s="88">
        <v>0</v>
      </c>
      <c r="AE104" s="88">
        <v>0</v>
      </c>
      <c r="AF104" s="88">
        <v>0</v>
      </c>
      <c r="AG104" s="80">
        <v>0</v>
      </c>
      <c r="AH104" s="89">
        <f t="shared" si="30"/>
        <v>1</v>
      </c>
      <c r="AI104" s="13">
        <f t="shared" si="31"/>
        <v>253.23</v>
      </c>
      <c r="AJ104" s="13">
        <f t="shared" si="32"/>
        <v>85</v>
      </c>
      <c r="AK104" s="18">
        <v>1</v>
      </c>
      <c r="AL104" s="13">
        <v>84</v>
      </c>
      <c r="AM104" s="50">
        <f t="shared" si="33"/>
        <v>7.5968999999999998</v>
      </c>
      <c r="AN104" s="104">
        <f t="shared" si="34"/>
        <v>2.2790699999999999</v>
      </c>
      <c r="AO104" s="102">
        <f t="shared" si="35"/>
        <v>1.2914730000000001</v>
      </c>
      <c r="AP104" s="19">
        <f t="shared" si="36"/>
        <v>66.433676894522762</v>
      </c>
      <c r="AQ104" s="18">
        <f t="shared" si="37"/>
        <v>5</v>
      </c>
      <c r="AR104" s="117">
        <f t="shared" si="38"/>
        <v>8</v>
      </c>
      <c r="AS104" s="19">
        <f t="shared" si="39"/>
        <v>33.566323105477238</v>
      </c>
      <c r="AT104" s="107">
        <f t="shared" si="40"/>
        <v>57.754670045510956</v>
      </c>
      <c r="AU104" s="100">
        <f t="shared" si="41"/>
        <v>5.1717004551096402</v>
      </c>
      <c r="AV104" s="46">
        <f t="shared" si="42"/>
        <v>5.1717004551096402</v>
      </c>
      <c r="AW104" s="48">
        <f t="shared" si="43"/>
        <v>91.045398664671936</v>
      </c>
      <c r="AX104" s="18">
        <f t="shared" si="44"/>
        <v>8</v>
      </c>
      <c r="AY104" s="117">
        <f t="shared" si="45"/>
        <v>20</v>
      </c>
      <c r="AZ104" s="151">
        <v>2</v>
      </c>
      <c r="BA104" s="21">
        <f t="shared" si="46"/>
        <v>10.34340091021928</v>
      </c>
      <c r="BB104" s="20">
        <v>1</v>
      </c>
      <c r="BC104" s="36"/>
      <c r="BD104" s="20">
        <v>2</v>
      </c>
      <c r="BE104" s="20">
        <f t="shared" si="50"/>
        <v>16</v>
      </c>
      <c r="BF104" s="20">
        <v>8</v>
      </c>
      <c r="BG104" s="20">
        <f t="shared" si="26"/>
        <v>64</v>
      </c>
      <c r="BH104" s="20">
        <v>1</v>
      </c>
      <c r="BI104" s="20">
        <v>11</v>
      </c>
      <c r="BJ104" s="20">
        <v>5</v>
      </c>
      <c r="BK104" s="20">
        <v>0</v>
      </c>
      <c r="BL104" s="20" t="s">
        <v>308</v>
      </c>
      <c r="BM104" s="20" t="s">
        <v>309</v>
      </c>
      <c r="BN104" s="71">
        <f t="shared" si="47"/>
        <v>33</v>
      </c>
      <c r="BO104" s="123">
        <f t="shared" si="48"/>
        <v>41</v>
      </c>
      <c r="BP104" s="71">
        <f t="shared" si="49"/>
        <v>36</v>
      </c>
      <c r="BQ104" s="138">
        <v>105</v>
      </c>
      <c r="BR104" s="138">
        <v>178</v>
      </c>
      <c r="BS104" s="63"/>
      <c r="BT104" s="63"/>
      <c r="BU104" s="63"/>
    </row>
    <row r="105" spans="1:73" ht="18.75" customHeight="1" thickBot="1" x14ac:dyDescent="0.35">
      <c r="A105" s="67" t="s">
        <v>216</v>
      </c>
      <c r="B105" s="67" t="s">
        <v>228</v>
      </c>
      <c r="C105" s="129" t="s">
        <v>234</v>
      </c>
      <c r="D105" s="148">
        <v>9747</v>
      </c>
      <c r="E105" s="148"/>
      <c r="F105" s="20">
        <v>449.2</v>
      </c>
      <c r="G105" s="18">
        <f t="shared" si="27"/>
        <v>10</v>
      </c>
      <c r="H105" s="117">
        <f t="shared" si="28"/>
        <v>3</v>
      </c>
      <c r="I105" s="68" t="s">
        <v>283</v>
      </c>
      <c r="J105" s="69">
        <f t="shared" si="29"/>
        <v>8</v>
      </c>
      <c r="K105" s="17">
        <v>3</v>
      </c>
      <c r="L105" s="17">
        <v>0</v>
      </c>
      <c r="M105" s="17">
        <v>0</v>
      </c>
      <c r="N105" s="17">
        <v>0</v>
      </c>
      <c r="O105" s="17">
        <v>0</v>
      </c>
      <c r="P105" s="17">
        <v>0</v>
      </c>
      <c r="Q105" s="17">
        <v>0</v>
      </c>
      <c r="R105" s="17">
        <v>0</v>
      </c>
      <c r="S105" s="17">
        <v>0</v>
      </c>
      <c r="T105" s="17">
        <v>0</v>
      </c>
      <c r="U105" s="17">
        <v>0</v>
      </c>
      <c r="V105" s="157">
        <v>6249</v>
      </c>
      <c r="W105" s="157">
        <v>6249</v>
      </c>
      <c r="X105" s="84">
        <v>1</v>
      </c>
      <c r="Y105" s="84">
        <v>0</v>
      </c>
      <c r="Z105" s="84">
        <v>0</v>
      </c>
      <c r="AA105" s="168">
        <v>1</v>
      </c>
      <c r="AB105" s="168">
        <v>0</v>
      </c>
      <c r="AC105" s="168">
        <v>0</v>
      </c>
      <c r="AD105" s="88">
        <v>0</v>
      </c>
      <c r="AE105" s="88">
        <v>0</v>
      </c>
      <c r="AF105" s="88">
        <v>0</v>
      </c>
      <c r="AG105" s="80">
        <v>0</v>
      </c>
      <c r="AH105" s="89">
        <f t="shared" si="30"/>
        <v>2</v>
      </c>
      <c r="AI105" s="13">
        <f t="shared" si="31"/>
        <v>187.47</v>
      </c>
      <c r="AJ105" s="13">
        <f t="shared" si="32"/>
        <v>63</v>
      </c>
      <c r="AK105" s="18">
        <v>1</v>
      </c>
      <c r="AL105" s="13">
        <v>62</v>
      </c>
      <c r="AM105" s="50">
        <f t="shared" si="33"/>
        <v>5.6240999999999994</v>
      </c>
      <c r="AN105" s="104">
        <f t="shared" si="34"/>
        <v>1.6872299999999998</v>
      </c>
      <c r="AO105" s="102">
        <f t="shared" si="35"/>
        <v>0.95609699999999986</v>
      </c>
      <c r="AP105" s="19">
        <f t="shared" si="36"/>
        <v>66.394623139702347</v>
      </c>
      <c r="AQ105" s="18">
        <f t="shared" si="37"/>
        <v>5</v>
      </c>
      <c r="AR105" s="117">
        <f t="shared" si="38"/>
        <v>8</v>
      </c>
      <c r="AS105" s="19">
        <f t="shared" si="39"/>
        <v>33.605376860297646</v>
      </c>
      <c r="AT105" s="107">
        <f t="shared" si="40"/>
        <v>84.82022160664819</v>
      </c>
      <c r="AU105" s="100">
        <f t="shared" si="41"/>
        <v>10.259567046270648</v>
      </c>
      <c r="AV105" s="46">
        <f t="shared" si="42"/>
        <v>20.519134092541297</v>
      </c>
      <c r="AW105" s="48">
        <f t="shared" si="43"/>
        <v>75.808676629379363</v>
      </c>
      <c r="AX105" s="18">
        <f t="shared" si="44"/>
        <v>8</v>
      </c>
      <c r="AY105" s="117">
        <f t="shared" si="45"/>
        <v>20</v>
      </c>
      <c r="AZ105" s="151">
        <v>0</v>
      </c>
      <c r="BA105" s="21">
        <f t="shared" si="46"/>
        <v>0</v>
      </c>
      <c r="BB105" s="20">
        <v>0</v>
      </c>
      <c r="BC105" s="36"/>
      <c r="BD105" s="20">
        <v>1</v>
      </c>
      <c r="BE105" s="20">
        <f t="shared" si="50"/>
        <v>8</v>
      </c>
      <c r="BF105" s="20">
        <v>6</v>
      </c>
      <c r="BG105" s="20">
        <f t="shared" si="26"/>
        <v>48</v>
      </c>
      <c r="BH105" s="20">
        <v>0</v>
      </c>
      <c r="BI105" s="20">
        <v>8</v>
      </c>
      <c r="BJ105" s="20">
        <v>0</v>
      </c>
      <c r="BK105" s="20">
        <v>0</v>
      </c>
      <c r="BL105" s="20" t="s">
        <v>308</v>
      </c>
      <c r="BM105" s="20" t="s">
        <v>309</v>
      </c>
      <c r="BN105" s="76">
        <f t="shared" si="47"/>
        <v>31</v>
      </c>
      <c r="BO105" s="122">
        <f t="shared" si="48"/>
        <v>39</v>
      </c>
      <c r="BP105" s="71">
        <f t="shared" si="49"/>
        <v>39</v>
      </c>
      <c r="BQ105" s="138">
        <v>24</v>
      </c>
      <c r="BR105" s="138">
        <v>35</v>
      </c>
    </row>
    <row r="106" spans="1:73" ht="18.75" customHeight="1" thickBot="1" x14ac:dyDescent="0.35">
      <c r="A106" s="67" t="s">
        <v>58</v>
      </c>
      <c r="B106" s="67" t="s">
        <v>59</v>
      </c>
      <c r="C106" s="129" t="s">
        <v>67</v>
      </c>
      <c r="D106" s="148">
        <v>128263</v>
      </c>
      <c r="E106" s="148"/>
      <c r="F106" s="23">
        <v>3867.5</v>
      </c>
      <c r="G106" s="18">
        <f t="shared" si="27"/>
        <v>10</v>
      </c>
      <c r="H106" s="117">
        <f t="shared" si="28"/>
        <v>10</v>
      </c>
      <c r="I106" s="68" t="s">
        <v>285</v>
      </c>
      <c r="J106" s="69">
        <f t="shared" si="29"/>
        <v>3</v>
      </c>
      <c r="K106" s="17">
        <v>2</v>
      </c>
      <c r="L106" s="17">
        <v>1</v>
      </c>
      <c r="M106" s="17">
        <v>1</v>
      </c>
      <c r="N106" s="17">
        <v>0</v>
      </c>
      <c r="O106" s="17">
        <v>0</v>
      </c>
      <c r="P106" s="17">
        <v>0</v>
      </c>
      <c r="Q106" s="17">
        <v>0</v>
      </c>
      <c r="R106" s="17">
        <v>0</v>
      </c>
      <c r="S106" s="17">
        <v>0</v>
      </c>
      <c r="T106" s="17">
        <v>0</v>
      </c>
      <c r="U106" s="17">
        <v>0</v>
      </c>
      <c r="V106" s="157">
        <v>54926</v>
      </c>
      <c r="W106" s="157">
        <v>54926</v>
      </c>
      <c r="X106" s="84">
        <v>13</v>
      </c>
      <c r="Y106" s="84">
        <v>0</v>
      </c>
      <c r="Z106" s="84">
        <v>0</v>
      </c>
      <c r="AA106" s="168">
        <v>1</v>
      </c>
      <c r="AB106" s="168">
        <v>0</v>
      </c>
      <c r="AC106" s="168">
        <v>0</v>
      </c>
      <c r="AD106" s="88">
        <v>5</v>
      </c>
      <c r="AE106" s="88">
        <v>0</v>
      </c>
      <c r="AF106" s="88">
        <v>0</v>
      </c>
      <c r="AG106" s="80">
        <v>1</v>
      </c>
      <c r="AH106" s="89">
        <f t="shared" si="30"/>
        <v>20</v>
      </c>
      <c r="AI106" s="13">
        <f t="shared" si="31"/>
        <v>1647.78</v>
      </c>
      <c r="AJ106" s="13">
        <f t="shared" si="32"/>
        <v>554</v>
      </c>
      <c r="AK106" s="18">
        <v>9</v>
      </c>
      <c r="AL106" s="13">
        <v>545</v>
      </c>
      <c r="AM106" s="50">
        <f t="shared" si="33"/>
        <v>49.433399999999999</v>
      </c>
      <c r="AN106" s="104">
        <f t="shared" si="34"/>
        <v>14.830019999999999</v>
      </c>
      <c r="AO106" s="102">
        <f t="shared" si="35"/>
        <v>8.4036779999999993</v>
      </c>
      <c r="AP106" s="19">
        <f t="shared" si="36"/>
        <v>66.379006906261765</v>
      </c>
      <c r="AQ106" s="18">
        <f t="shared" si="37"/>
        <v>5</v>
      </c>
      <c r="AR106" s="117">
        <f t="shared" si="38"/>
        <v>8</v>
      </c>
      <c r="AS106" s="19">
        <f t="shared" si="39"/>
        <v>33.620993093738242</v>
      </c>
      <c r="AT106" s="107">
        <f t="shared" si="40"/>
        <v>56.654762480216426</v>
      </c>
      <c r="AU106" s="100">
        <f t="shared" si="41"/>
        <v>10.135424869214038</v>
      </c>
      <c r="AV106" s="46">
        <f t="shared" si="42"/>
        <v>15.592961337252364</v>
      </c>
      <c r="AW106" s="48">
        <f t="shared" si="43"/>
        <v>72.477227589300469</v>
      </c>
      <c r="AX106" s="18">
        <f t="shared" si="44"/>
        <v>5</v>
      </c>
      <c r="AY106" s="117">
        <f t="shared" si="45"/>
        <v>8</v>
      </c>
      <c r="AZ106" s="151">
        <v>35</v>
      </c>
      <c r="BA106" s="21">
        <f t="shared" si="46"/>
        <v>27.28768234019164</v>
      </c>
      <c r="BB106" s="20">
        <v>2</v>
      </c>
      <c r="BC106" s="36"/>
      <c r="BD106" s="20">
        <v>27</v>
      </c>
      <c r="BE106" s="20">
        <f t="shared" si="50"/>
        <v>216</v>
      </c>
      <c r="BF106" s="20">
        <v>26</v>
      </c>
      <c r="BG106" s="20">
        <f t="shared" si="26"/>
        <v>208</v>
      </c>
      <c r="BH106" s="20">
        <v>0</v>
      </c>
      <c r="BI106" s="20">
        <v>3</v>
      </c>
      <c r="BJ106" s="20">
        <v>10</v>
      </c>
      <c r="BK106" s="20">
        <v>0</v>
      </c>
      <c r="BL106" s="20" t="s">
        <v>356</v>
      </c>
      <c r="BM106" s="20" t="s">
        <v>356</v>
      </c>
      <c r="BN106" s="71">
        <f t="shared" si="47"/>
        <v>33</v>
      </c>
      <c r="BO106" s="123">
        <f t="shared" si="48"/>
        <v>39</v>
      </c>
      <c r="BP106" s="71">
        <f t="shared" si="49"/>
        <v>29</v>
      </c>
      <c r="BQ106" s="138">
        <v>564</v>
      </c>
      <c r="BR106" s="138">
        <v>503</v>
      </c>
    </row>
    <row r="107" spans="1:73" ht="19.5" thickBot="1" x14ac:dyDescent="0.35">
      <c r="A107" s="67" t="s">
        <v>124</v>
      </c>
      <c r="B107" s="67" t="s">
        <v>145</v>
      </c>
      <c r="C107" s="129" t="s">
        <v>154</v>
      </c>
      <c r="D107" s="148">
        <v>12198</v>
      </c>
      <c r="E107" s="148"/>
      <c r="F107" s="16">
        <v>311.7</v>
      </c>
      <c r="G107" s="18">
        <f t="shared" si="27"/>
        <v>10</v>
      </c>
      <c r="H107" s="117">
        <f t="shared" si="28"/>
        <v>3</v>
      </c>
      <c r="I107" s="68" t="s">
        <v>282</v>
      </c>
      <c r="J107" s="69">
        <f t="shared" si="29"/>
        <v>10</v>
      </c>
      <c r="K107" s="17">
        <v>4</v>
      </c>
      <c r="L107" s="17">
        <v>1</v>
      </c>
      <c r="M107" s="17">
        <v>0</v>
      </c>
      <c r="N107" s="17">
        <v>0</v>
      </c>
      <c r="O107" s="17">
        <v>0</v>
      </c>
      <c r="P107" s="17">
        <v>0</v>
      </c>
      <c r="Q107" s="17">
        <v>0</v>
      </c>
      <c r="R107" s="17">
        <v>0</v>
      </c>
      <c r="S107" s="17">
        <v>0</v>
      </c>
      <c r="T107" s="17">
        <v>0</v>
      </c>
      <c r="U107" s="17">
        <v>0</v>
      </c>
      <c r="V107" s="157">
        <v>9585</v>
      </c>
      <c r="W107" s="157">
        <v>9585</v>
      </c>
      <c r="X107" s="165">
        <v>2</v>
      </c>
      <c r="Y107" s="165">
        <v>0</v>
      </c>
      <c r="Z107" s="165">
        <v>0</v>
      </c>
      <c r="AA107" s="209">
        <v>1</v>
      </c>
      <c r="AB107" s="209">
        <v>0</v>
      </c>
      <c r="AC107" s="209">
        <v>0</v>
      </c>
      <c r="AD107" s="166">
        <v>0</v>
      </c>
      <c r="AE107" s="166">
        <v>0</v>
      </c>
      <c r="AF107" s="166">
        <v>0</v>
      </c>
      <c r="AG107" s="167">
        <v>0</v>
      </c>
      <c r="AH107" s="89">
        <f t="shared" si="30"/>
        <v>3</v>
      </c>
      <c r="AI107" s="13">
        <f t="shared" si="31"/>
        <v>287.55</v>
      </c>
      <c r="AJ107" s="13">
        <f t="shared" si="32"/>
        <v>97</v>
      </c>
      <c r="AK107" s="18">
        <v>4</v>
      </c>
      <c r="AL107" s="13">
        <v>93</v>
      </c>
      <c r="AM107" s="50">
        <f t="shared" si="33"/>
        <v>8.6265000000000001</v>
      </c>
      <c r="AN107" s="104">
        <f t="shared" si="34"/>
        <v>2.5879500000000002</v>
      </c>
      <c r="AO107" s="102">
        <f t="shared" si="35"/>
        <v>1.4665049999999999</v>
      </c>
      <c r="AP107" s="19">
        <f t="shared" si="36"/>
        <v>66.266736219787873</v>
      </c>
      <c r="AQ107" s="18">
        <f t="shared" si="37"/>
        <v>5</v>
      </c>
      <c r="AR107" s="130">
        <f t="shared" si="38"/>
        <v>8</v>
      </c>
      <c r="AS107" s="19">
        <f t="shared" si="39"/>
        <v>33.733263780212134</v>
      </c>
      <c r="AT107" s="107">
        <f t="shared" si="40"/>
        <v>103.95929660600098</v>
      </c>
      <c r="AU107" s="100">
        <f t="shared" si="41"/>
        <v>16.396130513198887</v>
      </c>
      <c r="AV107" s="46">
        <f t="shared" si="42"/>
        <v>24.594195769798326</v>
      </c>
      <c r="AW107" s="48">
        <f t="shared" si="43"/>
        <v>76.342475783566783</v>
      </c>
      <c r="AX107" s="18">
        <f t="shared" si="44"/>
        <v>8</v>
      </c>
      <c r="AY107" s="117">
        <f t="shared" si="45"/>
        <v>20</v>
      </c>
      <c r="AZ107" s="151">
        <v>0</v>
      </c>
      <c r="BA107" s="21">
        <f t="shared" si="46"/>
        <v>0</v>
      </c>
      <c r="BB107" s="20">
        <v>1</v>
      </c>
      <c r="BC107" s="36" t="s">
        <v>318</v>
      </c>
      <c r="BD107" s="20">
        <v>5</v>
      </c>
      <c r="BE107" s="20">
        <f t="shared" si="50"/>
        <v>40</v>
      </c>
      <c r="BF107" s="20">
        <v>5</v>
      </c>
      <c r="BG107" s="20">
        <f t="shared" si="26"/>
        <v>40</v>
      </c>
      <c r="BH107" s="28">
        <v>0</v>
      </c>
      <c r="BI107" s="28">
        <v>5</v>
      </c>
      <c r="BJ107" s="28">
        <v>0</v>
      </c>
      <c r="BK107" s="20">
        <v>0</v>
      </c>
      <c r="BL107" s="28" t="s">
        <v>308</v>
      </c>
      <c r="BM107" s="28" t="s">
        <v>308</v>
      </c>
      <c r="BN107" s="114">
        <f t="shared" si="47"/>
        <v>33</v>
      </c>
      <c r="BO107" s="121">
        <f t="shared" si="48"/>
        <v>41</v>
      </c>
      <c r="BP107" s="114">
        <f t="shared" si="49"/>
        <v>41</v>
      </c>
      <c r="BQ107" s="137">
        <v>37</v>
      </c>
      <c r="BR107" s="137">
        <v>116</v>
      </c>
      <c r="BS107" s="63"/>
      <c r="BT107" s="63"/>
      <c r="BU107" s="63"/>
    </row>
    <row r="108" spans="1:73" ht="19.5" thickBot="1" x14ac:dyDescent="0.35">
      <c r="A108" s="67" t="s">
        <v>124</v>
      </c>
      <c r="B108" s="67" t="s">
        <v>145</v>
      </c>
      <c r="C108" s="129" t="s">
        <v>158</v>
      </c>
      <c r="D108" s="148">
        <v>4683</v>
      </c>
      <c r="E108" s="148"/>
      <c r="F108" s="16">
        <v>71.5</v>
      </c>
      <c r="G108" s="18">
        <f t="shared" si="27"/>
        <v>5</v>
      </c>
      <c r="H108" s="117">
        <f t="shared" si="28"/>
        <v>0</v>
      </c>
      <c r="I108" s="68" t="s">
        <v>282</v>
      </c>
      <c r="J108" s="69">
        <f t="shared" si="29"/>
        <v>10</v>
      </c>
      <c r="K108" s="17">
        <v>2</v>
      </c>
      <c r="L108" s="17">
        <v>1</v>
      </c>
      <c r="M108" s="17">
        <v>0</v>
      </c>
      <c r="N108" s="17">
        <v>0</v>
      </c>
      <c r="O108" s="17">
        <v>0</v>
      </c>
      <c r="P108" s="17">
        <v>0</v>
      </c>
      <c r="Q108" s="17">
        <v>0</v>
      </c>
      <c r="R108" s="17">
        <v>0</v>
      </c>
      <c r="S108" s="17">
        <v>0</v>
      </c>
      <c r="T108" s="17">
        <v>0</v>
      </c>
      <c r="U108" s="17">
        <v>0</v>
      </c>
      <c r="V108" s="157">
        <v>5924</v>
      </c>
      <c r="W108" s="157">
        <v>5924</v>
      </c>
      <c r="X108" s="186">
        <v>1</v>
      </c>
      <c r="Y108" s="186">
        <v>0</v>
      </c>
      <c r="Z108" s="186">
        <v>0</v>
      </c>
      <c r="AA108" s="190">
        <v>0</v>
      </c>
      <c r="AB108" s="190">
        <v>0</v>
      </c>
      <c r="AC108" s="190">
        <v>0</v>
      </c>
      <c r="AD108" s="188">
        <v>0</v>
      </c>
      <c r="AE108" s="188">
        <v>0</v>
      </c>
      <c r="AF108" s="188">
        <v>0</v>
      </c>
      <c r="AG108" s="189">
        <v>0</v>
      </c>
      <c r="AH108" s="89">
        <f t="shared" si="30"/>
        <v>1</v>
      </c>
      <c r="AI108" s="13">
        <f t="shared" si="31"/>
        <v>177.72</v>
      </c>
      <c r="AJ108" s="13">
        <f t="shared" si="32"/>
        <v>60</v>
      </c>
      <c r="AK108" s="18">
        <v>1</v>
      </c>
      <c r="AL108" s="13">
        <v>59</v>
      </c>
      <c r="AM108" s="50">
        <f t="shared" si="33"/>
        <v>5.3315999999999999</v>
      </c>
      <c r="AN108" s="104">
        <f t="shared" si="34"/>
        <v>1.59948</v>
      </c>
      <c r="AO108" s="102">
        <f t="shared" si="35"/>
        <v>0.90637199999999996</v>
      </c>
      <c r="AP108" s="19">
        <f t="shared" si="36"/>
        <v>66.239027683997293</v>
      </c>
      <c r="AQ108" s="18">
        <f t="shared" si="37"/>
        <v>5</v>
      </c>
      <c r="AR108" s="117">
        <f t="shared" si="38"/>
        <v>8</v>
      </c>
      <c r="AS108" s="19">
        <f t="shared" si="39"/>
        <v>33.7609723160027</v>
      </c>
      <c r="AT108" s="107">
        <f t="shared" si="40"/>
        <v>167.3596412556054</v>
      </c>
      <c r="AU108" s="100">
        <f t="shared" si="41"/>
        <v>21.353833013025838</v>
      </c>
      <c r="AV108" s="46">
        <f t="shared" si="42"/>
        <v>21.353833013025838</v>
      </c>
      <c r="AW108" s="48">
        <f t="shared" si="43"/>
        <v>87.240751203324749</v>
      </c>
      <c r="AX108" s="18">
        <f t="shared" si="44"/>
        <v>8</v>
      </c>
      <c r="AY108" s="117">
        <f t="shared" si="45"/>
        <v>20</v>
      </c>
      <c r="AZ108" s="151">
        <v>0</v>
      </c>
      <c r="BA108" s="21">
        <f t="shared" si="46"/>
        <v>0</v>
      </c>
      <c r="BB108" s="20">
        <v>0</v>
      </c>
      <c r="BC108" s="36" t="s">
        <v>324</v>
      </c>
      <c r="BD108" s="20">
        <v>3</v>
      </c>
      <c r="BE108" s="20">
        <f t="shared" si="50"/>
        <v>24</v>
      </c>
      <c r="BF108" s="20">
        <v>4</v>
      </c>
      <c r="BG108" s="20">
        <f t="shared" si="26"/>
        <v>32</v>
      </c>
      <c r="BH108" s="28">
        <v>0</v>
      </c>
      <c r="BI108" s="28">
        <v>6</v>
      </c>
      <c r="BJ108" s="28">
        <v>0</v>
      </c>
      <c r="BK108" s="20">
        <v>0</v>
      </c>
      <c r="BL108" s="28" t="s">
        <v>308</v>
      </c>
      <c r="BM108" s="28" t="s">
        <v>308</v>
      </c>
      <c r="BN108" s="71">
        <f t="shared" si="47"/>
        <v>28</v>
      </c>
      <c r="BO108" s="123">
        <f t="shared" si="48"/>
        <v>38</v>
      </c>
      <c r="BP108" s="71">
        <f t="shared" si="49"/>
        <v>38</v>
      </c>
      <c r="BQ108" s="138">
        <v>11</v>
      </c>
      <c r="BR108" s="138">
        <v>20</v>
      </c>
      <c r="BS108" s="63"/>
      <c r="BT108" s="63"/>
      <c r="BU108" s="63"/>
    </row>
    <row r="109" spans="1:73" ht="19.5" thickBot="1" x14ac:dyDescent="0.35">
      <c r="A109" s="67" t="s">
        <v>124</v>
      </c>
      <c r="B109" s="67" t="s">
        <v>192</v>
      </c>
      <c r="C109" s="129" t="s">
        <v>207</v>
      </c>
      <c r="D109" s="148">
        <v>2869</v>
      </c>
      <c r="E109" s="148"/>
      <c r="F109" s="16">
        <v>115.3</v>
      </c>
      <c r="G109" s="18">
        <f t="shared" si="27"/>
        <v>10</v>
      </c>
      <c r="H109" s="117">
        <f t="shared" si="28"/>
        <v>3</v>
      </c>
      <c r="I109" s="68" t="s">
        <v>284</v>
      </c>
      <c r="J109" s="69">
        <f t="shared" si="29"/>
        <v>5</v>
      </c>
      <c r="K109" s="17">
        <v>1</v>
      </c>
      <c r="L109" s="17">
        <v>0</v>
      </c>
      <c r="M109" s="17">
        <v>0</v>
      </c>
      <c r="N109" s="17">
        <v>0</v>
      </c>
      <c r="O109" s="17">
        <v>0</v>
      </c>
      <c r="P109" s="17">
        <v>0</v>
      </c>
      <c r="Q109" s="17">
        <v>0</v>
      </c>
      <c r="R109" s="17">
        <v>0</v>
      </c>
      <c r="S109" s="17">
        <v>0</v>
      </c>
      <c r="T109" s="17">
        <v>0</v>
      </c>
      <c r="U109" s="17">
        <v>0</v>
      </c>
      <c r="V109" s="157">
        <v>3057</v>
      </c>
      <c r="W109" s="157">
        <v>3057</v>
      </c>
      <c r="X109" s="186">
        <v>0</v>
      </c>
      <c r="Y109" s="186">
        <v>0</v>
      </c>
      <c r="Z109" s="186">
        <v>0</v>
      </c>
      <c r="AA109" s="206">
        <v>0</v>
      </c>
      <c r="AB109" s="206">
        <v>0</v>
      </c>
      <c r="AC109" s="206">
        <v>0</v>
      </c>
      <c r="AD109" s="188">
        <v>0</v>
      </c>
      <c r="AE109" s="188">
        <v>0</v>
      </c>
      <c r="AF109" s="188">
        <v>0</v>
      </c>
      <c r="AG109" s="189">
        <v>0</v>
      </c>
      <c r="AH109" s="89">
        <f t="shared" si="30"/>
        <v>0</v>
      </c>
      <c r="AI109" s="13">
        <f t="shared" si="31"/>
        <v>91.71</v>
      </c>
      <c r="AJ109" s="13">
        <f t="shared" si="32"/>
        <v>31</v>
      </c>
      <c r="AK109" s="18">
        <v>0</v>
      </c>
      <c r="AL109" s="13">
        <v>31</v>
      </c>
      <c r="AM109" s="50">
        <f t="shared" si="33"/>
        <v>2.7513000000000001</v>
      </c>
      <c r="AN109" s="104">
        <f t="shared" si="34"/>
        <v>0.82539000000000007</v>
      </c>
      <c r="AO109" s="102">
        <f t="shared" si="35"/>
        <v>0.467721</v>
      </c>
      <c r="AP109" s="19">
        <f t="shared" si="36"/>
        <v>66.197797404863152</v>
      </c>
      <c r="AQ109" s="18">
        <f t="shared" si="37"/>
        <v>5</v>
      </c>
      <c r="AR109" s="117">
        <f t="shared" si="38"/>
        <v>8</v>
      </c>
      <c r="AS109" s="19">
        <f t="shared" si="39"/>
        <v>33.802202595136848</v>
      </c>
      <c r="AT109" s="107">
        <f t="shared" si="40"/>
        <v>140.96936214708958</v>
      </c>
      <c r="AU109" s="100">
        <f t="shared" si="41"/>
        <v>0</v>
      </c>
      <c r="AV109" s="46">
        <f t="shared" si="42"/>
        <v>0</v>
      </c>
      <c r="AW109" s="48">
        <f t="shared" si="43"/>
        <v>100</v>
      </c>
      <c r="AX109" s="18">
        <f t="shared" si="44"/>
        <v>10</v>
      </c>
      <c r="AY109" s="117">
        <f t="shared" si="45"/>
        <v>25</v>
      </c>
      <c r="AZ109" s="151">
        <v>0</v>
      </c>
      <c r="BA109" s="21">
        <f t="shared" si="46"/>
        <v>0</v>
      </c>
      <c r="BB109" s="20">
        <v>0</v>
      </c>
      <c r="BC109" s="36" t="s">
        <v>331</v>
      </c>
      <c r="BD109" s="20">
        <v>2</v>
      </c>
      <c r="BE109" s="20">
        <f t="shared" si="50"/>
        <v>16</v>
      </c>
      <c r="BF109" s="20">
        <v>2</v>
      </c>
      <c r="BG109" s="20">
        <f t="shared" si="26"/>
        <v>16</v>
      </c>
      <c r="BH109" s="20">
        <v>0</v>
      </c>
      <c r="BI109" s="20">
        <v>1</v>
      </c>
      <c r="BJ109" s="20">
        <v>10</v>
      </c>
      <c r="BK109" s="20">
        <v>0</v>
      </c>
      <c r="BL109" s="20" t="s">
        <v>308</v>
      </c>
      <c r="BM109" s="20" t="s">
        <v>309</v>
      </c>
      <c r="BN109" s="71">
        <f t="shared" si="47"/>
        <v>40</v>
      </c>
      <c r="BO109" s="123">
        <f t="shared" si="48"/>
        <v>51</v>
      </c>
      <c r="BP109" s="127">
        <f t="shared" si="49"/>
        <v>41</v>
      </c>
      <c r="BQ109" s="138">
        <v>29</v>
      </c>
      <c r="BR109" s="138">
        <v>85</v>
      </c>
      <c r="BS109" s="63"/>
      <c r="BT109" s="63"/>
      <c r="BU109" s="63"/>
    </row>
    <row r="110" spans="1:73" ht="19.5" thickBot="1" x14ac:dyDescent="0.35">
      <c r="A110" s="67" t="s">
        <v>124</v>
      </c>
      <c r="B110" s="67" t="s">
        <v>145</v>
      </c>
      <c r="C110" s="129" t="s">
        <v>160</v>
      </c>
      <c r="D110" s="148">
        <v>8645</v>
      </c>
      <c r="E110" s="148"/>
      <c r="F110" s="16">
        <v>186.5</v>
      </c>
      <c r="G110" s="18">
        <f t="shared" si="27"/>
        <v>10</v>
      </c>
      <c r="H110" s="117">
        <f t="shared" si="28"/>
        <v>3</v>
      </c>
      <c r="I110" s="68" t="s">
        <v>284</v>
      </c>
      <c r="J110" s="69">
        <f t="shared" si="29"/>
        <v>5</v>
      </c>
      <c r="K110" s="17">
        <v>3</v>
      </c>
      <c r="L110" s="17">
        <v>0</v>
      </c>
      <c r="M110" s="17">
        <v>0</v>
      </c>
      <c r="N110" s="17">
        <v>0</v>
      </c>
      <c r="O110" s="17">
        <v>0</v>
      </c>
      <c r="P110" s="17">
        <v>0</v>
      </c>
      <c r="Q110" s="17">
        <v>0</v>
      </c>
      <c r="R110" s="17">
        <v>0</v>
      </c>
      <c r="S110" s="17">
        <v>0</v>
      </c>
      <c r="T110" s="17">
        <v>0</v>
      </c>
      <c r="U110" s="17">
        <v>0</v>
      </c>
      <c r="V110" s="157">
        <v>9925</v>
      </c>
      <c r="W110" s="157">
        <v>9925</v>
      </c>
      <c r="X110" s="186">
        <v>1</v>
      </c>
      <c r="Y110" s="186">
        <v>0</v>
      </c>
      <c r="Z110" s="186">
        <v>0</v>
      </c>
      <c r="AA110" s="190">
        <v>0</v>
      </c>
      <c r="AB110" s="190">
        <v>0</v>
      </c>
      <c r="AC110" s="190">
        <v>0</v>
      </c>
      <c r="AD110" s="188">
        <v>0</v>
      </c>
      <c r="AE110" s="188">
        <v>0</v>
      </c>
      <c r="AF110" s="188">
        <v>0</v>
      </c>
      <c r="AG110" s="189">
        <v>0</v>
      </c>
      <c r="AH110" s="89">
        <f t="shared" si="30"/>
        <v>1</v>
      </c>
      <c r="AI110" s="13">
        <f t="shared" si="31"/>
        <v>297.75</v>
      </c>
      <c r="AJ110" s="13">
        <f t="shared" si="32"/>
        <v>101</v>
      </c>
      <c r="AK110" s="18">
        <v>1</v>
      </c>
      <c r="AL110" s="13">
        <v>100</v>
      </c>
      <c r="AM110" s="50">
        <f t="shared" si="33"/>
        <v>8.9324999999999992</v>
      </c>
      <c r="AN110" s="104">
        <f t="shared" si="34"/>
        <v>2.6797499999999999</v>
      </c>
      <c r="AO110" s="102">
        <f t="shared" si="35"/>
        <v>1.5185249999999999</v>
      </c>
      <c r="AP110" s="19">
        <f t="shared" si="36"/>
        <v>66.078925272879928</v>
      </c>
      <c r="AQ110" s="18">
        <f t="shared" si="37"/>
        <v>5</v>
      </c>
      <c r="AR110" s="130">
        <f t="shared" si="38"/>
        <v>8</v>
      </c>
      <c r="AS110" s="19">
        <f t="shared" si="39"/>
        <v>33.921074727120065</v>
      </c>
      <c r="AT110" s="107">
        <f t="shared" si="40"/>
        <v>151.88866396761134</v>
      </c>
      <c r="AU110" s="100">
        <f t="shared" si="41"/>
        <v>11.56737998843262</v>
      </c>
      <c r="AV110" s="46">
        <f t="shared" si="42"/>
        <v>11.56737998843262</v>
      </c>
      <c r="AW110" s="48">
        <f t="shared" si="43"/>
        <v>92.384303287505858</v>
      </c>
      <c r="AX110" s="18">
        <f t="shared" si="44"/>
        <v>8</v>
      </c>
      <c r="AY110" s="117">
        <f t="shared" si="45"/>
        <v>20</v>
      </c>
      <c r="AZ110" s="151">
        <v>0</v>
      </c>
      <c r="BA110" s="21">
        <f t="shared" si="46"/>
        <v>0</v>
      </c>
      <c r="BB110" s="20">
        <v>1</v>
      </c>
      <c r="BC110" s="36" t="s">
        <v>320</v>
      </c>
      <c r="BD110" s="20">
        <v>6</v>
      </c>
      <c r="BE110" s="20">
        <f t="shared" si="50"/>
        <v>48</v>
      </c>
      <c r="BF110" s="20">
        <v>7</v>
      </c>
      <c r="BG110" s="20">
        <f t="shared" si="26"/>
        <v>56</v>
      </c>
      <c r="BH110" s="28">
        <v>1</v>
      </c>
      <c r="BI110" s="28">
        <v>7</v>
      </c>
      <c r="BJ110" s="28">
        <v>0</v>
      </c>
      <c r="BK110" s="20">
        <v>0</v>
      </c>
      <c r="BL110" s="28" t="s">
        <v>308</v>
      </c>
      <c r="BM110" s="28" t="s">
        <v>308</v>
      </c>
      <c r="BN110" s="71">
        <f t="shared" si="47"/>
        <v>28</v>
      </c>
      <c r="BO110" s="123">
        <f t="shared" si="48"/>
        <v>36</v>
      </c>
      <c r="BP110" s="70">
        <f t="shared" si="49"/>
        <v>36</v>
      </c>
      <c r="BQ110" s="138">
        <v>32</v>
      </c>
      <c r="BR110" s="138">
        <v>25</v>
      </c>
      <c r="BU110" s="52"/>
    </row>
    <row r="111" spans="1:73" ht="19.5" thickBot="1" x14ac:dyDescent="0.35">
      <c r="A111" s="67" t="s">
        <v>216</v>
      </c>
      <c r="B111" s="67" t="s">
        <v>217</v>
      </c>
      <c r="C111" s="129" t="s">
        <v>220</v>
      </c>
      <c r="D111" s="148">
        <v>6326</v>
      </c>
      <c r="E111" s="148"/>
      <c r="F111" s="20">
        <v>47.2</v>
      </c>
      <c r="G111" s="18">
        <f t="shared" si="27"/>
        <v>3</v>
      </c>
      <c r="H111" s="117">
        <f t="shared" si="28"/>
        <v>0</v>
      </c>
      <c r="I111" s="68" t="s">
        <v>282</v>
      </c>
      <c r="J111" s="69">
        <f t="shared" si="29"/>
        <v>10</v>
      </c>
      <c r="K111" s="17">
        <v>2</v>
      </c>
      <c r="L111" s="17">
        <v>1</v>
      </c>
      <c r="M111" s="17">
        <v>0</v>
      </c>
      <c r="N111" s="17">
        <v>0</v>
      </c>
      <c r="O111" s="17">
        <v>0</v>
      </c>
      <c r="P111" s="17">
        <v>0</v>
      </c>
      <c r="Q111" s="17">
        <v>0</v>
      </c>
      <c r="R111" s="17">
        <v>0</v>
      </c>
      <c r="S111" s="17">
        <v>0</v>
      </c>
      <c r="T111" s="17">
        <v>0</v>
      </c>
      <c r="U111" s="17">
        <v>0</v>
      </c>
      <c r="V111" s="157">
        <v>8742</v>
      </c>
      <c r="W111" s="157">
        <v>8742</v>
      </c>
      <c r="X111" s="84">
        <v>2</v>
      </c>
      <c r="Y111" s="84">
        <v>0</v>
      </c>
      <c r="Z111" s="84">
        <v>0</v>
      </c>
      <c r="AA111" s="168">
        <v>0</v>
      </c>
      <c r="AB111" s="168">
        <v>0</v>
      </c>
      <c r="AC111" s="168">
        <v>0</v>
      </c>
      <c r="AD111" s="88">
        <v>0</v>
      </c>
      <c r="AE111" s="88">
        <v>0</v>
      </c>
      <c r="AF111" s="88">
        <v>0</v>
      </c>
      <c r="AG111" s="80">
        <v>0</v>
      </c>
      <c r="AH111" s="89">
        <f t="shared" si="30"/>
        <v>2</v>
      </c>
      <c r="AI111" s="13">
        <f t="shared" si="31"/>
        <v>262.26</v>
      </c>
      <c r="AJ111" s="13">
        <f t="shared" si="32"/>
        <v>89</v>
      </c>
      <c r="AK111" s="18">
        <v>0</v>
      </c>
      <c r="AL111" s="13">
        <v>89</v>
      </c>
      <c r="AM111" s="50">
        <f t="shared" si="33"/>
        <v>7.8677999999999999</v>
      </c>
      <c r="AN111" s="104">
        <f t="shared" si="34"/>
        <v>2.3603399999999999</v>
      </c>
      <c r="AO111" s="102">
        <f t="shared" si="35"/>
        <v>1.337526</v>
      </c>
      <c r="AP111" s="19">
        <f t="shared" si="36"/>
        <v>66.064211088233051</v>
      </c>
      <c r="AQ111" s="18">
        <f t="shared" si="37"/>
        <v>5</v>
      </c>
      <c r="AR111" s="117">
        <f t="shared" si="38"/>
        <v>8</v>
      </c>
      <c r="AS111" s="19">
        <f t="shared" si="39"/>
        <v>33.935788911766949</v>
      </c>
      <c r="AT111" s="107">
        <f t="shared" si="40"/>
        <v>182.82747391716725</v>
      </c>
      <c r="AU111" s="100">
        <f t="shared" si="41"/>
        <v>31.615554852987671</v>
      </c>
      <c r="AV111" s="46">
        <f t="shared" si="42"/>
        <v>31.615554852987671</v>
      </c>
      <c r="AW111" s="48">
        <f t="shared" si="43"/>
        <v>82.707437686684031</v>
      </c>
      <c r="AX111" s="18">
        <f t="shared" si="44"/>
        <v>8</v>
      </c>
      <c r="AY111" s="117">
        <f t="shared" si="45"/>
        <v>20</v>
      </c>
      <c r="AZ111" s="151">
        <v>0</v>
      </c>
      <c r="BA111" s="21">
        <f t="shared" si="46"/>
        <v>0</v>
      </c>
      <c r="BB111" s="20">
        <v>0</v>
      </c>
      <c r="BC111" s="36" t="s">
        <v>328</v>
      </c>
      <c r="BD111" s="20">
        <v>4</v>
      </c>
      <c r="BE111" s="20">
        <f t="shared" si="50"/>
        <v>32</v>
      </c>
      <c r="BF111" s="20">
        <v>4</v>
      </c>
      <c r="BG111" s="20">
        <f t="shared" si="26"/>
        <v>32</v>
      </c>
      <c r="BH111" s="20">
        <v>0</v>
      </c>
      <c r="BI111" s="20">
        <v>9</v>
      </c>
      <c r="BJ111" s="20">
        <v>0</v>
      </c>
      <c r="BK111" s="20">
        <v>0</v>
      </c>
      <c r="BL111" s="20" t="s">
        <v>308</v>
      </c>
      <c r="BM111" s="20" t="s">
        <v>309</v>
      </c>
      <c r="BN111" s="76">
        <f t="shared" si="47"/>
        <v>26</v>
      </c>
      <c r="BO111" s="123">
        <f t="shared" si="48"/>
        <v>38</v>
      </c>
      <c r="BP111" s="71">
        <f t="shared" si="49"/>
        <v>38</v>
      </c>
      <c r="BQ111" s="138">
        <v>26</v>
      </c>
      <c r="BR111" s="138">
        <v>75</v>
      </c>
      <c r="BS111" s="63"/>
      <c r="BT111" s="63"/>
      <c r="BU111" s="63"/>
    </row>
    <row r="112" spans="1:73" ht="19.5" thickBot="1" x14ac:dyDescent="0.35">
      <c r="A112" s="67" t="s">
        <v>124</v>
      </c>
      <c r="B112" s="67" t="s">
        <v>192</v>
      </c>
      <c r="C112" s="129" t="s">
        <v>202</v>
      </c>
      <c r="D112" s="148">
        <v>12919</v>
      </c>
      <c r="E112" s="148"/>
      <c r="F112" s="16">
        <v>56.6</v>
      </c>
      <c r="G112" s="18">
        <f t="shared" si="27"/>
        <v>5</v>
      </c>
      <c r="H112" s="117">
        <f t="shared" si="28"/>
        <v>0</v>
      </c>
      <c r="I112" s="68" t="s">
        <v>283</v>
      </c>
      <c r="J112" s="69">
        <f t="shared" si="29"/>
        <v>8</v>
      </c>
      <c r="K112" s="17">
        <v>4</v>
      </c>
      <c r="L112" s="17">
        <v>1</v>
      </c>
      <c r="M112" s="17">
        <v>0</v>
      </c>
      <c r="N112" s="17">
        <v>0</v>
      </c>
      <c r="O112" s="17">
        <v>0</v>
      </c>
      <c r="P112" s="17">
        <v>0</v>
      </c>
      <c r="Q112" s="17">
        <v>0</v>
      </c>
      <c r="R112" s="17">
        <v>0</v>
      </c>
      <c r="S112" s="17">
        <v>0</v>
      </c>
      <c r="T112" s="17">
        <v>0</v>
      </c>
      <c r="U112" s="17">
        <v>0</v>
      </c>
      <c r="V112" s="157">
        <v>8610</v>
      </c>
      <c r="W112" s="157">
        <v>8610</v>
      </c>
      <c r="X112" s="201">
        <v>1</v>
      </c>
      <c r="Y112" s="201">
        <v>0</v>
      </c>
      <c r="Z112" s="201">
        <v>0</v>
      </c>
      <c r="AA112" s="241">
        <v>0</v>
      </c>
      <c r="AB112" s="241">
        <v>0</v>
      </c>
      <c r="AC112" s="241">
        <v>0</v>
      </c>
      <c r="AD112" s="218">
        <v>1</v>
      </c>
      <c r="AE112" s="218">
        <v>0</v>
      </c>
      <c r="AF112" s="218">
        <v>0</v>
      </c>
      <c r="AG112" s="226">
        <v>0</v>
      </c>
      <c r="AH112" s="89">
        <f t="shared" si="30"/>
        <v>2</v>
      </c>
      <c r="AI112" s="13">
        <f t="shared" si="31"/>
        <v>258.3</v>
      </c>
      <c r="AJ112" s="13">
        <f t="shared" si="32"/>
        <v>88</v>
      </c>
      <c r="AK112" s="18">
        <v>1</v>
      </c>
      <c r="AL112" s="13">
        <v>87</v>
      </c>
      <c r="AM112" s="50">
        <f t="shared" si="33"/>
        <v>7.7490000000000006</v>
      </c>
      <c r="AN112" s="104">
        <f t="shared" si="34"/>
        <v>2.3247000000000004</v>
      </c>
      <c r="AO112" s="102">
        <f t="shared" si="35"/>
        <v>1.3173300000000001</v>
      </c>
      <c r="AP112" s="19">
        <f t="shared" si="36"/>
        <v>65.931087882307395</v>
      </c>
      <c r="AQ112" s="18">
        <f t="shared" si="37"/>
        <v>5</v>
      </c>
      <c r="AR112" s="130">
        <f t="shared" si="38"/>
        <v>8</v>
      </c>
      <c r="AS112" s="19">
        <f t="shared" si="39"/>
        <v>34.068912117692598</v>
      </c>
      <c r="AT112" s="107">
        <f t="shared" si="40"/>
        <v>88.172691384782112</v>
      </c>
      <c r="AU112" s="100">
        <f t="shared" si="41"/>
        <v>7.7405371932812139</v>
      </c>
      <c r="AV112" s="46">
        <f t="shared" si="42"/>
        <v>15.481074386562428</v>
      </c>
      <c r="AW112" s="48">
        <f t="shared" si="43"/>
        <v>82.442325233100078</v>
      </c>
      <c r="AX112" s="18">
        <f t="shared" si="44"/>
        <v>8</v>
      </c>
      <c r="AY112" s="117">
        <f t="shared" si="45"/>
        <v>20</v>
      </c>
      <c r="AZ112" s="151">
        <v>1</v>
      </c>
      <c r="BA112" s="21">
        <f t="shared" si="46"/>
        <v>7.7405371932812139</v>
      </c>
      <c r="BB112" s="20">
        <v>1</v>
      </c>
      <c r="BC112" s="36"/>
      <c r="BD112" s="20">
        <v>5</v>
      </c>
      <c r="BE112" s="20">
        <f t="shared" si="50"/>
        <v>40</v>
      </c>
      <c r="BF112" s="20">
        <v>9</v>
      </c>
      <c r="BG112" s="20">
        <f t="shared" si="26"/>
        <v>72</v>
      </c>
      <c r="BH112" s="20">
        <v>1</v>
      </c>
      <c r="BI112" s="20">
        <v>15</v>
      </c>
      <c r="BJ112" s="20">
        <v>0</v>
      </c>
      <c r="BK112" s="20">
        <v>0</v>
      </c>
      <c r="BL112" s="20" t="s">
        <v>308</v>
      </c>
      <c r="BM112" s="20" t="s">
        <v>309</v>
      </c>
      <c r="BN112" s="71">
        <f t="shared" si="47"/>
        <v>26</v>
      </c>
      <c r="BO112" s="123">
        <f t="shared" si="48"/>
        <v>36</v>
      </c>
      <c r="BP112" s="70">
        <f t="shared" si="49"/>
        <v>36</v>
      </c>
      <c r="BQ112" s="138">
        <v>41</v>
      </c>
      <c r="BR112" s="138">
        <v>114</v>
      </c>
      <c r="BS112" s="63"/>
      <c r="BT112" s="63"/>
      <c r="BU112" s="63"/>
    </row>
    <row r="113" spans="1:73" ht="19.5" thickBot="1" x14ac:dyDescent="0.35">
      <c r="A113" s="67" t="s">
        <v>216</v>
      </c>
      <c r="B113" s="67" t="s">
        <v>217</v>
      </c>
      <c r="C113" s="129" t="s">
        <v>224</v>
      </c>
      <c r="D113" s="148">
        <v>6700</v>
      </c>
      <c r="E113" s="148"/>
      <c r="F113" s="20">
        <v>22.1</v>
      </c>
      <c r="G113" s="18">
        <f t="shared" si="27"/>
        <v>3</v>
      </c>
      <c r="H113" s="117">
        <f t="shared" si="28"/>
        <v>0</v>
      </c>
      <c r="I113" s="68" t="s">
        <v>283</v>
      </c>
      <c r="J113" s="69">
        <f t="shared" si="29"/>
        <v>8</v>
      </c>
      <c r="K113" s="17">
        <v>2</v>
      </c>
      <c r="L113" s="17">
        <v>1</v>
      </c>
      <c r="M113" s="17">
        <v>0</v>
      </c>
      <c r="N113" s="17">
        <v>0</v>
      </c>
      <c r="O113" s="17">
        <v>0</v>
      </c>
      <c r="P113" s="17">
        <v>0</v>
      </c>
      <c r="Q113" s="17">
        <v>0</v>
      </c>
      <c r="R113" s="17">
        <v>0</v>
      </c>
      <c r="S113" s="17">
        <v>0</v>
      </c>
      <c r="T113" s="17">
        <v>0</v>
      </c>
      <c r="U113" s="17">
        <v>0</v>
      </c>
      <c r="V113" s="157">
        <v>5169</v>
      </c>
      <c r="W113" s="157">
        <v>5169</v>
      </c>
      <c r="X113" s="84">
        <v>0</v>
      </c>
      <c r="Y113" s="84">
        <v>0</v>
      </c>
      <c r="Z113" s="84">
        <v>0</v>
      </c>
      <c r="AA113" s="168">
        <v>0</v>
      </c>
      <c r="AB113" s="168">
        <v>0</v>
      </c>
      <c r="AC113" s="168">
        <v>0</v>
      </c>
      <c r="AD113" s="88">
        <v>0</v>
      </c>
      <c r="AE113" s="88">
        <v>0</v>
      </c>
      <c r="AF113" s="88">
        <v>0</v>
      </c>
      <c r="AG113" s="80">
        <v>0</v>
      </c>
      <c r="AH113" s="89">
        <f t="shared" si="30"/>
        <v>0</v>
      </c>
      <c r="AI113" s="13">
        <f t="shared" si="31"/>
        <v>155.07</v>
      </c>
      <c r="AJ113" s="13">
        <f t="shared" si="32"/>
        <v>53</v>
      </c>
      <c r="AK113" s="18">
        <v>0</v>
      </c>
      <c r="AL113" s="13">
        <v>53</v>
      </c>
      <c r="AM113" s="50">
        <f t="shared" si="33"/>
        <v>4.6520999999999999</v>
      </c>
      <c r="AN113" s="104">
        <f t="shared" si="34"/>
        <v>1.3956299999999999</v>
      </c>
      <c r="AO113" s="102">
        <f t="shared" si="35"/>
        <v>0.79085700000000003</v>
      </c>
      <c r="AP113" s="19">
        <f t="shared" si="36"/>
        <v>65.821886889791699</v>
      </c>
      <c r="AQ113" s="18">
        <f t="shared" si="37"/>
        <v>5</v>
      </c>
      <c r="AR113" s="117">
        <f t="shared" si="38"/>
        <v>8</v>
      </c>
      <c r="AS113" s="19">
        <f t="shared" si="39"/>
        <v>34.178113110208294</v>
      </c>
      <c r="AT113" s="107">
        <f t="shared" si="40"/>
        <v>102.06846268656716</v>
      </c>
      <c r="AU113" s="100">
        <f t="shared" si="41"/>
        <v>0</v>
      </c>
      <c r="AV113" s="46">
        <f t="shared" si="42"/>
        <v>0</v>
      </c>
      <c r="AW113" s="48">
        <f t="shared" si="43"/>
        <v>100</v>
      </c>
      <c r="AX113" s="18">
        <f t="shared" si="44"/>
        <v>10</v>
      </c>
      <c r="AY113" s="117">
        <f t="shared" si="45"/>
        <v>25</v>
      </c>
      <c r="AZ113" s="151">
        <v>1</v>
      </c>
      <c r="BA113" s="21">
        <f t="shared" si="46"/>
        <v>14.925373134328359</v>
      </c>
      <c r="BB113" s="20">
        <v>0</v>
      </c>
      <c r="BC113" s="36" t="s">
        <v>329</v>
      </c>
      <c r="BD113" s="20">
        <v>2</v>
      </c>
      <c r="BE113" s="20">
        <f t="shared" si="50"/>
        <v>16</v>
      </c>
      <c r="BF113" s="20">
        <v>3</v>
      </c>
      <c r="BG113" s="20">
        <f t="shared" si="26"/>
        <v>24</v>
      </c>
      <c r="BH113" s="20">
        <v>0</v>
      </c>
      <c r="BI113" s="20">
        <v>9</v>
      </c>
      <c r="BJ113" s="20">
        <v>0</v>
      </c>
      <c r="BK113" s="28">
        <v>0</v>
      </c>
      <c r="BL113" s="20" t="s">
        <v>308</v>
      </c>
      <c r="BM113" s="20" t="s">
        <v>309</v>
      </c>
      <c r="BN113" s="76">
        <f t="shared" si="47"/>
        <v>26</v>
      </c>
      <c r="BO113" s="123">
        <f t="shared" si="48"/>
        <v>41</v>
      </c>
      <c r="BP113" s="71">
        <f t="shared" si="49"/>
        <v>41</v>
      </c>
      <c r="BQ113" s="138">
        <v>23</v>
      </c>
      <c r="BR113" s="138">
        <v>34</v>
      </c>
      <c r="BS113" s="63"/>
      <c r="BT113" s="63"/>
      <c r="BU113" s="63"/>
    </row>
    <row r="114" spans="1:73" ht="19.5" thickBot="1" x14ac:dyDescent="0.35">
      <c r="A114" s="67" t="s">
        <v>2</v>
      </c>
      <c r="B114" s="67" t="s">
        <v>3</v>
      </c>
      <c r="C114" s="129" t="s">
        <v>35</v>
      </c>
      <c r="D114" s="148">
        <v>14672</v>
      </c>
      <c r="E114" s="148"/>
      <c r="F114" s="16">
        <v>136.1</v>
      </c>
      <c r="G114" s="18">
        <f t="shared" si="27"/>
        <v>10</v>
      </c>
      <c r="H114" s="117">
        <f t="shared" si="28"/>
        <v>3</v>
      </c>
      <c r="I114" s="68" t="s">
        <v>284</v>
      </c>
      <c r="J114" s="69">
        <f t="shared" si="29"/>
        <v>5</v>
      </c>
      <c r="K114" s="24">
        <v>5</v>
      </c>
      <c r="L114" s="24">
        <v>1</v>
      </c>
      <c r="M114" s="24">
        <v>0</v>
      </c>
      <c r="N114" s="24">
        <v>1</v>
      </c>
      <c r="O114" s="24">
        <v>0</v>
      </c>
      <c r="P114" s="24">
        <v>0</v>
      </c>
      <c r="Q114" s="24">
        <v>0</v>
      </c>
      <c r="R114" s="17">
        <v>0</v>
      </c>
      <c r="S114" s="24">
        <v>0</v>
      </c>
      <c r="T114" s="24">
        <v>0</v>
      </c>
      <c r="U114" s="24">
        <v>0</v>
      </c>
      <c r="V114" s="157">
        <v>14545</v>
      </c>
      <c r="W114" s="157">
        <v>14545</v>
      </c>
      <c r="X114" s="84">
        <v>1</v>
      </c>
      <c r="Y114" s="84">
        <v>0</v>
      </c>
      <c r="Z114" s="84">
        <v>0</v>
      </c>
      <c r="AA114" s="168">
        <v>0</v>
      </c>
      <c r="AB114" s="168">
        <v>0</v>
      </c>
      <c r="AC114" s="168">
        <v>0</v>
      </c>
      <c r="AD114" s="88">
        <v>1</v>
      </c>
      <c r="AE114" s="88">
        <v>0</v>
      </c>
      <c r="AF114" s="88">
        <v>0</v>
      </c>
      <c r="AG114" s="80">
        <v>0</v>
      </c>
      <c r="AH114" s="89">
        <f t="shared" si="30"/>
        <v>2</v>
      </c>
      <c r="AI114" s="13">
        <f t="shared" si="31"/>
        <v>436.35</v>
      </c>
      <c r="AJ114" s="13">
        <f t="shared" si="32"/>
        <v>150</v>
      </c>
      <c r="AK114" s="18">
        <v>1</v>
      </c>
      <c r="AL114" s="13">
        <v>149</v>
      </c>
      <c r="AM114" s="50">
        <f t="shared" si="33"/>
        <v>13.090500000000002</v>
      </c>
      <c r="AN114" s="104">
        <f t="shared" si="34"/>
        <v>3.927150000000001</v>
      </c>
      <c r="AO114" s="102">
        <f t="shared" si="35"/>
        <v>2.2253850000000002</v>
      </c>
      <c r="AP114" s="19">
        <f t="shared" si="36"/>
        <v>65.623925747679607</v>
      </c>
      <c r="AQ114" s="18">
        <f t="shared" si="37"/>
        <v>5</v>
      </c>
      <c r="AR114" s="130">
        <f t="shared" si="38"/>
        <v>8</v>
      </c>
      <c r="AS114" s="19">
        <f t="shared" si="39"/>
        <v>34.376074252320379</v>
      </c>
      <c r="AT114" s="107">
        <f t="shared" si="40"/>
        <v>131.1548187022901</v>
      </c>
      <c r="AU114" s="100">
        <f t="shared" si="41"/>
        <v>6.8157033805888769</v>
      </c>
      <c r="AV114" s="46">
        <f t="shared" si="42"/>
        <v>13.631406761177754</v>
      </c>
      <c r="AW114" s="48">
        <f t="shared" si="43"/>
        <v>89.606629099827558</v>
      </c>
      <c r="AX114" s="18">
        <f t="shared" si="44"/>
        <v>8</v>
      </c>
      <c r="AY114" s="117">
        <f t="shared" si="45"/>
        <v>20</v>
      </c>
      <c r="AZ114" s="151">
        <v>1</v>
      </c>
      <c r="BA114" s="21">
        <f t="shared" si="46"/>
        <v>6.8157033805888769</v>
      </c>
      <c r="BB114" s="20">
        <v>1</v>
      </c>
      <c r="BC114" s="36"/>
      <c r="BD114" s="20">
        <v>6</v>
      </c>
      <c r="BE114" s="20">
        <f t="shared" si="50"/>
        <v>48</v>
      </c>
      <c r="BF114" s="20">
        <v>11</v>
      </c>
      <c r="BG114" s="20">
        <f t="shared" si="26"/>
        <v>88</v>
      </c>
      <c r="BH114" s="20">
        <v>2</v>
      </c>
      <c r="BI114" s="20">
        <v>18</v>
      </c>
      <c r="BJ114" s="20">
        <v>0</v>
      </c>
      <c r="BK114" s="20">
        <v>0</v>
      </c>
      <c r="BL114" s="20" t="s">
        <v>356</v>
      </c>
      <c r="BM114" s="20" t="s">
        <v>357</v>
      </c>
      <c r="BN114" s="71">
        <f t="shared" si="47"/>
        <v>28</v>
      </c>
      <c r="BO114" s="123">
        <f t="shared" si="48"/>
        <v>36</v>
      </c>
      <c r="BP114" s="70">
        <f t="shared" si="49"/>
        <v>36</v>
      </c>
      <c r="BQ114" s="138">
        <v>93</v>
      </c>
      <c r="BR114" s="138">
        <v>167</v>
      </c>
      <c r="BS114" s="63"/>
      <c r="BT114" s="63"/>
      <c r="BU114" s="63"/>
    </row>
    <row r="115" spans="1:73" ht="19.5" thickBot="1" x14ac:dyDescent="0.35">
      <c r="A115" s="67" t="s">
        <v>124</v>
      </c>
      <c r="B115" s="67" t="s">
        <v>145</v>
      </c>
      <c r="C115" s="129" t="s">
        <v>169</v>
      </c>
      <c r="D115" s="148">
        <v>13488</v>
      </c>
      <c r="E115" s="148"/>
      <c r="F115" s="16">
        <v>190.6</v>
      </c>
      <c r="G115" s="18">
        <f t="shared" si="27"/>
        <v>10</v>
      </c>
      <c r="H115" s="117">
        <f t="shared" si="28"/>
        <v>3</v>
      </c>
      <c r="I115" s="68" t="s">
        <v>282</v>
      </c>
      <c r="J115" s="69">
        <f t="shared" si="29"/>
        <v>10</v>
      </c>
      <c r="K115" s="17">
        <v>6</v>
      </c>
      <c r="L115" s="17">
        <v>1</v>
      </c>
      <c r="M115" s="17">
        <v>0</v>
      </c>
      <c r="N115" s="17">
        <v>0</v>
      </c>
      <c r="O115" s="17">
        <v>0</v>
      </c>
      <c r="P115" s="17">
        <v>0</v>
      </c>
      <c r="Q115" s="17">
        <v>0</v>
      </c>
      <c r="R115" s="17">
        <v>0</v>
      </c>
      <c r="S115" s="17">
        <v>0</v>
      </c>
      <c r="T115" s="17">
        <v>0</v>
      </c>
      <c r="U115" s="17">
        <v>0</v>
      </c>
      <c r="V115" s="157">
        <v>9043</v>
      </c>
      <c r="W115" s="157">
        <v>9043</v>
      </c>
      <c r="X115" s="165">
        <v>2</v>
      </c>
      <c r="Y115" s="165">
        <v>0</v>
      </c>
      <c r="Z115" s="165">
        <v>0</v>
      </c>
      <c r="AA115" s="209">
        <v>0</v>
      </c>
      <c r="AB115" s="209">
        <v>0</v>
      </c>
      <c r="AC115" s="209">
        <v>0</v>
      </c>
      <c r="AD115" s="166">
        <v>0</v>
      </c>
      <c r="AE115" s="166">
        <v>0</v>
      </c>
      <c r="AF115" s="166">
        <v>0</v>
      </c>
      <c r="AG115" s="167">
        <v>0</v>
      </c>
      <c r="AH115" s="89">
        <f t="shared" si="30"/>
        <v>2</v>
      </c>
      <c r="AI115" s="13">
        <f t="shared" si="31"/>
        <v>271.29000000000002</v>
      </c>
      <c r="AJ115" s="13">
        <f t="shared" si="32"/>
        <v>94</v>
      </c>
      <c r="AK115" s="18">
        <v>0</v>
      </c>
      <c r="AL115" s="13">
        <v>94</v>
      </c>
      <c r="AM115" s="50">
        <f t="shared" si="33"/>
        <v>8.1387000000000018</v>
      </c>
      <c r="AN115" s="104">
        <f t="shared" si="34"/>
        <v>2.4416100000000007</v>
      </c>
      <c r="AO115" s="102">
        <f t="shared" si="35"/>
        <v>1.3835790000000003</v>
      </c>
      <c r="AP115" s="19">
        <f t="shared" si="36"/>
        <v>65.350731689336143</v>
      </c>
      <c r="AQ115" s="18">
        <f t="shared" si="37"/>
        <v>5</v>
      </c>
      <c r="AR115" s="130">
        <f t="shared" si="38"/>
        <v>8</v>
      </c>
      <c r="AS115" s="19">
        <f t="shared" si="39"/>
        <v>34.649268310663864</v>
      </c>
      <c r="AT115" s="107">
        <f t="shared" si="40"/>
        <v>88.70024466192173</v>
      </c>
      <c r="AU115" s="100">
        <f t="shared" si="41"/>
        <v>14.82799525504152</v>
      </c>
      <c r="AV115" s="46">
        <f t="shared" si="42"/>
        <v>14.82799525504152</v>
      </c>
      <c r="AW115" s="48">
        <f t="shared" si="43"/>
        <v>83.283027784694426</v>
      </c>
      <c r="AX115" s="18">
        <f t="shared" si="44"/>
        <v>8</v>
      </c>
      <c r="AY115" s="117">
        <f t="shared" si="45"/>
        <v>20</v>
      </c>
      <c r="AZ115" s="151">
        <v>0</v>
      </c>
      <c r="BA115" s="21">
        <f t="shared" si="46"/>
        <v>0</v>
      </c>
      <c r="BB115" s="20">
        <v>1</v>
      </c>
      <c r="BC115" s="36"/>
      <c r="BD115" s="20">
        <v>8</v>
      </c>
      <c r="BE115" s="20">
        <f t="shared" si="50"/>
        <v>64</v>
      </c>
      <c r="BF115" s="20">
        <v>6</v>
      </c>
      <c r="BG115" s="20">
        <f t="shared" si="26"/>
        <v>48</v>
      </c>
      <c r="BH115" s="28">
        <v>1</v>
      </c>
      <c r="BI115" s="28">
        <v>16</v>
      </c>
      <c r="BJ115" s="28">
        <v>0</v>
      </c>
      <c r="BK115" s="20">
        <v>0</v>
      </c>
      <c r="BL115" s="28" t="s">
        <v>308</v>
      </c>
      <c r="BM115" s="28" t="s">
        <v>308</v>
      </c>
      <c r="BN115" s="70">
        <f t="shared" si="47"/>
        <v>33</v>
      </c>
      <c r="BO115" s="120">
        <f t="shared" si="48"/>
        <v>41</v>
      </c>
      <c r="BP115" s="70">
        <f t="shared" si="49"/>
        <v>41</v>
      </c>
      <c r="BQ115" s="138">
        <v>42</v>
      </c>
      <c r="BR115" s="138">
        <v>55</v>
      </c>
      <c r="BS115" s="63"/>
      <c r="BT115" s="63"/>
      <c r="BU115" s="63"/>
    </row>
    <row r="116" spans="1:73" ht="19.5" thickBot="1" x14ac:dyDescent="0.35">
      <c r="A116" s="67" t="s">
        <v>216</v>
      </c>
      <c r="B116" s="67" t="s">
        <v>245</v>
      </c>
      <c r="C116" s="129" t="s">
        <v>258</v>
      </c>
      <c r="D116" s="148">
        <v>23455</v>
      </c>
      <c r="E116" s="148"/>
      <c r="F116" s="20">
        <v>207.5</v>
      </c>
      <c r="G116" s="18">
        <f t="shared" si="27"/>
        <v>10</v>
      </c>
      <c r="H116" s="117">
        <f t="shared" si="28"/>
        <v>3</v>
      </c>
      <c r="I116" s="68" t="s">
        <v>285</v>
      </c>
      <c r="J116" s="69">
        <f t="shared" si="29"/>
        <v>3</v>
      </c>
      <c r="K116" s="17">
        <v>3</v>
      </c>
      <c r="L116" s="17">
        <v>1</v>
      </c>
      <c r="M116" s="17">
        <v>0</v>
      </c>
      <c r="N116" s="17">
        <v>0</v>
      </c>
      <c r="O116" s="17">
        <v>0</v>
      </c>
      <c r="P116" s="17">
        <v>0</v>
      </c>
      <c r="Q116" s="17">
        <v>0</v>
      </c>
      <c r="R116" s="17">
        <v>0</v>
      </c>
      <c r="S116" s="17">
        <v>0</v>
      </c>
      <c r="T116" s="17">
        <v>0</v>
      </c>
      <c r="U116" s="17">
        <v>0</v>
      </c>
      <c r="V116" s="157">
        <v>12878</v>
      </c>
      <c r="W116" s="157">
        <v>12878</v>
      </c>
      <c r="X116" s="165">
        <v>2</v>
      </c>
      <c r="Y116" s="165">
        <v>0</v>
      </c>
      <c r="Z116" s="165">
        <v>0</v>
      </c>
      <c r="AA116" s="209">
        <v>0</v>
      </c>
      <c r="AB116" s="209">
        <v>0</v>
      </c>
      <c r="AC116" s="209">
        <v>0</v>
      </c>
      <c r="AD116" s="166">
        <v>2</v>
      </c>
      <c r="AE116" s="166">
        <v>1</v>
      </c>
      <c r="AF116" s="166">
        <v>0</v>
      </c>
      <c r="AG116" s="167">
        <v>1</v>
      </c>
      <c r="AH116" s="89">
        <f t="shared" si="30"/>
        <v>6</v>
      </c>
      <c r="AI116" s="13">
        <f t="shared" si="31"/>
        <v>386.34</v>
      </c>
      <c r="AJ116" s="13">
        <f t="shared" si="32"/>
        <v>134</v>
      </c>
      <c r="AK116" s="18">
        <v>3</v>
      </c>
      <c r="AL116" s="13">
        <v>131</v>
      </c>
      <c r="AM116" s="50">
        <f t="shared" si="33"/>
        <v>11.590199999999999</v>
      </c>
      <c r="AN116" s="104">
        <f t="shared" si="34"/>
        <v>3.4770599999999998</v>
      </c>
      <c r="AO116" s="102">
        <f t="shared" si="35"/>
        <v>1.970334</v>
      </c>
      <c r="AP116" s="19">
        <f t="shared" si="36"/>
        <v>65.315525185070143</v>
      </c>
      <c r="AQ116" s="18">
        <f t="shared" si="37"/>
        <v>5</v>
      </c>
      <c r="AR116" s="117">
        <f t="shared" si="38"/>
        <v>8</v>
      </c>
      <c r="AS116" s="19">
        <f t="shared" si="39"/>
        <v>34.684474814929857</v>
      </c>
      <c r="AT116" s="107">
        <f t="shared" si="40"/>
        <v>72.639496908974621</v>
      </c>
      <c r="AU116" s="100">
        <f t="shared" si="41"/>
        <v>8.5269665316563632</v>
      </c>
      <c r="AV116" s="46">
        <f t="shared" si="42"/>
        <v>25.58089959496909</v>
      </c>
      <c r="AW116" s="48">
        <f t="shared" si="43"/>
        <v>64.78375996047329</v>
      </c>
      <c r="AX116" s="18">
        <f t="shared" si="44"/>
        <v>5</v>
      </c>
      <c r="AY116" s="117">
        <f t="shared" si="45"/>
        <v>8</v>
      </c>
      <c r="AZ116" s="151">
        <v>3</v>
      </c>
      <c r="BA116" s="21">
        <f t="shared" si="46"/>
        <v>12.790449797484545</v>
      </c>
      <c r="BB116" s="20">
        <v>1</v>
      </c>
      <c r="BC116" s="36"/>
      <c r="BD116" s="20">
        <v>2</v>
      </c>
      <c r="BE116" s="20">
        <f t="shared" si="50"/>
        <v>16</v>
      </c>
      <c r="BF116" s="20">
        <v>7</v>
      </c>
      <c r="BG116" s="20">
        <f t="shared" si="26"/>
        <v>56</v>
      </c>
      <c r="BH116" s="20">
        <v>1</v>
      </c>
      <c r="BI116" s="20">
        <v>11</v>
      </c>
      <c r="BJ116" s="20">
        <v>5</v>
      </c>
      <c r="BK116" s="20">
        <v>0</v>
      </c>
      <c r="BL116" s="20" t="s">
        <v>308</v>
      </c>
      <c r="BM116" s="20" t="s">
        <v>309</v>
      </c>
      <c r="BN116" s="76">
        <f t="shared" si="47"/>
        <v>28</v>
      </c>
      <c r="BO116" s="122">
        <f t="shared" si="48"/>
        <v>27</v>
      </c>
      <c r="BP116" s="127">
        <f t="shared" si="49"/>
        <v>22</v>
      </c>
      <c r="BQ116" s="138">
        <v>121</v>
      </c>
      <c r="BR116" s="138">
        <v>144</v>
      </c>
      <c r="BS116" s="63"/>
      <c r="BT116" s="63"/>
      <c r="BU116" s="63"/>
    </row>
    <row r="117" spans="1:73" ht="19.5" thickBot="1" x14ac:dyDescent="0.35">
      <c r="A117" s="67" t="s">
        <v>58</v>
      </c>
      <c r="B117" s="67" t="s">
        <v>59</v>
      </c>
      <c r="C117" s="129" t="s">
        <v>69</v>
      </c>
      <c r="D117" s="148">
        <v>46673</v>
      </c>
      <c r="E117" s="148"/>
      <c r="F117" s="23">
        <v>5103.3999999999996</v>
      </c>
      <c r="G117" s="18">
        <f t="shared" si="27"/>
        <v>10</v>
      </c>
      <c r="H117" s="117">
        <f t="shared" si="28"/>
        <v>10</v>
      </c>
      <c r="I117" s="68" t="s">
        <v>285</v>
      </c>
      <c r="J117" s="69">
        <f t="shared" si="29"/>
        <v>3</v>
      </c>
      <c r="K117" s="17">
        <v>2</v>
      </c>
      <c r="L117" s="17">
        <v>0</v>
      </c>
      <c r="M117" s="17">
        <v>1</v>
      </c>
      <c r="N117" s="17">
        <v>0</v>
      </c>
      <c r="O117" s="17">
        <v>0</v>
      </c>
      <c r="P117" s="17">
        <v>0</v>
      </c>
      <c r="Q117" s="17">
        <v>0</v>
      </c>
      <c r="R117" s="17">
        <v>0</v>
      </c>
      <c r="S117" s="17">
        <v>0</v>
      </c>
      <c r="T117" s="17">
        <v>0</v>
      </c>
      <c r="U117" s="17">
        <v>0</v>
      </c>
      <c r="V117" s="157">
        <v>15598</v>
      </c>
      <c r="W117" s="157">
        <v>15598</v>
      </c>
      <c r="X117" s="84">
        <v>4</v>
      </c>
      <c r="Y117" s="84">
        <v>0</v>
      </c>
      <c r="Z117" s="84">
        <v>0</v>
      </c>
      <c r="AA117" s="207">
        <v>1</v>
      </c>
      <c r="AB117" s="207">
        <v>0</v>
      </c>
      <c r="AC117" s="207">
        <v>0</v>
      </c>
      <c r="AD117" s="88">
        <v>0</v>
      </c>
      <c r="AE117" s="88">
        <v>0</v>
      </c>
      <c r="AF117" s="88">
        <v>0</v>
      </c>
      <c r="AG117" s="80">
        <v>1</v>
      </c>
      <c r="AH117" s="89">
        <f t="shared" si="30"/>
        <v>6</v>
      </c>
      <c r="AI117" s="13">
        <f t="shared" si="31"/>
        <v>467.94</v>
      </c>
      <c r="AJ117" s="13">
        <f t="shared" si="32"/>
        <v>163</v>
      </c>
      <c r="AK117" s="18">
        <v>1</v>
      </c>
      <c r="AL117" s="13">
        <v>162</v>
      </c>
      <c r="AM117" s="50">
        <f t="shared" si="33"/>
        <v>14.0382</v>
      </c>
      <c r="AN117" s="104">
        <f t="shared" si="34"/>
        <v>4.2114599999999998</v>
      </c>
      <c r="AO117" s="102">
        <f t="shared" si="35"/>
        <v>2.3864939999999999</v>
      </c>
      <c r="AP117" s="19">
        <f t="shared" si="36"/>
        <v>65.166474334316362</v>
      </c>
      <c r="AQ117" s="18">
        <f t="shared" si="37"/>
        <v>5</v>
      </c>
      <c r="AR117" s="130">
        <f t="shared" si="38"/>
        <v>8</v>
      </c>
      <c r="AS117" s="19">
        <f t="shared" si="39"/>
        <v>34.833525665683638</v>
      </c>
      <c r="AT117" s="107">
        <f t="shared" si="40"/>
        <v>44.214329483855757</v>
      </c>
      <c r="AU117" s="100">
        <f t="shared" si="41"/>
        <v>8.5702654639727456</v>
      </c>
      <c r="AV117" s="46">
        <f t="shared" si="42"/>
        <v>12.85539819595912</v>
      </c>
      <c r="AW117" s="48">
        <f t="shared" si="43"/>
        <v>70.924814769263691</v>
      </c>
      <c r="AX117" s="18">
        <f t="shared" si="44"/>
        <v>5</v>
      </c>
      <c r="AY117" s="117">
        <f t="shared" si="45"/>
        <v>8</v>
      </c>
      <c r="AZ117" s="151">
        <v>8</v>
      </c>
      <c r="BA117" s="21">
        <f t="shared" si="46"/>
        <v>17.140530927945491</v>
      </c>
      <c r="BB117" s="20">
        <v>0</v>
      </c>
      <c r="BC117" s="36" t="s">
        <v>387</v>
      </c>
      <c r="BD117" s="20">
        <v>4</v>
      </c>
      <c r="BE117" s="20">
        <f t="shared" si="50"/>
        <v>32</v>
      </c>
      <c r="BF117" s="20">
        <v>7</v>
      </c>
      <c r="BG117" s="20">
        <f t="shared" si="26"/>
        <v>56</v>
      </c>
      <c r="BH117" s="20">
        <v>0</v>
      </c>
      <c r="BI117" s="20">
        <v>10</v>
      </c>
      <c r="BJ117" s="20">
        <v>5</v>
      </c>
      <c r="BK117" s="20">
        <v>0</v>
      </c>
      <c r="BL117" s="20" t="s">
        <v>309</v>
      </c>
      <c r="BM117" s="20" t="s">
        <v>309</v>
      </c>
      <c r="BN117" s="114">
        <f t="shared" si="47"/>
        <v>28</v>
      </c>
      <c r="BO117" s="121">
        <f t="shared" si="48"/>
        <v>34</v>
      </c>
      <c r="BP117" s="70">
        <f t="shared" si="49"/>
        <v>29</v>
      </c>
      <c r="BQ117" s="137">
        <v>99</v>
      </c>
      <c r="BR117" s="137">
        <v>139</v>
      </c>
    </row>
    <row r="118" spans="1:73" ht="19.5" thickBot="1" x14ac:dyDescent="0.35">
      <c r="A118" s="67" t="s">
        <v>124</v>
      </c>
      <c r="B118" s="67" t="s">
        <v>125</v>
      </c>
      <c r="C118" s="129" t="s">
        <v>128</v>
      </c>
      <c r="D118" s="148">
        <v>10172</v>
      </c>
      <c r="E118" s="148"/>
      <c r="F118" s="16">
        <v>119.8</v>
      </c>
      <c r="G118" s="18">
        <f t="shared" si="27"/>
        <v>10</v>
      </c>
      <c r="H118" s="117">
        <f t="shared" si="28"/>
        <v>3</v>
      </c>
      <c r="I118" s="68" t="s">
        <v>284</v>
      </c>
      <c r="J118" s="69">
        <f t="shared" si="29"/>
        <v>5</v>
      </c>
      <c r="K118" s="17">
        <v>4</v>
      </c>
      <c r="L118" s="17">
        <v>1</v>
      </c>
      <c r="M118" s="17">
        <v>0</v>
      </c>
      <c r="N118" s="17">
        <v>0</v>
      </c>
      <c r="O118" s="17">
        <v>0</v>
      </c>
      <c r="P118" s="17">
        <v>0</v>
      </c>
      <c r="Q118" s="17">
        <v>0</v>
      </c>
      <c r="R118" s="17">
        <v>0</v>
      </c>
      <c r="S118" s="17">
        <v>0</v>
      </c>
      <c r="T118" s="17">
        <v>0</v>
      </c>
      <c r="U118" s="17">
        <v>0</v>
      </c>
      <c r="V118" s="157">
        <v>4976</v>
      </c>
      <c r="W118" s="157">
        <v>4976</v>
      </c>
      <c r="X118" s="165">
        <v>3</v>
      </c>
      <c r="Y118" s="165">
        <v>0</v>
      </c>
      <c r="Z118" s="165">
        <v>0</v>
      </c>
      <c r="AA118" s="209">
        <v>0</v>
      </c>
      <c r="AB118" s="209">
        <v>0</v>
      </c>
      <c r="AC118" s="209">
        <v>0</v>
      </c>
      <c r="AD118" s="166">
        <v>0</v>
      </c>
      <c r="AE118" s="166">
        <v>0</v>
      </c>
      <c r="AF118" s="166">
        <v>0</v>
      </c>
      <c r="AG118" s="167">
        <v>0</v>
      </c>
      <c r="AH118" s="89">
        <f t="shared" si="30"/>
        <v>3</v>
      </c>
      <c r="AI118" s="13">
        <f t="shared" si="31"/>
        <v>149.28</v>
      </c>
      <c r="AJ118" s="13">
        <f t="shared" si="32"/>
        <v>52</v>
      </c>
      <c r="AK118" s="18">
        <v>0</v>
      </c>
      <c r="AL118" s="13">
        <v>52</v>
      </c>
      <c r="AM118" s="50">
        <f t="shared" si="33"/>
        <v>4.4784000000000006</v>
      </c>
      <c r="AN118" s="104">
        <f t="shared" si="34"/>
        <v>1.3435200000000003</v>
      </c>
      <c r="AO118" s="102">
        <f t="shared" si="35"/>
        <v>0.761328</v>
      </c>
      <c r="AP118" s="19">
        <f t="shared" si="36"/>
        <v>65.166130760986064</v>
      </c>
      <c r="AQ118" s="18">
        <f t="shared" si="37"/>
        <v>5</v>
      </c>
      <c r="AR118" s="130">
        <f t="shared" si="38"/>
        <v>8</v>
      </c>
      <c r="AS118" s="19">
        <f t="shared" si="39"/>
        <v>34.833869239013929</v>
      </c>
      <c r="AT118" s="107">
        <f t="shared" si="40"/>
        <v>64.719307904050325</v>
      </c>
      <c r="AU118" s="100">
        <f t="shared" si="41"/>
        <v>29.492725127801808</v>
      </c>
      <c r="AV118" s="46">
        <f t="shared" si="42"/>
        <v>29.492725127801808</v>
      </c>
      <c r="AW118" s="48">
        <f t="shared" si="43"/>
        <v>54.429789064607625</v>
      </c>
      <c r="AX118" s="18">
        <f t="shared" si="44"/>
        <v>5</v>
      </c>
      <c r="AY118" s="117">
        <f t="shared" si="45"/>
        <v>8</v>
      </c>
      <c r="AZ118" s="151">
        <v>0</v>
      </c>
      <c r="BA118" s="21">
        <f t="shared" si="46"/>
        <v>0</v>
      </c>
      <c r="BB118" s="20">
        <v>1</v>
      </c>
      <c r="BC118" s="36"/>
      <c r="BD118" s="20">
        <v>9</v>
      </c>
      <c r="BE118" s="20">
        <f t="shared" si="50"/>
        <v>72</v>
      </c>
      <c r="BF118" s="20">
        <v>10</v>
      </c>
      <c r="BG118" s="20">
        <f t="shared" ref="BG118:BG181" si="51">+BF118*8</f>
        <v>80</v>
      </c>
      <c r="BH118" s="28">
        <v>1</v>
      </c>
      <c r="BI118" s="28">
        <v>16</v>
      </c>
      <c r="BJ118" s="28">
        <v>0</v>
      </c>
      <c r="BK118" s="20">
        <v>0</v>
      </c>
      <c r="BL118" s="28" t="s">
        <v>309</v>
      </c>
      <c r="BM118" s="28" t="s">
        <v>309</v>
      </c>
      <c r="BN118" s="71">
        <f t="shared" si="47"/>
        <v>25</v>
      </c>
      <c r="BO118" s="123">
        <f t="shared" si="48"/>
        <v>24</v>
      </c>
      <c r="BP118" s="70">
        <f t="shared" si="49"/>
        <v>24</v>
      </c>
      <c r="BQ118" s="138">
        <v>59</v>
      </c>
      <c r="BR118" s="138">
        <v>52</v>
      </c>
    </row>
    <row r="119" spans="1:73" ht="19.5" thickBot="1" x14ac:dyDescent="0.35">
      <c r="A119" s="67" t="s">
        <v>124</v>
      </c>
      <c r="B119" s="67" t="s">
        <v>136</v>
      </c>
      <c r="C119" s="129" t="s">
        <v>183</v>
      </c>
      <c r="D119" s="148">
        <v>20271</v>
      </c>
      <c r="E119" s="148"/>
      <c r="F119" s="16">
        <v>213.9</v>
      </c>
      <c r="G119" s="18">
        <f t="shared" si="27"/>
        <v>10</v>
      </c>
      <c r="H119" s="117">
        <f t="shared" si="28"/>
        <v>3</v>
      </c>
      <c r="I119" s="68" t="s">
        <v>285</v>
      </c>
      <c r="J119" s="69">
        <f t="shared" si="29"/>
        <v>3</v>
      </c>
      <c r="K119" s="17">
        <v>2</v>
      </c>
      <c r="L119" s="17">
        <v>1</v>
      </c>
      <c r="M119" s="17">
        <v>0</v>
      </c>
      <c r="N119" s="17">
        <v>0</v>
      </c>
      <c r="O119" s="17">
        <v>0</v>
      </c>
      <c r="P119" s="17">
        <v>0</v>
      </c>
      <c r="Q119" s="17">
        <v>0</v>
      </c>
      <c r="R119" s="17">
        <v>0</v>
      </c>
      <c r="S119" s="17">
        <v>0</v>
      </c>
      <c r="T119" s="17">
        <v>0</v>
      </c>
      <c r="U119" s="17">
        <v>0</v>
      </c>
      <c r="V119" s="157">
        <v>14050</v>
      </c>
      <c r="W119" s="157">
        <v>14050</v>
      </c>
      <c r="X119" s="84">
        <v>1</v>
      </c>
      <c r="Y119" s="84">
        <v>0</v>
      </c>
      <c r="Z119" s="84">
        <v>0</v>
      </c>
      <c r="AA119" s="168">
        <v>0</v>
      </c>
      <c r="AB119" s="168">
        <v>0</v>
      </c>
      <c r="AC119" s="168">
        <v>0</v>
      </c>
      <c r="AD119" s="88">
        <v>0</v>
      </c>
      <c r="AE119" s="88">
        <v>0</v>
      </c>
      <c r="AF119" s="88">
        <v>0</v>
      </c>
      <c r="AG119" s="80">
        <v>0</v>
      </c>
      <c r="AH119" s="89">
        <f t="shared" si="30"/>
        <v>1</v>
      </c>
      <c r="AI119" s="13">
        <f t="shared" si="31"/>
        <v>421.5</v>
      </c>
      <c r="AJ119" s="13">
        <f t="shared" si="32"/>
        <v>148</v>
      </c>
      <c r="AK119" s="18">
        <v>0</v>
      </c>
      <c r="AL119" s="13">
        <v>148</v>
      </c>
      <c r="AM119" s="50">
        <f t="shared" si="33"/>
        <v>12.645</v>
      </c>
      <c r="AN119" s="104">
        <f t="shared" si="34"/>
        <v>3.7934999999999999</v>
      </c>
      <c r="AO119" s="102">
        <f t="shared" si="35"/>
        <v>2.1496499999999998</v>
      </c>
      <c r="AP119" s="19">
        <f t="shared" si="36"/>
        <v>64.887307236061687</v>
      </c>
      <c r="AQ119" s="18">
        <f t="shared" si="37"/>
        <v>5</v>
      </c>
      <c r="AR119" s="117">
        <f t="shared" si="38"/>
        <v>8</v>
      </c>
      <c r="AS119" s="19">
        <f t="shared" si="39"/>
        <v>35.112692763938313</v>
      </c>
      <c r="AT119" s="107">
        <f t="shared" si="40"/>
        <v>91.698238863400903</v>
      </c>
      <c r="AU119" s="100">
        <f t="shared" si="41"/>
        <v>4.9331557397267032</v>
      </c>
      <c r="AV119" s="46">
        <f t="shared" si="42"/>
        <v>4.9331557397267032</v>
      </c>
      <c r="AW119" s="48">
        <f t="shared" si="43"/>
        <v>94.620228478896507</v>
      </c>
      <c r="AX119" s="18">
        <f t="shared" si="44"/>
        <v>8</v>
      </c>
      <c r="AY119" s="117">
        <f t="shared" si="45"/>
        <v>20</v>
      </c>
      <c r="AZ119" s="151">
        <v>0</v>
      </c>
      <c r="BA119" s="21">
        <f t="shared" si="46"/>
        <v>0</v>
      </c>
      <c r="BB119" s="20">
        <v>1</v>
      </c>
      <c r="BC119" s="36" t="s">
        <v>383</v>
      </c>
      <c r="BD119" s="20">
        <v>4</v>
      </c>
      <c r="BE119" s="20">
        <f t="shared" si="50"/>
        <v>32</v>
      </c>
      <c r="BF119" s="20">
        <v>8</v>
      </c>
      <c r="BG119" s="20">
        <f t="shared" si="51"/>
        <v>64</v>
      </c>
      <c r="BH119" s="20">
        <v>0</v>
      </c>
      <c r="BI119" s="20">
        <v>6</v>
      </c>
      <c r="BJ119" s="20">
        <v>10</v>
      </c>
      <c r="BK119" s="20">
        <v>0</v>
      </c>
      <c r="BL119" s="20" t="s">
        <v>308</v>
      </c>
      <c r="BM119" s="20" t="s">
        <v>309</v>
      </c>
      <c r="BN119" s="70">
        <f t="shared" si="47"/>
        <v>36</v>
      </c>
      <c r="BO119" s="123">
        <f t="shared" si="48"/>
        <v>44</v>
      </c>
      <c r="BP119" s="71">
        <f t="shared" si="49"/>
        <v>34</v>
      </c>
      <c r="BQ119" s="138">
        <v>138</v>
      </c>
      <c r="BR119" s="138">
        <v>216</v>
      </c>
      <c r="BS119" s="63"/>
      <c r="BT119" s="63"/>
      <c r="BU119" s="63"/>
    </row>
    <row r="120" spans="1:73" ht="19.5" thickBot="1" x14ac:dyDescent="0.35">
      <c r="A120" s="67" t="s">
        <v>216</v>
      </c>
      <c r="B120" s="67" t="s">
        <v>222</v>
      </c>
      <c r="C120" s="129" t="s">
        <v>278</v>
      </c>
      <c r="D120" s="148">
        <v>6160</v>
      </c>
      <c r="E120" s="148"/>
      <c r="F120" s="20">
        <v>303.5</v>
      </c>
      <c r="G120" s="18">
        <f t="shared" si="27"/>
        <v>10</v>
      </c>
      <c r="H120" s="117">
        <f t="shared" si="28"/>
        <v>3</v>
      </c>
      <c r="I120" s="68" t="s">
        <v>284</v>
      </c>
      <c r="J120" s="69">
        <f t="shared" si="29"/>
        <v>5</v>
      </c>
      <c r="K120" s="17">
        <v>2</v>
      </c>
      <c r="L120" s="17">
        <v>0</v>
      </c>
      <c r="M120" s="17">
        <v>0</v>
      </c>
      <c r="N120" s="17">
        <v>0</v>
      </c>
      <c r="O120" s="17">
        <v>0</v>
      </c>
      <c r="P120" s="17">
        <v>0</v>
      </c>
      <c r="Q120" s="17">
        <v>0</v>
      </c>
      <c r="R120" s="17">
        <v>0</v>
      </c>
      <c r="S120" s="17">
        <v>0</v>
      </c>
      <c r="T120" s="17">
        <v>0</v>
      </c>
      <c r="U120" s="17">
        <v>0</v>
      </c>
      <c r="V120" s="157">
        <v>4795</v>
      </c>
      <c r="W120" s="157">
        <v>4795</v>
      </c>
      <c r="X120" s="84">
        <v>1</v>
      </c>
      <c r="Y120" s="84">
        <v>0</v>
      </c>
      <c r="Z120" s="84">
        <v>0</v>
      </c>
      <c r="AA120" s="168">
        <v>0</v>
      </c>
      <c r="AB120" s="168">
        <v>0</v>
      </c>
      <c r="AC120" s="168">
        <v>0</v>
      </c>
      <c r="AD120" s="88">
        <v>0</v>
      </c>
      <c r="AE120" s="88">
        <v>0</v>
      </c>
      <c r="AF120" s="88">
        <v>0</v>
      </c>
      <c r="AG120" s="80">
        <v>0</v>
      </c>
      <c r="AH120" s="89">
        <f t="shared" si="30"/>
        <v>1</v>
      </c>
      <c r="AI120" s="13">
        <f t="shared" si="31"/>
        <v>143.85</v>
      </c>
      <c r="AJ120" s="13">
        <f t="shared" si="32"/>
        <v>51</v>
      </c>
      <c r="AK120" s="18">
        <v>0</v>
      </c>
      <c r="AL120" s="13">
        <v>51</v>
      </c>
      <c r="AM120" s="50">
        <f t="shared" si="33"/>
        <v>4.3154999999999992</v>
      </c>
      <c r="AN120" s="104">
        <f t="shared" si="34"/>
        <v>1.2946499999999999</v>
      </c>
      <c r="AO120" s="102">
        <f t="shared" si="35"/>
        <v>0.73363499999999993</v>
      </c>
      <c r="AP120" s="19">
        <f t="shared" si="36"/>
        <v>64.546402502606881</v>
      </c>
      <c r="AQ120" s="18">
        <f t="shared" si="37"/>
        <v>5</v>
      </c>
      <c r="AR120" s="117">
        <f t="shared" si="38"/>
        <v>8</v>
      </c>
      <c r="AS120" s="19">
        <f t="shared" si="39"/>
        <v>35.453597497393119</v>
      </c>
      <c r="AT120" s="107">
        <f t="shared" si="40"/>
        <v>102.98352272727271</v>
      </c>
      <c r="AU120" s="100">
        <f t="shared" si="41"/>
        <v>16.233766233766232</v>
      </c>
      <c r="AV120" s="46">
        <f t="shared" si="42"/>
        <v>16.233766233766232</v>
      </c>
      <c r="AW120" s="48">
        <f t="shared" si="43"/>
        <v>84.236540172783279</v>
      </c>
      <c r="AX120" s="18">
        <f t="shared" si="44"/>
        <v>8</v>
      </c>
      <c r="AY120" s="117">
        <f t="shared" si="45"/>
        <v>20</v>
      </c>
      <c r="AZ120" s="151">
        <v>0</v>
      </c>
      <c r="BA120" s="21">
        <f t="shared" si="46"/>
        <v>0</v>
      </c>
      <c r="BB120" s="28">
        <v>0</v>
      </c>
      <c r="BC120" s="37" t="s">
        <v>305</v>
      </c>
      <c r="BD120" s="28">
        <v>2</v>
      </c>
      <c r="BE120" s="20">
        <f t="shared" si="50"/>
        <v>16</v>
      </c>
      <c r="BF120" s="28">
        <v>3</v>
      </c>
      <c r="BG120" s="20">
        <f t="shared" si="51"/>
        <v>24</v>
      </c>
      <c r="BH120" s="28">
        <v>0</v>
      </c>
      <c r="BI120" s="28">
        <v>6</v>
      </c>
      <c r="BJ120" s="28">
        <v>5</v>
      </c>
      <c r="BK120" s="28">
        <v>0</v>
      </c>
      <c r="BL120" s="28" t="s">
        <v>308</v>
      </c>
      <c r="BM120" s="28" t="s">
        <v>309</v>
      </c>
      <c r="BN120" s="71">
        <f t="shared" si="47"/>
        <v>33</v>
      </c>
      <c r="BO120" s="123">
        <f t="shared" si="48"/>
        <v>41</v>
      </c>
      <c r="BP120" s="71">
        <f t="shared" si="49"/>
        <v>36</v>
      </c>
      <c r="BQ120" s="138">
        <v>38</v>
      </c>
      <c r="BR120" s="138">
        <v>72</v>
      </c>
      <c r="BS120" s="63"/>
      <c r="BT120" s="63"/>
      <c r="BU120" s="63"/>
    </row>
    <row r="121" spans="1:73" ht="19.5" thickBot="1" x14ac:dyDescent="0.35">
      <c r="A121" s="67" t="s">
        <v>124</v>
      </c>
      <c r="B121" s="67" t="s">
        <v>125</v>
      </c>
      <c r="C121" s="129" t="s">
        <v>127</v>
      </c>
      <c r="D121" s="148">
        <v>8564</v>
      </c>
      <c r="E121" s="148"/>
      <c r="F121" s="16">
        <v>152.4</v>
      </c>
      <c r="G121" s="18">
        <f t="shared" si="27"/>
        <v>10</v>
      </c>
      <c r="H121" s="117">
        <f t="shared" si="28"/>
        <v>3</v>
      </c>
      <c r="I121" s="68" t="s">
        <v>283</v>
      </c>
      <c r="J121" s="69">
        <f t="shared" si="29"/>
        <v>8</v>
      </c>
      <c r="K121" s="17">
        <v>5</v>
      </c>
      <c r="L121" s="17">
        <v>1</v>
      </c>
      <c r="M121" s="17">
        <v>0</v>
      </c>
      <c r="N121" s="17">
        <v>0</v>
      </c>
      <c r="O121" s="17">
        <v>0</v>
      </c>
      <c r="P121" s="17">
        <v>0</v>
      </c>
      <c r="Q121" s="17">
        <v>0</v>
      </c>
      <c r="R121" s="17">
        <v>0</v>
      </c>
      <c r="S121" s="17">
        <v>0</v>
      </c>
      <c r="T121" s="17">
        <v>0</v>
      </c>
      <c r="U121" s="17">
        <v>0</v>
      </c>
      <c r="V121" s="157">
        <v>8930</v>
      </c>
      <c r="W121" s="157">
        <v>8930</v>
      </c>
      <c r="X121" s="165">
        <v>0</v>
      </c>
      <c r="Y121" s="165">
        <v>0</v>
      </c>
      <c r="Z121" s="165">
        <v>0</v>
      </c>
      <c r="AA121" s="209">
        <v>0</v>
      </c>
      <c r="AB121" s="209">
        <v>0</v>
      </c>
      <c r="AC121" s="209">
        <v>0</v>
      </c>
      <c r="AD121" s="166">
        <v>0</v>
      </c>
      <c r="AE121" s="166">
        <v>0</v>
      </c>
      <c r="AF121" s="166">
        <v>0</v>
      </c>
      <c r="AG121" s="167">
        <v>0</v>
      </c>
      <c r="AH121" s="89">
        <f t="shared" si="30"/>
        <v>0</v>
      </c>
      <c r="AI121" s="13">
        <f t="shared" si="31"/>
        <v>267.89999999999998</v>
      </c>
      <c r="AJ121" s="13">
        <f t="shared" si="32"/>
        <v>95</v>
      </c>
      <c r="AK121" s="18">
        <v>1</v>
      </c>
      <c r="AL121" s="13">
        <v>94</v>
      </c>
      <c r="AM121" s="50">
        <f t="shared" si="33"/>
        <v>8.036999999999999</v>
      </c>
      <c r="AN121" s="104">
        <f t="shared" si="34"/>
        <v>2.4110999999999994</v>
      </c>
      <c r="AO121" s="102">
        <f t="shared" si="35"/>
        <v>1.36629</v>
      </c>
      <c r="AP121" s="19">
        <f t="shared" si="36"/>
        <v>64.539007092198574</v>
      </c>
      <c r="AQ121" s="18">
        <f t="shared" si="37"/>
        <v>5</v>
      </c>
      <c r="AR121" s="130">
        <f t="shared" si="38"/>
        <v>8</v>
      </c>
      <c r="AS121" s="19">
        <f t="shared" si="39"/>
        <v>35.460992907801419</v>
      </c>
      <c r="AT121" s="107">
        <f t="shared" si="40"/>
        <v>137.95411022886501</v>
      </c>
      <c r="AU121" s="100">
        <f t="shared" si="41"/>
        <v>0</v>
      </c>
      <c r="AV121" s="46">
        <f t="shared" si="42"/>
        <v>0</v>
      </c>
      <c r="AW121" s="48">
        <f t="shared" si="43"/>
        <v>100</v>
      </c>
      <c r="AX121" s="18">
        <f t="shared" si="44"/>
        <v>10</v>
      </c>
      <c r="AY121" s="117">
        <f t="shared" si="45"/>
        <v>25</v>
      </c>
      <c r="AZ121" s="151">
        <v>2</v>
      </c>
      <c r="BA121" s="21">
        <f t="shared" si="46"/>
        <v>23.353573096683792</v>
      </c>
      <c r="BB121" s="20">
        <v>1</v>
      </c>
      <c r="BC121" s="36"/>
      <c r="BD121" s="20">
        <v>9</v>
      </c>
      <c r="BE121" s="20">
        <f t="shared" si="50"/>
        <v>72</v>
      </c>
      <c r="BF121" s="20">
        <v>12</v>
      </c>
      <c r="BG121" s="20">
        <f t="shared" si="51"/>
        <v>96</v>
      </c>
      <c r="BH121" s="28">
        <v>1</v>
      </c>
      <c r="BI121" s="28">
        <v>16</v>
      </c>
      <c r="BJ121" s="28">
        <v>0</v>
      </c>
      <c r="BK121" s="20">
        <v>0</v>
      </c>
      <c r="BL121" s="28" t="s">
        <v>308</v>
      </c>
      <c r="BM121" s="28" t="s">
        <v>309</v>
      </c>
      <c r="BN121" s="71">
        <f t="shared" si="47"/>
        <v>33</v>
      </c>
      <c r="BO121" s="120">
        <f t="shared" si="48"/>
        <v>44</v>
      </c>
      <c r="BP121" s="70">
        <f t="shared" si="49"/>
        <v>44</v>
      </c>
      <c r="BQ121" s="138">
        <v>12</v>
      </c>
      <c r="BR121" s="138">
        <v>81</v>
      </c>
      <c r="BS121" s="63"/>
      <c r="BT121" s="63"/>
      <c r="BU121" s="63"/>
    </row>
    <row r="122" spans="1:73" ht="19.5" thickBot="1" x14ac:dyDescent="0.35">
      <c r="A122" s="67" t="s">
        <v>124</v>
      </c>
      <c r="B122" s="67" t="s">
        <v>136</v>
      </c>
      <c r="C122" s="129" t="s">
        <v>181</v>
      </c>
      <c r="D122" s="148">
        <v>5584</v>
      </c>
      <c r="E122" s="148"/>
      <c r="F122" s="16">
        <v>15.9</v>
      </c>
      <c r="G122" s="18">
        <f t="shared" si="27"/>
        <v>3</v>
      </c>
      <c r="H122" s="117">
        <f t="shared" si="28"/>
        <v>0</v>
      </c>
      <c r="I122" s="68" t="s">
        <v>284</v>
      </c>
      <c r="J122" s="69">
        <f t="shared" si="29"/>
        <v>5</v>
      </c>
      <c r="K122" s="17">
        <v>1</v>
      </c>
      <c r="L122" s="17">
        <v>0</v>
      </c>
      <c r="M122" s="17">
        <v>0</v>
      </c>
      <c r="N122" s="17">
        <v>0</v>
      </c>
      <c r="O122" s="17">
        <v>0</v>
      </c>
      <c r="P122" s="17">
        <v>0</v>
      </c>
      <c r="Q122" s="17">
        <v>0</v>
      </c>
      <c r="R122" s="17">
        <v>0</v>
      </c>
      <c r="S122" s="17">
        <v>0</v>
      </c>
      <c r="T122" s="17">
        <v>0</v>
      </c>
      <c r="U122" s="17">
        <v>0</v>
      </c>
      <c r="V122" s="157">
        <v>3288</v>
      </c>
      <c r="W122" s="157">
        <v>3288</v>
      </c>
      <c r="X122" s="186">
        <v>1</v>
      </c>
      <c r="Y122" s="186">
        <v>0</v>
      </c>
      <c r="Z122" s="186">
        <v>0</v>
      </c>
      <c r="AA122" s="190">
        <v>0</v>
      </c>
      <c r="AB122" s="190">
        <v>0</v>
      </c>
      <c r="AC122" s="190">
        <v>0</v>
      </c>
      <c r="AD122" s="188">
        <v>0</v>
      </c>
      <c r="AE122" s="188">
        <v>0</v>
      </c>
      <c r="AF122" s="188">
        <v>0</v>
      </c>
      <c r="AG122" s="189">
        <v>0</v>
      </c>
      <c r="AH122" s="89">
        <f t="shared" si="30"/>
        <v>1</v>
      </c>
      <c r="AI122" s="13">
        <f t="shared" si="31"/>
        <v>98.64</v>
      </c>
      <c r="AJ122" s="13">
        <f t="shared" si="32"/>
        <v>35</v>
      </c>
      <c r="AK122" s="18">
        <v>1</v>
      </c>
      <c r="AL122" s="13">
        <v>34</v>
      </c>
      <c r="AM122" s="50">
        <f t="shared" si="33"/>
        <v>2.9592000000000001</v>
      </c>
      <c r="AN122" s="104">
        <f t="shared" si="34"/>
        <v>0.88775999999999999</v>
      </c>
      <c r="AO122" s="102">
        <f t="shared" si="35"/>
        <v>0.50306400000000007</v>
      </c>
      <c r="AP122" s="19">
        <f t="shared" si="36"/>
        <v>64.51743714517437</v>
      </c>
      <c r="AQ122" s="18">
        <f t="shared" si="37"/>
        <v>5</v>
      </c>
      <c r="AR122" s="130">
        <f t="shared" si="38"/>
        <v>8</v>
      </c>
      <c r="AS122" s="19">
        <f t="shared" si="39"/>
        <v>35.48256285482563</v>
      </c>
      <c r="AT122" s="107">
        <f t="shared" si="40"/>
        <v>77.901575931232102</v>
      </c>
      <c r="AU122" s="100">
        <f t="shared" si="41"/>
        <v>17.908309455587393</v>
      </c>
      <c r="AV122" s="46">
        <f t="shared" si="42"/>
        <v>17.908309455587393</v>
      </c>
      <c r="AW122" s="48">
        <f t="shared" si="43"/>
        <v>77.01162108530896</v>
      </c>
      <c r="AX122" s="18">
        <f t="shared" si="44"/>
        <v>8</v>
      </c>
      <c r="AY122" s="117">
        <f t="shared" si="45"/>
        <v>20</v>
      </c>
      <c r="AZ122" s="151">
        <v>0</v>
      </c>
      <c r="BA122" s="21">
        <f t="shared" si="46"/>
        <v>0</v>
      </c>
      <c r="BB122" s="20">
        <v>1</v>
      </c>
      <c r="BC122" s="36" t="s">
        <v>385</v>
      </c>
      <c r="BD122" s="20">
        <v>1</v>
      </c>
      <c r="BE122" s="20">
        <f t="shared" si="50"/>
        <v>8</v>
      </c>
      <c r="BF122" s="20">
        <v>2</v>
      </c>
      <c r="BG122" s="20">
        <f t="shared" si="51"/>
        <v>16</v>
      </c>
      <c r="BH122" s="20">
        <v>0</v>
      </c>
      <c r="BI122" s="20">
        <v>0</v>
      </c>
      <c r="BJ122" s="20">
        <v>0</v>
      </c>
      <c r="BK122" s="20">
        <v>0</v>
      </c>
      <c r="BL122" s="20" t="s">
        <v>308</v>
      </c>
      <c r="BM122" s="20" t="s">
        <v>309</v>
      </c>
      <c r="BN122" s="113">
        <f t="shared" si="47"/>
        <v>21</v>
      </c>
      <c r="BO122" s="133">
        <f t="shared" si="48"/>
        <v>33</v>
      </c>
      <c r="BP122" s="116">
        <f t="shared" si="49"/>
        <v>33</v>
      </c>
      <c r="BQ122" s="137">
        <v>95</v>
      </c>
      <c r="BR122" s="137">
        <v>276</v>
      </c>
      <c r="BS122" s="63"/>
      <c r="BT122" s="63"/>
      <c r="BU122" s="63"/>
    </row>
    <row r="123" spans="1:73" ht="19.5" thickBot="1" x14ac:dyDescent="0.35">
      <c r="A123" s="67" t="s">
        <v>124</v>
      </c>
      <c r="B123" s="67" t="s">
        <v>136</v>
      </c>
      <c r="C123" s="129" t="s">
        <v>175</v>
      </c>
      <c r="D123" s="148">
        <v>26268</v>
      </c>
      <c r="E123" s="148"/>
      <c r="F123" s="16">
        <v>117.4</v>
      </c>
      <c r="G123" s="18">
        <f t="shared" si="27"/>
        <v>10</v>
      </c>
      <c r="H123" s="117">
        <f t="shared" si="28"/>
        <v>3</v>
      </c>
      <c r="I123" s="68" t="s">
        <v>284</v>
      </c>
      <c r="J123" s="69">
        <f t="shared" si="29"/>
        <v>5</v>
      </c>
      <c r="K123" s="17">
        <v>3</v>
      </c>
      <c r="L123" s="17">
        <v>1</v>
      </c>
      <c r="M123" s="17">
        <v>1</v>
      </c>
      <c r="N123" s="17">
        <v>0</v>
      </c>
      <c r="O123" s="17">
        <v>0</v>
      </c>
      <c r="P123" s="17">
        <v>0</v>
      </c>
      <c r="Q123" s="17">
        <v>0</v>
      </c>
      <c r="R123" s="17">
        <v>0</v>
      </c>
      <c r="S123" s="17">
        <v>0</v>
      </c>
      <c r="T123" s="17">
        <v>0</v>
      </c>
      <c r="U123" s="17">
        <v>0</v>
      </c>
      <c r="V123" s="157">
        <v>15334</v>
      </c>
      <c r="W123" s="157">
        <v>15334</v>
      </c>
      <c r="X123" s="84">
        <v>0</v>
      </c>
      <c r="Y123" s="84">
        <v>0</v>
      </c>
      <c r="Z123" s="84">
        <v>0</v>
      </c>
      <c r="AA123" s="168">
        <v>0</v>
      </c>
      <c r="AB123" s="168">
        <v>0</v>
      </c>
      <c r="AC123" s="168">
        <v>0</v>
      </c>
      <c r="AD123" s="88">
        <v>0</v>
      </c>
      <c r="AE123" s="88">
        <v>0</v>
      </c>
      <c r="AF123" s="88">
        <v>0</v>
      </c>
      <c r="AG123" s="80">
        <v>0</v>
      </c>
      <c r="AH123" s="89">
        <f t="shared" si="30"/>
        <v>0</v>
      </c>
      <c r="AI123" s="13">
        <f t="shared" si="31"/>
        <v>460.02</v>
      </c>
      <c r="AJ123" s="13">
        <f t="shared" si="32"/>
        <v>164</v>
      </c>
      <c r="AK123" s="18">
        <v>1</v>
      </c>
      <c r="AL123" s="13">
        <v>163</v>
      </c>
      <c r="AM123" s="50">
        <f t="shared" si="33"/>
        <v>13.800599999999999</v>
      </c>
      <c r="AN123" s="104">
        <f t="shared" si="34"/>
        <v>4.14018</v>
      </c>
      <c r="AO123" s="102">
        <f t="shared" si="35"/>
        <v>2.3461020000000001</v>
      </c>
      <c r="AP123" s="19">
        <f t="shared" si="36"/>
        <v>64.349376114081991</v>
      </c>
      <c r="AQ123" s="18">
        <f t="shared" si="37"/>
        <v>5</v>
      </c>
      <c r="AR123" s="117">
        <f t="shared" si="38"/>
        <v>8</v>
      </c>
      <c r="AS123" s="19">
        <f t="shared" si="39"/>
        <v>35.650623885918002</v>
      </c>
      <c r="AT123" s="107">
        <f t="shared" si="40"/>
        <v>77.230402010050241</v>
      </c>
      <c r="AU123" s="100">
        <f t="shared" si="41"/>
        <v>0</v>
      </c>
      <c r="AV123" s="46">
        <f t="shared" si="42"/>
        <v>0</v>
      </c>
      <c r="AW123" s="48">
        <f t="shared" si="43"/>
        <v>100</v>
      </c>
      <c r="AX123" s="18">
        <f t="shared" si="44"/>
        <v>10</v>
      </c>
      <c r="AY123" s="117">
        <f t="shared" si="45"/>
        <v>25</v>
      </c>
      <c r="AZ123" s="151">
        <v>1</v>
      </c>
      <c r="BA123" s="21">
        <f t="shared" si="46"/>
        <v>3.8069133546520479</v>
      </c>
      <c r="BB123" s="20">
        <v>0</v>
      </c>
      <c r="BC123" s="36"/>
      <c r="BD123" s="20">
        <v>3</v>
      </c>
      <c r="BE123" s="20">
        <f t="shared" si="50"/>
        <v>24</v>
      </c>
      <c r="BF123" s="20">
        <v>4</v>
      </c>
      <c r="BG123" s="20">
        <f t="shared" si="51"/>
        <v>32</v>
      </c>
      <c r="BH123" s="20">
        <v>1</v>
      </c>
      <c r="BI123" s="20">
        <v>7</v>
      </c>
      <c r="BJ123" s="20">
        <v>10</v>
      </c>
      <c r="BK123" s="20">
        <v>0</v>
      </c>
      <c r="BL123" s="20" t="s">
        <v>308</v>
      </c>
      <c r="BM123" s="20" t="s">
        <v>308</v>
      </c>
      <c r="BN123" s="70">
        <f t="shared" si="47"/>
        <v>40</v>
      </c>
      <c r="BO123" s="123">
        <f t="shared" si="48"/>
        <v>51</v>
      </c>
      <c r="BP123" s="71">
        <f t="shared" si="49"/>
        <v>41</v>
      </c>
      <c r="BQ123" s="138">
        <v>93</v>
      </c>
      <c r="BR123" s="138">
        <v>157</v>
      </c>
      <c r="BS123" s="63"/>
      <c r="BT123" s="63"/>
      <c r="BU123" s="63"/>
    </row>
    <row r="124" spans="1:73" ht="19.5" thickBot="1" x14ac:dyDescent="0.35">
      <c r="A124" s="67" t="s">
        <v>124</v>
      </c>
      <c r="B124" s="67" t="s">
        <v>136</v>
      </c>
      <c r="C124" s="129" t="s">
        <v>177</v>
      </c>
      <c r="D124" s="148">
        <v>8877</v>
      </c>
      <c r="E124" s="148"/>
      <c r="F124" s="16">
        <v>79.599999999999994</v>
      </c>
      <c r="G124" s="18">
        <f t="shared" si="27"/>
        <v>8</v>
      </c>
      <c r="H124" s="117">
        <f t="shared" si="28"/>
        <v>0</v>
      </c>
      <c r="I124" s="68" t="s">
        <v>282</v>
      </c>
      <c r="J124" s="69">
        <f t="shared" si="29"/>
        <v>10</v>
      </c>
      <c r="K124" s="17">
        <v>3</v>
      </c>
      <c r="L124" s="17">
        <v>1</v>
      </c>
      <c r="M124" s="17">
        <v>0</v>
      </c>
      <c r="N124" s="17">
        <v>0</v>
      </c>
      <c r="O124" s="17">
        <v>0</v>
      </c>
      <c r="P124" s="17">
        <v>0</v>
      </c>
      <c r="Q124" s="17">
        <v>0</v>
      </c>
      <c r="R124" s="17">
        <v>0</v>
      </c>
      <c r="S124" s="17">
        <v>0</v>
      </c>
      <c r="T124" s="17">
        <v>0</v>
      </c>
      <c r="U124" s="17">
        <v>0</v>
      </c>
      <c r="V124" s="157">
        <v>7851</v>
      </c>
      <c r="W124" s="157">
        <v>7851</v>
      </c>
      <c r="X124" s="84">
        <v>1</v>
      </c>
      <c r="Y124" s="84">
        <v>0</v>
      </c>
      <c r="Z124" s="84">
        <v>0</v>
      </c>
      <c r="AA124" s="168">
        <v>0</v>
      </c>
      <c r="AB124" s="168">
        <v>0</v>
      </c>
      <c r="AC124" s="168">
        <v>0</v>
      </c>
      <c r="AD124" s="88">
        <v>0</v>
      </c>
      <c r="AE124" s="88">
        <v>0</v>
      </c>
      <c r="AF124" s="88">
        <v>0</v>
      </c>
      <c r="AG124" s="80">
        <v>0</v>
      </c>
      <c r="AH124" s="89">
        <f t="shared" si="30"/>
        <v>1</v>
      </c>
      <c r="AI124" s="13">
        <f t="shared" si="31"/>
        <v>235.53</v>
      </c>
      <c r="AJ124" s="13">
        <f t="shared" si="32"/>
        <v>84</v>
      </c>
      <c r="AK124" s="18">
        <v>0</v>
      </c>
      <c r="AL124" s="13">
        <v>84</v>
      </c>
      <c r="AM124" s="50">
        <f t="shared" si="33"/>
        <v>7.0659000000000001</v>
      </c>
      <c r="AN124" s="104">
        <f t="shared" si="34"/>
        <v>2.1197699999999999</v>
      </c>
      <c r="AO124" s="102">
        <f t="shared" si="35"/>
        <v>1.201203</v>
      </c>
      <c r="AP124" s="19">
        <f t="shared" si="36"/>
        <v>64.335753407209268</v>
      </c>
      <c r="AQ124" s="18">
        <f t="shared" si="37"/>
        <v>5</v>
      </c>
      <c r="AR124" s="117">
        <f t="shared" si="38"/>
        <v>8</v>
      </c>
      <c r="AS124" s="19">
        <f t="shared" si="39"/>
        <v>35.664246592790725</v>
      </c>
      <c r="AT124" s="107">
        <f t="shared" si="40"/>
        <v>117.00882054748226</v>
      </c>
      <c r="AU124" s="100">
        <f t="shared" si="41"/>
        <v>11.265067027148811</v>
      </c>
      <c r="AV124" s="46">
        <f t="shared" si="42"/>
        <v>11.265067027148811</v>
      </c>
      <c r="AW124" s="48">
        <f t="shared" si="43"/>
        <v>90.372463396827897</v>
      </c>
      <c r="AX124" s="18">
        <f t="shared" si="44"/>
        <v>8</v>
      </c>
      <c r="AY124" s="117">
        <f t="shared" si="45"/>
        <v>20</v>
      </c>
      <c r="AZ124" s="151">
        <v>0</v>
      </c>
      <c r="BA124" s="21">
        <f t="shared" si="46"/>
        <v>0</v>
      </c>
      <c r="BB124" s="20">
        <v>1</v>
      </c>
      <c r="BC124" s="36"/>
      <c r="BD124" s="20">
        <v>1</v>
      </c>
      <c r="BE124" s="20">
        <f t="shared" si="50"/>
        <v>8</v>
      </c>
      <c r="BF124" s="20">
        <v>1</v>
      </c>
      <c r="BG124" s="20">
        <f t="shared" si="51"/>
        <v>8</v>
      </c>
      <c r="BH124" s="20">
        <v>1</v>
      </c>
      <c r="BI124" s="20">
        <v>3</v>
      </c>
      <c r="BJ124" s="20">
        <v>0</v>
      </c>
      <c r="BK124" s="28">
        <v>0</v>
      </c>
      <c r="BL124" s="20" t="s">
        <v>308</v>
      </c>
      <c r="BM124" s="20" t="s">
        <v>309</v>
      </c>
      <c r="BN124" s="71">
        <f t="shared" si="47"/>
        <v>31</v>
      </c>
      <c r="BO124" s="123">
        <f t="shared" si="48"/>
        <v>38</v>
      </c>
      <c r="BP124" s="71">
        <f t="shared" si="49"/>
        <v>38</v>
      </c>
      <c r="BQ124" s="138">
        <v>43</v>
      </c>
      <c r="BR124" s="138">
        <v>67</v>
      </c>
      <c r="BS124" s="63"/>
      <c r="BT124" s="63"/>
      <c r="BU124" s="63"/>
    </row>
    <row r="125" spans="1:73" ht="19.5" thickBot="1" x14ac:dyDescent="0.35">
      <c r="A125" s="67" t="s">
        <v>124</v>
      </c>
      <c r="B125" s="67" t="s">
        <v>145</v>
      </c>
      <c r="C125" s="129" t="s">
        <v>164</v>
      </c>
      <c r="D125" s="148">
        <v>11505</v>
      </c>
      <c r="E125" s="148"/>
      <c r="F125" s="16">
        <v>88.2</v>
      </c>
      <c r="G125" s="18">
        <f t="shared" si="27"/>
        <v>8</v>
      </c>
      <c r="H125" s="117">
        <f t="shared" si="28"/>
        <v>0</v>
      </c>
      <c r="I125" s="68" t="s">
        <v>283</v>
      </c>
      <c r="J125" s="69">
        <f t="shared" si="29"/>
        <v>8</v>
      </c>
      <c r="K125" s="17">
        <v>4</v>
      </c>
      <c r="L125" s="17">
        <v>1</v>
      </c>
      <c r="M125" s="17">
        <v>0</v>
      </c>
      <c r="N125" s="17">
        <v>0</v>
      </c>
      <c r="O125" s="17">
        <v>0</v>
      </c>
      <c r="P125" s="17">
        <v>0</v>
      </c>
      <c r="Q125" s="17">
        <v>0</v>
      </c>
      <c r="R125" s="17">
        <v>0</v>
      </c>
      <c r="S125" s="17">
        <v>0</v>
      </c>
      <c r="T125" s="17">
        <v>0</v>
      </c>
      <c r="U125" s="17">
        <v>0</v>
      </c>
      <c r="V125" s="157">
        <v>9295</v>
      </c>
      <c r="W125" s="157">
        <v>9295</v>
      </c>
      <c r="X125" s="84">
        <v>1</v>
      </c>
      <c r="Y125" s="84">
        <v>0</v>
      </c>
      <c r="Z125" s="84">
        <v>0</v>
      </c>
      <c r="AA125" s="168">
        <v>0</v>
      </c>
      <c r="AB125" s="168">
        <v>0</v>
      </c>
      <c r="AC125" s="168">
        <v>0</v>
      </c>
      <c r="AD125" s="88">
        <v>0</v>
      </c>
      <c r="AE125" s="88">
        <v>0</v>
      </c>
      <c r="AF125" s="88">
        <v>0</v>
      </c>
      <c r="AG125" s="80">
        <v>0</v>
      </c>
      <c r="AH125" s="89">
        <f t="shared" si="30"/>
        <v>1</v>
      </c>
      <c r="AI125" s="13">
        <f t="shared" si="31"/>
        <v>278.85000000000002</v>
      </c>
      <c r="AJ125" s="13">
        <f t="shared" si="32"/>
        <v>100</v>
      </c>
      <c r="AK125" s="18">
        <v>0</v>
      </c>
      <c r="AL125" s="13">
        <v>100</v>
      </c>
      <c r="AM125" s="50">
        <f t="shared" si="33"/>
        <v>8.3655000000000008</v>
      </c>
      <c r="AN125" s="104">
        <f t="shared" si="34"/>
        <v>2.5096500000000002</v>
      </c>
      <c r="AO125" s="102">
        <f t="shared" si="35"/>
        <v>1.4221350000000001</v>
      </c>
      <c r="AP125" s="19">
        <f t="shared" si="36"/>
        <v>64.138425676887223</v>
      </c>
      <c r="AQ125" s="18">
        <f t="shared" si="37"/>
        <v>5</v>
      </c>
      <c r="AR125" s="117">
        <f t="shared" si="38"/>
        <v>8</v>
      </c>
      <c r="AS125" s="19">
        <f t="shared" si="39"/>
        <v>35.861574323112784</v>
      </c>
      <c r="AT125" s="107">
        <f t="shared" si="40"/>
        <v>106.88644067796612</v>
      </c>
      <c r="AU125" s="100">
        <f t="shared" si="41"/>
        <v>8.6918730986527599</v>
      </c>
      <c r="AV125" s="46">
        <f t="shared" si="42"/>
        <v>8.6918730986527599</v>
      </c>
      <c r="AW125" s="48">
        <f t="shared" si="43"/>
        <v>91.868123736255598</v>
      </c>
      <c r="AX125" s="18">
        <f t="shared" si="44"/>
        <v>8</v>
      </c>
      <c r="AY125" s="117">
        <f t="shared" si="45"/>
        <v>20</v>
      </c>
      <c r="AZ125" s="151">
        <v>0</v>
      </c>
      <c r="BA125" s="21">
        <f t="shared" si="46"/>
        <v>0</v>
      </c>
      <c r="BB125" s="20">
        <v>1</v>
      </c>
      <c r="BC125" s="36"/>
      <c r="BD125" s="20">
        <v>6</v>
      </c>
      <c r="BE125" s="20">
        <f t="shared" si="50"/>
        <v>48</v>
      </c>
      <c r="BF125" s="20">
        <v>9</v>
      </c>
      <c r="BG125" s="20">
        <f t="shared" si="51"/>
        <v>72</v>
      </c>
      <c r="BH125" s="28">
        <v>1</v>
      </c>
      <c r="BI125" s="28">
        <v>12</v>
      </c>
      <c r="BJ125" s="28">
        <v>0</v>
      </c>
      <c r="BK125" s="20">
        <v>0</v>
      </c>
      <c r="BL125" s="28" t="s">
        <v>308</v>
      </c>
      <c r="BM125" s="28" t="s">
        <v>308</v>
      </c>
      <c r="BN125" s="76">
        <f t="shared" si="47"/>
        <v>29</v>
      </c>
      <c r="BO125" s="123">
        <f t="shared" si="48"/>
        <v>36</v>
      </c>
      <c r="BP125" s="71">
        <f t="shared" si="49"/>
        <v>36</v>
      </c>
      <c r="BQ125" s="138">
        <v>45</v>
      </c>
      <c r="BR125" s="138">
        <v>63</v>
      </c>
      <c r="BS125" s="63"/>
      <c r="BT125" s="63"/>
      <c r="BU125" s="63"/>
    </row>
    <row r="126" spans="1:73" s="63" customFormat="1" ht="19.5" thickBot="1" x14ac:dyDescent="0.35">
      <c r="A126" s="67" t="s">
        <v>124</v>
      </c>
      <c r="B126" s="67" t="s">
        <v>136</v>
      </c>
      <c r="C126" s="129" t="s">
        <v>186</v>
      </c>
      <c r="D126" s="148">
        <v>20505</v>
      </c>
      <c r="E126" s="148"/>
      <c r="F126" s="16">
        <v>47.9</v>
      </c>
      <c r="G126" s="18">
        <f t="shared" si="27"/>
        <v>3</v>
      </c>
      <c r="H126" s="117">
        <f t="shared" si="28"/>
        <v>0</v>
      </c>
      <c r="I126" s="68" t="s">
        <v>284</v>
      </c>
      <c r="J126" s="69">
        <f t="shared" si="29"/>
        <v>5</v>
      </c>
      <c r="K126" s="17">
        <v>4</v>
      </c>
      <c r="L126" s="17">
        <v>1</v>
      </c>
      <c r="M126" s="17">
        <v>0</v>
      </c>
      <c r="N126" s="17">
        <v>0</v>
      </c>
      <c r="O126" s="17">
        <v>0</v>
      </c>
      <c r="P126" s="17">
        <v>0</v>
      </c>
      <c r="Q126" s="17">
        <v>0</v>
      </c>
      <c r="R126" s="17">
        <v>0</v>
      </c>
      <c r="S126" s="17">
        <v>0</v>
      </c>
      <c r="T126" s="17">
        <v>0</v>
      </c>
      <c r="U126" s="17">
        <v>0</v>
      </c>
      <c r="V126" s="157">
        <v>13352</v>
      </c>
      <c r="W126" s="157">
        <v>13352</v>
      </c>
      <c r="X126" s="84">
        <v>3</v>
      </c>
      <c r="Y126" s="84">
        <v>0</v>
      </c>
      <c r="Z126" s="84">
        <v>0</v>
      </c>
      <c r="AA126" s="168">
        <v>0</v>
      </c>
      <c r="AB126" s="168">
        <v>0</v>
      </c>
      <c r="AC126" s="168">
        <v>0</v>
      </c>
      <c r="AD126" s="88">
        <v>0</v>
      </c>
      <c r="AE126" s="88">
        <v>0</v>
      </c>
      <c r="AF126" s="88">
        <v>0</v>
      </c>
      <c r="AG126" s="80">
        <v>0</v>
      </c>
      <c r="AH126" s="89">
        <f t="shared" si="30"/>
        <v>3</v>
      </c>
      <c r="AI126" s="13">
        <f t="shared" si="31"/>
        <v>400.56</v>
      </c>
      <c r="AJ126" s="13">
        <f t="shared" si="32"/>
        <v>145</v>
      </c>
      <c r="AK126" s="18">
        <v>3</v>
      </c>
      <c r="AL126" s="13">
        <v>142</v>
      </c>
      <c r="AM126" s="50">
        <f t="shared" si="33"/>
        <v>12.0168</v>
      </c>
      <c r="AN126" s="104">
        <f t="shared" si="34"/>
        <v>3.6050400000000002</v>
      </c>
      <c r="AO126" s="102">
        <f t="shared" si="35"/>
        <v>2.042856</v>
      </c>
      <c r="AP126" s="19">
        <f t="shared" si="36"/>
        <v>63.800679049330931</v>
      </c>
      <c r="AQ126" s="18">
        <f t="shared" si="37"/>
        <v>5</v>
      </c>
      <c r="AR126" s="117">
        <f t="shared" si="38"/>
        <v>8</v>
      </c>
      <c r="AS126" s="19">
        <f t="shared" si="39"/>
        <v>36.199320950669062</v>
      </c>
      <c r="AT126" s="107">
        <f t="shared" si="40"/>
        <v>86.148237015362113</v>
      </c>
      <c r="AU126" s="100">
        <f t="shared" si="41"/>
        <v>14.630577907827361</v>
      </c>
      <c r="AV126" s="46">
        <f t="shared" si="42"/>
        <v>14.630577907827361</v>
      </c>
      <c r="AW126" s="48">
        <f t="shared" si="43"/>
        <v>83.016973515989179</v>
      </c>
      <c r="AX126" s="18">
        <f t="shared" si="44"/>
        <v>8</v>
      </c>
      <c r="AY126" s="117">
        <f t="shared" si="45"/>
        <v>20</v>
      </c>
      <c r="AZ126" s="151">
        <v>0</v>
      </c>
      <c r="BA126" s="21">
        <f t="shared" si="46"/>
        <v>0</v>
      </c>
      <c r="BB126" s="20">
        <v>1</v>
      </c>
      <c r="BC126" s="36"/>
      <c r="BD126" s="20">
        <v>1</v>
      </c>
      <c r="BE126" s="20">
        <f t="shared" si="50"/>
        <v>8</v>
      </c>
      <c r="BF126" s="20">
        <v>2</v>
      </c>
      <c r="BG126" s="20">
        <f t="shared" si="51"/>
        <v>16</v>
      </c>
      <c r="BH126" s="20">
        <v>1</v>
      </c>
      <c r="BI126" s="20">
        <v>2</v>
      </c>
      <c r="BJ126" s="20">
        <v>10</v>
      </c>
      <c r="BK126" s="20">
        <v>0</v>
      </c>
      <c r="BL126" s="20" t="s">
        <v>308</v>
      </c>
      <c r="BM126" s="20" t="s">
        <v>308</v>
      </c>
      <c r="BN126" s="71">
        <f t="shared" si="47"/>
        <v>31</v>
      </c>
      <c r="BO126" s="123">
        <f t="shared" si="48"/>
        <v>43</v>
      </c>
      <c r="BP126" s="71">
        <f t="shared" si="49"/>
        <v>33</v>
      </c>
      <c r="BQ126" s="138">
        <v>89</v>
      </c>
      <c r="BR126" s="138">
        <v>154</v>
      </c>
    </row>
    <row r="127" spans="1:73" s="63" customFormat="1" ht="19.5" thickBot="1" x14ac:dyDescent="0.35">
      <c r="A127" s="67" t="s">
        <v>124</v>
      </c>
      <c r="B127" s="67" t="s">
        <v>192</v>
      </c>
      <c r="C127" s="129" t="s">
        <v>213</v>
      </c>
      <c r="D127" s="148">
        <v>18419</v>
      </c>
      <c r="E127" s="148"/>
      <c r="F127" s="16">
        <v>334.4</v>
      </c>
      <c r="G127" s="18">
        <f t="shared" si="27"/>
        <v>10</v>
      </c>
      <c r="H127" s="117">
        <f t="shared" si="28"/>
        <v>3</v>
      </c>
      <c r="I127" s="68" t="s">
        <v>283</v>
      </c>
      <c r="J127" s="69">
        <f t="shared" si="29"/>
        <v>8</v>
      </c>
      <c r="K127" s="17">
        <v>5</v>
      </c>
      <c r="L127" s="17">
        <v>1</v>
      </c>
      <c r="M127" s="17">
        <v>0</v>
      </c>
      <c r="N127" s="17">
        <v>1</v>
      </c>
      <c r="O127" s="17">
        <v>0</v>
      </c>
      <c r="P127" s="17">
        <v>0</v>
      </c>
      <c r="Q127" s="17">
        <v>0</v>
      </c>
      <c r="R127" s="17">
        <v>0</v>
      </c>
      <c r="S127" s="17">
        <v>0</v>
      </c>
      <c r="T127" s="17">
        <v>0</v>
      </c>
      <c r="U127" s="17">
        <v>0</v>
      </c>
      <c r="V127" s="157">
        <v>8104</v>
      </c>
      <c r="W127" s="157">
        <v>8104</v>
      </c>
      <c r="X127" s="201">
        <v>0</v>
      </c>
      <c r="Y127" s="201">
        <v>0</v>
      </c>
      <c r="Z127" s="201">
        <v>0</v>
      </c>
      <c r="AA127" s="241">
        <v>1</v>
      </c>
      <c r="AB127" s="241">
        <v>0</v>
      </c>
      <c r="AC127" s="241">
        <v>0</v>
      </c>
      <c r="AD127" s="218">
        <v>0</v>
      </c>
      <c r="AE127" s="218">
        <v>0</v>
      </c>
      <c r="AF127" s="218">
        <v>0</v>
      </c>
      <c r="AG127" s="226">
        <v>0</v>
      </c>
      <c r="AH127" s="89">
        <f t="shared" si="30"/>
        <v>1</v>
      </c>
      <c r="AI127" s="13">
        <f t="shared" si="31"/>
        <v>243.12</v>
      </c>
      <c r="AJ127" s="13">
        <f t="shared" si="32"/>
        <v>89</v>
      </c>
      <c r="AK127" s="18">
        <v>1</v>
      </c>
      <c r="AL127" s="13">
        <v>88</v>
      </c>
      <c r="AM127" s="50">
        <f t="shared" si="33"/>
        <v>7.2936000000000005</v>
      </c>
      <c r="AN127" s="104">
        <f t="shared" si="34"/>
        <v>2.1880800000000002</v>
      </c>
      <c r="AO127" s="102">
        <f t="shared" si="35"/>
        <v>1.2399120000000001</v>
      </c>
      <c r="AP127" s="19">
        <f t="shared" si="36"/>
        <v>63.392563343204998</v>
      </c>
      <c r="AQ127" s="18">
        <f t="shared" si="37"/>
        <v>5</v>
      </c>
      <c r="AR127" s="130">
        <f t="shared" si="38"/>
        <v>8</v>
      </c>
      <c r="AS127" s="19">
        <f t="shared" si="39"/>
        <v>36.607436656794995</v>
      </c>
      <c r="AT127" s="107">
        <f t="shared" si="40"/>
        <v>58.209414191867097</v>
      </c>
      <c r="AU127" s="100">
        <f t="shared" si="41"/>
        <v>0</v>
      </c>
      <c r="AV127" s="46">
        <f t="shared" si="42"/>
        <v>5.4291763939410398</v>
      </c>
      <c r="AW127" s="48">
        <f t="shared" si="43"/>
        <v>90.673026916151997</v>
      </c>
      <c r="AX127" s="18">
        <f t="shared" si="44"/>
        <v>8</v>
      </c>
      <c r="AY127" s="117">
        <f t="shared" si="45"/>
        <v>20</v>
      </c>
      <c r="AZ127" s="151">
        <v>3</v>
      </c>
      <c r="BA127" s="21">
        <f t="shared" si="46"/>
        <v>16.287529181823118</v>
      </c>
      <c r="BB127" s="20">
        <v>0</v>
      </c>
      <c r="BC127" s="36" t="s">
        <v>333</v>
      </c>
      <c r="BD127" s="20">
        <v>6</v>
      </c>
      <c r="BE127" s="20">
        <f t="shared" si="50"/>
        <v>48</v>
      </c>
      <c r="BF127" s="20">
        <v>11</v>
      </c>
      <c r="BG127" s="20">
        <f t="shared" si="51"/>
        <v>88</v>
      </c>
      <c r="BH127" s="20">
        <v>0</v>
      </c>
      <c r="BI127" s="20">
        <v>19</v>
      </c>
      <c r="BJ127" s="20">
        <v>0</v>
      </c>
      <c r="BK127" s="20">
        <v>0</v>
      </c>
      <c r="BL127" s="20" t="s">
        <v>308</v>
      </c>
      <c r="BM127" s="20" t="s">
        <v>309</v>
      </c>
      <c r="BN127" s="71">
        <f t="shared" si="47"/>
        <v>31</v>
      </c>
      <c r="BO127" s="120">
        <f t="shared" si="48"/>
        <v>39</v>
      </c>
      <c r="BP127" s="70">
        <f t="shared" si="49"/>
        <v>39</v>
      </c>
      <c r="BQ127" s="138">
        <v>33</v>
      </c>
      <c r="BR127" s="138">
        <v>145</v>
      </c>
    </row>
    <row r="128" spans="1:73" s="63" customFormat="1" ht="19.5" thickBot="1" x14ac:dyDescent="0.35">
      <c r="A128" s="67" t="s">
        <v>124</v>
      </c>
      <c r="B128" s="67" t="s">
        <v>136</v>
      </c>
      <c r="C128" s="129" t="s">
        <v>184</v>
      </c>
      <c r="D128" s="148">
        <v>9686</v>
      </c>
      <c r="E128" s="148"/>
      <c r="F128" s="16">
        <v>121.2</v>
      </c>
      <c r="G128" s="18">
        <f t="shared" si="27"/>
        <v>10</v>
      </c>
      <c r="H128" s="117">
        <f t="shared" si="28"/>
        <v>3</v>
      </c>
      <c r="I128" s="68" t="s">
        <v>283</v>
      </c>
      <c r="J128" s="69">
        <f t="shared" si="29"/>
        <v>8</v>
      </c>
      <c r="K128" s="17">
        <v>3</v>
      </c>
      <c r="L128" s="17">
        <v>1</v>
      </c>
      <c r="M128" s="17">
        <v>0</v>
      </c>
      <c r="N128" s="17">
        <v>0</v>
      </c>
      <c r="O128" s="17">
        <v>0</v>
      </c>
      <c r="P128" s="17">
        <v>0</v>
      </c>
      <c r="Q128" s="17">
        <v>0</v>
      </c>
      <c r="R128" s="17">
        <v>0</v>
      </c>
      <c r="S128" s="17">
        <v>0</v>
      </c>
      <c r="T128" s="17">
        <v>0</v>
      </c>
      <c r="U128" s="17">
        <v>0</v>
      </c>
      <c r="V128" s="157">
        <v>7738</v>
      </c>
      <c r="W128" s="157">
        <v>7738</v>
      </c>
      <c r="X128" s="204">
        <v>0</v>
      </c>
      <c r="Y128" s="204">
        <v>0</v>
      </c>
      <c r="Z128" s="204">
        <v>0</v>
      </c>
      <c r="AA128" s="212">
        <v>0</v>
      </c>
      <c r="AB128" s="212">
        <v>0</v>
      </c>
      <c r="AC128" s="212">
        <v>0</v>
      </c>
      <c r="AD128" s="222">
        <v>0</v>
      </c>
      <c r="AE128" s="222">
        <v>1</v>
      </c>
      <c r="AF128" s="222">
        <v>0</v>
      </c>
      <c r="AG128" s="191">
        <v>0</v>
      </c>
      <c r="AH128" s="89">
        <f t="shared" si="30"/>
        <v>1</v>
      </c>
      <c r="AI128" s="13">
        <f t="shared" si="31"/>
        <v>232.14</v>
      </c>
      <c r="AJ128" s="13">
        <f t="shared" si="32"/>
        <v>85</v>
      </c>
      <c r="AK128" s="18">
        <v>0</v>
      </c>
      <c r="AL128" s="13">
        <v>85</v>
      </c>
      <c r="AM128" s="50">
        <f t="shared" si="33"/>
        <v>6.9641999999999999</v>
      </c>
      <c r="AN128" s="104">
        <f t="shared" si="34"/>
        <v>2.0892599999999999</v>
      </c>
      <c r="AO128" s="102">
        <f t="shared" si="35"/>
        <v>1.1839140000000001</v>
      </c>
      <c r="AP128" s="19">
        <f t="shared" si="36"/>
        <v>63.384164728181268</v>
      </c>
      <c r="AQ128" s="18">
        <f t="shared" si="37"/>
        <v>5</v>
      </c>
      <c r="AR128" s="117">
        <f t="shared" si="38"/>
        <v>8</v>
      </c>
      <c r="AS128" s="19">
        <f t="shared" si="39"/>
        <v>36.615835271818732</v>
      </c>
      <c r="AT128" s="107">
        <f t="shared" si="40"/>
        <v>105.69248399752219</v>
      </c>
      <c r="AU128" s="100">
        <f t="shared" si="41"/>
        <v>0</v>
      </c>
      <c r="AV128" s="46">
        <f t="shared" si="42"/>
        <v>10.324179227751394</v>
      </c>
      <c r="AW128" s="48">
        <f t="shared" si="43"/>
        <v>90.231870008851871</v>
      </c>
      <c r="AX128" s="18">
        <f t="shared" si="44"/>
        <v>8</v>
      </c>
      <c r="AY128" s="117">
        <f t="shared" si="45"/>
        <v>20</v>
      </c>
      <c r="AZ128" s="151">
        <v>1</v>
      </c>
      <c r="BA128" s="21">
        <f t="shared" si="46"/>
        <v>10.324179227751394</v>
      </c>
      <c r="BB128" s="20">
        <v>0</v>
      </c>
      <c r="BC128" s="36" t="s">
        <v>333</v>
      </c>
      <c r="BD128" s="20">
        <v>5</v>
      </c>
      <c r="BE128" s="20">
        <f t="shared" si="50"/>
        <v>40</v>
      </c>
      <c r="BF128" s="20">
        <v>8</v>
      </c>
      <c r="BG128" s="20">
        <f t="shared" si="51"/>
        <v>64</v>
      </c>
      <c r="BH128" s="20">
        <v>0</v>
      </c>
      <c r="BI128" s="20">
        <v>13</v>
      </c>
      <c r="BJ128" s="20">
        <v>10</v>
      </c>
      <c r="BK128" s="20">
        <v>0</v>
      </c>
      <c r="BL128" s="20" t="s">
        <v>308</v>
      </c>
      <c r="BM128" s="20" t="s">
        <v>309</v>
      </c>
      <c r="BN128" s="70">
        <f t="shared" si="47"/>
        <v>41</v>
      </c>
      <c r="BO128" s="120">
        <f t="shared" si="48"/>
        <v>49</v>
      </c>
      <c r="BP128" s="71">
        <f t="shared" si="49"/>
        <v>39</v>
      </c>
      <c r="BQ128" s="138">
        <v>46</v>
      </c>
      <c r="BR128" s="138">
        <v>202</v>
      </c>
    </row>
    <row r="129" spans="1:73" s="63" customFormat="1" ht="19.5" thickBot="1" x14ac:dyDescent="0.35">
      <c r="A129" s="67" t="s">
        <v>79</v>
      </c>
      <c r="B129" s="67" t="s">
        <v>80</v>
      </c>
      <c r="C129" s="129" t="s">
        <v>82</v>
      </c>
      <c r="D129" s="148">
        <v>8445</v>
      </c>
      <c r="E129" s="148"/>
      <c r="F129" s="16">
        <v>185.6</v>
      </c>
      <c r="G129" s="18">
        <f t="shared" si="27"/>
        <v>10</v>
      </c>
      <c r="H129" s="117">
        <f t="shared" si="28"/>
        <v>3</v>
      </c>
      <c r="I129" s="68" t="s">
        <v>285</v>
      </c>
      <c r="J129" s="69">
        <f t="shared" si="29"/>
        <v>3</v>
      </c>
      <c r="K129" s="17">
        <v>2</v>
      </c>
      <c r="L129" s="17">
        <v>0</v>
      </c>
      <c r="M129" s="17">
        <v>1</v>
      </c>
      <c r="N129" s="17">
        <v>0</v>
      </c>
      <c r="O129" s="17">
        <v>0</v>
      </c>
      <c r="P129" s="17">
        <v>0</v>
      </c>
      <c r="Q129" s="17">
        <v>0</v>
      </c>
      <c r="R129" s="17">
        <v>0</v>
      </c>
      <c r="S129" s="17">
        <v>0</v>
      </c>
      <c r="T129" s="17">
        <v>0</v>
      </c>
      <c r="U129" s="17">
        <v>0</v>
      </c>
      <c r="V129" s="157">
        <v>6057</v>
      </c>
      <c r="W129" s="157">
        <v>6057</v>
      </c>
      <c r="X129" s="84">
        <v>0</v>
      </c>
      <c r="Y129" s="84">
        <v>0</v>
      </c>
      <c r="Z129" s="84">
        <v>0</v>
      </c>
      <c r="AA129" s="168">
        <v>0</v>
      </c>
      <c r="AB129" s="168">
        <v>0</v>
      </c>
      <c r="AC129" s="168">
        <v>0</v>
      </c>
      <c r="AD129" s="88">
        <v>1</v>
      </c>
      <c r="AE129" s="88">
        <v>0</v>
      </c>
      <c r="AF129" s="88">
        <v>0</v>
      </c>
      <c r="AG129" s="80">
        <v>0</v>
      </c>
      <c r="AH129" s="89">
        <f t="shared" si="30"/>
        <v>1</v>
      </c>
      <c r="AI129" s="13">
        <f t="shared" si="31"/>
        <v>181.71</v>
      </c>
      <c r="AJ129" s="13">
        <f t="shared" si="32"/>
        <v>67</v>
      </c>
      <c r="AK129" s="18">
        <v>0</v>
      </c>
      <c r="AL129" s="13">
        <v>67</v>
      </c>
      <c r="AM129" s="50">
        <f t="shared" si="33"/>
        <v>5.4512999999999998</v>
      </c>
      <c r="AN129" s="104">
        <f t="shared" si="34"/>
        <v>1.6353899999999999</v>
      </c>
      <c r="AO129" s="102">
        <f t="shared" si="35"/>
        <v>0.92672100000000002</v>
      </c>
      <c r="AP129" s="19">
        <f t="shared" si="36"/>
        <v>63.128061196411863</v>
      </c>
      <c r="AQ129" s="18">
        <f t="shared" si="37"/>
        <v>5</v>
      </c>
      <c r="AR129" s="117">
        <f t="shared" si="38"/>
        <v>8</v>
      </c>
      <c r="AS129" s="19">
        <f t="shared" si="39"/>
        <v>36.871938803588137</v>
      </c>
      <c r="AT129" s="107">
        <f t="shared" si="40"/>
        <v>94.889413854351687</v>
      </c>
      <c r="AU129" s="100">
        <f t="shared" si="41"/>
        <v>0</v>
      </c>
      <c r="AV129" s="46">
        <f t="shared" si="42"/>
        <v>11.841326228537596</v>
      </c>
      <c r="AW129" s="48">
        <f t="shared" si="43"/>
        <v>87.520919618374748</v>
      </c>
      <c r="AX129" s="18">
        <f t="shared" si="44"/>
        <v>8</v>
      </c>
      <c r="AY129" s="117">
        <f t="shared" si="45"/>
        <v>20</v>
      </c>
      <c r="AZ129" s="151">
        <v>1</v>
      </c>
      <c r="BA129" s="21">
        <f t="shared" si="46"/>
        <v>11.841326228537596</v>
      </c>
      <c r="BB129" s="155">
        <v>1</v>
      </c>
      <c r="BC129" s="36"/>
      <c r="BD129" s="20">
        <v>2</v>
      </c>
      <c r="BE129" s="20">
        <f t="shared" si="50"/>
        <v>16</v>
      </c>
      <c r="BF129" s="20">
        <v>11</v>
      </c>
      <c r="BG129" s="20">
        <f t="shared" si="51"/>
        <v>88</v>
      </c>
      <c r="BH129" s="20">
        <v>1</v>
      </c>
      <c r="BI129" s="20">
        <v>12</v>
      </c>
      <c r="BJ129" s="20">
        <v>5</v>
      </c>
      <c r="BK129" s="20">
        <v>0</v>
      </c>
      <c r="BL129" s="20" t="s">
        <v>308</v>
      </c>
      <c r="BM129" s="20" t="s">
        <v>357</v>
      </c>
      <c r="BN129" s="71">
        <f t="shared" si="47"/>
        <v>31</v>
      </c>
      <c r="BO129" s="123">
        <f t="shared" si="48"/>
        <v>39</v>
      </c>
      <c r="BP129" s="71">
        <f t="shared" si="49"/>
        <v>34</v>
      </c>
      <c r="BQ129" s="138">
        <v>58</v>
      </c>
      <c r="BR129" s="138">
        <v>46</v>
      </c>
    </row>
    <row r="130" spans="1:73" s="63" customFormat="1" ht="19.5" thickBot="1" x14ac:dyDescent="0.35">
      <c r="A130" s="67" t="s">
        <v>216</v>
      </c>
      <c r="B130" s="67" t="s">
        <v>228</v>
      </c>
      <c r="C130" s="129" t="s">
        <v>238</v>
      </c>
      <c r="D130" s="148">
        <v>4072</v>
      </c>
      <c r="E130" s="148"/>
      <c r="F130" s="20">
        <v>145.9</v>
      </c>
      <c r="G130" s="18">
        <f t="shared" si="27"/>
        <v>10</v>
      </c>
      <c r="H130" s="117">
        <f t="shared" si="28"/>
        <v>3</v>
      </c>
      <c r="I130" s="68" t="s">
        <v>284</v>
      </c>
      <c r="J130" s="69">
        <f t="shared" si="29"/>
        <v>5</v>
      </c>
      <c r="K130" s="17">
        <v>1</v>
      </c>
      <c r="L130" s="17">
        <v>0</v>
      </c>
      <c r="M130" s="17">
        <v>0</v>
      </c>
      <c r="N130" s="17">
        <v>0</v>
      </c>
      <c r="O130" s="17">
        <v>0</v>
      </c>
      <c r="P130" s="17">
        <v>0</v>
      </c>
      <c r="Q130" s="17">
        <v>0</v>
      </c>
      <c r="R130" s="17">
        <v>0</v>
      </c>
      <c r="S130" s="17">
        <v>0</v>
      </c>
      <c r="T130" s="17">
        <v>0</v>
      </c>
      <c r="U130" s="17">
        <v>0</v>
      </c>
      <c r="V130" s="157">
        <v>3065</v>
      </c>
      <c r="W130" s="157">
        <v>3065</v>
      </c>
      <c r="X130" s="84">
        <v>2</v>
      </c>
      <c r="Y130" s="84">
        <v>0</v>
      </c>
      <c r="Z130" s="84">
        <v>0</v>
      </c>
      <c r="AA130" s="168">
        <v>0</v>
      </c>
      <c r="AB130" s="168">
        <v>0</v>
      </c>
      <c r="AC130" s="168">
        <v>0</v>
      </c>
      <c r="AD130" s="88">
        <v>0</v>
      </c>
      <c r="AE130" s="88">
        <v>0</v>
      </c>
      <c r="AF130" s="88">
        <v>0</v>
      </c>
      <c r="AG130" s="80">
        <v>0</v>
      </c>
      <c r="AH130" s="89">
        <f t="shared" si="30"/>
        <v>2</v>
      </c>
      <c r="AI130" s="13">
        <f t="shared" si="31"/>
        <v>91.95</v>
      </c>
      <c r="AJ130" s="13">
        <f t="shared" si="32"/>
        <v>34</v>
      </c>
      <c r="AK130" s="18">
        <v>0</v>
      </c>
      <c r="AL130" s="13">
        <v>34</v>
      </c>
      <c r="AM130" s="50">
        <f t="shared" si="33"/>
        <v>2.7585000000000002</v>
      </c>
      <c r="AN130" s="104">
        <f t="shared" si="34"/>
        <v>0.82755000000000012</v>
      </c>
      <c r="AO130" s="102">
        <f t="shared" si="35"/>
        <v>0.468945</v>
      </c>
      <c r="AP130" s="19">
        <f t="shared" si="36"/>
        <v>63.023382272974452</v>
      </c>
      <c r="AQ130" s="18">
        <f t="shared" si="37"/>
        <v>5</v>
      </c>
      <c r="AR130" s="117">
        <f t="shared" si="38"/>
        <v>8</v>
      </c>
      <c r="AS130" s="19">
        <f t="shared" si="39"/>
        <v>36.976617727025555</v>
      </c>
      <c r="AT130" s="107">
        <f t="shared" si="40"/>
        <v>99.582391944990164</v>
      </c>
      <c r="AU130" s="100">
        <f t="shared" si="41"/>
        <v>49.115913555992137</v>
      </c>
      <c r="AV130" s="46">
        <f t="shared" si="42"/>
        <v>49.115913555992137</v>
      </c>
      <c r="AW130" s="48">
        <f t="shared" si="43"/>
        <v>50.678114276343123</v>
      </c>
      <c r="AX130" s="18">
        <f t="shared" si="44"/>
        <v>5</v>
      </c>
      <c r="AY130" s="117">
        <f t="shared" si="45"/>
        <v>8</v>
      </c>
      <c r="AZ130" s="151">
        <v>0</v>
      </c>
      <c r="BA130" s="21">
        <f t="shared" si="46"/>
        <v>0</v>
      </c>
      <c r="BB130" s="20">
        <v>0</v>
      </c>
      <c r="BC130" s="36"/>
      <c r="BD130" s="20">
        <v>1</v>
      </c>
      <c r="BE130" s="20">
        <f t="shared" si="50"/>
        <v>8</v>
      </c>
      <c r="BF130" s="20">
        <v>2</v>
      </c>
      <c r="BG130" s="20">
        <f t="shared" si="51"/>
        <v>16</v>
      </c>
      <c r="BH130" s="20">
        <v>0</v>
      </c>
      <c r="BI130" s="20">
        <v>3</v>
      </c>
      <c r="BJ130" s="20">
        <v>5</v>
      </c>
      <c r="BK130" s="28">
        <v>0</v>
      </c>
      <c r="BL130" s="20" t="s">
        <v>308</v>
      </c>
      <c r="BM130" s="20" t="s">
        <v>309</v>
      </c>
      <c r="BN130" s="70">
        <f t="shared" si="47"/>
        <v>30</v>
      </c>
      <c r="BO130" s="123">
        <f t="shared" si="48"/>
        <v>29</v>
      </c>
      <c r="BP130" s="71">
        <f t="shared" si="49"/>
        <v>24</v>
      </c>
      <c r="BQ130" s="138">
        <v>10</v>
      </c>
      <c r="BR130" s="138">
        <v>14</v>
      </c>
    </row>
    <row r="131" spans="1:73" s="63" customFormat="1" ht="19.5" thickBot="1" x14ac:dyDescent="0.35">
      <c r="A131" s="67" t="s">
        <v>79</v>
      </c>
      <c r="B131" s="67" t="s">
        <v>93</v>
      </c>
      <c r="C131" s="129" t="s">
        <v>101</v>
      </c>
      <c r="D131" s="148">
        <v>27955</v>
      </c>
      <c r="E131" s="148"/>
      <c r="F131" s="16">
        <v>299.5</v>
      </c>
      <c r="G131" s="18">
        <f t="shared" si="27"/>
        <v>10</v>
      </c>
      <c r="H131" s="117">
        <f t="shared" si="28"/>
        <v>3</v>
      </c>
      <c r="I131" s="68" t="s">
        <v>284</v>
      </c>
      <c r="J131" s="69">
        <f t="shared" si="29"/>
        <v>5</v>
      </c>
      <c r="K131" s="17">
        <v>1</v>
      </c>
      <c r="L131" s="17">
        <v>1</v>
      </c>
      <c r="M131" s="17">
        <v>0</v>
      </c>
      <c r="N131" s="17">
        <v>0</v>
      </c>
      <c r="O131" s="17">
        <v>0</v>
      </c>
      <c r="P131" s="17">
        <v>0</v>
      </c>
      <c r="Q131" s="17">
        <v>0</v>
      </c>
      <c r="R131" s="17">
        <v>0</v>
      </c>
      <c r="S131" s="17">
        <v>0</v>
      </c>
      <c r="T131" s="17">
        <v>0</v>
      </c>
      <c r="U131" s="17">
        <v>0</v>
      </c>
      <c r="V131" s="157">
        <v>13125</v>
      </c>
      <c r="W131" s="157">
        <v>13125</v>
      </c>
      <c r="X131" s="200">
        <v>3</v>
      </c>
      <c r="Y131" s="200">
        <v>0</v>
      </c>
      <c r="Z131" s="200">
        <v>0</v>
      </c>
      <c r="AA131" s="214">
        <v>1</v>
      </c>
      <c r="AB131" s="214">
        <v>0</v>
      </c>
      <c r="AC131" s="214">
        <v>0</v>
      </c>
      <c r="AD131" s="217">
        <v>0</v>
      </c>
      <c r="AE131" s="217">
        <v>0</v>
      </c>
      <c r="AF131" s="217">
        <v>0</v>
      </c>
      <c r="AG131" s="225">
        <v>0</v>
      </c>
      <c r="AH131" s="89">
        <f t="shared" si="30"/>
        <v>4</v>
      </c>
      <c r="AI131" s="13">
        <f t="shared" si="31"/>
        <v>393.75</v>
      </c>
      <c r="AJ131" s="13">
        <f t="shared" si="32"/>
        <v>146</v>
      </c>
      <c r="AK131" s="18">
        <v>2</v>
      </c>
      <c r="AL131" s="13">
        <v>144</v>
      </c>
      <c r="AM131" s="50">
        <f t="shared" si="33"/>
        <v>11.8125</v>
      </c>
      <c r="AN131" s="104">
        <f t="shared" si="34"/>
        <v>3.5437500000000002</v>
      </c>
      <c r="AO131" s="102">
        <f t="shared" si="35"/>
        <v>2.0081250000000002</v>
      </c>
      <c r="AP131" s="19">
        <f t="shared" si="36"/>
        <v>62.920634920634924</v>
      </c>
      <c r="AQ131" s="18">
        <f t="shared" si="37"/>
        <v>5</v>
      </c>
      <c r="AR131" s="117">
        <f t="shared" si="38"/>
        <v>8</v>
      </c>
      <c r="AS131" s="19">
        <f t="shared" si="39"/>
        <v>37.079365079365076</v>
      </c>
      <c r="AT131" s="107">
        <f t="shared" si="40"/>
        <v>62.115453407261668</v>
      </c>
      <c r="AU131" s="100">
        <f t="shared" si="41"/>
        <v>10.731532820604542</v>
      </c>
      <c r="AV131" s="46">
        <f t="shared" si="42"/>
        <v>14.308710427472725</v>
      </c>
      <c r="AW131" s="48">
        <f t="shared" si="43"/>
        <v>76.964330705827294</v>
      </c>
      <c r="AX131" s="18">
        <f t="shared" si="44"/>
        <v>8</v>
      </c>
      <c r="AY131" s="117">
        <f t="shared" si="45"/>
        <v>20</v>
      </c>
      <c r="AZ131" s="151">
        <v>3</v>
      </c>
      <c r="BA131" s="21">
        <f t="shared" si="46"/>
        <v>10.731532820604542</v>
      </c>
      <c r="BB131" s="155">
        <v>1</v>
      </c>
      <c r="BC131" s="36"/>
      <c r="BD131" s="20">
        <v>4</v>
      </c>
      <c r="BE131" s="20">
        <f t="shared" si="50"/>
        <v>32</v>
      </c>
      <c r="BF131" s="20">
        <v>23</v>
      </c>
      <c r="BG131" s="20">
        <f t="shared" si="51"/>
        <v>184</v>
      </c>
      <c r="BH131" s="20">
        <v>1</v>
      </c>
      <c r="BI131" s="20">
        <v>8</v>
      </c>
      <c r="BJ131" s="20">
        <v>5</v>
      </c>
      <c r="BK131" s="20">
        <v>0</v>
      </c>
      <c r="BL131" s="20" t="s">
        <v>357</v>
      </c>
      <c r="BM131" s="20" t="s">
        <v>357</v>
      </c>
      <c r="BN131" s="71">
        <f t="shared" si="47"/>
        <v>33</v>
      </c>
      <c r="BO131" s="123">
        <f t="shared" si="48"/>
        <v>41</v>
      </c>
      <c r="BP131" s="127">
        <f t="shared" si="49"/>
        <v>36</v>
      </c>
      <c r="BQ131" s="138">
        <v>64</v>
      </c>
      <c r="BR131" s="138">
        <v>142</v>
      </c>
    </row>
    <row r="132" spans="1:73" s="63" customFormat="1" ht="19.5" thickBot="1" x14ac:dyDescent="0.35">
      <c r="A132" s="67" t="s">
        <v>124</v>
      </c>
      <c r="B132" s="67" t="s">
        <v>192</v>
      </c>
      <c r="C132" s="129" t="s">
        <v>203</v>
      </c>
      <c r="D132" s="148">
        <v>51064</v>
      </c>
      <c r="E132" s="148"/>
      <c r="F132" s="16">
        <v>117.2</v>
      </c>
      <c r="G132" s="18">
        <f t="shared" si="27"/>
        <v>10</v>
      </c>
      <c r="H132" s="117">
        <f t="shared" si="28"/>
        <v>3</v>
      </c>
      <c r="I132" s="68" t="s">
        <v>284</v>
      </c>
      <c r="J132" s="69">
        <f t="shared" si="29"/>
        <v>5</v>
      </c>
      <c r="K132" s="17">
        <v>18</v>
      </c>
      <c r="L132" s="17">
        <v>2</v>
      </c>
      <c r="M132" s="17">
        <v>0</v>
      </c>
      <c r="N132" s="17">
        <v>1</v>
      </c>
      <c r="O132" s="17">
        <v>0</v>
      </c>
      <c r="P132" s="17">
        <v>0</v>
      </c>
      <c r="Q132" s="17">
        <v>0</v>
      </c>
      <c r="R132" s="17">
        <v>0</v>
      </c>
      <c r="S132" s="17">
        <v>0</v>
      </c>
      <c r="T132" s="17">
        <v>0</v>
      </c>
      <c r="U132" s="17">
        <v>0</v>
      </c>
      <c r="V132" s="157">
        <v>42257</v>
      </c>
      <c r="W132" s="157">
        <v>42257</v>
      </c>
      <c r="X132" s="201">
        <v>16</v>
      </c>
      <c r="Y132" s="201">
        <v>0</v>
      </c>
      <c r="Z132" s="201">
        <v>0</v>
      </c>
      <c r="AA132" s="241">
        <v>0</v>
      </c>
      <c r="AB132" s="241">
        <v>0</v>
      </c>
      <c r="AC132" s="241">
        <v>0</v>
      </c>
      <c r="AD132" s="218">
        <v>2</v>
      </c>
      <c r="AE132" s="218">
        <v>0</v>
      </c>
      <c r="AF132" s="218">
        <v>0</v>
      </c>
      <c r="AG132" s="226">
        <v>1</v>
      </c>
      <c r="AH132" s="89">
        <f t="shared" si="30"/>
        <v>19</v>
      </c>
      <c r="AI132" s="13">
        <f t="shared" si="31"/>
        <v>1267.71</v>
      </c>
      <c r="AJ132" s="13">
        <f t="shared" si="32"/>
        <v>471</v>
      </c>
      <c r="AK132" s="18">
        <v>15</v>
      </c>
      <c r="AL132" s="13">
        <v>456</v>
      </c>
      <c r="AM132" s="50">
        <f t="shared" si="33"/>
        <v>38.031300000000002</v>
      </c>
      <c r="AN132" s="104">
        <f t="shared" si="34"/>
        <v>11.40939</v>
      </c>
      <c r="AO132" s="102">
        <f t="shared" si="35"/>
        <v>6.4653210000000003</v>
      </c>
      <c r="AP132" s="19">
        <f t="shared" si="36"/>
        <v>62.846392313699504</v>
      </c>
      <c r="AQ132" s="18">
        <f t="shared" si="37"/>
        <v>5</v>
      </c>
      <c r="AR132" s="130">
        <f t="shared" si="38"/>
        <v>8</v>
      </c>
      <c r="AS132" s="19">
        <f t="shared" si="39"/>
        <v>37.153607686300496</v>
      </c>
      <c r="AT132" s="107">
        <f t="shared" si="40"/>
        <v>109.48223993420022</v>
      </c>
      <c r="AU132" s="100">
        <f t="shared" si="41"/>
        <v>31.333228889237034</v>
      </c>
      <c r="AV132" s="46">
        <f t="shared" si="42"/>
        <v>37.208209305968978</v>
      </c>
      <c r="AW132" s="48">
        <f t="shared" si="43"/>
        <v>66.014387969837458</v>
      </c>
      <c r="AX132" s="18">
        <f t="shared" si="44"/>
        <v>5</v>
      </c>
      <c r="AY132" s="117">
        <f t="shared" si="45"/>
        <v>8</v>
      </c>
      <c r="AZ132" s="151">
        <v>4</v>
      </c>
      <c r="BA132" s="21">
        <f t="shared" si="46"/>
        <v>7.8333072223092586</v>
      </c>
      <c r="BB132" s="20">
        <v>1</v>
      </c>
      <c r="BC132" s="36"/>
      <c r="BD132" s="20">
        <v>23</v>
      </c>
      <c r="BE132" s="20">
        <f t="shared" si="50"/>
        <v>184</v>
      </c>
      <c r="BF132" s="20">
        <v>34</v>
      </c>
      <c r="BG132" s="20">
        <f t="shared" si="51"/>
        <v>272</v>
      </c>
      <c r="BH132" s="20">
        <v>11</v>
      </c>
      <c r="BI132" s="20">
        <v>54</v>
      </c>
      <c r="BJ132" s="20">
        <v>0</v>
      </c>
      <c r="BK132" s="20">
        <v>0</v>
      </c>
      <c r="BL132" s="20" t="s">
        <v>308</v>
      </c>
      <c r="BM132" s="20" t="s">
        <v>309</v>
      </c>
      <c r="BN132" s="71">
        <f t="shared" si="47"/>
        <v>25</v>
      </c>
      <c r="BO132" s="123">
        <f t="shared" si="48"/>
        <v>24</v>
      </c>
      <c r="BP132" s="70">
        <f t="shared" si="49"/>
        <v>24</v>
      </c>
      <c r="BQ132" s="138">
        <v>259</v>
      </c>
      <c r="BR132" s="138">
        <v>441</v>
      </c>
    </row>
    <row r="133" spans="1:73" s="63" customFormat="1" ht="19.5" thickBot="1" x14ac:dyDescent="0.35">
      <c r="A133" s="67" t="s">
        <v>2</v>
      </c>
      <c r="B133" s="67" t="s">
        <v>36</v>
      </c>
      <c r="C133" s="129" t="s">
        <v>52</v>
      </c>
      <c r="D133" s="148">
        <v>9477</v>
      </c>
      <c r="E133" s="148">
        <v>9160</v>
      </c>
      <c r="F133" s="16">
        <v>308.2</v>
      </c>
      <c r="G133" s="18">
        <f t="shared" si="27"/>
        <v>10</v>
      </c>
      <c r="H133" s="117">
        <f t="shared" si="28"/>
        <v>3</v>
      </c>
      <c r="I133" s="68" t="s">
        <v>284</v>
      </c>
      <c r="J133" s="69">
        <f t="shared" si="29"/>
        <v>5</v>
      </c>
      <c r="K133" s="26">
        <v>2</v>
      </c>
      <c r="L133" s="26">
        <v>0</v>
      </c>
      <c r="M133" s="26">
        <v>0</v>
      </c>
      <c r="N133" s="26">
        <v>0</v>
      </c>
      <c r="O133" s="26">
        <v>0</v>
      </c>
      <c r="P133" s="26">
        <v>0</v>
      </c>
      <c r="Q133" s="26">
        <v>0</v>
      </c>
      <c r="R133" s="17">
        <v>0</v>
      </c>
      <c r="S133" s="26">
        <v>0</v>
      </c>
      <c r="T133" s="26">
        <v>0</v>
      </c>
      <c r="U133" s="26">
        <v>0</v>
      </c>
      <c r="V133" s="157">
        <v>6098</v>
      </c>
      <c r="W133" s="157">
        <v>6098</v>
      </c>
      <c r="X133" s="84">
        <v>0</v>
      </c>
      <c r="Y133" s="84">
        <v>0</v>
      </c>
      <c r="Z133" s="84">
        <v>0</v>
      </c>
      <c r="AA133" s="168">
        <v>0</v>
      </c>
      <c r="AB133" s="168">
        <v>0</v>
      </c>
      <c r="AC133" s="168">
        <v>0</v>
      </c>
      <c r="AD133" s="88">
        <v>2</v>
      </c>
      <c r="AE133" s="88">
        <v>0</v>
      </c>
      <c r="AF133" s="88">
        <v>0</v>
      </c>
      <c r="AG133" s="80">
        <v>0</v>
      </c>
      <c r="AH133" s="89">
        <f t="shared" si="30"/>
        <v>2</v>
      </c>
      <c r="AI133" s="13">
        <f t="shared" si="31"/>
        <v>182.94</v>
      </c>
      <c r="AJ133" s="13">
        <f t="shared" si="32"/>
        <v>68</v>
      </c>
      <c r="AK133" s="18">
        <v>0</v>
      </c>
      <c r="AL133" s="13">
        <v>68</v>
      </c>
      <c r="AM133" s="50">
        <f t="shared" si="33"/>
        <v>5.4881999999999991</v>
      </c>
      <c r="AN133" s="104">
        <f t="shared" si="34"/>
        <v>1.6464599999999996</v>
      </c>
      <c r="AO133" s="102">
        <f t="shared" si="35"/>
        <v>0.93299399999999988</v>
      </c>
      <c r="AP133" s="19">
        <f t="shared" si="36"/>
        <v>62.829342953973978</v>
      </c>
      <c r="AQ133" s="18">
        <f t="shared" si="37"/>
        <v>5</v>
      </c>
      <c r="AR133" s="130">
        <f t="shared" si="38"/>
        <v>8</v>
      </c>
      <c r="AS133" s="19">
        <f t="shared" si="39"/>
        <v>37.170657046026015</v>
      </c>
      <c r="AT133" s="107">
        <f t="shared" si="40"/>
        <v>85.128774928774902</v>
      </c>
      <c r="AU133" s="100">
        <f t="shared" si="41"/>
        <v>0</v>
      </c>
      <c r="AV133" s="46">
        <f t="shared" si="42"/>
        <v>21.103724807428513</v>
      </c>
      <c r="AW133" s="48">
        <f t="shared" si="43"/>
        <v>75.209645827647037</v>
      </c>
      <c r="AX133" s="18">
        <f t="shared" si="44"/>
        <v>8</v>
      </c>
      <c r="AY133" s="117">
        <f t="shared" si="45"/>
        <v>20</v>
      </c>
      <c r="AZ133" s="151">
        <v>1</v>
      </c>
      <c r="BA133" s="21">
        <f t="shared" si="46"/>
        <v>10.551862403714257</v>
      </c>
      <c r="BB133" s="20">
        <v>0</v>
      </c>
      <c r="BC133" s="36" t="s">
        <v>372</v>
      </c>
      <c r="BD133" s="20">
        <v>2</v>
      </c>
      <c r="BE133" s="20">
        <f t="shared" si="50"/>
        <v>16</v>
      </c>
      <c r="BF133" s="20">
        <v>4</v>
      </c>
      <c r="BG133" s="20">
        <f t="shared" si="51"/>
        <v>32</v>
      </c>
      <c r="BH133" s="20">
        <v>0</v>
      </c>
      <c r="BI133" s="20">
        <v>4</v>
      </c>
      <c r="BJ133" s="20">
        <v>10</v>
      </c>
      <c r="BK133" s="20">
        <v>0</v>
      </c>
      <c r="BL133" s="20" t="s">
        <v>356</v>
      </c>
      <c r="BM133" s="20" t="s">
        <v>357</v>
      </c>
      <c r="BN133" s="114">
        <f t="shared" si="47"/>
        <v>38</v>
      </c>
      <c r="BO133" s="121">
        <f t="shared" si="48"/>
        <v>46</v>
      </c>
      <c r="BP133" s="70">
        <f t="shared" si="49"/>
        <v>36</v>
      </c>
      <c r="BQ133" s="137">
        <v>85</v>
      </c>
      <c r="BR133" s="137">
        <v>127</v>
      </c>
    </row>
    <row r="134" spans="1:73" s="63" customFormat="1" ht="19.5" thickBot="1" x14ac:dyDescent="0.35">
      <c r="A134" s="67" t="s">
        <v>124</v>
      </c>
      <c r="B134" s="67" t="s">
        <v>136</v>
      </c>
      <c r="C134" s="129" t="s">
        <v>179</v>
      </c>
      <c r="D134" s="148">
        <v>5711</v>
      </c>
      <c r="E134" s="148"/>
      <c r="F134" s="16">
        <v>165.6</v>
      </c>
      <c r="G134" s="18">
        <f t="shared" ref="G134:G197" si="52">IFERROR(IF(F134&lt;10,0,IF(F134&lt;50,3,IF(F134&lt;75,5,IF(F134&lt;100,8,10)))),"")</f>
        <v>10</v>
      </c>
      <c r="H134" s="117">
        <f t="shared" ref="H134:H197" si="53">IFERROR(IF(F134&lt;100,0,IF(F134&lt;500,3,IF(F134&lt;1000,5,IF(F134&lt;2000,8,10)))),"")</f>
        <v>3</v>
      </c>
      <c r="I134" s="68" t="s">
        <v>282</v>
      </c>
      <c r="J134" s="69">
        <f t="shared" ref="J134:J197" si="54">VLOOKUP(I134,ponderacion,2,FALSE)</f>
        <v>10</v>
      </c>
      <c r="K134" s="17">
        <v>3</v>
      </c>
      <c r="L134" s="17">
        <v>1</v>
      </c>
      <c r="M134" s="17">
        <v>0</v>
      </c>
      <c r="N134" s="17">
        <v>0</v>
      </c>
      <c r="O134" s="17">
        <v>0</v>
      </c>
      <c r="P134" s="17">
        <v>0</v>
      </c>
      <c r="Q134" s="17">
        <v>0</v>
      </c>
      <c r="R134" s="17">
        <v>0</v>
      </c>
      <c r="S134" s="17">
        <v>0</v>
      </c>
      <c r="T134" s="17">
        <v>0</v>
      </c>
      <c r="U134" s="17">
        <v>0</v>
      </c>
      <c r="V134" s="157">
        <v>5952</v>
      </c>
      <c r="W134" s="157">
        <v>5952</v>
      </c>
      <c r="X134" s="84">
        <v>0</v>
      </c>
      <c r="Y134" s="84">
        <v>0</v>
      </c>
      <c r="Z134" s="84">
        <v>0</v>
      </c>
      <c r="AA134" s="168">
        <v>0</v>
      </c>
      <c r="AB134" s="168">
        <v>0</v>
      </c>
      <c r="AC134" s="168">
        <v>0</v>
      </c>
      <c r="AD134" s="88">
        <v>0</v>
      </c>
      <c r="AE134" s="88">
        <v>0</v>
      </c>
      <c r="AF134" s="88">
        <v>0</v>
      </c>
      <c r="AG134" s="80">
        <v>0</v>
      </c>
      <c r="AH134" s="89">
        <f t="shared" ref="AH134:AH197" si="55">SUM(X134:AG134)</f>
        <v>0</v>
      </c>
      <c r="AI134" s="13">
        <f t="shared" ref="AI134:AI197" si="56">+(V134*3)/100</f>
        <v>178.56</v>
      </c>
      <c r="AJ134" s="13">
        <f t="shared" ref="AJ134:AJ197" si="57">+AK134+AL134</f>
        <v>68</v>
      </c>
      <c r="AK134" s="18">
        <v>0</v>
      </c>
      <c r="AL134" s="13">
        <v>68</v>
      </c>
      <c r="AM134" s="50">
        <f t="shared" ref="AM134:AM197" si="58">(AI134*3)/100</f>
        <v>5.3568000000000007</v>
      </c>
      <c r="AN134" s="104">
        <f t="shared" ref="AN134:AN197" si="59">(AM134*30)/100</f>
        <v>1.60704</v>
      </c>
      <c r="AO134" s="102">
        <f t="shared" ref="AO134:AO197" si="60">(AM134*17)/100</f>
        <v>0.91065600000000013</v>
      </c>
      <c r="AP134" s="19">
        <f t="shared" ref="AP134:AP197" si="61">IFERROR(((AI134-AJ134)/AI134)*100,"")</f>
        <v>61.917562724014338</v>
      </c>
      <c r="AQ134" s="18">
        <f t="shared" ref="AQ134:AQ197" si="62">IFERROR(IF(AP134&lt;10,0,IF(AP134&lt;50,3,IF(AP134&lt;75,5,IF(AP134&lt;100,8,10)))),"")</f>
        <v>5</v>
      </c>
      <c r="AR134" s="117">
        <f t="shared" ref="AR134:AR197" si="63">IFERROR(IF(AP134&lt;10,0,IF(AP134&lt;50,3,IF(AP134&lt;75,8,IF(AP134&lt;100,20,25)))),"")</f>
        <v>8</v>
      </c>
      <c r="AS134" s="19">
        <f t="shared" ref="AS134:AS197" si="64">IFERROR(AJ134/AI134*100,0)</f>
        <v>38.082437275985662</v>
      </c>
      <c r="AT134" s="107">
        <f t="shared" ref="AT134:AT197" si="65">(SUM(AM134:AO134)/D134)*100000</f>
        <v>137.88296270355457</v>
      </c>
      <c r="AU134" s="100">
        <f t="shared" ref="AU134:AU197" si="66">((SUM(X134:Z134)/D134)*100000)</f>
        <v>0</v>
      </c>
      <c r="AV134" s="46">
        <f t="shared" ref="AV134:AV197" si="67">(AH134/D134)*100000</f>
        <v>0</v>
      </c>
      <c r="AW134" s="48">
        <f t="shared" ref="AW134:AW197" si="68">IFERROR(((AT134-AV134)/AT134)*100,"")</f>
        <v>100</v>
      </c>
      <c r="AX134" s="18">
        <f t="shared" ref="AX134:AX197" si="69">IFERROR(IF(AW134&lt;10,0,IF(AW134&lt;50,3,IF(AW134&lt;75,5,IF(AW134&lt;100,8,10)))),"")</f>
        <v>10</v>
      </c>
      <c r="AY134" s="117">
        <f t="shared" ref="AY134:AY197" si="70">IFERROR(IF(AW134&lt;10,0,IF(AW134&lt;50,3,IF(AW134&lt;75,8,IF(AW134&lt;100,20,25)))),"")</f>
        <v>25</v>
      </c>
      <c r="AZ134" s="151">
        <v>0</v>
      </c>
      <c r="BA134" s="21">
        <f t="shared" ref="BA134:BA197" si="71">(AZ134/D134)*100000</f>
        <v>0</v>
      </c>
      <c r="BB134" s="20">
        <v>0</v>
      </c>
      <c r="BC134" s="36" t="s">
        <v>384</v>
      </c>
      <c r="BD134" s="20">
        <v>1</v>
      </c>
      <c r="BE134" s="20">
        <f t="shared" si="50"/>
        <v>8</v>
      </c>
      <c r="BF134" s="20">
        <v>2</v>
      </c>
      <c r="BG134" s="20">
        <f t="shared" si="51"/>
        <v>16</v>
      </c>
      <c r="BH134" s="20">
        <v>0</v>
      </c>
      <c r="BI134" s="20">
        <v>4</v>
      </c>
      <c r="BJ134" s="20">
        <v>0</v>
      </c>
      <c r="BK134" s="20">
        <v>0</v>
      </c>
      <c r="BL134" s="20" t="s">
        <v>308</v>
      </c>
      <c r="BM134" s="20" t="s">
        <v>309</v>
      </c>
      <c r="BN134" s="71">
        <f t="shared" ref="BN134:BN197" si="72">+G134+J134+AQ134+AX134+BJ134</f>
        <v>35</v>
      </c>
      <c r="BO134" s="123">
        <f t="shared" ref="BO134:BO197" si="73">+H134+J134+AR134+AY134+BJ134</f>
        <v>46</v>
      </c>
      <c r="BP134" s="71">
        <f t="shared" ref="BP134:BP197" si="74">+H134+J134+AR134+AY134+BK134</f>
        <v>46</v>
      </c>
      <c r="BQ134" s="138">
        <v>27</v>
      </c>
      <c r="BR134" s="138">
        <v>22</v>
      </c>
      <c r="BS134" s="62"/>
      <c r="BT134" s="62"/>
      <c r="BU134" s="62"/>
    </row>
    <row r="135" spans="1:73" s="63" customFormat="1" ht="19.5" thickBot="1" x14ac:dyDescent="0.35">
      <c r="A135" s="67" t="s">
        <v>2</v>
      </c>
      <c r="B135" s="67" t="s">
        <v>36</v>
      </c>
      <c r="C135" s="129" t="s">
        <v>51</v>
      </c>
      <c r="D135" s="148">
        <v>15311</v>
      </c>
      <c r="E135" s="148"/>
      <c r="F135" s="16">
        <v>448.1</v>
      </c>
      <c r="G135" s="18">
        <f t="shared" si="52"/>
        <v>10</v>
      </c>
      <c r="H135" s="117">
        <f t="shared" si="53"/>
        <v>3</v>
      </c>
      <c r="I135" s="68" t="s">
        <v>285</v>
      </c>
      <c r="J135" s="69">
        <f t="shared" si="54"/>
        <v>3</v>
      </c>
      <c r="K135" s="26">
        <v>2</v>
      </c>
      <c r="L135" s="26">
        <v>0</v>
      </c>
      <c r="M135" s="26">
        <v>2</v>
      </c>
      <c r="N135" s="26">
        <v>0</v>
      </c>
      <c r="O135" s="26">
        <v>0</v>
      </c>
      <c r="P135" s="26">
        <v>0</v>
      </c>
      <c r="Q135" s="26">
        <v>0</v>
      </c>
      <c r="R135" s="17">
        <v>0</v>
      </c>
      <c r="S135" s="26">
        <v>0</v>
      </c>
      <c r="T135" s="26">
        <v>0</v>
      </c>
      <c r="U135" s="26">
        <v>0</v>
      </c>
      <c r="V135" s="157">
        <v>5487</v>
      </c>
      <c r="W135" s="157">
        <v>5487</v>
      </c>
      <c r="X135" s="84">
        <v>0</v>
      </c>
      <c r="Y135" s="84">
        <v>0</v>
      </c>
      <c r="Z135" s="84">
        <v>0</v>
      </c>
      <c r="AA135" s="207">
        <v>0</v>
      </c>
      <c r="AB135" s="207">
        <v>0</v>
      </c>
      <c r="AC135" s="207">
        <v>0</v>
      </c>
      <c r="AD135" s="88">
        <v>0</v>
      </c>
      <c r="AE135" s="88">
        <v>0</v>
      </c>
      <c r="AF135" s="88">
        <v>0</v>
      </c>
      <c r="AG135" s="80">
        <v>0</v>
      </c>
      <c r="AH135" s="89">
        <f t="shared" si="55"/>
        <v>0</v>
      </c>
      <c r="AI135" s="13">
        <f t="shared" si="56"/>
        <v>164.61</v>
      </c>
      <c r="AJ135" s="13">
        <f t="shared" si="57"/>
        <v>63</v>
      </c>
      <c r="AK135" s="18">
        <v>1</v>
      </c>
      <c r="AL135" s="13">
        <v>62</v>
      </c>
      <c r="AM135" s="50">
        <f t="shared" si="58"/>
        <v>4.9383000000000008</v>
      </c>
      <c r="AN135" s="104">
        <f t="shared" si="59"/>
        <v>1.4814900000000002</v>
      </c>
      <c r="AO135" s="102">
        <f t="shared" si="60"/>
        <v>0.83951100000000012</v>
      </c>
      <c r="AP135" s="19">
        <f t="shared" si="61"/>
        <v>61.727720065609624</v>
      </c>
      <c r="AQ135" s="18">
        <f t="shared" si="62"/>
        <v>5</v>
      </c>
      <c r="AR135" s="117">
        <f t="shared" si="63"/>
        <v>8</v>
      </c>
      <c r="AS135" s="19">
        <f t="shared" si="64"/>
        <v>38.272279934390376</v>
      </c>
      <c r="AT135" s="107">
        <f t="shared" si="65"/>
        <v>47.412324472601405</v>
      </c>
      <c r="AU135" s="100">
        <f t="shared" si="66"/>
        <v>0</v>
      </c>
      <c r="AV135" s="46">
        <f t="shared" si="67"/>
        <v>0</v>
      </c>
      <c r="AW135" s="48">
        <f t="shared" si="68"/>
        <v>100</v>
      </c>
      <c r="AX135" s="18">
        <f t="shared" si="69"/>
        <v>10</v>
      </c>
      <c r="AY135" s="117">
        <f t="shared" si="70"/>
        <v>25</v>
      </c>
      <c r="AZ135" s="151">
        <v>2</v>
      </c>
      <c r="BA135" s="21">
        <f t="shared" si="71"/>
        <v>13.062504082032525</v>
      </c>
      <c r="BB135" s="20">
        <v>0</v>
      </c>
      <c r="BC135" s="36" t="s">
        <v>371</v>
      </c>
      <c r="BD135" s="20">
        <v>1</v>
      </c>
      <c r="BE135" s="20">
        <f t="shared" si="50"/>
        <v>8</v>
      </c>
      <c r="BF135" s="20">
        <v>2</v>
      </c>
      <c r="BG135" s="20">
        <f t="shared" si="51"/>
        <v>16</v>
      </c>
      <c r="BH135" s="20">
        <v>0</v>
      </c>
      <c r="BI135" s="20">
        <v>9</v>
      </c>
      <c r="BJ135" s="20">
        <v>10</v>
      </c>
      <c r="BK135" s="20">
        <v>0</v>
      </c>
      <c r="BL135" s="20" t="s">
        <v>356</v>
      </c>
      <c r="BM135" s="20" t="s">
        <v>357</v>
      </c>
      <c r="BN135" s="71">
        <f t="shared" si="72"/>
        <v>38</v>
      </c>
      <c r="BO135" s="123">
        <f t="shared" si="73"/>
        <v>49</v>
      </c>
      <c r="BP135" s="127">
        <f t="shared" si="74"/>
        <v>39</v>
      </c>
      <c r="BQ135" s="138">
        <v>39</v>
      </c>
      <c r="BR135" s="138">
        <v>35</v>
      </c>
      <c r="BS135" s="62"/>
      <c r="BT135" s="62"/>
      <c r="BU135" s="62"/>
    </row>
    <row r="136" spans="1:73" s="63" customFormat="1" ht="19.5" thickBot="1" x14ac:dyDescent="0.35">
      <c r="A136" s="67" t="s">
        <v>216</v>
      </c>
      <c r="B136" s="67" t="s">
        <v>245</v>
      </c>
      <c r="C136" s="129" t="s">
        <v>247</v>
      </c>
      <c r="D136" s="148">
        <v>3180</v>
      </c>
      <c r="E136" s="148"/>
      <c r="F136" s="20">
        <v>298</v>
      </c>
      <c r="G136" s="18">
        <f t="shared" si="52"/>
        <v>10</v>
      </c>
      <c r="H136" s="117">
        <f t="shared" si="53"/>
        <v>3</v>
      </c>
      <c r="I136" s="68" t="s">
        <v>283</v>
      </c>
      <c r="J136" s="69">
        <f t="shared" si="54"/>
        <v>8</v>
      </c>
      <c r="K136" s="17">
        <v>1</v>
      </c>
      <c r="L136" s="17">
        <v>1</v>
      </c>
      <c r="M136" s="17">
        <v>0</v>
      </c>
      <c r="N136" s="17">
        <v>0</v>
      </c>
      <c r="O136" s="17">
        <v>0</v>
      </c>
      <c r="P136" s="17">
        <v>0</v>
      </c>
      <c r="Q136" s="17">
        <v>0</v>
      </c>
      <c r="R136" s="17">
        <v>0</v>
      </c>
      <c r="S136" s="17">
        <v>0</v>
      </c>
      <c r="T136" s="17">
        <v>0</v>
      </c>
      <c r="U136" s="17">
        <v>0</v>
      </c>
      <c r="V136" s="157">
        <v>3657</v>
      </c>
      <c r="W136" s="157">
        <v>3657</v>
      </c>
      <c r="X136" s="84">
        <v>0</v>
      </c>
      <c r="Y136" s="84">
        <v>0</v>
      </c>
      <c r="Z136" s="84">
        <v>0</v>
      </c>
      <c r="AA136" s="168">
        <v>0</v>
      </c>
      <c r="AB136" s="168">
        <v>0</v>
      </c>
      <c r="AC136" s="168">
        <v>0</v>
      </c>
      <c r="AD136" s="88">
        <v>0</v>
      </c>
      <c r="AE136" s="88">
        <v>0</v>
      </c>
      <c r="AF136" s="88">
        <v>0</v>
      </c>
      <c r="AG136" s="80">
        <v>0</v>
      </c>
      <c r="AH136" s="89">
        <f t="shared" si="55"/>
        <v>0</v>
      </c>
      <c r="AI136" s="13">
        <f t="shared" si="56"/>
        <v>109.71</v>
      </c>
      <c r="AJ136" s="13">
        <f t="shared" si="57"/>
        <v>42</v>
      </c>
      <c r="AK136" s="18">
        <v>0</v>
      </c>
      <c r="AL136" s="13">
        <v>42</v>
      </c>
      <c r="AM136" s="50">
        <f t="shared" si="58"/>
        <v>3.2913000000000001</v>
      </c>
      <c r="AN136" s="104">
        <f t="shared" si="59"/>
        <v>0.98738999999999999</v>
      </c>
      <c r="AO136" s="102">
        <f t="shared" si="60"/>
        <v>0.55952100000000005</v>
      </c>
      <c r="AP136" s="19">
        <f t="shared" si="61"/>
        <v>61.717254580257041</v>
      </c>
      <c r="AQ136" s="18">
        <f t="shared" si="62"/>
        <v>5</v>
      </c>
      <c r="AR136" s="117">
        <f t="shared" si="63"/>
        <v>8</v>
      </c>
      <c r="AS136" s="19">
        <f t="shared" si="64"/>
        <v>38.282745419742959</v>
      </c>
      <c r="AT136" s="107">
        <f t="shared" si="65"/>
        <v>152.14500000000001</v>
      </c>
      <c r="AU136" s="100">
        <f t="shared" si="66"/>
        <v>0</v>
      </c>
      <c r="AV136" s="46">
        <f t="shared" si="67"/>
        <v>0</v>
      </c>
      <c r="AW136" s="48">
        <f t="shared" si="68"/>
        <v>100</v>
      </c>
      <c r="AX136" s="18">
        <f t="shared" si="69"/>
        <v>10</v>
      </c>
      <c r="AY136" s="117">
        <f t="shared" si="70"/>
        <v>25</v>
      </c>
      <c r="AZ136" s="151">
        <v>0</v>
      </c>
      <c r="BA136" s="21">
        <f t="shared" si="71"/>
        <v>0</v>
      </c>
      <c r="BB136" s="20">
        <v>0</v>
      </c>
      <c r="BC136" s="36"/>
      <c r="BD136" s="20">
        <v>1</v>
      </c>
      <c r="BE136" s="20">
        <f t="shared" si="50"/>
        <v>8</v>
      </c>
      <c r="BF136" s="20">
        <v>2</v>
      </c>
      <c r="BG136" s="20">
        <f t="shared" si="51"/>
        <v>16</v>
      </c>
      <c r="BH136" s="20">
        <v>0</v>
      </c>
      <c r="BI136" s="20">
        <v>3</v>
      </c>
      <c r="BJ136" s="20">
        <v>5</v>
      </c>
      <c r="BK136" s="28">
        <v>0</v>
      </c>
      <c r="BL136" s="20" t="s">
        <v>308</v>
      </c>
      <c r="BM136" s="20" t="s">
        <v>309</v>
      </c>
      <c r="BN136" s="70">
        <f t="shared" si="72"/>
        <v>38</v>
      </c>
      <c r="BO136" s="123">
        <f t="shared" si="73"/>
        <v>49</v>
      </c>
      <c r="BP136" s="71">
        <f t="shared" si="74"/>
        <v>44</v>
      </c>
      <c r="BQ136" s="138">
        <v>12</v>
      </c>
      <c r="BR136" s="138">
        <v>13</v>
      </c>
    </row>
    <row r="137" spans="1:73" s="63" customFormat="1" ht="19.5" thickBot="1" x14ac:dyDescent="0.35">
      <c r="A137" s="67" t="s">
        <v>2</v>
      </c>
      <c r="B137" s="67" t="s">
        <v>36</v>
      </c>
      <c r="C137" s="129" t="s">
        <v>40</v>
      </c>
      <c r="D137" s="148">
        <v>8791</v>
      </c>
      <c r="E137" s="148"/>
      <c r="F137" s="16">
        <v>513.9</v>
      </c>
      <c r="G137" s="18">
        <f t="shared" si="52"/>
        <v>10</v>
      </c>
      <c r="H137" s="117">
        <f t="shared" si="53"/>
        <v>5</v>
      </c>
      <c r="I137" s="68" t="s">
        <v>285</v>
      </c>
      <c r="J137" s="69">
        <f t="shared" si="54"/>
        <v>3</v>
      </c>
      <c r="K137" s="26">
        <v>1</v>
      </c>
      <c r="L137" s="26">
        <v>0</v>
      </c>
      <c r="M137" s="26">
        <v>0</v>
      </c>
      <c r="N137" s="26">
        <v>0</v>
      </c>
      <c r="O137" s="26">
        <v>0</v>
      </c>
      <c r="P137" s="26">
        <v>0</v>
      </c>
      <c r="Q137" s="26">
        <v>0</v>
      </c>
      <c r="R137" s="17">
        <v>0</v>
      </c>
      <c r="S137" s="26">
        <v>0</v>
      </c>
      <c r="T137" s="26">
        <v>0</v>
      </c>
      <c r="U137" s="26">
        <v>0</v>
      </c>
      <c r="V137" s="157">
        <v>5726</v>
      </c>
      <c r="W137" s="157">
        <v>5726</v>
      </c>
      <c r="X137" s="165">
        <v>3</v>
      </c>
      <c r="Y137" s="165">
        <v>0</v>
      </c>
      <c r="Z137" s="165">
        <v>0</v>
      </c>
      <c r="AA137" s="209">
        <v>0</v>
      </c>
      <c r="AB137" s="209">
        <v>0</v>
      </c>
      <c r="AC137" s="209">
        <v>0</v>
      </c>
      <c r="AD137" s="166">
        <v>0</v>
      </c>
      <c r="AE137" s="166">
        <v>0</v>
      </c>
      <c r="AF137" s="166">
        <v>0</v>
      </c>
      <c r="AG137" s="167">
        <v>0</v>
      </c>
      <c r="AH137" s="89">
        <f t="shared" si="55"/>
        <v>3</v>
      </c>
      <c r="AI137" s="13">
        <f t="shared" si="56"/>
        <v>171.78</v>
      </c>
      <c r="AJ137" s="13">
        <f t="shared" si="57"/>
        <v>66</v>
      </c>
      <c r="AK137" s="18">
        <v>1</v>
      </c>
      <c r="AL137" s="13">
        <v>65</v>
      </c>
      <c r="AM137" s="50">
        <f t="shared" si="58"/>
        <v>5.1534000000000004</v>
      </c>
      <c r="AN137" s="104">
        <f t="shared" si="59"/>
        <v>1.5460199999999999</v>
      </c>
      <c r="AO137" s="102">
        <f t="shared" si="60"/>
        <v>0.87607800000000013</v>
      </c>
      <c r="AP137" s="19">
        <f t="shared" si="61"/>
        <v>61.578763534753755</v>
      </c>
      <c r="AQ137" s="18">
        <f t="shared" si="62"/>
        <v>5</v>
      </c>
      <c r="AR137" s="117">
        <f t="shared" si="63"/>
        <v>8</v>
      </c>
      <c r="AS137" s="19">
        <f t="shared" si="64"/>
        <v>38.421236465246245</v>
      </c>
      <c r="AT137" s="107">
        <f t="shared" si="65"/>
        <v>86.17333636673871</v>
      </c>
      <c r="AU137" s="100">
        <f t="shared" si="66"/>
        <v>34.12581048799909</v>
      </c>
      <c r="AV137" s="46">
        <f t="shared" si="67"/>
        <v>34.12581048799909</v>
      </c>
      <c r="AW137" s="48">
        <f t="shared" si="68"/>
        <v>60.398643099107154</v>
      </c>
      <c r="AX137" s="18">
        <f t="shared" si="69"/>
        <v>5</v>
      </c>
      <c r="AY137" s="117">
        <f t="shared" si="70"/>
        <v>8</v>
      </c>
      <c r="AZ137" s="151">
        <v>3</v>
      </c>
      <c r="BA137" s="21">
        <f t="shared" si="71"/>
        <v>34.12581048799909</v>
      </c>
      <c r="BB137" s="20">
        <v>0</v>
      </c>
      <c r="BC137" s="36" t="s">
        <v>369</v>
      </c>
      <c r="BD137" s="20">
        <v>2</v>
      </c>
      <c r="BE137" s="20">
        <f t="shared" si="50"/>
        <v>16</v>
      </c>
      <c r="BF137" s="20">
        <v>2</v>
      </c>
      <c r="BG137" s="20">
        <f t="shared" si="51"/>
        <v>16</v>
      </c>
      <c r="BH137" s="20">
        <v>0</v>
      </c>
      <c r="BI137" s="20">
        <v>5</v>
      </c>
      <c r="BJ137" s="20">
        <v>10</v>
      </c>
      <c r="BK137" s="20">
        <v>0</v>
      </c>
      <c r="BL137" s="20" t="s">
        <v>356</v>
      </c>
      <c r="BM137" s="20" t="s">
        <v>357</v>
      </c>
      <c r="BN137" s="71">
        <f t="shared" si="72"/>
        <v>33</v>
      </c>
      <c r="BO137" s="123">
        <f t="shared" si="73"/>
        <v>34</v>
      </c>
      <c r="BP137" s="127">
        <f t="shared" si="74"/>
        <v>24</v>
      </c>
      <c r="BQ137" s="138">
        <v>41</v>
      </c>
      <c r="BR137" s="138">
        <v>72</v>
      </c>
      <c r="BS137" s="62"/>
      <c r="BT137" s="62"/>
      <c r="BU137" s="62"/>
    </row>
    <row r="138" spans="1:73" s="63" customFormat="1" ht="19.5" thickBot="1" x14ac:dyDescent="0.35">
      <c r="A138" s="67" t="s">
        <v>2</v>
      </c>
      <c r="B138" s="67" t="s">
        <v>36</v>
      </c>
      <c r="C138" s="129" t="s">
        <v>39</v>
      </c>
      <c r="D138" s="148">
        <v>16800</v>
      </c>
      <c r="E138" s="148"/>
      <c r="F138" s="16">
        <v>364.3</v>
      </c>
      <c r="G138" s="18">
        <f t="shared" si="52"/>
        <v>10</v>
      </c>
      <c r="H138" s="117">
        <f t="shared" si="53"/>
        <v>3</v>
      </c>
      <c r="I138" s="68" t="s">
        <v>284</v>
      </c>
      <c r="J138" s="69">
        <f t="shared" si="54"/>
        <v>5</v>
      </c>
      <c r="K138" s="26">
        <v>1</v>
      </c>
      <c r="L138" s="26">
        <v>0</v>
      </c>
      <c r="M138" s="26">
        <v>0</v>
      </c>
      <c r="N138" s="26">
        <v>0</v>
      </c>
      <c r="O138" s="26">
        <v>0</v>
      </c>
      <c r="P138" s="26">
        <v>0</v>
      </c>
      <c r="Q138" s="26">
        <v>0</v>
      </c>
      <c r="R138" s="17">
        <v>0</v>
      </c>
      <c r="S138" s="26">
        <v>0</v>
      </c>
      <c r="T138" s="26">
        <v>0</v>
      </c>
      <c r="U138" s="26">
        <v>0</v>
      </c>
      <c r="V138" s="157">
        <v>6067</v>
      </c>
      <c r="W138" s="157">
        <v>6067</v>
      </c>
      <c r="X138" s="84">
        <v>2</v>
      </c>
      <c r="Y138" s="84">
        <v>0</v>
      </c>
      <c r="Z138" s="84">
        <v>0</v>
      </c>
      <c r="AA138" s="168">
        <v>6</v>
      </c>
      <c r="AB138" s="168">
        <v>0</v>
      </c>
      <c r="AC138" s="168">
        <v>0</v>
      </c>
      <c r="AD138" s="88">
        <v>2</v>
      </c>
      <c r="AE138" s="88">
        <v>0</v>
      </c>
      <c r="AF138" s="88">
        <v>0</v>
      </c>
      <c r="AG138" s="80">
        <v>0</v>
      </c>
      <c r="AH138" s="89">
        <f t="shared" si="55"/>
        <v>10</v>
      </c>
      <c r="AI138" s="13">
        <f t="shared" si="56"/>
        <v>182.01</v>
      </c>
      <c r="AJ138" s="13">
        <f t="shared" si="57"/>
        <v>70</v>
      </c>
      <c r="AK138" s="18">
        <v>0</v>
      </c>
      <c r="AL138" s="13">
        <v>70</v>
      </c>
      <c r="AM138" s="50">
        <f t="shared" si="58"/>
        <v>5.4603000000000002</v>
      </c>
      <c r="AN138" s="104">
        <f t="shared" si="59"/>
        <v>1.63809</v>
      </c>
      <c r="AO138" s="102">
        <f t="shared" si="60"/>
        <v>0.92825100000000005</v>
      </c>
      <c r="AP138" s="19">
        <f t="shared" si="61"/>
        <v>61.540574693698147</v>
      </c>
      <c r="AQ138" s="18">
        <f t="shared" si="62"/>
        <v>5</v>
      </c>
      <c r="AR138" s="117">
        <f t="shared" si="63"/>
        <v>8</v>
      </c>
      <c r="AS138" s="19">
        <f t="shared" si="64"/>
        <v>38.459425306301853</v>
      </c>
      <c r="AT138" s="107">
        <f t="shared" si="65"/>
        <v>47.777625</v>
      </c>
      <c r="AU138" s="100">
        <f t="shared" si="66"/>
        <v>11.904761904761905</v>
      </c>
      <c r="AV138" s="46">
        <f t="shared" si="67"/>
        <v>59.523809523809533</v>
      </c>
      <c r="AW138" s="48">
        <f t="shared" si="68"/>
        <v>-24.585115990611779</v>
      </c>
      <c r="AX138" s="18">
        <f t="shared" si="69"/>
        <v>0</v>
      </c>
      <c r="AY138" s="117">
        <f t="shared" si="70"/>
        <v>0</v>
      </c>
      <c r="AZ138" s="151">
        <v>1</v>
      </c>
      <c r="BA138" s="21">
        <f t="shared" si="71"/>
        <v>5.9523809523809526</v>
      </c>
      <c r="BB138" s="20">
        <v>0</v>
      </c>
      <c r="BC138" s="36" t="s">
        <v>369</v>
      </c>
      <c r="BD138" s="20">
        <v>2</v>
      </c>
      <c r="BE138" s="20">
        <f t="shared" si="50"/>
        <v>16</v>
      </c>
      <c r="BF138" s="20">
        <v>3</v>
      </c>
      <c r="BG138" s="20">
        <f t="shared" si="51"/>
        <v>24</v>
      </c>
      <c r="BH138" s="20">
        <v>0</v>
      </c>
      <c r="BI138" s="20">
        <v>7</v>
      </c>
      <c r="BJ138" s="20">
        <v>10</v>
      </c>
      <c r="BK138" s="20">
        <v>0</v>
      </c>
      <c r="BL138" s="20" t="s">
        <v>356</v>
      </c>
      <c r="BM138" s="20" t="s">
        <v>357</v>
      </c>
      <c r="BN138" s="70">
        <f t="shared" si="72"/>
        <v>30</v>
      </c>
      <c r="BO138" s="123">
        <f t="shared" si="73"/>
        <v>26</v>
      </c>
      <c r="BP138" s="71">
        <f t="shared" si="74"/>
        <v>16</v>
      </c>
      <c r="BQ138" s="138">
        <v>18</v>
      </c>
      <c r="BR138" s="138">
        <v>30</v>
      </c>
      <c r="BS138" s="62"/>
      <c r="BT138" s="62"/>
      <c r="BU138" s="62"/>
    </row>
    <row r="139" spans="1:73" s="63" customFormat="1" ht="19.5" thickBot="1" x14ac:dyDescent="0.35">
      <c r="A139" s="67" t="s">
        <v>216</v>
      </c>
      <c r="B139" s="67" t="s">
        <v>222</v>
      </c>
      <c r="C139" s="129" t="s">
        <v>273</v>
      </c>
      <c r="D139" s="148">
        <v>15638</v>
      </c>
      <c r="E139" s="148"/>
      <c r="F139" s="20">
        <v>239.7</v>
      </c>
      <c r="G139" s="18">
        <f t="shared" si="52"/>
        <v>10</v>
      </c>
      <c r="H139" s="117">
        <f t="shared" si="53"/>
        <v>3</v>
      </c>
      <c r="I139" s="68" t="s">
        <v>284</v>
      </c>
      <c r="J139" s="69">
        <f t="shared" si="54"/>
        <v>5</v>
      </c>
      <c r="K139" s="17">
        <v>1</v>
      </c>
      <c r="L139" s="17">
        <v>1</v>
      </c>
      <c r="M139" s="17">
        <v>0</v>
      </c>
      <c r="N139" s="17">
        <v>0</v>
      </c>
      <c r="O139" s="17">
        <v>0</v>
      </c>
      <c r="P139" s="17">
        <v>0</v>
      </c>
      <c r="Q139" s="17">
        <v>0</v>
      </c>
      <c r="R139" s="17">
        <v>0</v>
      </c>
      <c r="S139" s="17">
        <v>0</v>
      </c>
      <c r="T139" s="17">
        <v>0</v>
      </c>
      <c r="U139" s="17">
        <v>0</v>
      </c>
      <c r="V139" s="157">
        <v>8029</v>
      </c>
      <c r="W139" s="157">
        <v>8029</v>
      </c>
      <c r="X139" s="84">
        <v>0</v>
      </c>
      <c r="Y139" s="84">
        <v>0</v>
      </c>
      <c r="Z139" s="84">
        <v>0</v>
      </c>
      <c r="AA139" s="168">
        <v>0</v>
      </c>
      <c r="AB139" s="168">
        <v>0</v>
      </c>
      <c r="AC139" s="168">
        <v>0</v>
      </c>
      <c r="AD139" s="88">
        <v>2</v>
      </c>
      <c r="AE139" s="88">
        <v>0</v>
      </c>
      <c r="AF139" s="88">
        <v>0</v>
      </c>
      <c r="AG139" s="80">
        <v>0</v>
      </c>
      <c r="AH139" s="89">
        <f t="shared" si="55"/>
        <v>2</v>
      </c>
      <c r="AI139" s="13">
        <f t="shared" si="56"/>
        <v>240.87</v>
      </c>
      <c r="AJ139" s="13">
        <f t="shared" si="57"/>
        <v>93</v>
      </c>
      <c r="AK139" s="18">
        <v>0</v>
      </c>
      <c r="AL139" s="13">
        <v>93</v>
      </c>
      <c r="AM139" s="50">
        <f t="shared" si="58"/>
        <v>7.2260999999999997</v>
      </c>
      <c r="AN139" s="104">
        <f t="shared" si="59"/>
        <v>2.1678299999999999</v>
      </c>
      <c r="AO139" s="102">
        <f t="shared" si="60"/>
        <v>1.228437</v>
      </c>
      <c r="AP139" s="19">
        <f t="shared" si="61"/>
        <v>61.389961389961393</v>
      </c>
      <c r="AQ139" s="18">
        <f t="shared" si="62"/>
        <v>5</v>
      </c>
      <c r="AR139" s="117">
        <f t="shared" si="63"/>
        <v>8</v>
      </c>
      <c r="AS139" s="19">
        <f t="shared" si="64"/>
        <v>38.610038610038607</v>
      </c>
      <c r="AT139" s="107">
        <f t="shared" si="65"/>
        <v>67.92663384064457</v>
      </c>
      <c r="AU139" s="100">
        <f t="shared" si="66"/>
        <v>0</v>
      </c>
      <c r="AV139" s="46">
        <f t="shared" si="67"/>
        <v>12.78935925310142</v>
      </c>
      <c r="AW139" s="48">
        <f t="shared" si="68"/>
        <v>81.171804739941663</v>
      </c>
      <c r="AX139" s="18">
        <f t="shared" si="69"/>
        <v>8</v>
      </c>
      <c r="AY139" s="117">
        <f t="shared" si="70"/>
        <v>20</v>
      </c>
      <c r="AZ139" s="151">
        <v>2</v>
      </c>
      <c r="BA139" s="21">
        <f t="shared" si="71"/>
        <v>12.78935925310142</v>
      </c>
      <c r="BB139" s="28">
        <v>0</v>
      </c>
      <c r="BC139" s="37" t="s">
        <v>307</v>
      </c>
      <c r="BD139" s="28">
        <v>2</v>
      </c>
      <c r="BE139" s="20">
        <f t="shared" si="50"/>
        <v>16</v>
      </c>
      <c r="BF139" s="28">
        <v>3</v>
      </c>
      <c r="BG139" s="20">
        <f t="shared" si="51"/>
        <v>24</v>
      </c>
      <c r="BH139" s="28">
        <v>0</v>
      </c>
      <c r="BI139" s="28">
        <v>8</v>
      </c>
      <c r="BJ139" s="20">
        <v>10</v>
      </c>
      <c r="BK139" s="28">
        <v>0</v>
      </c>
      <c r="BL139" s="28" t="s">
        <v>308</v>
      </c>
      <c r="BM139" s="28" t="s">
        <v>309</v>
      </c>
      <c r="BN139" s="70">
        <f t="shared" si="72"/>
        <v>38</v>
      </c>
      <c r="BO139" s="123">
        <f t="shared" si="73"/>
        <v>46</v>
      </c>
      <c r="BP139" s="71">
        <f t="shared" si="74"/>
        <v>36</v>
      </c>
      <c r="BQ139" s="138">
        <v>28</v>
      </c>
      <c r="BR139" s="138">
        <v>81</v>
      </c>
    </row>
    <row r="140" spans="1:73" s="63" customFormat="1" ht="19.5" thickBot="1" x14ac:dyDescent="0.35">
      <c r="A140" s="67" t="s">
        <v>216</v>
      </c>
      <c r="B140" s="67" t="s">
        <v>245</v>
      </c>
      <c r="C140" s="129" t="s">
        <v>246</v>
      </c>
      <c r="D140" s="148">
        <v>2992</v>
      </c>
      <c r="E140" s="148"/>
      <c r="F140" s="20">
        <v>392.8</v>
      </c>
      <c r="G140" s="18">
        <f t="shared" si="52"/>
        <v>10</v>
      </c>
      <c r="H140" s="117">
        <f t="shared" si="53"/>
        <v>3</v>
      </c>
      <c r="I140" s="68" t="s">
        <v>282</v>
      </c>
      <c r="J140" s="69">
        <f t="shared" si="54"/>
        <v>10</v>
      </c>
      <c r="K140" s="17">
        <v>1</v>
      </c>
      <c r="L140" s="17">
        <v>0</v>
      </c>
      <c r="M140" s="17">
        <v>0</v>
      </c>
      <c r="N140" s="17">
        <v>0</v>
      </c>
      <c r="O140" s="17">
        <v>0</v>
      </c>
      <c r="P140" s="17">
        <v>0</v>
      </c>
      <c r="Q140" s="17">
        <v>0</v>
      </c>
      <c r="R140" s="17">
        <v>0</v>
      </c>
      <c r="S140" s="17">
        <v>0</v>
      </c>
      <c r="T140" s="17">
        <v>0</v>
      </c>
      <c r="U140" s="17">
        <v>0</v>
      </c>
      <c r="V140" s="157">
        <v>2409</v>
      </c>
      <c r="W140" s="157">
        <v>2409</v>
      </c>
      <c r="X140" s="84">
        <v>0</v>
      </c>
      <c r="Y140" s="84">
        <v>0</v>
      </c>
      <c r="Z140" s="84">
        <v>0</v>
      </c>
      <c r="AA140" s="168">
        <v>0</v>
      </c>
      <c r="AB140" s="168">
        <v>0</v>
      </c>
      <c r="AC140" s="168">
        <v>0</v>
      </c>
      <c r="AD140" s="88">
        <v>0</v>
      </c>
      <c r="AE140" s="88">
        <v>0</v>
      </c>
      <c r="AF140" s="88">
        <v>0</v>
      </c>
      <c r="AG140" s="80">
        <v>0</v>
      </c>
      <c r="AH140" s="89">
        <f t="shared" si="55"/>
        <v>0</v>
      </c>
      <c r="AI140" s="13">
        <f t="shared" si="56"/>
        <v>72.27</v>
      </c>
      <c r="AJ140" s="13">
        <f t="shared" si="57"/>
        <v>28</v>
      </c>
      <c r="AK140" s="18">
        <v>0</v>
      </c>
      <c r="AL140" s="13">
        <v>28</v>
      </c>
      <c r="AM140" s="50">
        <f t="shared" si="58"/>
        <v>2.1680999999999999</v>
      </c>
      <c r="AN140" s="104">
        <f t="shared" si="59"/>
        <v>0.65042999999999995</v>
      </c>
      <c r="AO140" s="102">
        <f t="shared" si="60"/>
        <v>0.36857699999999999</v>
      </c>
      <c r="AP140" s="19">
        <f t="shared" si="61"/>
        <v>61.256399612563996</v>
      </c>
      <c r="AQ140" s="18">
        <f t="shared" si="62"/>
        <v>5</v>
      </c>
      <c r="AR140" s="117">
        <f t="shared" si="63"/>
        <v>8</v>
      </c>
      <c r="AS140" s="19">
        <f t="shared" si="64"/>
        <v>38.743600387436004</v>
      </c>
      <c r="AT140" s="107">
        <f t="shared" si="65"/>
        <v>106.52095588235295</v>
      </c>
      <c r="AU140" s="100">
        <f t="shared" si="66"/>
        <v>0</v>
      </c>
      <c r="AV140" s="46">
        <f t="shared" si="67"/>
        <v>0</v>
      </c>
      <c r="AW140" s="48">
        <f t="shared" si="68"/>
        <v>100</v>
      </c>
      <c r="AX140" s="18">
        <f t="shared" si="69"/>
        <v>10</v>
      </c>
      <c r="AY140" s="117">
        <f t="shared" si="70"/>
        <v>25</v>
      </c>
      <c r="AZ140" s="151">
        <v>0</v>
      </c>
      <c r="BA140" s="21">
        <f t="shared" si="71"/>
        <v>0</v>
      </c>
      <c r="BB140" s="20">
        <v>0</v>
      </c>
      <c r="BC140" s="36"/>
      <c r="BD140" s="20">
        <v>1</v>
      </c>
      <c r="BE140" s="20">
        <f t="shared" si="50"/>
        <v>8</v>
      </c>
      <c r="BF140" s="20">
        <v>2</v>
      </c>
      <c r="BG140" s="20">
        <f t="shared" si="51"/>
        <v>16</v>
      </c>
      <c r="BH140" s="20">
        <v>0</v>
      </c>
      <c r="BI140" s="20">
        <v>4</v>
      </c>
      <c r="BJ140" s="20">
        <v>5</v>
      </c>
      <c r="BK140" s="28">
        <v>0</v>
      </c>
      <c r="BL140" s="20" t="s">
        <v>308</v>
      </c>
      <c r="BM140" s="20" t="s">
        <v>309</v>
      </c>
      <c r="BN140" s="70">
        <f t="shared" si="72"/>
        <v>40</v>
      </c>
      <c r="BO140" s="120">
        <f t="shared" si="73"/>
        <v>51</v>
      </c>
      <c r="BP140" s="71">
        <f t="shared" si="74"/>
        <v>46</v>
      </c>
      <c r="BQ140" s="138">
        <v>22</v>
      </c>
      <c r="BR140" s="138">
        <v>23</v>
      </c>
    </row>
    <row r="141" spans="1:73" s="63" customFormat="1" ht="19.5" thickBot="1" x14ac:dyDescent="0.35">
      <c r="A141" s="67" t="s">
        <v>124</v>
      </c>
      <c r="B141" s="67" t="s">
        <v>125</v>
      </c>
      <c r="C141" s="129" t="s">
        <v>142</v>
      </c>
      <c r="D141" s="148">
        <v>16962</v>
      </c>
      <c r="E141" s="148"/>
      <c r="F141" s="16">
        <v>58.7</v>
      </c>
      <c r="G141" s="18">
        <f t="shared" si="52"/>
        <v>5</v>
      </c>
      <c r="H141" s="117">
        <f t="shared" si="53"/>
        <v>0</v>
      </c>
      <c r="I141" s="68" t="s">
        <v>285</v>
      </c>
      <c r="J141" s="69">
        <f t="shared" si="54"/>
        <v>3</v>
      </c>
      <c r="K141" s="17">
        <v>3</v>
      </c>
      <c r="L141" s="17">
        <v>1</v>
      </c>
      <c r="M141" s="17">
        <v>0</v>
      </c>
      <c r="N141" s="17">
        <v>0</v>
      </c>
      <c r="O141" s="17">
        <v>0</v>
      </c>
      <c r="P141" s="17">
        <v>0</v>
      </c>
      <c r="Q141" s="17">
        <v>0</v>
      </c>
      <c r="R141" s="17">
        <v>0</v>
      </c>
      <c r="S141" s="17">
        <v>0</v>
      </c>
      <c r="T141" s="17">
        <v>0</v>
      </c>
      <c r="U141" s="17">
        <v>0</v>
      </c>
      <c r="V141" s="157">
        <v>10719</v>
      </c>
      <c r="W141" s="157">
        <v>10719</v>
      </c>
      <c r="X141" s="84">
        <v>0</v>
      </c>
      <c r="Y141" s="84">
        <v>0</v>
      </c>
      <c r="Z141" s="84">
        <v>0</v>
      </c>
      <c r="AA141" s="168">
        <v>0</v>
      </c>
      <c r="AB141" s="168">
        <v>0</v>
      </c>
      <c r="AC141" s="168">
        <v>0</v>
      </c>
      <c r="AD141" s="88">
        <v>0</v>
      </c>
      <c r="AE141" s="88">
        <v>0</v>
      </c>
      <c r="AF141" s="88">
        <v>0</v>
      </c>
      <c r="AG141" s="80">
        <v>0</v>
      </c>
      <c r="AH141" s="89">
        <f t="shared" si="55"/>
        <v>0</v>
      </c>
      <c r="AI141" s="13">
        <f t="shared" si="56"/>
        <v>321.57</v>
      </c>
      <c r="AJ141" s="13">
        <f t="shared" si="57"/>
        <v>125</v>
      </c>
      <c r="AK141" s="18">
        <v>2</v>
      </c>
      <c r="AL141" s="13">
        <v>123</v>
      </c>
      <c r="AM141" s="50">
        <f t="shared" si="58"/>
        <v>9.6471</v>
      </c>
      <c r="AN141" s="104">
        <f t="shared" si="59"/>
        <v>2.8941300000000001</v>
      </c>
      <c r="AO141" s="102">
        <f t="shared" si="60"/>
        <v>1.640007</v>
      </c>
      <c r="AP141" s="19">
        <f t="shared" si="61"/>
        <v>61.128214696644591</v>
      </c>
      <c r="AQ141" s="18">
        <f t="shared" si="62"/>
        <v>5</v>
      </c>
      <c r="AR141" s="130">
        <f t="shared" si="63"/>
        <v>8</v>
      </c>
      <c r="AS141" s="19">
        <f t="shared" si="64"/>
        <v>38.871785303355409</v>
      </c>
      <c r="AT141" s="107">
        <f t="shared" si="65"/>
        <v>83.6059250088433</v>
      </c>
      <c r="AU141" s="100">
        <f t="shared" si="66"/>
        <v>0</v>
      </c>
      <c r="AV141" s="46">
        <f t="shared" si="67"/>
        <v>0</v>
      </c>
      <c r="AW141" s="48">
        <f t="shared" si="68"/>
        <v>100</v>
      </c>
      <c r="AX141" s="18">
        <f t="shared" si="69"/>
        <v>10</v>
      </c>
      <c r="AY141" s="117">
        <f t="shared" si="70"/>
        <v>25</v>
      </c>
      <c r="AZ141" s="151">
        <v>0</v>
      </c>
      <c r="BA141" s="21">
        <f t="shared" si="71"/>
        <v>0</v>
      </c>
      <c r="BB141" s="20">
        <v>1</v>
      </c>
      <c r="BC141" s="36"/>
      <c r="BD141" s="20">
        <v>5</v>
      </c>
      <c r="BE141" s="20">
        <f t="shared" si="50"/>
        <v>40</v>
      </c>
      <c r="BF141" s="20">
        <v>4</v>
      </c>
      <c r="BG141" s="20">
        <f t="shared" si="51"/>
        <v>32</v>
      </c>
      <c r="BH141" s="28">
        <v>1</v>
      </c>
      <c r="BI141" s="28">
        <v>12</v>
      </c>
      <c r="BJ141" s="28">
        <v>10</v>
      </c>
      <c r="BK141" s="20">
        <v>0</v>
      </c>
      <c r="BL141" s="28" t="s">
        <v>308</v>
      </c>
      <c r="BM141" s="28" t="s">
        <v>309</v>
      </c>
      <c r="BN141" s="71">
        <f t="shared" si="72"/>
        <v>33</v>
      </c>
      <c r="BO141" s="120">
        <f t="shared" si="73"/>
        <v>46</v>
      </c>
      <c r="BP141" s="71">
        <f t="shared" si="74"/>
        <v>36</v>
      </c>
      <c r="BQ141" s="138">
        <v>24</v>
      </c>
      <c r="BR141" s="138">
        <v>130</v>
      </c>
    </row>
    <row r="142" spans="1:73" s="63" customFormat="1" ht="19.5" thickBot="1" x14ac:dyDescent="0.35">
      <c r="A142" s="67" t="s">
        <v>124</v>
      </c>
      <c r="B142" s="67" t="s">
        <v>125</v>
      </c>
      <c r="C142" s="129" t="s">
        <v>133</v>
      </c>
      <c r="D142" s="148">
        <v>13212</v>
      </c>
      <c r="E142" s="148"/>
      <c r="F142" s="16">
        <v>126.4</v>
      </c>
      <c r="G142" s="18">
        <f t="shared" si="52"/>
        <v>10</v>
      </c>
      <c r="H142" s="117">
        <f t="shared" si="53"/>
        <v>3</v>
      </c>
      <c r="I142" s="68" t="s">
        <v>284</v>
      </c>
      <c r="J142" s="69">
        <f t="shared" si="54"/>
        <v>5</v>
      </c>
      <c r="K142" s="17">
        <v>3</v>
      </c>
      <c r="L142" s="17">
        <v>0</v>
      </c>
      <c r="M142" s="17">
        <v>0</v>
      </c>
      <c r="N142" s="17">
        <v>0</v>
      </c>
      <c r="O142" s="17">
        <v>0</v>
      </c>
      <c r="P142" s="17">
        <v>0</v>
      </c>
      <c r="Q142" s="17">
        <v>0</v>
      </c>
      <c r="R142" s="17">
        <v>0</v>
      </c>
      <c r="S142" s="17">
        <v>0</v>
      </c>
      <c r="T142" s="17">
        <v>0</v>
      </c>
      <c r="U142" s="17">
        <v>0</v>
      </c>
      <c r="V142" s="157">
        <v>8988</v>
      </c>
      <c r="W142" s="157">
        <v>8988</v>
      </c>
      <c r="X142" s="84">
        <v>1</v>
      </c>
      <c r="Y142" s="84">
        <v>0</v>
      </c>
      <c r="Z142" s="84">
        <v>0</v>
      </c>
      <c r="AA142" s="168">
        <v>0</v>
      </c>
      <c r="AB142" s="168">
        <v>0</v>
      </c>
      <c r="AC142" s="168">
        <v>0</v>
      </c>
      <c r="AD142" s="88">
        <v>0</v>
      </c>
      <c r="AE142" s="88">
        <v>0</v>
      </c>
      <c r="AF142" s="88">
        <v>0</v>
      </c>
      <c r="AG142" s="80">
        <v>0</v>
      </c>
      <c r="AH142" s="89">
        <f t="shared" si="55"/>
        <v>1</v>
      </c>
      <c r="AI142" s="13">
        <f t="shared" si="56"/>
        <v>269.64</v>
      </c>
      <c r="AJ142" s="13">
        <f t="shared" si="57"/>
        <v>105</v>
      </c>
      <c r="AK142" s="18">
        <v>1</v>
      </c>
      <c r="AL142" s="13">
        <v>104</v>
      </c>
      <c r="AM142" s="50">
        <f t="shared" si="58"/>
        <v>8.0891999999999999</v>
      </c>
      <c r="AN142" s="104">
        <f t="shared" si="59"/>
        <v>2.4267599999999998</v>
      </c>
      <c r="AO142" s="102">
        <f t="shared" si="60"/>
        <v>1.3751640000000001</v>
      </c>
      <c r="AP142" s="19">
        <f t="shared" si="61"/>
        <v>61.059190031152646</v>
      </c>
      <c r="AQ142" s="18">
        <f t="shared" si="62"/>
        <v>5</v>
      </c>
      <c r="AR142" s="130">
        <f t="shared" si="63"/>
        <v>8</v>
      </c>
      <c r="AS142" s="19">
        <f t="shared" si="64"/>
        <v>38.940809968847354</v>
      </c>
      <c r="AT142" s="107">
        <f t="shared" si="65"/>
        <v>90.002452316076287</v>
      </c>
      <c r="AU142" s="100">
        <f t="shared" si="66"/>
        <v>7.5688767786860431</v>
      </c>
      <c r="AV142" s="46">
        <f t="shared" si="67"/>
        <v>7.5688767786860431</v>
      </c>
      <c r="AW142" s="48">
        <f t="shared" si="68"/>
        <v>91.590366057910074</v>
      </c>
      <c r="AX142" s="18">
        <f t="shared" si="69"/>
        <v>8</v>
      </c>
      <c r="AY142" s="117">
        <f t="shared" si="70"/>
        <v>20</v>
      </c>
      <c r="AZ142" s="151">
        <v>2</v>
      </c>
      <c r="BA142" s="21">
        <f t="shared" si="71"/>
        <v>15.137753557372086</v>
      </c>
      <c r="BB142" s="20">
        <v>1</v>
      </c>
      <c r="BC142" s="36"/>
      <c r="BD142" s="20">
        <v>6</v>
      </c>
      <c r="BE142" s="20">
        <f t="shared" si="50"/>
        <v>48</v>
      </c>
      <c r="BF142" s="20">
        <v>5</v>
      </c>
      <c r="BG142" s="20">
        <f t="shared" si="51"/>
        <v>40</v>
      </c>
      <c r="BH142" s="28">
        <v>1</v>
      </c>
      <c r="BI142" s="28">
        <v>7</v>
      </c>
      <c r="BJ142" s="28">
        <v>10</v>
      </c>
      <c r="BK142" s="20">
        <v>0</v>
      </c>
      <c r="BL142" s="28" t="s">
        <v>308</v>
      </c>
      <c r="BM142" s="28" t="s">
        <v>309</v>
      </c>
      <c r="BN142" s="70">
        <f t="shared" si="72"/>
        <v>38</v>
      </c>
      <c r="BO142" s="123">
        <f t="shared" si="73"/>
        <v>46</v>
      </c>
      <c r="BP142" s="71">
        <f t="shared" si="74"/>
        <v>36</v>
      </c>
      <c r="BQ142" s="138">
        <v>34</v>
      </c>
      <c r="BR142" s="138">
        <v>130</v>
      </c>
    </row>
    <row r="143" spans="1:73" s="63" customFormat="1" ht="19.5" thickBot="1" x14ac:dyDescent="0.35">
      <c r="A143" s="67" t="s">
        <v>124</v>
      </c>
      <c r="B143" s="67" t="s">
        <v>136</v>
      </c>
      <c r="C143" s="129" t="s">
        <v>173</v>
      </c>
      <c r="D143" s="148">
        <v>23154</v>
      </c>
      <c r="E143" s="148"/>
      <c r="F143" s="16">
        <v>144.4</v>
      </c>
      <c r="G143" s="18">
        <f t="shared" si="52"/>
        <v>10</v>
      </c>
      <c r="H143" s="117">
        <f t="shared" si="53"/>
        <v>3</v>
      </c>
      <c r="I143" s="68" t="s">
        <v>284</v>
      </c>
      <c r="J143" s="69">
        <f t="shared" si="54"/>
        <v>5</v>
      </c>
      <c r="K143" s="17">
        <v>4</v>
      </c>
      <c r="L143" s="17">
        <v>1</v>
      </c>
      <c r="M143" s="17">
        <v>1</v>
      </c>
      <c r="N143" s="17">
        <v>1</v>
      </c>
      <c r="O143" s="17">
        <v>0</v>
      </c>
      <c r="P143" s="17">
        <v>0</v>
      </c>
      <c r="Q143" s="17">
        <v>0</v>
      </c>
      <c r="R143" s="17">
        <v>0</v>
      </c>
      <c r="S143" s="17">
        <v>0</v>
      </c>
      <c r="T143" s="17">
        <v>0</v>
      </c>
      <c r="U143" s="17">
        <v>0</v>
      </c>
      <c r="V143" s="157">
        <v>17494</v>
      </c>
      <c r="W143" s="157">
        <v>17494</v>
      </c>
      <c r="X143" s="84">
        <v>0</v>
      </c>
      <c r="Y143" s="84">
        <v>0</v>
      </c>
      <c r="Z143" s="84">
        <v>0</v>
      </c>
      <c r="AA143" s="168">
        <v>0</v>
      </c>
      <c r="AB143" s="168" t="s">
        <v>434</v>
      </c>
      <c r="AC143" s="168">
        <v>0</v>
      </c>
      <c r="AD143" s="88">
        <v>2</v>
      </c>
      <c r="AE143" s="88">
        <v>0</v>
      </c>
      <c r="AF143" s="88">
        <v>0</v>
      </c>
      <c r="AG143" s="80">
        <v>0</v>
      </c>
      <c r="AH143" s="89">
        <f t="shared" si="55"/>
        <v>2</v>
      </c>
      <c r="AI143" s="13">
        <f t="shared" si="56"/>
        <v>524.82000000000005</v>
      </c>
      <c r="AJ143" s="13">
        <f t="shared" si="57"/>
        <v>206</v>
      </c>
      <c r="AK143" s="18">
        <v>0</v>
      </c>
      <c r="AL143" s="13">
        <v>206</v>
      </c>
      <c r="AM143" s="50">
        <f t="shared" si="58"/>
        <v>15.7446</v>
      </c>
      <c r="AN143" s="104">
        <f t="shared" si="59"/>
        <v>4.7233800000000006</v>
      </c>
      <c r="AO143" s="102">
        <f t="shared" si="60"/>
        <v>2.6765820000000002</v>
      </c>
      <c r="AP143" s="19">
        <f t="shared" si="61"/>
        <v>60.748447086620182</v>
      </c>
      <c r="AQ143" s="18">
        <f t="shared" si="62"/>
        <v>5</v>
      </c>
      <c r="AR143" s="117">
        <f t="shared" si="63"/>
        <v>8</v>
      </c>
      <c r="AS143" s="19">
        <f t="shared" si="64"/>
        <v>39.251552913379825</v>
      </c>
      <c r="AT143" s="107">
        <f t="shared" si="65"/>
        <v>99.959238144597037</v>
      </c>
      <c r="AU143" s="100">
        <f t="shared" si="66"/>
        <v>0</v>
      </c>
      <c r="AV143" s="46">
        <f t="shared" si="67"/>
        <v>8.6378163600241855</v>
      </c>
      <c r="AW143" s="48">
        <f t="shared" si="68"/>
        <v>91.358661269977802</v>
      </c>
      <c r="AX143" s="18">
        <f t="shared" si="69"/>
        <v>8</v>
      </c>
      <c r="AY143" s="117">
        <f t="shared" si="70"/>
        <v>20</v>
      </c>
      <c r="AZ143" s="151">
        <v>1</v>
      </c>
      <c r="BA143" s="21">
        <f t="shared" si="71"/>
        <v>4.3189081800120928</v>
      </c>
      <c r="BB143" s="20">
        <v>1</v>
      </c>
      <c r="BC143" s="36"/>
      <c r="BD143" s="20">
        <v>2</v>
      </c>
      <c r="BE143" s="20">
        <f t="shared" si="50"/>
        <v>16</v>
      </c>
      <c r="BF143" s="20">
        <v>6</v>
      </c>
      <c r="BG143" s="20">
        <f t="shared" si="51"/>
        <v>48</v>
      </c>
      <c r="BH143" s="20">
        <v>1</v>
      </c>
      <c r="BI143" s="20">
        <v>9</v>
      </c>
      <c r="BJ143" s="20">
        <v>10</v>
      </c>
      <c r="BK143" s="20">
        <v>0</v>
      </c>
      <c r="BL143" s="20" t="s">
        <v>308</v>
      </c>
      <c r="BM143" s="20" t="s">
        <v>309</v>
      </c>
      <c r="BN143" s="70">
        <f t="shared" si="72"/>
        <v>38</v>
      </c>
      <c r="BO143" s="123">
        <f t="shared" si="73"/>
        <v>46</v>
      </c>
      <c r="BP143" s="71">
        <f t="shared" si="74"/>
        <v>36</v>
      </c>
      <c r="BQ143" s="138">
        <v>82</v>
      </c>
      <c r="BR143" s="138">
        <v>181</v>
      </c>
      <c r="BS143" s="62"/>
      <c r="BT143" s="62"/>
      <c r="BU143" s="62"/>
    </row>
    <row r="144" spans="1:73" s="63" customFormat="1" ht="19.5" thickBot="1" x14ac:dyDescent="0.35">
      <c r="A144" s="67" t="s">
        <v>216</v>
      </c>
      <c r="B144" s="67" t="s">
        <v>222</v>
      </c>
      <c r="C144" s="129" t="s">
        <v>279</v>
      </c>
      <c r="D144" s="148">
        <v>4289</v>
      </c>
      <c r="E144" s="148"/>
      <c r="F144" s="20">
        <v>283.8</v>
      </c>
      <c r="G144" s="18">
        <f t="shared" si="52"/>
        <v>10</v>
      </c>
      <c r="H144" s="117">
        <f t="shared" si="53"/>
        <v>3</v>
      </c>
      <c r="I144" s="68" t="s">
        <v>285</v>
      </c>
      <c r="J144" s="69">
        <f t="shared" si="54"/>
        <v>3</v>
      </c>
      <c r="K144" s="17">
        <v>1</v>
      </c>
      <c r="L144" s="17">
        <v>0</v>
      </c>
      <c r="M144" s="17">
        <v>0</v>
      </c>
      <c r="N144" s="17">
        <v>0</v>
      </c>
      <c r="O144" s="17">
        <v>0</v>
      </c>
      <c r="P144" s="17">
        <v>0</v>
      </c>
      <c r="Q144" s="17">
        <v>0</v>
      </c>
      <c r="R144" s="17">
        <v>0</v>
      </c>
      <c r="S144" s="17">
        <v>0</v>
      </c>
      <c r="T144" s="17">
        <v>0</v>
      </c>
      <c r="U144" s="17">
        <v>0</v>
      </c>
      <c r="V144" s="157">
        <v>2717</v>
      </c>
      <c r="W144" s="157">
        <v>2717</v>
      </c>
      <c r="X144" s="84">
        <v>0</v>
      </c>
      <c r="Y144" s="84">
        <v>0</v>
      </c>
      <c r="Z144" s="84">
        <v>0</v>
      </c>
      <c r="AA144" s="168">
        <v>0</v>
      </c>
      <c r="AB144" s="168">
        <v>0</v>
      </c>
      <c r="AC144" s="168">
        <v>0</v>
      </c>
      <c r="AD144" s="88">
        <v>1</v>
      </c>
      <c r="AE144" s="88">
        <v>0</v>
      </c>
      <c r="AF144" s="88">
        <v>0</v>
      </c>
      <c r="AG144" s="80">
        <v>0</v>
      </c>
      <c r="AH144" s="89">
        <f t="shared" si="55"/>
        <v>1</v>
      </c>
      <c r="AI144" s="13">
        <f t="shared" si="56"/>
        <v>81.510000000000005</v>
      </c>
      <c r="AJ144" s="13">
        <f t="shared" si="57"/>
        <v>32</v>
      </c>
      <c r="AK144" s="18">
        <v>0</v>
      </c>
      <c r="AL144" s="13">
        <v>32</v>
      </c>
      <c r="AM144" s="50">
        <f t="shared" si="58"/>
        <v>2.4453000000000005</v>
      </c>
      <c r="AN144" s="104">
        <f t="shared" si="59"/>
        <v>0.73359000000000008</v>
      </c>
      <c r="AO144" s="102">
        <f t="shared" si="60"/>
        <v>0.4157010000000001</v>
      </c>
      <c r="AP144" s="19">
        <f t="shared" si="61"/>
        <v>60.74101337259232</v>
      </c>
      <c r="AQ144" s="18">
        <f t="shared" si="62"/>
        <v>5</v>
      </c>
      <c r="AR144" s="117">
        <f t="shared" si="63"/>
        <v>8</v>
      </c>
      <c r="AS144" s="19">
        <f t="shared" si="64"/>
        <v>39.25898662740768</v>
      </c>
      <c r="AT144" s="107">
        <f t="shared" si="65"/>
        <v>83.809536022382844</v>
      </c>
      <c r="AU144" s="100">
        <f t="shared" si="66"/>
        <v>0</v>
      </c>
      <c r="AV144" s="46">
        <f t="shared" si="67"/>
        <v>23.315458148752622</v>
      </c>
      <c r="AW144" s="48">
        <f t="shared" si="68"/>
        <v>72.180423308242865</v>
      </c>
      <c r="AX144" s="18">
        <f t="shared" si="69"/>
        <v>5</v>
      </c>
      <c r="AY144" s="117">
        <f t="shared" si="70"/>
        <v>8</v>
      </c>
      <c r="AZ144" s="151">
        <v>0</v>
      </c>
      <c r="BA144" s="21">
        <f t="shared" si="71"/>
        <v>0</v>
      </c>
      <c r="BB144" s="28">
        <v>0</v>
      </c>
      <c r="BC144" s="37" t="s">
        <v>305</v>
      </c>
      <c r="BD144" s="28">
        <v>1</v>
      </c>
      <c r="BE144" s="20">
        <f t="shared" si="50"/>
        <v>8</v>
      </c>
      <c r="BF144" s="28">
        <v>2</v>
      </c>
      <c r="BG144" s="20">
        <f t="shared" si="51"/>
        <v>16</v>
      </c>
      <c r="BH144" s="28">
        <v>0</v>
      </c>
      <c r="BI144" s="28">
        <v>3</v>
      </c>
      <c r="BJ144" s="28">
        <v>5</v>
      </c>
      <c r="BK144" s="28">
        <v>0</v>
      </c>
      <c r="BL144" s="28" t="s">
        <v>308</v>
      </c>
      <c r="BM144" s="28" t="s">
        <v>309</v>
      </c>
      <c r="BN144" s="71">
        <f t="shared" si="72"/>
        <v>28</v>
      </c>
      <c r="BO144" s="123">
        <f t="shared" si="73"/>
        <v>27</v>
      </c>
      <c r="BP144" s="71">
        <f t="shared" si="74"/>
        <v>22</v>
      </c>
      <c r="BQ144" s="138">
        <v>30</v>
      </c>
      <c r="BR144" s="138">
        <v>53</v>
      </c>
    </row>
    <row r="145" spans="1:73" s="63" customFormat="1" ht="19.5" thickBot="1" x14ac:dyDescent="0.35">
      <c r="A145" s="67" t="s">
        <v>124</v>
      </c>
      <c r="B145" s="67" t="s">
        <v>125</v>
      </c>
      <c r="C145" s="129" t="s">
        <v>137</v>
      </c>
      <c r="D145" s="148">
        <v>8303</v>
      </c>
      <c r="E145" s="148"/>
      <c r="F145" s="16">
        <v>187.2</v>
      </c>
      <c r="G145" s="18">
        <f t="shared" si="52"/>
        <v>10</v>
      </c>
      <c r="H145" s="117">
        <f t="shared" si="53"/>
        <v>3</v>
      </c>
      <c r="I145" s="68" t="s">
        <v>283</v>
      </c>
      <c r="J145" s="69">
        <f t="shared" si="54"/>
        <v>8</v>
      </c>
      <c r="K145" s="17">
        <v>3</v>
      </c>
      <c r="L145" s="17">
        <v>0</v>
      </c>
      <c r="M145" s="17">
        <v>0</v>
      </c>
      <c r="N145" s="17">
        <v>0</v>
      </c>
      <c r="O145" s="17">
        <v>0</v>
      </c>
      <c r="P145" s="17">
        <v>0</v>
      </c>
      <c r="Q145" s="17">
        <v>0</v>
      </c>
      <c r="R145" s="17">
        <v>0</v>
      </c>
      <c r="S145" s="17">
        <v>0</v>
      </c>
      <c r="T145" s="17">
        <v>0</v>
      </c>
      <c r="U145" s="17">
        <v>0</v>
      </c>
      <c r="V145" s="157">
        <v>3478</v>
      </c>
      <c r="W145" s="157">
        <v>3478</v>
      </c>
      <c r="X145" s="165">
        <v>3</v>
      </c>
      <c r="Y145" s="165">
        <v>0</v>
      </c>
      <c r="Z145" s="165">
        <v>0</v>
      </c>
      <c r="AA145" s="209">
        <v>0</v>
      </c>
      <c r="AB145" s="209">
        <v>0</v>
      </c>
      <c r="AC145" s="209">
        <v>0</v>
      </c>
      <c r="AD145" s="166">
        <v>0</v>
      </c>
      <c r="AE145" s="166">
        <v>0</v>
      </c>
      <c r="AF145" s="166">
        <v>0</v>
      </c>
      <c r="AG145" s="167">
        <v>0</v>
      </c>
      <c r="AH145" s="89">
        <f t="shared" si="55"/>
        <v>3</v>
      </c>
      <c r="AI145" s="13">
        <f t="shared" si="56"/>
        <v>104.34</v>
      </c>
      <c r="AJ145" s="13">
        <f t="shared" si="57"/>
        <v>41</v>
      </c>
      <c r="AK145" s="18">
        <v>2</v>
      </c>
      <c r="AL145" s="13">
        <v>39</v>
      </c>
      <c r="AM145" s="50">
        <f t="shared" si="58"/>
        <v>3.1301999999999999</v>
      </c>
      <c r="AN145" s="104">
        <f t="shared" si="59"/>
        <v>0.93905999999999989</v>
      </c>
      <c r="AO145" s="102">
        <f t="shared" si="60"/>
        <v>0.532134</v>
      </c>
      <c r="AP145" s="19">
        <f t="shared" si="61"/>
        <v>60.705386237301127</v>
      </c>
      <c r="AQ145" s="18">
        <f t="shared" si="62"/>
        <v>5</v>
      </c>
      <c r="AR145" s="117">
        <f t="shared" si="63"/>
        <v>8</v>
      </c>
      <c r="AS145" s="19">
        <f t="shared" si="64"/>
        <v>39.294613762698866</v>
      </c>
      <c r="AT145" s="107">
        <f t="shared" si="65"/>
        <v>55.418451162230518</v>
      </c>
      <c r="AU145" s="100">
        <f t="shared" si="66"/>
        <v>36.131518728170541</v>
      </c>
      <c r="AV145" s="46">
        <f t="shared" si="67"/>
        <v>36.131518728170541</v>
      </c>
      <c r="AW145" s="48">
        <f t="shared" si="68"/>
        <v>34.802366413308661</v>
      </c>
      <c r="AX145" s="18">
        <f t="shared" si="69"/>
        <v>3</v>
      </c>
      <c r="AY145" s="117">
        <f t="shared" si="70"/>
        <v>3</v>
      </c>
      <c r="AZ145" s="151">
        <v>0</v>
      </c>
      <c r="BA145" s="21">
        <f t="shared" si="71"/>
        <v>0</v>
      </c>
      <c r="BB145" s="20">
        <v>0</v>
      </c>
      <c r="BC145" s="36" t="s">
        <v>381</v>
      </c>
      <c r="BD145" s="20">
        <v>1</v>
      </c>
      <c r="BE145" s="20">
        <f t="shared" si="50"/>
        <v>8</v>
      </c>
      <c r="BF145" s="20">
        <v>1</v>
      </c>
      <c r="BG145" s="20">
        <f t="shared" si="51"/>
        <v>8</v>
      </c>
      <c r="BH145" s="20">
        <v>2</v>
      </c>
      <c r="BI145" s="20">
        <v>3</v>
      </c>
      <c r="BJ145" s="20">
        <v>10</v>
      </c>
      <c r="BK145" s="20">
        <v>0</v>
      </c>
      <c r="BL145" s="28" t="s">
        <v>308</v>
      </c>
      <c r="BM145" s="28" t="s">
        <v>309</v>
      </c>
      <c r="BN145" s="71">
        <f t="shared" si="72"/>
        <v>36</v>
      </c>
      <c r="BO145" s="123">
        <f t="shared" si="73"/>
        <v>32</v>
      </c>
      <c r="BP145" s="127">
        <f t="shared" si="74"/>
        <v>22</v>
      </c>
      <c r="BQ145" s="138">
        <v>21</v>
      </c>
      <c r="BR145" s="138">
        <v>33</v>
      </c>
    </row>
    <row r="146" spans="1:73" s="63" customFormat="1" ht="19.5" thickBot="1" x14ac:dyDescent="0.35">
      <c r="A146" s="67" t="s">
        <v>79</v>
      </c>
      <c r="B146" s="67" t="s">
        <v>107</v>
      </c>
      <c r="C146" s="129" t="s">
        <v>109</v>
      </c>
      <c r="D146" s="148">
        <v>38989</v>
      </c>
      <c r="E146" s="148"/>
      <c r="F146" s="16">
        <v>544.70000000000005</v>
      </c>
      <c r="G146" s="18">
        <f t="shared" si="52"/>
        <v>10</v>
      </c>
      <c r="H146" s="117">
        <f t="shared" si="53"/>
        <v>5</v>
      </c>
      <c r="I146" s="68" t="s">
        <v>285</v>
      </c>
      <c r="J146" s="69">
        <f t="shared" si="54"/>
        <v>3</v>
      </c>
      <c r="K146" s="17">
        <v>1</v>
      </c>
      <c r="L146" s="17">
        <v>1</v>
      </c>
      <c r="M146" s="17">
        <v>0</v>
      </c>
      <c r="N146" s="17">
        <v>0</v>
      </c>
      <c r="O146" s="17">
        <v>0</v>
      </c>
      <c r="P146" s="17">
        <v>0</v>
      </c>
      <c r="Q146" s="17">
        <v>0</v>
      </c>
      <c r="R146" s="17">
        <v>0</v>
      </c>
      <c r="S146" s="17">
        <v>0</v>
      </c>
      <c r="T146" s="17">
        <v>0</v>
      </c>
      <c r="U146" s="17">
        <v>0</v>
      </c>
      <c r="V146" s="157">
        <v>25090</v>
      </c>
      <c r="W146" s="157">
        <v>25090</v>
      </c>
      <c r="X146" s="84">
        <v>5</v>
      </c>
      <c r="Y146" s="84">
        <v>0</v>
      </c>
      <c r="Z146" s="84">
        <v>0</v>
      </c>
      <c r="AA146" s="168">
        <v>1</v>
      </c>
      <c r="AB146" s="168">
        <v>0</v>
      </c>
      <c r="AC146" s="168">
        <v>0</v>
      </c>
      <c r="AD146" s="88">
        <v>3</v>
      </c>
      <c r="AE146" s="88">
        <v>0</v>
      </c>
      <c r="AF146" s="88">
        <v>0</v>
      </c>
      <c r="AG146" s="80">
        <v>0</v>
      </c>
      <c r="AH146" s="89">
        <f t="shared" si="55"/>
        <v>9</v>
      </c>
      <c r="AI146" s="13">
        <f t="shared" si="56"/>
        <v>752.7</v>
      </c>
      <c r="AJ146" s="13">
        <f t="shared" si="57"/>
        <v>296</v>
      </c>
      <c r="AK146" s="18">
        <v>4</v>
      </c>
      <c r="AL146" s="13">
        <v>292</v>
      </c>
      <c r="AM146" s="50">
        <f t="shared" si="58"/>
        <v>22.581000000000003</v>
      </c>
      <c r="AN146" s="104">
        <f t="shared" si="59"/>
        <v>6.7743000000000002</v>
      </c>
      <c r="AO146" s="102">
        <f t="shared" si="60"/>
        <v>3.8387700000000007</v>
      </c>
      <c r="AP146" s="19">
        <f t="shared" si="61"/>
        <v>60.674903680085038</v>
      </c>
      <c r="AQ146" s="18">
        <f t="shared" si="62"/>
        <v>5</v>
      </c>
      <c r="AR146" s="117">
        <f t="shared" si="63"/>
        <v>8</v>
      </c>
      <c r="AS146" s="19">
        <f t="shared" si="64"/>
        <v>39.325096319914969</v>
      </c>
      <c r="AT146" s="107">
        <f t="shared" si="65"/>
        <v>85.137013003667718</v>
      </c>
      <c r="AU146" s="100">
        <f t="shared" si="66"/>
        <v>12.824129882787453</v>
      </c>
      <c r="AV146" s="46">
        <f t="shared" si="67"/>
        <v>23.083433789017413</v>
      </c>
      <c r="AW146" s="48">
        <f t="shared" si="68"/>
        <v>72.886723441867787</v>
      </c>
      <c r="AX146" s="18">
        <f t="shared" si="69"/>
        <v>5</v>
      </c>
      <c r="AY146" s="117">
        <f t="shared" si="70"/>
        <v>8</v>
      </c>
      <c r="AZ146" s="151">
        <v>5</v>
      </c>
      <c r="BA146" s="21">
        <f t="shared" si="71"/>
        <v>12.824129882787453</v>
      </c>
      <c r="BB146" s="155">
        <v>1</v>
      </c>
      <c r="BC146" s="36"/>
      <c r="BD146" s="20">
        <v>5</v>
      </c>
      <c r="BE146" s="20">
        <f t="shared" si="50"/>
        <v>40</v>
      </c>
      <c r="BF146" s="20">
        <v>20</v>
      </c>
      <c r="BG146" s="20">
        <f t="shared" si="51"/>
        <v>160</v>
      </c>
      <c r="BH146" s="20">
        <v>1</v>
      </c>
      <c r="BI146" s="20">
        <v>16</v>
      </c>
      <c r="BJ146" s="20">
        <v>5</v>
      </c>
      <c r="BK146" s="20">
        <v>0</v>
      </c>
      <c r="BL146" s="20" t="s">
        <v>309</v>
      </c>
      <c r="BM146" s="20" t="s">
        <v>357</v>
      </c>
      <c r="BN146" s="71">
        <f t="shared" si="72"/>
        <v>28</v>
      </c>
      <c r="BO146" s="123">
        <f t="shared" si="73"/>
        <v>29</v>
      </c>
      <c r="BP146" s="71">
        <f t="shared" si="74"/>
        <v>24</v>
      </c>
      <c r="BQ146" s="138">
        <v>104</v>
      </c>
      <c r="BR146" s="138">
        <v>191</v>
      </c>
    </row>
    <row r="147" spans="1:73" s="63" customFormat="1" ht="19.5" thickBot="1" x14ac:dyDescent="0.35">
      <c r="A147" s="67" t="s">
        <v>79</v>
      </c>
      <c r="B147" s="67" t="s">
        <v>93</v>
      </c>
      <c r="C147" s="129" t="s">
        <v>100</v>
      </c>
      <c r="D147" s="148">
        <v>38672</v>
      </c>
      <c r="E147" s="148"/>
      <c r="F147" s="16">
        <v>314.10000000000002</v>
      </c>
      <c r="G147" s="18">
        <f t="shared" si="52"/>
        <v>10</v>
      </c>
      <c r="H147" s="117">
        <f t="shared" si="53"/>
        <v>3</v>
      </c>
      <c r="I147" s="68" t="s">
        <v>284</v>
      </c>
      <c r="J147" s="69">
        <f t="shared" si="54"/>
        <v>5</v>
      </c>
      <c r="K147" s="17">
        <v>5</v>
      </c>
      <c r="L147" s="17">
        <v>1</v>
      </c>
      <c r="M147" s="17">
        <v>0</v>
      </c>
      <c r="N147" s="17">
        <v>0</v>
      </c>
      <c r="O147" s="17">
        <v>0</v>
      </c>
      <c r="P147" s="17">
        <v>0</v>
      </c>
      <c r="Q147" s="17">
        <v>0</v>
      </c>
      <c r="R147" s="17">
        <v>0</v>
      </c>
      <c r="S147" s="17">
        <v>0</v>
      </c>
      <c r="T147" s="17">
        <v>0</v>
      </c>
      <c r="U147" s="17">
        <v>0</v>
      </c>
      <c r="V147" s="157">
        <v>21681</v>
      </c>
      <c r="W147" s="157">
        <v>21681</v>
      </c>
      <c r="X147" s="84">
        <v>3</v>
      </c>
      <c r="Y147" s="84">
        <v>0</v>
      </c>
      <c r="Z147" s="84">
        <v>0</v>
      </c>
      <c r="AA147" s="168">
        <v>1</v>
      </c>
      <c r="AB147" s="168">
        <v>0</v>
      </c>
      <c r="AC147" s="168">
        <v>0</v>
      </c>
      <c r="AD147" s="88">
        <v>2</v>
      </c>
      <c r="AE147" s="88">
        <v>0</v>
      </c>
      <c r="AF147" s="88">
        <v>0</v>
      </c>
      <c r="AG147" s="80">
        <v>0</v>
      </c>
      <c r="AH147" s="89">
        <f t="shared" si="55"/>
        <v>6</v>
      </c>
      <c r="AI147" s="13">
        <f t="shared" si="56"/>
        <v>650.42999999999995</v>
      </c>
      <c r="AJ147" s="13">
        <f t="shared" si="57"/>
        <v>256</v>
      </c>
      <c r="AK147" s="18">
        <v>4</v>
      </c>
      <c r="AL147" s="13">
        <v>252</v>
      </c>
      <c r="AM147" s="50">
        <f t="shared" si="58"/>
        <v>19.512899999999998</v>
      </c>
      <c r="AN147" s="104">
        <f t="shared" si="59"/>
        <v>5.8538699999999997</v>
      </c>
      <c r="AO147" s="102">
        <f t="shared" si="60"/>
        <v>3.3171929999999996</v>
      </c>
      <c r="AP147" s="19">
        <f t="shared" si="61"/>
        <v>60.641421828636432</v>
      </c>
      <c r="AQ147" s="18">
        <f t="shared" si="62"/>
        <v>5</v>
      </c>
      <c r="AR147" s="117">
        <f t="shared" si="63"/>
        <v>8</v>
      </c>
      <c r="AS147" s="19">
        <f t="shared" si="64"/>
        <v>39.358578171363561</v>
      </c>
      <c r="AT147" s="107">
        <f t="shared" si="65"/>
        <v>74.172432250724029</v>
      </c>
      <c r="AU147" s="100">
        <f t="shared" si="66"/>
        <v>7.7575506826644602</v>
      </c>
      <c r="AV147" s="46">
        <f t="shared" si="67"/>
        <v>15.51510136532892</v>
      </c>
      <c r="AW147" s="48">
        <f t="shared" si="68"/>
        <v>79.082388301783823</v>
      </c>
      <c r="AX147" s="18">
        <f t="shared" si="69"/>
        <v>8</v>
      </c>
      <c r="AY147" s="117">
        <f t="shared" si="70"/>
        <v>20</v>
      </c>
      <c r="AZ147" s="151">
        <v>1</v>
      </c>
      <c r="BA147" s="21">
        <f t="shared" si="71"/>
        <v>2.5858502275548201</v>
      </c>
      <c r="BB147" s="155">
        <v>1</v>
      </c>
      <c r="BC147" s="36"/>
      <c r="BD147" s="20">
        <v>5</v>
      </c>
      <c r="BE147" s="20">
        <f t="shared" si="50"/>
        <v>40</v>
      </c>
      <c r="BF147" s="20">
        <v>9</v>
      </c>
      <c r="BG147" s="20">
        <f t="shared" si="51"/>
        <v>72</v>
      </c>
      <c r="BH147" s="20">
        <v>2</v>
      </c>
      <c r="BI147" s="20">
        <v>22</v>
      </c>
      <c r="BJ147" s="20">
        <v>5</v>
      </c>
      <c r="BK147" s="20">
        <v>0</v>
      </c>
      <c r="BL147" s="20" t="s">
        <v>357</v>
      </c>
      <c r="BM147" s="20" t="s">
        <v>357</v>
      </c>
      <c r="BN147" s="71">
        <f t="shared" si="72"/>
        <v>33</v>
      </c>
      <c r="BO147" s="123">
        <f t="shared" si="73"/>
        <v>41</v>
      </c>
      <c r="BP147" s="71">
        <f t="shared" si="74"/>
        <v>36</v>
      </c>
      <c r="BQ147" s="138">
        <v>138</v>
      </c>
      <c r="BR147" s="138">
        <v>279</v>
      </c>
      <c r="BS147" s="62"/>
      <c r="BT147" s="62"/>
      <c r="BU147" s="62"/>
    </row>
    <row r="148" spans="1:73" s="63" customFormat="1" ht="19.5" thickBot="1" x14ac:dyDescent="0.35">
      <c r="A148" s="67" t="s">
        <v>216</v>
      </c>
      <c r="B148" s="67" t="s">
        <v>228</v>
      </c>
      <c r="C148" s="129" t="s">
        <v>240</v>
      </c>
      <c r="D148" s="148">
        <v>52535</v>
      </c>
      <c r="E148" s="148"/>
      <c r="F148" s="20">
        <v>482.2</v>
      </c>
      <c r="G148" s="18">
        <f t="shared" si="52"/>
        <v>10</v>
      </c>
      <c r="H148" s="117">
        <f t="shared" si="53"/>
        <v>3</v>
      </c>
      <c r="I148" s="68" t="s">
        <v>285</v>
      </c>
      <c r="J148" s="69">
        <f t="shared" si="54"/>
        <v>3</v>
      </c>
      <c r="K148" s="17">
        <v>3</v>
      </c>
      <c r="L148" s="17">
        <v>1</v>
      </c>
      <c r="M148" s="17">
        <v>0</v>
      </c>
      <c r="N148" s="17">
        <v>0</v>
      </c>
      <c r="O148" s="17">
        <v>0</v>
      </c>
      <c r="P148" s="17">
        <v>0</v>
      </c>
      <c r="Q148" s="17">
        <v>0</v>
      </c>
      <c r="R148" s="17">
        <v>0</v>
      </c>
      <c r="S148" s="17">
        <v>0</v>
      </c>
      <c r="T148" s="17">
        <v>0</v>
      </c>
      <c r="U148" s="17">
        <v>0</v>
      </c>
      <c r="V148" s="157">
        <v>24531</v>
      </c>
      <c r="W148" s="157">
        <v>24531</v>
      </c>
      <c r="X148" s="84">
        <v>3</v>
      </c>
      <c r="Y148" s="84">
        <v>0</v>
      </c>
      <c r="Z148" s="84">
        <v>0</v>
      </c>
      <c r="AA148" s="168">
        <v>0</v>
      </c>
      <c r="AB148" s="168">
        <v>0</v>
      </c>
      <c r="AC148" s="168">
        <v>0</v>
      </c>
      <c r="AD148" s="88">
        <v>1</v>
      </c>
      <c r="AE148" s="88">
        <v>1</v>
      </c>
      <c r="AF148" s="88">
        <v>0</v>
      </c>
      <c r="AG148" s="80">
        <v>0</v>
      </c>
      <c r="AH148" s="89">
        <f t="shared" si="55"/>
        <v>5</v>
      </c>
      <c r="AI148" s="13">
        <f t="shared" si="56"/>
        <v>735.93</v>
      </c>
      <c r="AJ148" s="13">
        <f t="shared" si="57"/>
        <v>290</v>
      </c>
      <c r="AK148" s="18">
        <v>1</v>
      </c>
      <c r="AL148" s="13">
        <v>289</v>
      </c>
      <c r="AM148" s="50">
        <f t="shared" si="58"/>
        <v>22.0779</v>
      </c>
      <c r="AN148" s="104">
        <f t="shared" si="59"/>
        <v>6.6233699999999995</v>
      </c>
      <c r="AO148" s="102">
        <f t="shared" si="60"/>
        <v>3.7532429999999999</v>
      </c>
      <c r="AP148" s="19">
        <f t="shared" si="61"/>
        <v>60.594078241137062</v>
      </c>
      <c r="AQ148" s="18">
        <f t="shared" si="62"/>
        <v>5</v>
      </c>
      <c r="AR148" s="117">
        <f t="shared" si="63"/>
        <v>8</v>
      </c>
      <c r="AS148" s="19">
        <f t="shared" si="64"/>
        <v>39.405921758862938</v>
      </c>
      <c r="AT148" s="107">
        <f t="shared" si="65"/>
        <v>61.776935376415722</v>
      </c>
      <c r="AU148" s="100">
        <f t="shared" si="66"/>
        <v>5.710478728466736</v>
      </c>
      <c r="AV148" s="46">
        <f t="shared" si="67"/>
        <v>9.5174645474445594</v>
      </c>
      <c r="AW148" s="48">
        <f t="shared" si="68"/>
        <v>84.593822128836138</v>
      </c>
      <c r="AX148" s="18">
        <f t="shared" si="69"/>
        <v>8</v>
      </c>
      <c r="AY148" s="117">
        <f t="shared" si="70"/>
        <v>20</v>
      </c>
      <c r="AZ148" s="151">
        <v>6</v>
      </c>
      <c r="BA148" s="21">
        <f t="shared" si="71"/>
        <v>11.420957456933472</v>
      </c>
      <c r="BB148" s="20">
        <v>1</v>
      </c>
      <c r="BC148" s="36"/>
      <c r="BD148" s="20">
        <v>4</v>
      </c>
      <c r="BE148" s="20">
        <f t="shared" si="50"/>
        <v>32</v>
      </c>
      <c r="BF148" s="20">
        <v>25</v>
      </c>
      <c r="BG148" s="20">
        <f t="shared" si="51"/>
        <v>200</v>
      </c>
      <c r="BH148" s="20">
        <v>3</v>
      </c>
      <c r="BI148" s="20">
        <v>47</v>
      </c>
      <c r="BJ148" s="20">
        <v>0</v>
      </c>
      <c r="BK148" s="20">
        <v>0</v>
      </c>
      <c r="BL148" s="20" t="s">
        <v>308</v>
      </c>
      <c r="BM148" s="20" t="s">
        <v>309</v>
      </c>
      <c r="BN148" s="76">
        <f t="shared" si="72"/>
        <v>26</v>
      </c>
      <c r="BO148" s="123">
        <f t="shared" si="73"/>
        <v>34</v>
      </c>
      <c r="BP148" s="71">
        <f t="shared" si="74"/>
        <v>34</v>
      </c>
      <c r="BQ148" s="138">
        <v>186</v>
      </c>
      <c r="BR148" s="138">
        <v>301</v>
      </c>
    </row>
    <row r="149" spans="1:73" s="63" customFormat="1" ht="19.5" thickBot="1" x14ac:dyDescent="0.35">
      <c r="A149" s="67" t="s">
        <v>216</v>
      </c>
      <c r="B149" s="67" t="s">
        <v>245</v>
      </c>
      <c r="C149" s="129" t="s">
        <v>259</v>
      </c>
      <c r="D149" s="148">
        <v>29996</v>
      </c>
      <c r="E149" s="148"/>
      <c r="F149" s="20">
        <v>223.9</v>
      </c>
      <c r="G149" s="18">
        <f t="shared" si="52"/>
        <v>10</v>
      </c>
      <c r="H149" s="117">
        <f t="shared" si="53"/>
        <v>3</v>
      </c>
      <c r="I149" s="68" t="s">
        <v>285</v>
      </c>
      <c r="J149" s="69">
        <f t="shared" si="54"/>
        <v>3</v>
      </c>
      <c r="K149" s="17">
        <v>5</v>
      </c>
      <c r="L149" s="17">
        <v>0</v>
      </c>
      <c r="M149" s="17">
        <v>0</v>
      </c>
      <c r="N149" s="17">
        <v>0</v>
      </c>
      <c r="O149" s="17">
        <v>0</v>
      </c>
      <c r="P149" s="17">
        <v>0</v>
      </c>
      <c r="Q149" s="17">
        <v>0</v>
      </c>
      <c r="R149" s="17">
        <v>0</v>
      </c>
      <c r="S149" s="17">
        <v>1</v>
      </c>
      <c r="T149" s="17">
        <v>0</v>
      </c>
      <c r="U149" s="17">
        <v>0</v>
      </c>
      <c r="V149" s="157">
        <v>17585</v>
      </c>
      <c r="W149" s="157">
        <v>17585</v>
      </c>
      <c r="X149" s="84">
        <v>4</v>
      </c>
      <c r="Y149" s="84">
        <v>0</v>
      </c>
      <c r="Z149" s="84">
        <v>0</v>
      </c>
      <c r="AA149" s="168">
        <v>0</v>
      </c>
      <c r="AB149" s="168">
        <v>0</v>
      </c>
      <c r="AC149" s="168">
        <v>0</v>
      </c>
      <c r="AD149" s="88">
        <v>0</v>
      </c>
      <c r="AE149" s="88">
        <v>0</v>
      </c>
      <c r="AF149" s="88">
        <v>0</v>
      </c>
      <c r="AG149" s="80">
        <v>0</v>
      </c>
      <c r="AH149" s="89">
        <f t="shared" si="55"/>
        <v>4</v>
      </c>
      <c r="AI149" s="13">
        <f t="shared" si="56"/>
        <v>527.54999999999995</v>
      </c>
      <c r="AJ149" s="13">
        <f t="shared" si="57"/>
        <v>208</v>
      </c>
      <c r="AK149" s="18">
        <v>2</v>
      </c>
      <c r="AL149" s="13">
        <v>206</v>
      </c>
      <c r="AM149" s="50">
        <f t="shared" si="58"/>
        <v>15.826499999999999</v>
      </c>
      <c r="AN149" s="104">
        <f t="shared" si="59"/>
        <v>4.7479499999999994</v>
      </c>
      <c r="AO149" s="102">
        <f t="shared" si="60"/>
        <v>2.6905049999999999</v>
      </c>
      <c r="AP149" s="19">
        <f t="shared" si="61"/>
        <v>60.572457586958585</v>
      </c>
      <c r="AQ149" s="18">
        <f t="shared" si="62"/>
        <v>5</v>
      </c>
      <c r="AR149" s="117">
        <f t="shared" si="63"/>
        <v>8</v>
      </c>
      <c r="AS149" s="19">
        <f t="shared" si="64"/>
        <v>39.427542413041422</v>
      </c>
      <c r="AT149" s="107">
        <f t="shared" si="65"/>
        <v>77.56019135884786</v>
      </c>
      <c r="AU149" s="100">
        <f t="shared" si="66"/>
        <v>13.335111348179758</v>
      </c>
      <c r="AV149" s="46">
        <f t="shared" si="67"/>
        <v>13.335111348179758</v>
      </c>
      <c r="AW149" s="48">
        <f t="shared" si="68"/>
        <v>82.806758061642512</v>
      </c>
      <c r="AX149" s="18">
        <f t="shared" si="69"/>
        <v>8</v>
      </c>
      <c r="AY149" s="117">
        <f t="shared" si="70"/>
        <v>20</v>
      </c>
      <c r="AZ149" s="151">
        <v>6</v>
      </c>
      <c r="BA149" s="21">
        <f t="shared" si="71"/>
        <v>20.002667022269637</v>
      </c>
      <c r="BB149" s="20">
        <v>0</v>
      </c>
      <c r="BC149" s="36"/>
      <c r="BD149" s="20">
        <v>1</v>
      </c>
      <c r="BE149" s="20">
        <f t="shared" si="50"/>
        <v>8</v>
      </c>
      <c r="BF149" s="20">
        <v>8</v>
      </c>
      <c r="BG149" s="20">
        <f t="shared" si="51"/>
        <v>64</v>
      </c>
      <c r="BH149" s="20">
        <v>0</v>
      </c>
      <c r="BI149" s="20">
        <v>18</v>
      </c>
      <c r="BJ149" s="20">
        <v>5</v>
      </c>
      <c r="BK149" s="20">
        <v>0</v>
      </c>
      <c r="BL149" s="20" t="s">
        <v>308</v>
      </c>
      <c r="BM149" s="20" t="s">
        <v>309</v>
      </c>
      <c r="BN149" s="71">
        <f t="shared" si="72"/>
        <v>31</v>
      </c>
      <c r="BO149" s="123">
        <f t="shared" si="73"/>
        <v>39</v>
      </c>
      <c r="BP149" s="71">
        <f t="shared" si="74"/>
        <v>34</v>
      </c>
      <c r="BQ149" s="138">
        <v>165</v>
      </c>
      <c r="BR149" s="138">
        <v>362</v>
      </c>
    </row>
    <row r="150" spans="1:73" s="63" customFormat="1" ht="19.5" thickBot="1" x14ac:dyDescent="0.35">
      <c r="A150" s="67" t="s">
        <v>58</v>
      </c>
      <c r="B150" s="67" t="s">
        <v>59</v>
      </c>
      <c r="C150" s="129" t="s">
        <v>72</v>
      </c>
      <c r="D150" s="148">
        <v>14364</v>
      </c>
      <c r="E150" s="148"/>
      <c r="F150" s="22">
        <v>345</v>
      </c>
      <c r="G150" s="18">
        <f t="shared" si="52"/>
        <v>10</v>
      </c>
      <c r="H150" s="117">
        <f t="shared" si="53"/>
        <v>3</v>
      </c>
      <c r="I150" s="68" t="s">
        <v>284</v>
      </c>
      <c r="J150" s="69">
        <f t="shared" si="54"/>
        <v>5</v>
      </c>
      <c r="K150" s="17">
        <v>2</v>
      </c>
      <c r="L150" s="17">
        <v>0</v>
      </c>
      <c r="M150" s="17">
        <v>0</v>
      </c>
      <c r="N150" s="17">
        <v>0</v>
      </c>
      <c r="O150" s="17">
        <v>0</v>
      </c>
      <c r="P150" s="17">
        <v>0</v>
      </c>
      <c r="Q150" s="17">
        <v>0</v>
      </c>
      <c r="R150" s="17">
        <v>0</v>
      </c>
      <c r="S150" s="17">
        <v>0</v>
      </c>
      <c r="T150" s="17">
        <v>0</v>
      </c>
      <c r="U150" s="17">
        <v>0</v>
      </c>
      <c r="V150" s="157">
        <v>10566</v>
      </c>
      <c r="W150" s="157">
        <v>10566</v>
      </c>
      <c r="X150" s="84">
        <v>1</v>
      </c>
      <c r="Y150" s="84">
        <v>0</v>
      </c>
      <c r="Z150" s="84">
        <v>0</v>
      </c>
      <c r="AA150" s="168">
        <v>1</v>
      </c>
      <c r="AB150" s="168">
        <v>0</v>
      </c>
      <c r="AC150" s="168">
        <v>0</v>
      </c>
      <c r="AD150" s="88">
        <v>1</v>
      </c>
      <c r="AE150" s="88">
        <v>0</v>
      </c>
      <c r="AF150" s="88">
        <v>0</v>
      </c>
      <c r="AG150" s="80">
        <v>0</v>
      </c>
      <c r="AH150" s="89">
        <f t="shared" si="55"/>
        <v>3</v>
      </c>
      <c r="AI150" s="13">
        <f t="shared" si="56"/>
        <v>316.98</v>
      </c>
      <c r="AJ150" s="13">
        <f t="shared" si="57"/>
        <v>125</v>
      </c>
      <c r="AK150" s="18">
        <v>1</v>
      </c>
      <c r="AL150" s="13">
        <v>124</v>
      </c>
      <c r="AM150" s="50">
        <f t="shared" si="58"/>
        <v>9.5094000000000012</v>
      </c>
      <c r="AN150" s="104">
        <f t="shared" si="59"/>
        <v>2.8528200000000004</v>
      </c>
      <c r="AO150" s="102">
        <f t="shared" si="60"/>
        <v>1.6165980000000002</v>
      </c>
      <c r="AP150" s="19">
        <f t="shared" si="61"/>
        <v>60.565335352388161</v>
      </c>
      <c r="AQ150" s="18">
        <f t="shared" si="62"/>
        <v>5</v>
      </c>
      <c r="AR150" s="117">
        <f t="shared" si="63"/>
        <v>8</v>
      </c>
      <c r="AS150" s="19">
        <f t="shared" si="64"/>
        <v>39.434664647611832</v>
      </c>
      <c r="AT150" s="107">
        <f t="shared" si="65"/>
        <v>97.318421052631578</v>
      </c>
      <c r="AU150" s="100">
        <f t="shared" si="66"/>
        <v>6.9618490671122242</v>
      </c>
      <c r="AV150" s="46">
        <f t="shared" si="67"/>
        <v>20.885547201336674</v>
      </c>
      <c r="AW150" s="48">
        <f t="shared" si="68"/>
        <v>78.53895801490512</v>
      </c>
      <c r="AX150" s="18">
        <f t="shared" si="69"/>
        <v>8</v>
      </c>
      <c r="AY150" s="117">
        <f t="shared" si="70"/>
        <v>20</v>
      </c>
      <c r="AZ150" s="151">
        <v>3</v>
      </c>
      <c r="BA150" s="21">
        <f t="shared" si="71"/>
        <v>20.885547201336674</v>
      </c>
      <c r="BB150" s="20">
        <v>1</v>
      </c>
      <c r="BC150" s="36"/>
      <c r="BD150" s="20">
        <v>3</v>
      </c>
      <c r="BE150" s="20">
        <f t="shared" si="50"/>
        <v>24</v>
      </c>
      <c r="BF150" s="20">
        <v>4</v>
      </c>
      <c r="BG150" s="20">
        <f t="shared" si="51"/>
        <v>32</v>
      </c>
      <c r="BH150" s="20">
        <v>2</v>
      </c>
      <c r="BI150" s="20">
        <v>8</v>
      </c>
      <c r="BJ150" s="20">
        <v>0</v>
      </c>
      <c r="BK150" s="20">
        <v>0</v>
      </c>
      <c r="BL150" s="20" t="s">
        <v>308</v>
      </c>
      <c r="BM150" s="20" t="s">
        <v>308</v>
      </c>
      <c r="BN150" s="76">
        <f t="shared" si="72"/>
        <v>28</v>
      </c>
      <c r="BO150" s="123">
        <f t="shared" si="73"/>
        <v>36</v>
      </c>
      <c r="BP150" s="71">
        <f t="shared" si="74"/>
        <v>36</v>
      </c>
      <c r="BQ150" s="138">
        <v>141</v>
      </c>
      <c r="BR150" s="138">
        <v>183</v>
      </c>
    </row>
    <row r="151" spans="1:73" s="63" customFormat="1" ht="19.5" thickBot="1" x14ac:dyDescent="0.35">
      <c r="A151" s="67" t="s">
        <v>216</v>
      </c>
      <c r="B151" s="67" t="s">
        <v>222</v>
      </c>
      <c r="C151" s="129" t="s">
        <v>268</v>
      </c>
      <c r="D151" s="148">
        <v>20842</v>
      </c>
      <c r="E151" s="148"/>
      <c r="F151" s="20">
        <v>155.1</v>
      </c>
      <c r="G151" s="18">
        <f t="shared" si="52"/>
        <v>10</v>
      </c>
      <c r="H151" s="117">
        <f t="shared" si="53"/>
        <v>3</v>
      </c>
      <c r="I151" s="68" t="s">
        <v>283</v>
      </c>
      <c r="J151" s="69">
        <f t="shared" si="54"/>
        <v>8</v>
      </c>
      <c r="K151" s="17">
        <v>7</v>
      </c>
      <c r="L151" s="17">
        <v>1</v>
      </c>
      <c r="M151" s="17">
        <v>0</v>
      </c>
      <c r="N151" s="17">
        <v>1</v>
      </c>
      <c r="O151" s="17">
        <v>0</v>
      </c>
      <c r="P151" s="17">
        <v>0</v>
      </c>
      <c r="Q151" s="17">
        <v>0</v>
      </c>
      <c r="R151" s="17">
        <v>0</v>
      </c>
      <c r="S151" s="17">
        <v>0</v>
      </c>
      <c r="T151" s="17">
        <v>0</v>
      </c>
      <c r="U151" s="17">
        <v>0</v>
      </c>
      <c r="V151" s="157">
        <v>24083</v>
      </c>
      <c r="W151" s="157">
        <v>24083</v>
      </c>
      <c r="X151" s="84">
        <v>0</v>
      </c>
      <c r="Y151" s="84">
        <v>0</v>
      </c>
      <c r="Z151" s="84">
        <v>0</v>
      </c>
      <c r="AA151" s="168">
        <v>0</v>
      </c>
      <c r="AB151" s="168">
        <v>0</v>
      </c>
      <c r="AC151" s="168">
        <v>0</v>
      </c>
      <c r="AD151" s="88">
        <v>0</v>
      </c>
      <c r="AE151" s="88">
        <v>0</v>
      </c>
      <c r="AF151" s="88">
        <v>0</v>
      </c>
      <c r="AG151" s="80">
        <v>0</v>
      </c>
      <c r="AH151" s="89">
        <f t="shared" si="55"/>
        <v>0</v>
      </c>
      <c r="AI151" s="13">
        <f t="shared" si="56"/>
        <v>722.49</v>
      </c>
      <c r="AJ151" s="13">
        <f t="shared" si="57"/>
        <v>285</v>
      </c>
      <c r="AK151" s="18">
        <v>0</v>
      </c>
      <c r="AL151" s="13">
        <v>285</v>
      </c>
      <c r="AM151" s="50">
        <f t="shared" si="58"/>
        <v>21.674700000000001</v>
      </c>
      <c r="AN151" s="104">
        <f t="shared" si="59"/>
        <v>6.5024100000000002</v>
      </c>
      <c r="AO151" s="102">
        <f t="shared" si="60"/>
        <v>3.6846990000000006</v>
      </c>
      <c r="AP151" s="19">
        <f t="shared" si="61"/>
        <v>60.553087239961798</v>
      </c>
      <c r="AQ151" s="18">
        <f t="shared" si="62"/>
        <v>5</v>
      </c>
      <c r="AR151" s="130">
        <f t="shared" si="63"/>
        <v>8</v>
      </c>
      <c r="AS151" s="19">
        <f t="shared" si="64"/>
        <v>39.446912760038202</v>
      </c>
      <c r="AT151" s="107">
        <f t="shared" si="65"/>
        <v>152.87308799539394</v>
      </c>
      <c r="AU151" s="100">
        <f t="shared" si="66"/>
        <v>0</v>
      </c>
      <c r="AV151" s="46">
        <f t="shared" si="67"/>
        <v>0</v>
      </c>
      <c r="AW151" s="48">
        <f t="shared" si="68"/>
        <v>100</v>
      </c>
      <c r="AX151" s="18">
        <f t="shared" si="69"/>
        <v>10</v>
      </c>
      <c r="AY151" s="117">
        <f t="shared" si="70"/>
        <v>25</v>
      </c>
      <c r="AZ151" s="151">
        <v>2</v>
      </c>
      <c r="BA151" s="21">
        <f t="shared" si="71"/>
        <v>9.5960080606467706</v>
      </c>
      <c r="BB151" s="20">
        <v>1</v>
      </c>
      <c r="BC151" s="37"/>
      <c r="BD151" s="28">
        <v>2</v>
      </c>
      <c r="BE151" s="20">
        <f t="shared" si="50"/>
        <v>16</v>
      </c>
      <c r="BF151" s="28">
        <v>2</v>
      </c>
      <c r="BG151" s="20">
        <f t="shared" si="51"/>
        <v>16</v>
      </c>
      <c r="BH151" s="28">
        <v>4</v>
      </c>
      <c r="BI151" s="28">
        <v>21</v>
      </c>
      <c r="BJ151" s="28">
        <v>0</v>
      </c>
      <c r="BK151" s="28">
        <v>0</v>
      </c>
      <c r="BL151" s="28" t="s">
        <v>308</v>
      </c>
      <c r="BM151" s="28" t="s">
        <v>309</v>
      </c>
      <c r="BN151" s="71">
        <f t="shared" si="72"/>
        <v>33</v>
      </c>
      <c r="BO151" s="120">
        <f t="shared" si="73"/>
        <v>44</v>
      </c>
      <c r="BP151" s="70">
        <f t="shared" si="74"/>
        <v>44</v>
      </c>
      <c r="BQ151" s="138">
        <v>131</v>
      </c>
      <c r="BR151" s="138">
        <v>238</v>
      </c>
    </row>
    <row r="152" spans="1:73" s="63" customFormat="1" ht="19.5" thickBot="1" x14ac:dyDescent="0.35">
      <c r="A152" s="67" t="s">
        <v>2</v>
      </c>
      <c r="B152" s="67" t="s">
        <v>36</v>
      </c>
      <c r="C152" s="129" t="s">
        <v>41</v>
      </c>
      <c r="D152" s="148">
        <v>18436</v>
      </c>
      <c r="E152" s="148"/>
      <c r="F152" s="16">
        <v>556.6</v>
      </c>
      <c r="G152" s="18">
        <f t="shared" si="52"/>
        <v>10</v>
      </c>
      <c r="H152" s="117">
        <f t="shared" si="53"/>
        <v>5</v>
      </c>
      <c r="I152" s="68" t="s">
        <v>285</v>
      </c>
      <c r="J152" s="69">
        <f t="shared" si="54"/>
        <v>3</v>
      </c>
      <c r="K152" s="26">
        <v>1</v>
      </c>
      <c r="L152" s="26">
        <v>0</v>
      </c>
      <c r="M152" s="26">
        <v>0</v>
      </c>
      <c r="N152" s="26">
        <v>0</v>
      </c>
      <c r="O152" s="26">
        <v>0</v>
      </c>
      <c r="P152" s="26">
        <v>0</v>
      </c>
      <c r="Q152" s="26">
        <v>0</v>
      </c>
      <c r="R152" s="17">
        <v>0</v>
      </c>
      <c r="S152" s="26">
        <v>0</v>
      </c>
      <c r="T152" s="26">
        <v>0</v>
      </c>
      <c r="U152" s="26">
        <v>0</v>
      </c>
      <c r="V152" s="157">
        <v>10190</v>
      </c>
      <c r="W152" s="157">
        <v>10190</v>
      </c>
      <c r="X152" s="84">
        <v>1</v>
      </c>
      <c r="Y152" s="84">
        <v>0</v>
      </c>
      <c r="Z152" s="84">
        <v>0</v>
      </c>
      <c r="AA152" s="168">
        <v>0</v>
      </c>
      <c r="AB152" s="168">
        <v>0</v>
      </c>
      <c r="AC152" s="168">
        <v>0</v>
      </c>
      <c r="AD152" s="88">
        <v>0</v>
      </c>
      <c r="AE152" s="88">
        <v>0</v>
      </c>
      <c r="AF152" s="88">
        <v>0</v>
      </c>
      <c r="AG152" s="80">
        <v>0</v>
      </c>
      <c r="AH152" s="89">
        <f t="shared" si="55"/>
        <v>1</v>
      </c>
      <c r="AI152" s="13">
        <f t="shared" si="56"/>
        <v>305.7</v>
      </c>
      <c r="AJ152" s="13">
        <f t="shared" si="57"/>
        <v>122</v>
      </c>
      <c r="AK152" s="18">
        <v>0</v>
      </c>
      <c r="AL152" s="13">
        <v>122</v>
      </c>
      <c r="AM152" s="50">
        <f t="shared" si="58"/>
        <v>9.1709999999999994</v>
      </c>
      <c r="AN152" s="104">
        <f t="shared" si="59"/>
        <v>2.7513000000000001</v>
      </c>
      <c r="AO152" s="102">
        <f t="shared" si="60"/>
        <v>1.5590699999999997</v>
      </c>
      <c r="AP152" s="19">
        <f t="shared" si="61"/>
        <v>60.091593065096497</v>
      </c>
      <c r="AQ152" s="18">
        <f t="shared" si="62"/>
        <v>5</v>
      </c>
      <c r="AR152" s="117">
        <f t="shared" si="63"/>
        <v>8</v>
      </c>
      <c r="AS152" s="19">
        <f t="shared" si="64"/>
        <v>39.908406934903503</v>
      </c>
      <c r="AT152" s="107">
        <f t="shared" si="65"/>
        <v>73.125244087654593</v>
      </c>
      <c r="AU152" s="100">
        <f t="shared" si="66"/>
        <v>5.424170101974398</v>
      </c>
      <c r="AV152" s="46">
        <f t="shared" si="67"/>
        <v>5.424170101974398</v>
      </c>
      <c r="AW152" s="48">
        <f t="shared" si="68"/>
        <v>92.582356244209606</v>
      </c>
      <c r="AX152" s="18">
        <f t="shared" si="69"/>
        <v>8</v>
      </c>
      <c r="AY152" s="117">
        <f t="shared" si="70"/>
        <v>20</v>
      </c>
      <c r="AZ152" s="151">
        <v>3</v>
      </c>
      <c r="BA152" s="21">
        <f t="shared" si="71"/>
        <v>16.272510305923195</v>
      </c>
      <c r="BB152" s="20">
        <v>1</v>
      </c>
      <c r="BC152" s="36"/>
      <c r="BD152" s="20">
        <v>2</v>
      </c>
      <c r="BE152" s="20">
        <f t="shared" si="50"/>
        <v>16</v>
      </c>
      <c r="BF152" s="20">
        <v>3</v>
      </c>
      <c r="BG152" s="20">
        <f t="shared" si="51"/>
        <v>24</v>
      </c>
      <c r="BH152" s="20">
        <v>1</v>
      </c>
      <c r="BI152" s="20">
        <v>7</v>
      </c>
      <c r="BJ152" s="20">
        <v>10</v>
      </c>
      <c r="BK152" s="20">
        <v>0</v>
      </c>
      <c r="BL152" s="20" t="s">
        <v>356</v>
      </c>
      <c r="BM152" s="20" t="s">
        <v>357</v>
      </c>
      <c r="BN152" s="70">
        <f t="shared" si="72"/>
        <v>36</v>
      </c>
      <c r="BO152" s="123">
        <f t="shared" si="73"/>
        <v>46</v>
      </c>
      <c r="BP152" s="71">
        <f t="shared" si="74"/>
        <v>36</v>
      </c>
      <c r="BQ152" s="138">
        <v>69</v>
      </c>
      <c r="BR152" s="138">
        <v>103</v>
      </c>
      <c r="BS152" s="62"/>
      <c r="BT152" s="62"/>
      <c r="BU152" s="62"/>
    </row>
    <row r="153" spans="1:73" s="63" customFormat="1" ht="19.5" thickBot="1" x14ac:dyDescent="0.35">
      <c r="A153" s="67" t="s">
        <v>58</v>
      </c>
      <c r="B153" s="67" t="s">
        <v>59</v>
      </c>
      <c r="C153" s="129" t="s">
        <v>68</v>
      </c>
      <c r="D153" s="148">
        <v>133215</v>
      </c>
      <c r="E153" s="148"/>
      <c r="F153" s="23">
        <v>3560.6</v>
      </c>
      <c r="G153" s="18">
        <f t="shared" si="52"/>
        <v>10</v>
      </c>
      <c r="H153" s="117">
        <f t="shared" si="53"/>
        <v>10</v>
      </c>
      <c r="I153" s="68" t="s">
        <v>285</v>
      </c>
      <c r="J153" s="69">
        <f t="shared" si="54"/>
        <v>3</v>
      </c>
      <c r="K153" s="17">
        <v>3</v>
      </c>
      <c r="L153" s="17">
        <v>2</v>
      </c>
      <c r="M153" s="17">
        <v>5</v>
      </c>
      <c r="N153" s="17">
        <v>1</v>
      </c>
      <c r="O153" s="17">
        <v>1</v>
      </c>
      <c r="P153" s="17">
        <v>2</v>
      </c>
      <c r="Q153" s="17">
        <v>0</v>
      </c>
      <c r="R153" s="17">
        <v>0</v>
      </c>
      <c r="S153" s="17">
        <v>0</v>
      </c>
      <c r="T153" s="17">
        <v>0</v>
      </c>
      <c r="U153" s="17">
        <v>0</v>
      </c>
      <c r="V153" s="157">
        <v>55617</v>
      </c>
      <c r="W153" s="157">
        <v>55617</v>
      </c>
      <c r="X153" s="84">
        <v>17</v>
      </c>
      <c r="Y153" s="84">
        <v>187</v>
      </c>
      <c r="Z153" s="84">
        <v>2</v>
      </c>
      <c r="AA153" s="168">
        <v>4</v>
      </c>
      <c r="AB153" s="168">
        <v>0</v>
      </c>
      <c r="AC153" s="168">
        <v>0</v>
      </c>
      <c r="AD153" s="88">
        <v>5</v>
      </c>
      <c r="AE153" s="88">
        <v>12</v>
      </c>
      <c r="AF153" s="88">
        <v>0</v>
      </c>
      <c r="AG153" s="80">
        <v>1</v>
      </c>
      <c r="AH153" s="89">
        <f t="shared" si="55"/>
        <v>228</v>
      </c>
      <c r="AI153" s="13">
        <f t="shared" si="56"/>
        <v>1668.51</v>
      </c>
      <c r="AJ153" s="13">
        <f t="shared" si="57"/>
        <v>667</v>
      </c>
      <c r="AK153" s="18">
        <v>14</v>
      </c>
      <c r="AL153" s="13">
        <v>653</v>
      </c>
      <c r="AM153" s="50">
        <f t="shared" si="58"/>
        <v>50.055299999999995</v>
      </c>
      <c r="AN153" s="104">
        <f t="shared" si="59"/>
        <v>15.016589999999999</v>
      </c>
      <c r="AO153" s="102">
        <f t="shared" si="60"/>
        <v>8.5094009999999987</v>
      </c>
      <c r="AP153" s="19">
        <f t="shared" si="61"/>
        <v>60.024213220178481</v>
      </c>
      <c r="AQ153" s="18">
        <f t="shared" si="62"/>
        <v>5</v>
      </c>
      <c r="AR153" s="117">
        <f t="shared" si="63"/>
        <v>8</v>
      </c>
      <c r="AS153" s="19">
        <f t="shared" si="64"/>
        <v>39.975786779821512</v>
      </c>
      <c r="AT153" s="107">
        <f t="shared" si="65"/>
        <v>55.234989303006408</v>
      </c>
      <c r="AU153" s="100">
        <f t="shared" si="66"/>
        <v>154.63724055098899</v>
      </c>
      <c r="AV153" s="46">
        <f t="shared" si="67"/>
        <v>171.15189730886161</v>
      </c>
      <c r="AW153" s="48">
        <f t="shared" si="68"/>
        <v>-209.86137495195624</v>
      </c>
      <c r="AX153" s="18">
        <f t="shared" si="69"/>
        <v>0</v>
      </c>
      <c r="AY153" s="117">
        <f t="shared" si="70"/>
        <v>0</v>
      </c>
      <c r="AZ153" s="151">
        <v>37</v>
      </c>
      <c r="BA153" s="21">
        <f t="shared" si="71"/>
        <v>27.774650001876669</v>
      </c>
      <c r="BB153" s="20">
        <v>3</v>
      </c>
      <c r="BC153" s="36"/>
      <c r="BD153" s="20">
        <v>90</v>
      </c>
      <c r="BE153" s="20">
        <f t="shared" si="50"/>
        <v>720</v>
      </c>
      <c r="BF153" s="20">
        <v>202</v>
      </c>
      <c r="BG153" s="20">
        <f t="shared" si="51"/>
        <v>1616</v>
      </c>
      <c r="BH153" s="20">
        <v>21</v>
      </c>
      <c r="BI153" s="20">
        <v>17</v>
      </c>
      <c r="BJ153" s="20">
        <v>10</v>
      </c>
      <c r="BK153" s="20">
        <v>15</v>
      </c>
      <c r="BL153" s="20" t="s">
        <v>308</v>
      </c>
      <c r="BM153" s="20" t="s">
        <v>309</v>
      </c>
      <c r="BN153" s="71">
        <f t="shared" si="72"/>
        <v>28</v>
      </c>
      <c r="BO153" s="123">
        <f t="shared" si="73"/>
        <v>31</v>
      </c>
      <c r="BP153" s="71">
        <f t="shared" si="74"/>
        <v>36</v>
      </c>
      <c r="BQ153" s="138">
        <v>824</v>
      </c>
      <c r="BR153" s="138">
        <v>823</v>
      </c>
    </row>
    <row r="154" spans="1:73" s="63" customFormat="1" ht="19.5" thickBot="1" x14ac:dyDescent="0.35">
      <c r="A154" s="67" t="s">
        <v>124</v>
      </c>
      <c r="B154" s="67" t="s">
        <v>125</v>
      </c>
      <c r="C154" s="129" t="s">
        <v>129</v>
      </c>
      <c r="D154" s="148">
        <v>10745</v>
      </c>
      <c r="E154" s="148"/>
      <c r="F154" s="16">
        <v>84.1</v>
      </c>
      <c r="G154" s="18">
        <f t="shared" si="52"/>
        <v>8</v>
      </c>
      <c r="H154" s="117">
        <f t="shared" si="53"/>
        <v>0</v>
      </c>
      <c r="I154" s="68" t="s">
        <v>284</v>
      </c>
      <c r="J154" s="69">
        <f t="shared" si="54"/>
        <v>5</v>
      </c>
      <c r="K154" s="17">
        <v>4</v>
      </c>
      <c r="L154" s="17">
        <v>0</v>
      </c>
      <c r="M154" s="17">
        <v>0</v>
      </c>
      <c r="N154" s="17">
        <v>0</v>
      </c>
      <c r="O154" s="17">
        <v>0</v>
      </c>
      <c r="P154" s="17">
        <v>0</v>
      </c>
      <c r="Q154" s="17">
        <v>0</v>
      </c>
      <c r="R154" s="17">
        <v>0</v>
      </c>
      <c r="S154" s="17">
        <v>0</v>
      </c>
      <c r="T154" s="17">
        <v>0</v>
      </c>
      <c r="U154" s="17">
        <v>0</v>
      </c>
      <c r="V154" s="157">
        <v>6277</v>
      </c>
      <c r="W154" s="157">
        <v>6277</v>
      </c>
      <c r="X154" s="84">
        <v>0</v>
      </c>
      <c r="Y154" s="84">
        <v>0</v>
      </c>
      <c r="Z154" s="84">
        <v>0</v>
      </c>
      <c r="AA154" s="168">
        <v>0</v>
      </c>
      <c r="AB154" s="168">
        <v>0</v>
      </c>
      <c r="AC154" s="168">
        <v>0</v>
      </c>
      <c r="AD154" s="88">
        <v>0</v>
      </c>
      <c r="AE154" s="88">
        <v>0</v>
      </c>
      <c r="AF154" s="88">
        <v>0</v>
      </c>
      <c r="AG154" s="80">
        <v>0</v>
      </c>
      <c r="AH154" s="89">
        <f t="shared" si="55"/>
        <v>0</v>
      </c>
      <c r="AI154" s="13">
        <f t="shared" si="56"/>
        <v>188.31</v>
      </c>
      <c r="AJ154" s="13">
        <f t="shared" si="57"/>
        <v>76</v>
      </c>
      <c r="AK154" s="18">
        <v>1</v>
      </c>
      <c r="AL154" s="13">
        <v>75</v>
      </c>
      <c r="AM154" s="50">
        <f t="shared" si="58"/>
        <v>5.6493000000000002</v>
      </c>
      <c r="AN154" s="104">
        <f t="shared" si="59"/>
        <v>1.6947900000000002</v>
      </c>
      <c r="AO154" s="102">
        <f t="shared" si="60"/>
        <v>0.96038100000000004</v>
      </c>
      <c r="AP154" s="19">
        <f t="shared" si="61"/>
        <v>59.641017471191127</v>
      </c>
      <c r="AQ154" s="18">
        <f t="shared" si="62"/>
        <v>5</v>
      </c>
      <c r="AR154" s="117">
        <f t="shared" si="63"/>
        <v>8</v>
      </c>
      <c r="AS154" s="19">
        <f t="shared" si="64"/>
        <v>40.35898252880888</v>
      </c>
      <c r="AT154" s="107">
        <f t="shared" si="65"/>
        <v>77.28684039087949</v>
      </c>
      <c r="AU154" s="100">
        <f t="shared" si="66"/>
        <v>0</v>
      </c>
      <c r="AV154" s="46">
        <f t="shared" si="67"/>
        <v>0</v>
      </c>
      <c r="AW154" s="48">
        <f t="shared" si="68"/>
        <v>100</v>
      </c>
      <c r="AX154" s="18">
        <f t="shared" si="69"/>
        <v>10</v>
      </c>
      <c r="AY154" s="117">
        <f t="shared" si="70"/>
        <v>25</v>
      </c>
      <c r="AZ154" s="151">
        <v>1</v>
      </c>
      <c r="BA154" s="21">
        <f t="shared" si="71"/>
        <v>9.3066542577943228</v>
      </c>
      <c r="BB154" s="20">
        <v>1</v>
      </c>
      <c r="BC154" s="36"/>
      <c r="BD154" s="20">
        <v>8</v>
      </c>
      <c r="BE154" s="20">
        <f t="shared" si="50"/>
        <v>64</v>
      </c>
      <c r="BF154" s="20">
        <v>8</v>
      </c>
      <c r="BG154" s="20">
        <f t="shared" si="51"/>
        <v>64</v>
      </c>
      <c r="BH154" s="28">
        <v>1</v>
      </c>
      <c r="BI154" s="28">
        <v>14</v>
      </c>
      <c r="BJ154" s="28">
        <v>0</v>
      </c>
      <c r="BK154" s="28">
        <v>0</v>
      </c>
      <c r="BL154" s="28" t="s">
        <v>308</v>
      </c>
      <c r="BM154" s="28" t="s">
        <v>309</v>
      </c>
      <c r="BN154" s="71">
        <f t="shared" si="72"/>
        <v>28</v>
      </c>
      <c r="BO154" s="123">
        <f t="shared" si="73"/>
        <v>38</v>
      </c>
      <c r="BP154" s="71">
        <f t="shared" si="74"/>
        <v>38</v>
      </c>
      <c r="BQ154" s="138">
        <v>24</v>
      </c>
      <c r="BR154" s="138">
        <v>97</v>
      </c>
    </row>
    <row r="155" spans="1:73" s="63" customFormat="1" ht="19.5" thickBot="1" x14ac:dyDescent="0.35">
      <c r="A155" s="67" t="s">
        <v>124</v>
      </c>
      <c r="B155" s="67" t="s">
        <v>125</v>
      </c>
      <c r="C155" s="129" t="s">
        <v>141</v>
      </c>
      <c r="D155" s="148">
        <v>6422</v>
      </c>
      <c r="E155" s="148"/>
      <c r="F155" s="16">
        <v>45.8</v>
      </c>
      <c r="G155" s="18">
        <f t="shared" si="52"/>
        <v>3</v>
      </c>
      <c r="H155" s="117">
        <f t="shared" si="53"/>
        <v>0</v>
      </c>
      <c r="I155" s="68" t="s">
        <v>284</v>
      </c>
      <c r="J155" s="69">
        <f t="shared" si="54"/>
        <v>5</v>
      </c>
      <c r="K155" s="17">
        <v>3</v>
      </c>
      <c r="L155" s="17">
        <v>0</v>
      </c>
      <c r="M155" s="17">
        <v>0</v>
      </c>
      <c r="N155" s="17">
        <v>0</v>
      </c>
      <c r="O155" s="17">
        <v>0</v>
      </c>
      <c r="P155" s="17">
        <v>0</v>
      </c>
      <c r="Q155" s="17">
        <v>0</v>
      </c>
      <c r="R155" s="17">
        <v>0</v>
      </c>
      <c r="S155" s="17">
        <v>0</v>
      </c>
      <c r="T155" s="17">
        <v>0</v>
      </c>
      <c r="U155" s="17">
        <v>0</v>
      </c>
      <c r="V155" s="157">
        <v>3961</v>
      </c>
      <c r="W155" s="157">
        <v>3961</v>
      </c>
      <c r="X155" s="84">
        <v>0</v>
      </c>
      <c r="Y155" s="84">
        <v>0</v>
      </c>
      <c r="Z155" s="84">
        <v>0</v>
      </c>
      <c r="AA155" s="168">
        <v>0</v>
      </c>
      <c r="AB155" s="168">
        <v>0</v>
      </c>
      <c r="AC155" s="168">
        <v>0</v>
      </c>
      <c r="AD155" s="88">
        <v>0</v>
      </c>
      <c r="AE155" s="88">
        <v>0</v>
      </c>
      <c r="AF155" s="88">
        <v>0</v>
      </c>
      <c r="AG155" s="80">
        <v>0</v>
      </c>
      <c r="AH155" s="89">
        <f t="shared" si="55"/>
        <v>0</v>
      </c>
      <c r="AI155" s="13">
        <f t="shared" si="56"/>
        <v>118.83</v>
      </c>
      <c r="AJ155" s="13">
        <f t="shared" si="57"/>
        <v>48</v>
      </c>
      <c r="AK155" s="18">
        <v>1</v>
      </c>
      <c r="AL155" s="13">
        <v>47</v>
      </c>
      <c r="AM155" s="50">
        <f t="shared" si="58"/>
        <v>3.5649000000000002</v>
      </c>
      <c r="AN155" s="104">
        <f t="shared" si="59"/>
        <v>1.0694699999999999</v>
      </c>
      <c r="AO155" s="102">
        <f t="shared" si="60"/>
        <v>0.60603300000000004</v>
      </c>
      <c r="AP155" s="19">
        <f t="shared" si="61"/>
        <v>59.60616006059076</v>
      </c>
      <c r="AQ155" s="18">
        <f t="shared" si="62"/>
        <v>5</v>
      </c>
      <c r="AR155" s="117">
        <f t="shared" si="63"/>
        <v>8</v>
      </c>
      <c r="AS155" s="19">
        <f t="shared" si="64"/>
        <v>40.39383993940924</v>
      </c>
      <c r="AT155" s="107">
        <f t="shared" si="65"/>
        <v>81.60079414512613</v>
      </c>
      <c r="AU155" s="100">
        <f t="shared" si="66"/>
        <v>0</v>
      </c>
      <c r="AV155" s="46">
        <f t="shared" si="67"/>
        <v>0</v>
      </c>
      <c r="AW155" s="48">
        <f t="shared" si="68"/>
        <v>100</v>
      </c>
      <c r="AX155" s="18">
        <f t="shared" si="69"/>
        <v>10</v>
      </c>
      <c r="AY155" s="117">
        <f t="shared" si="70"/>
        <v>25</v>
      </c>
      <c r="AZ155" s="151">
        <v>0</v>
      </c>
      <c r="BA155" s="21">
        <f t="shared" si="71"/>
        <v>0</v>
      </c>
      <c r="BB155" s="20">
        <v>0</v>
      </c>
      <c r="BC155" s="36" t="s">
        <v>313</v>
      </c>
      <c r="BD155" s="20">
        <v>5</v>
      </c>
      <c r="BE155" s="20">
        <f t="shared" si="50"/>
        <v>40</v>
      </c>
      <c r="BF155" s="20">
        <v>8</v>
      </c>
      <c r="BG155" s="20">
        <f t="shared" si="51"/>
        <v>64</v>
      </c>
      <c r="BH155" s="28">
        <v>0</v>
      </c>
      <c r="BI155" s="28">
        <v>7</v>
      </c>
      <c r="BJ155" s="28">
        <v>0</v>
      </c>
      <c r="BK155" s="28">
        <v>0</v>
      </c>
      <c r="BL155" s="28" t="s">
        <v>308</v>
      </c>
      <c r="BM155" s="28" t="s">
        <v>309</v>
      </c>
      <c r="BN155" s="76">
        <f t="shared" si="72"/>
        <v>23</v>
      </c>
      <c r="BO155" s="123">
        <f t="shared" si="73"/>
        <v>38</v>
      </c>
      <c r="BP155" s="71">
        <f t="shared" si="74"/>
        <v>38</v>
      </c>
      <c r="BQ155" s="138">
        <v>28</v>
      </c>
      <c r="BR155" s="138">
        <v>32</v>
      </c>
    </row>
    <row r="156" spans="1:73" s="63" customFormat="1" ht="19.5" thickBot="1" x14ac:dyDescent="0.35">
      <c r="A156" s="67" t="s">
        <v>216</v>
      </c>
      <c r="B156" s="67" t="s">
        <v>245</v>
      </c>
      <c r="C156" s="129" t="s">
        <v>262</v>
      </c>
      <c r="D156" s="148">
        <v>6268</v>
      </c>
      <c r="E156" s="148"/>
      <c r="F156" s="20">
        <v>252.2</v>
      </c>
      <c r="G156" s="18">
        <f t="shared" si="52"/>
        <v>10</v>
      </c>
      <c r="H156" s="117">
        <f t="shared" si="53"/>
        <v>3</v>
      </c>
      <c r="I156" s="68" t="s">
        <v>283</v>
      </c>
      <c r="J156" s="69">
        <f t="shared" si="54"/>
        <v>8</v>
      </c>
      <c r="K156" s="17">
        <v>3</v>
      </c>
      <c r="L156" s="17">
        <v>0</v>
      </c>
      <c r="M156" s="17">
        <v>0</v>
      </c>
      <c r="N156" s="17">
        <v>0</v>
      </c>
      <c r="O156" s="17">
        <v>0</v>
      </c>
      <c r="P156" s="17">
        <v>0</v>
      </c>
      <c r="Q156" s="17">
        <v>0</v>
      </c>
      <c r="R156" s="17">
        <v>0</v>
      </c>
      <c r="S156" s="17">
        <v>0</v>
      </c>
      <c r="T156" s="17">
        <v>0</v>
      </c>
      <c r="U156" s="17">
        <v>0</v>
      </c>
      <c r="V156" s="157">
        <v>3950</v>
      </c>
      <c r="W156" s="157">
        <v>3950</v>
      </c>
      <c r="X156" s="84">
        <v>0</v>
      </c>
      <c r="Y156" s="84">
        <v>0</v>
      </c>
      <c r="Z156" s="84">
        <v>0</v>
      </c>
      <c r="AA156" s="168">
        <v>0</v>
      </c>
      <c r="AB156" s="168">
        <v>0</v>
      </c>
      <c r="AC156" s="168">
        <v>0</v>
      </c>
      <c r="AD156" s="88">
        <v>0</v>
      </c>
      <c r="AE156" s="88">
        <v>0</v>
      </c>
      <c r="AF156" s="88">
        <v>0</v>
      </c>
      <c r="AG156" s="80">
        <v>0</v>
      </c>
      <c r="AH156" s="89">
        <f t="shared" si="55"/>
        <v>0</v>
      </c>
      <c r="AI156" s="13">
        <f t="shared" si="56"/>
        <v>118.5</v>
      </c>
      <c r="AJ156" s="13">
        <f t="shared" si="57"/>
        <v>48</v>
      </c>
      <c r="AK156" s="18">
        <v>0</v>
      </c>
      <c r="AL156" s="13">
        <v>48</v>
      </c>
      <c r="AM156" s="50">
        <f t="shared" si="58"/>
        <v>3.5550000000000002</v>
      </c>
      <c r="AN156" s="104">
        <f t="shared" si="59"/>
        <v>1.0665</v>
      </c>
      <c r="AO156" s="102">
        <f t="shared" si="60"/>
        <v>0.60435000000000005</v>
      </c>
      <c r="AP156" s="19">
        <f t="shared" si="61"/>
        <v>59.493670886075947</v>
      </c>
      <c r="AQ156" s="18">
        <f t="shared" si="62"/>
        <v>5</v>
      </c>
      <c r="AR156" s="117">
        <f t="shared" si="63"/>
        <v>8</v>
      </c>
      <c r="AS156" s="19">
        <f t="shared" si="64"/>
        <v>40.506329113924053</v>
      </c>
      <c r="AT156" s="107">
        <f t="shared" si="65"/>
        <v>83.37348436502873</v>
      </c>
      <c r="AU156" s="100">
        <f t="shared" si="66"/>
        <v>0</v>
      </c>
      <c r="AV156" s="46">
        <f t="shared" si="67"/>
        <v>0</v>
      </c>
      <c r="AW156" s="48">
        <f t="shared" si="68"/>
        <v>100</v>
      </c>
      <c r="AX156" s="18">
        <f t="shared" si="69"/>
        <v>10</v>
      </c>
      <c r="AY156" s="117">
        <f t="shared" si="70"/>
        <v>25</v>
      </c>
      <c r="AZ156" s="151">
        <v>0</v>
      </c>
      <c r="BA156" s="21">
        <f t="shared" si="71"/>
        <v>0</v>
      </c>
      <c r="BB156" s="20">
        <v>0</v>
      </c>
      <c r="BC156" s="36"/>
      <c r="BD156" s="20">
        <v>1</v>
      </c>
      <c r="BE156" s="20">
        <f t="shared" si="50"/>
        <v>8</v>
      </c>
      <c r="BF156" s="20">
        <v>6</v>
      </c>
      <c r="BG156" s="20">
        <f t="shared" si="51"/>
        <v>48</v>
      </c>
      <c r="BH156" s="20">
        <v>0</v>
      </c>
      <c r="BI156" s="20">
        <v>7</v>
      </c>
      <c r="BJ156" s="20">
        <v>0</v>
      </c>
      <c r="BK156" s="20">
        <v>0</v>
      </c>
      <c r="BL156" s="20" t="s">
        <v>308</v>
      </c>
      <c r="BM156" s="20" t="s">
        <v>309</v>
      </c>
      <c r="BN156" s="71">
        <f t="shared" si="72"/>
        <v>33</v>
      </c>
      <c r="BO156" s="123">
        <f t="shared" si="73"/>
        <v>44</v>
      </c>
      <c r="BP156" s="71">
        <f t="shared" si="74"/>
        <v>44</v>
      </c>
      <c r="BQ156" s="138">
        <v>35</v>
      </c>
      <c r="BR156" s="138">
        <v>42</v>
      </c>
      <c r="BS156" s="62"/>
      <c r="BT156" s="62"/>
      <c r="BU156" s="62"/>
    </row>
    <row r="157" spans="1:73" s="63" customFormat="1" ht="19.5" thickBot="1" x14ac:dyDescent="0.35">
      <c r="A157" s="67" t="s">
        <v>2</v>
      </c>
      <c r="B157" s="67" t="s">
        <v>3</v>
      </c>
      <c r="C157" s="129" t="s">
        <v>30</v>
      </c>
      <c r="D157" s="148">
        <v>9851</v>
      </c>
      <c r="E157" s="148"/>
      <c r="F157" s="16">
        <v>137.6</v>
      </c>
      <c r="G157" s="18">
        <f t="shared" si="52"/>
        <v>10</v>
      </c>
      <c r="H157" s="117">
        <f t="shared" si="53"/>
        <v>3</v>
      </c>
      <c r="I157" s="68" t="s">
        <v>284</v>
      </c>
      <c r="J157" s="69">
        <f t="shared" si="54"/>
        <v>5</v>
      </c>
      <c r="K157" s="24">
        <v>3</v>
      </c>
      <c r="L157" s="24">
        <v>0</v>
      </c>
      <c r="M157" s="24">
        <v>0</v>
      </c>
      <c r="N157" s="24">
        <v>0</v>
      </c>
      <c r="O157" s="24">
        <v>0</v>
      </c>
      <c r="P157" s="24">
        <v>0</v>
      </c>
      <c r="Q157" s="24">
        <v>0</v>
      </c>
      <c r="R157" s="17">
        <v>0</v>
      </c>
      <c r="S157" s="24">
        <v>0</v>
      </c>
      <c r="T157" s="24">
        <v>0</v>
      </c>
      <c r="U157" s="24">
        <v>0</v>
      </c>
      <c r="V157" s="157">
        <v>8861</v>
      </c>
      <c r="W157" s="157">
        <v>8861</v>
      </c>
      <c r="X157" s="84">
        <v>3</v>
      </c>
      <c r="Y157" s="84">
        <v>0</v>
      </c>
      <c r="Z157" s="84">
        <v>0</v>
      </c>
      <c r="AA157" s="168">
        <v>0</v>
      </c>
      <c r="AB157" s="168">
        <v>0</v>
      </c>
      <c r="AC157" s="168">
        <v>0</v>
      </c>
      <c r="AD157" s="88">
        <v>0</v>
      </c>
      <c r="AE157" s="88">
        <v>0</v>
      </c>
      <c r="AF157" s="88">
        <v>0</v>
      </c>
      <c r="AG157" s="80">
        <v>0</v>
      </c>
      <c r="AH157" s="89">
        <f t="shared" si="55"/>
        <v>3</v>
      </c>
      <c r="AI157" s="13">
        <f t="shared" si="56"/>
        <v>265.83</v>
      </c>
      <c r="AJ157" s="13">
        <f t="shared" si="57"/>
        <v>108</v>
      </c>
      <c r="AK157" s="18">
        <v>3</v>
      </c>
      <c r="AL157" s="13">
        <v>105</v>
      </c>
      <c r="AM157" s="50">
        <f t="shared" si="58"/>
        <v>7.9748999999999999</v>
      </c>
      <c r="AN157" s="104">
        <f t="shared" si="59"/>
        <v>2.3924699999999999</v>
      </c>
      <c r="AO157" s="102">
        <f t="shared" si="60"/>
        <v>1.3557329999999999</v>
      </c>
      <c r="AP157" s="19">
        <f t="shared" si="61"/>
        <v>59.372531317007102</v>
      </c>
      <c r="AQ157" s="18">
        <f t="shared" si="62"/>
        <v>5</v>
      </c>
      <c r="AR157" s="130">
        <f t="shared" si="63"/>
        <v>8</v>
      </c>
      <c r="AS157" s="19">
        <f t="shared" si="64"/>
        <v>40.627468682992891</v>
      </c>
      <c r="AT157" s="107">
        <f t="shared" si="65"/>
        <v>119.00419246776974</v>
      </c>
      <c r="AU157" s="100">
        <f t="shared" si="66"/>
        <v>30.453761039488374</v>
      </c>
      <c r="AV157" s="46">
        <f t="shared" si="67"/>
        <v>30.453761039488374</v>
      </c>
      <c r="AW157" s="48">
        <f t="shared" si="68"/>
        <v>74.409505742634863</v>
      </c>
      <c r="AX157" s="18">
        <f t="shared" si="69"/>
        <v>5</v>
      </c>
      <c r="AY157" s="117">
        <f t="shared" si="70"/>
        <v>8</v>
      </c>
      <c r="AZ157" s="151">
        <v>0</v>
      </c>
      <c r="BA157" s="21">
        <f t="shared" si="71"/>
        <v>0</v>
      </c>
      <c r="BB157" s="20">
        <v>0</v>
      </c>
      <c r="BC157" s="36" t="s">
        <v>361</v>
      </c>
      <c r="BD157" s="20">
        <v>3</v>
      </c>
      <c r="BE157" s="20">
        <f t="shared" si="50"/>
        <v>24</v>
      </c>
      <c r="BF157" s="20">
        <v>6</v>
      </c>
      <c r="BG157" s="20">
        <f t="shared" si="51"/>
        <v>48</v>
      </c>
      <c r="BH157" s="20">
        <v>0</v>
      </c>
      <c r="BI157" s="20">
        <v>12</v>
      </c>
      <c r="BJ157" s="20">
        <v>0</v>
      </c>
      <c r="BK157" s="20">
        <v>0</v>
      </c>
      <c r="BL157" s="20" t="s">
        <v>356</v>
      </c>
      <c r="BM157" s="20" t="s">
        <v>357</v>
      </c>
      <c r="BN157" s="71">
        <f t="shared" si="72"/>
        <v>25</v>
      </c>
      <c r="BO157" s="120">
        <f t="shared" si="73"/>
        <v>24</v>
      </c>
      <c r="BP157" s="70">
        <f t="shared" si="74"/>
        <v>24</v>
      </c>
      <c r="BQ157" s="138">
        <v>34</v>
      </c>
      <c r="BR157" s="138">
        <v>152</v>
      </c>
    </row>
    <row r="158" spans="1:73" s="180" customFormat="1" ht="19.5" thickBot="1" x14ac:dyDescent="0.35">
      <c r="A158" s="67" t="s">
        <v>58</v>
      </c>
      <c r="B158" s="67" t="s">
        <v>59</v>
      </c>
      <c r="C158" s="129" t="s">
        <v>65</v>
      </c>
      <c r="D158" s="148">
        <v>247959</v>
      </c>
      <c r="E158" s="148"/>
      <c r="F158" s="23">
        <v>4017.8</v>
      </c>
      <c r="G158" s="18">
        <f t="shared" si="52"/>
        <v>10</v>
      </c>
      <c r="H158" s="117">
        <f t="shared" si="53"/>
        <v>10</v>
      </c>
      <c r="I158" s="68" t="s">
        <v>285</v>
      </c>
      <c r="J158" s="69">
        <f t="shared" si="54"/>
        <v>3</v>
      </c>
      <c r="K158" s="17">
        <v>29</v>
      </c>
      <c r="L158" s="17">
        <v>4</v>
      </c>
      <c r="M158" s="17">
        <v>20</v>
      </c>
      <c r="N158" s="17">
        <v>2</v>
      </c>
      <c r="O158" s="17">
        <v>0</v>
      </c>
      <c r="P158" s="17">
        <v>1</v>
      </c>
      <c r="Q158" s="17">
        <v>1</v>
      </c>
      <c r="R158" s="17">
        <v>11</v>
      </c>
      <c r="S158" s="17">
        <v>6</v>
      </c>
      <c r="T158" s="17">
        <v>0</v>
      </c>
      <c r="U158" s="17">
        <v>0</v>
      </c>
      <c r="V158" s="157">
        <v>250893</v>
      </c>
      <c r="W158" s="157">
        <v>250893</v>
      </c>
      <c r="X158" s="84">
        <v>75</v>
      </c>
      <c r="Y158" s="84">
        <v>80</v>
      </c>
      <c r="Z158" s="84">
        <v>0</v>
      </c>
      <c r="AA158" s="168">
        <v>13</v>
      </c>
      <c r="AB158" s="168">
        <v>7</v>
      </c>
      <c r="AC158" s="168">
        <v>0</v>
      </c>
      <c r="AD158" s="88">
        <v>18</v>
      </c>
      <c r="AE158" s="88">
        <v>11</v>
      </c>
      <c r="AF158" s="88">
        <v>0</v>
      </c>
      <c r="AG158" s="80">
        <v>4</v>
      </c>
      <c r="AH158" s="89">
        <f t="shared" si="55"/>
        <v>208</v>
      </c>
      <c r="AI158" s="13">
        <f t="shared" si="56"/>
        <v>7526.79</v>
      </c>
      <c r="AJ158" s="13">
        <f t="shared" si="57"/>
        <v>3059</v>
      </c>
      <c r="AK158" s="18">
        <v>101</v>
      </c>
      <c r="AL158" s="13">
        <v>2958</v>
      </c>
      <c r="AM158" s="50">
        <f t="shared" si="58"/>
        <v>225.80369999999999</v>
      </c>
      <c r="AN158" s="104">
        <f t="shared" si="59"/>
        <v>67.741109999999992</v>
      </c>
      <c r="AO158" s="102">
        <f t="shared" si="60"/>
        <v>38.386628999999999</v>
      </c>
      <c r="AP158" s="19">
        <f t="shared" si="61"/>
        <v>59.358504754350797</v>
      </c>
      <c r="AQ158" s="18">
        <f t="shared" si="62"/>
        <v>5</v>
      </c>
      <c r="AR158" s="117">
        <f t="shared" si="63"/>
        <v>8</v>
      </c>
      <c r="AS158" s="19">
        <f t="shared" si="64"/>
        <v>40.641495245649203</v>
      </c>
      <c r="AT158" s="107">
        <f t="shared" si="65"/>
        <v>133.86545315959492</v>
      </c>
      <c r="AU158" s="100">
        <f t="shared" si="66"/>
        <v>62.510334369795011</v>
      </c>
      <c r="AV158" s="46">
        <f t="shared" si="67"/>
        <v>83.884835799466856</v>
      </c>
      <c r="AW158" s="48">
        <f t="shared" si="68"/>
        <v>37.336457002495614</v>
      </c>
      <c r="AX158" s="18">
        <f t="shared" si="69"/>
        <v>3</v>
      </c>
      <c r="AY158" s="117">
        <f t="shared" si="70"/>
        <v>3</v>
      </c>
      <c r="AZ158" s="151">
        <v>128</v>
      </c>
      <c r="BA158" s="21">
        <f t="shared" si="71"/>
        <v>51.621437415056519</v>
      </c>
      <c r="BB158" s="20">
        <v>17</v>
      </c>
      <c r="BC158" s="36"/>
      <c r="BD158" s="20">
        <v>180</v>
      </c>
      <c r="BE158" s="20">
        <f t="shared" si="50"/>
        <v>1440</v>
      </c>
      <c r="BF158" s="20">
        <v>134</v>
      </c>
      <c r="BG158" s="20">
        <f t="shared" si="51"/>
        <v>1072</v>
      </c>
      <c r="BH158" s="20">
        <v>25</v>
      </c>
      <c r="BI158" s="20">
        <v>41</v>
      </c>
      <c r="BJ158" s="20">
        <v>5</v>
      </c>
      <c r="BK158" s="20">
        <v>0</v>
      </c>
      <c r="BL158" s="20" t="s">
        <v>308</v>
      </c>
      <c r="BM158" s="20" t="s">
        <v>309</v>
      </c>
      <c r="BN158" s="76">
        <f t="shared" si="72"/>
        <v>26</v>
      </c>
      <c r="BO158" s="123">
        <f t="shared" si="73"/>
        <v>29</v>
      </c>
      <c r="BP158" s="71">
        <f t="shared" si="74"/>
        <v>24</v>
      </c>
      <c r="BQ158" s="138">
        <v>5164</v>
      </c>
      <c r="BR158" s="138">
        <v>4283</v>
      </c>
      <c r="BS158" s="62"/>
      <c r="BT158" s="62"/>
      <c r="BU158" s="62"/>
    </row>
    <row r="159" spans="1:73" s="63" customFormat="1" ht="19.5" thickBot="1" x14ac:dyDescent="0.35">
      <c r="A159" s="67" t="s">
        <v>2</v>
      </c>
      <c r="B159" s="67" t="s">
        <v>3</v>
      </c>
      <c r="C159" s="129" t="s">
        <v>11</v>
      </c>
      <c r="D159" s="148">
        <v>3724</v>
      </c>
      <c r="E159" s="148"/>
      <c r="F159" s="16">
        <v>112.6</v>
      </c>
      <c r="G159" s="18">
        <f t="shared" si="52"/>
        <v>10</v>
      </c>
      <c r="H159" s="117">
        <f t="shared" si="53"/>
        <v>3</v>
      </c>
      <c r="I159" s="68" t="s">
        <v>282</v>
      </c>
      <c r="J159" s="69">
        <f t="shared" si="54"/>
        <v>10</v>
      </c>
      <c r="K159" s="24">
        <v>2</v>
      </c>
      <c r="L159" s="24">
        <v>1</v>
      </c>
      <c r="M159" s="24">
        <v>0</v>
      </c>
      <c r="N159" s="24">
        <v>0</v>
      </c>
      <c r="O159" s="24">
        <v>0</v>
      </c>
      <c r="P159" s="24">
        <v>0</v>
      </c>
      <c r="Q159" s="24">
        <v>0</v>
      </c>
      <c r="R159" s="17">
        <v>0</v>
      </c>
      <c r="S159" s="24">
        <v>0</v>
      </c>
      <c r="T159" s="24">
        <v>0</v>
      </c>
      <c r="U159" s="24">
        <v>0</v>
      </c>
      <c r="V159" s="157">
        <v>4262</v>
      </c>
      <c r="W159" s="157">
        <v>4262</v>
      </c>
      <c r="X159" s="84">
        <v>1</v>
      </c>
      <c r="Y159" s="84">
        <v>0</v>
      </c>
      <c r="Z159" s="84">
        <v>0</v>
      </c>
      <c r="AA159" s="168">
        <v>0</v>
      </c>
      <c r="AB159" s="168">
        <v>0</v>
      </c>
      <c r="AC159" s="168">
        <v>0</v>
      </c>
      <c r="AD159" s="88">
        <v>0</v>
      </c>
      <c r="AE159" s="88">
        <v>0</v>
      </c>
      <c r="AF159" s="88">
        <v>0</v>
      </c>
      <c r="AG159" s="80">
        <v>1</v>
      </c>
      <c r="AH159" s="89">
        <f t="shared" si="55"/>
        <v>2</v>
      </c>
      <c r="AI159" s="13">
        <f t="shared" si="56"/>
        <v>127.86</v>
      </c>
      <c r="AJ159" s="13">
        <f t="shared" si="57"/>
        <v>52</v>
      </c>
      <c r="AK159" s="18">
        <v>0</v>
      </c>
      <c r="AL159" s="13">
        <v>52</v>
      </c>
      <c r="AM159" s="50">
        <f t="shared" si="58"/>
        <v>3.8357999999999999</v>
      </c>
      <c r="AN159" s="104">
        <f t="shared" si="59"/>
        <v>1.1507399999999999</v>
      </c>
      <c r="AO159" s="102">
        <f t="shared" si="60"/>
        <v>0.65208600000000005</v>
      </c>
      <c r="AP159" s="19">
        <f t="shared" si="61"/>
        <v>59.33051775379321</v>
      </c>
      <c r="AQ159" s="18">
        <f t="shared" si="62"/>
        <v>5</v>
      </c>
      <c r="AR159" s="117">
        <f t="shared" si="63"/>
        <v>8</v>
      </c>
      <c r="AS159" s="19">
        <f t="shared" si="64"/>
        <v>40.66948224620679</v>
      </c>
      <c r="AT159" s="107">
        <f t="shared" si="65"/>
        <v>151.41315789473683</v>
      </c>
      <c r="AU159" s="100">
        <f t="shared" si="66"/>
        <v>26.85284640171858</v>
      </c>
      <c r="AV159" s="46">
        <f t="shared" si="67"/>
        <v>53.705692803437159</v>
      </c>
      <c r="AW159" s="48">
        <f t="shared" si="68"/>
        <v>64.53036608563859</v>
      </c>
      <c r="AX159" s="18">
        <f t="shared" si="69"/>
        <v>5</v>
      </c>
      <c r="AY159" s="117">
        <f t="shared" si="70"/>
        <v>8</v>
      </c>
      <c r="AZ159" s="151">
        <v>0</v>
      </c>
      <c r="BA159" s="21">
        <f t="shared" si="71"/>
        <v>0</v>
      </c>
      <c r="BB159" s="20">
        <v>0</v>
      </c>
      <c r="BC159" s="36" t="s">
        <v>360</v>
      </c>
      <c r="BD159" s="20">
        <v>2</v>
      </c>
      <c r="BE159" s="20">
        <f t="shared" si="50"/>
        <v>16</v>
      </c>
      <c r="BF159" s="20">
        <v>5</v>
      </c>
      <c r="BG159" s="20">
        <f t="shared" si="51"/>
        <v>40</v>
      </c>
      <c r="BH159" s="20">
        <v>0</v>
      </c>
      <c r="BI159" s="20">
        <v>6</v>
      </c>
      <c r="BJ159" s="20">
        <v>0</v>
      </c>
      <c r="BK159" s="20">
        <v>0</v>
      </c>
      <c r="BL159" s="20" t="s">
        <v>356</v>
      </c>
      <c r="BM159" s="20" t="s">
        <v>357</v>
      </c>
      <c r="BN159" s="116">
        <f t="shared" si="72"/>
        <v>30</v>
      </c>
      <c r="BO159" s="123">
        <f t="shared" si="73"/>
        <v>29</v>
      </c>
      <c r="BP159" s="71">
        <f t="shared" si="74"/>
        <v>29</v>
      </c>
      <c r="BQ159" s="137">
        <v>23</v>
      </c>
      <c r="BR159" s="137">
        <v>58</v>
      </c>
    </row>
    <row r="160" spans="1:73" s="63" customFormat="1" ht="19.5" thickBot="1" x14ac:dyDescent="0.35">
      <c r="A160" s="67" t="s">
        <v>124</v>
      </c>
      <c r="B160" s="67" t="s">
        <v>125</v>
      </c>
      <c r="C160" s="129" t="s">
        <v>131</v>
      </c>
      <c r="D160" s="148">
        <v>8564</v>
      </c>
      <c r="E160" s="148"/>
      <c r="F160" s="16">
        <v>88.8</v>
      </c>
      <c r="G160" s="18">
        <f t="shared" si="52"/>
        <v>8</v>
      </c>
      <c r="H160" s="117">
        <f t="shared" si="53"/>
        <v>0</v>
      </c>
      <c r="I160" s="68" t="s">
        <v>285</v>
      </c>
      <c r="J160" s="69">
        <f t="shared" si="54"/>
        <v>3</v>
      </c>
      <c r="K160" s="17">
        <v>1</v>
      </c>
      <c r="L160" s="17">
        <v>0</v>
      </c>
      <c r="M160" s="17">
        <v>0</v>
      </c>
      <c r="N160" s="17">
        <v>0</v>
      </c>
      <c r="O160" s="17">
        <v>0</v>
      </c>
      <c r="P160" s="17">
        <v>0</v>
      </c>
      <c r="Q160" s="17">
        <v>0</v>
      </c>
      <c r="R160" s="17">
        <v>0</v>
      </c>
      <c r="S160" s="17">
        <v>0</v>
      </c>
      <c r="T160" s="17">
        <v>0</v>
      </c>
      <c r="U160" s="17">
        <v>0</v>
      </c>
      <c r="V160" s="157">
        <v>4106</v>
      </c>
      <c r="W160" s="157">
        <v>4106</v>
      </c>
      <c r="X160" s="84">
        <v>3</v>
      </c>
      <c r="Y160" s="84">
        <v>0</v>
      </c>
      <c r="Z160" s="84">
        <v>0</v>
      </c>
      <c r="AA160" s="168">
        <v>0</v>
      </c>
      <c r="AB160" s="168">
        <v>0</v>
      </c>
      <c r="AC160" s="168">
        <v>0</v>
      </c>
      <c r="AD160" s="88">
        <v>0</v>
      </c>
      <c r="AE160" s="88">
        <v>0</v>
      </c>
      <c r="AF160" s="88">
        <v>0</v>
      </c>
      <c r="AG160" s="80">
        <v>0</v>
      </c>
      <c r="AH160" s="89">
        <f t="shared" si="55"/>
        <v>3</v>
      </c>
      <c r="AI160" s="13">
        <f t="shared" si="56"/>
        <v>123.18</v>
      </c>
      <c r="AJ160" s="13">
        <f t="shared" si="57"/>
        <v>51</v>
      </c>
      <c r="AK160" s="18">
        <v>0</v>
      </c>
      <c r="AL160" s="13">
        <v>51</v>
      </c>
      <c r="AM160" s="50">
        <f t="shared" si="58"/>
        <v>3.6954000000000002</v>
      </c>
      <c r="AN160" s="104">
        <f t="shared" si="59"/>
        <v>1.1086200000000002</v>
      </c>
      <c r="AO160" s="102">
        <f t="shared" si="60"/>
        <v>0.62821800000000005</v>
      </c>
      <c r="AP160" s="19">
        <f t="shared" si="61"/>
        <v>58.597174866049684</v>
      </c>
      <c r="AQ160" s="18">
        <f t="shared" si="62"/>
        <v>5</v>
      </c>
      <c r="AR160" s="117">
        <f t="shared" si="63"/>
        <v>8</v>
      </c>
      <c r="AS160" s="19">
        <f t="shared" si="64"/>
        <v>41.402825133950316</v>
      </c>
      <c r="AT160" s="107">
        <f t="shared" si="65"/>
        <v>63.431083605791692</v>
      </c>
      <c r="AU160" s="100">
        <f t="shared" si="66"/>
        <v>35.03035964502569</v>
      </c>
      <c r="AV160" s="46">
        <f t="shared" si="67"/>
        <v>35.03035964502569</v>
      </c>
      <c r="AW160" s="48">
        <f t="shared" si="68"/>
        <v>44.774142811857658</v>
      </c>
      <c r="AX160" s="18">
        <f t="shared" si="69"/>
        <v>3</v>
      </c>
      <c r="AY160" s="117">
        <f t="shared" si="70"/>
        <v>3</v>
      </c>
      <c r="AZ160" s="151">
        <v>3</v>
      </c>
      <c r="BA160" s="21">
        <f t="shared" si="71"/>
        <v>35.03035964502569</v>
      </c>
      <c r="BB160" s="20">
        <v>1</v>
      </c>
      <c r="BC160" s="36"/>
      <c r="BD160" s="20">
        <v>2</v>
      </c>
      <c r="BE160" s="20">
        <f t="shared" si="50"/>
        <v>16</v>
      </c>
      <c r="BF160" s="20">
        <v>4</v>
      </c>
      <c r="BG160" s="20">
        <f t="shared" si="51"/>
        <v>32</v>
      </c>
      <c r="BH160" s="28">
        <v>1</v>
      </c>
      <c r="BI160" s="28">
        <v>2</v>
      </c>
      <c r="BJ160" s="28">
        <v>10</v>
      </c>
      <c r="BK160" s="20">
        <v>0</v>
      </c>
      <c r="BL160" s="28" t="s">
        <v>308</v>
      </c>
      <c r="BM160" s="28" t="s">
        <v>309</v>
      </c>
      <c r="BN160" s="71">
        <f t="shared" si="72"/>
        <v>29</v>
      </c>
      <c r="BO160" s="123">
        <f t="shared" si="73"/>
        <v>24</v>
      </c>
      <c r="BP160" s="71">
        <f t="shared" si="74"/>
        <v>14</v>
      </c>
      <c r="BQ160" s="138">
        <v>14</v>
      </c>
      <c r="BR160" s="138">
        <v>9</v>
      </c>
    </row>
    <row r="161" spans="1:73" s="63" customFormat="1" ht="19.5" thickBot="1" x14ac:dyDescent="0.35">
      <c r="A161" s="67" t="s">
        <v>79</v>
      </c>
      <c r="B161" s="67" t="s">
        <v>80</v>
      </c>
      <c r="C161" s="129" t="s">
        <v>89</v>
      </c>
      <c r="D161" s="148">
        <v>48025</v>
      </c>
      <c r="E161" s="148"/>
      <c r="F161" s="22">
        <v>199</v>
      </c>
      <c r="G161" s="18">
        <f t="shared" si="52"/>
        <v>10</v>
      </c>
      <c r="H161" s="117">
        <f t="shared" si="53"/>
        <v>3</v>
      </c>
      <c r="I161" s="68" t="s">
        <v>284</v>
      </c>
      <c r="J161" s="69">
        <f t="shared" si="54"/>
        <v>5</v>
      </c>
      <c r="K161" s="17">
        <v>6</v>
      </c>
      <c r="L161" s="17">
        <v>2</v>
      </c>
      <c r="M161" s="17">
        <v>0</v>
      </c>
      <c r="N161" s="17">
        <v>0</v>
      </c>
      <c r="O161" s="17">
        <v>0</v>
      </c>
      <c r="P161" s="17">
        <v>0</v>
      </c>
      <c r="Q161" s="17">
        <v>0</v>
      </c>
      <c r="R161" s="17">
        <v>0</v>
      </c>
      <c r="S161" s="17">
        <v>0</v>
      </c>
      <c r="T161" s="17">
        <v>0</v>
      </c>
      <c r="U161" s="17">
        <v>0</v>
      </c>
      <c r="V161" s="157">
        <v>28378</v>
      </c>
      <c r="W161" s="157">
        <v>28378</v>
      </c>
      <c r="X161" s="84">
        <v>15</v>
      </c>
      <c r="Y161" s="84">
        <v>0</v>
      </c>
      <c r="Z161" s="84">
        <v>0</v>
      </c>
      <c r="AA161" s="168">
        <v>0</v>
      </c>
      <c r="AB161" s="168">
        <v>0</v>
      </c>
      <c r="AC161" s="168">
        <v>0</v>
      </c>
      <c r="AD161" s="88">
        <v>1</v>
      </c>
      <c r="AE161" s="88">
        <v>0</v>
      </c>
      <c r="AF161" s="88">
        <v>0</v>
      </c>
      <c r="AG161" s="80">
        <v>1</v>
      </c>
      <c r="AH161" s="89">
        <f t="shared" si="55"/>
        <v>17</v>
      </c>
      <c r="AI161" s="13">
        <f t="shared" si="56"/>
        <v>851.34</v>
      </c>
      <c r="AJ161" s="13">
        <f t="shared" si="57"/>
        <v>355</v>
      </c>
      <c r="AK161" s="18">
        <v>16</v>
      </c>
      <c r="AL161" s="13">
        <v>339</v>
      </c>
      <c r="AM161" s="50">
        <f t="shared" si="58"/>
        <v>25.540199999999999</v>
      </c>
      <c r="AN161" s="104">
        <f t="shared" si="59"/>
        <v>7.6620599999999994</v>
      </c>
      <c r="AO161" s="102">
        <f t="shared" si="60"/>
        <v>4.3418340000000004</v>
      </c>
      <c r="AP161" s="19">
        <f t="shared" si="61"/>
        <v>58.301031315338172</v>
      </c>
      <c r="AQ161" s="18">
        <f t="shared" si="62"/>
        <v>5</v>
      </c>
      <c r="AR161" s="117">
        <f t="shared" si="63"/>
        <v>8</v>
      </c>
      <c r="AS161" s="19">
        <f t="shared" si="64"/>
        <v>41.698968684661821</v>
      </c>
      <c r="AT161" s="107">
        <f t="shared" si="65"/>
        <v>78.176145757417999</v>
      </c>
      <c r="AU161" s="100">
        <f t="shared" si="66"/>
        <v>31.233732431025508</v>
      </c>
      <c r="AV161" s="46">
        <f t="shared" si="67"/>
        <v>35.398230088495573</v>
      </c>
      <c r="AW161" s="48">
        <f t="shared" si="68"/>
        <v>54.71990880909258</v>
      </c>
      <c r="AX161" s="18">
        <f t="shared" si="69"/>
        <v>5</v>
      </c>
      <c r="AY161" s="117">
        <f t="shared" si="70"/>
        <v>8</v>
      </c>
      <c r="AZ161" s="151">
        <v>3</v>
      </c>
      <c r="BA161" s="21">
        <f t="shared" si="71"/>
        <v>6.2467464862051019</v>
      </c>
      <c r="BB161" s="155">
        <v>2</v>
      </c>
      <c r="BC161" s="36"/>
      <c r="BD161" s="20">
        <v>132</v>
      </c>
      <c r="BE161" s="20">
        <f t="shared" si="50"/>
        <v>1056</v>
      </c>
      <c r="BF161" s="20">
        <v>179</v>
      </c>
      <c r="BG161" s="20">
        <f t="shared" si="51"/>
        <v>1432</v>
      </c>
      <c r="BH161" s="20">
        <v>2</v>
      </c>
      <c r="BI161" s="20">
        <v>28</v>
      </c>
      <c r="BJ161" s="20">
        <v>5</v>
      </c>
      <c r="BK161" s="20">
        <v>0</v>
      </c>
      <c r="BL161" s="20" t="s">
        <v>308</v>
      </c>
      <c r="BM161" s="20" t="s">
        <v>357</v>
      </c>
      <c r="BN161" s="71">
        <f t="shared" si="72"/>
        <v>30</v>
      </c>
      <c r="BO161" s="123">
        <f t="shared" si="73"/>
        <v>29</v>
      </c>
      <c r="BP161" s="71">
        <f t="shared" si="74"/>
        <v>24</v>
      </c>
      <c r="BQ161" s="138">
        <v>167</v>
      </c>
      <c r="BR161" s="138">
        <v>321</v>
      </c>
      <c r="BS161" s="62"/>
      <c r="BT161" s="62"/>
      <c r="BU161" s="62"/>
    </row>
    <row r="162" spans="1:73" s="63" customFormat="1" ht="19.5" thickBot="1" x14ac:dyDescent="0.35">
      <c r="A162" s="67" t="s">
        <v>58</v>
      </c>
      <c r="B162" s="67" t="s">
        <v>59</v>
      </c>
      <c r="C162" s="129" t="s">
        <v>74</v>
      </c>
      <c r="D162" s="148">
        <v>22374</v>
      </c>
      <c r="E162" s="148"/>
      <c r="F162" s="16">
        <v>714.4</v>
      </c>
      <c r="G162" s="18">
        <f t="shared" si="52"/>
        <v>10</v>
      </c>
      <c r="H162" s="117">
        <f t="shared" si="53"/>
        <v>5</v>
      </c>
      <c r="I162" s="68" t="s">
        <v>285</v>
      </c>
      <c r="J162" s="69">
        <f t="shared" si="54"/>
        <v>3</v>
      </c>
      <c r="K162" s="17">
        <v>2</v>
      </c>
      <c r="L162" s="17">
        <v>0</v>
      </c>
      <c r="M162" s="17">
        <v>0</v>
      </c>
      <c r="N162" s="17">
        <v>0</v>
      </c>
      <c r="O162" s="17">
        <v>0</v>
      </c>
      <c r="P162" s="17">
        <v>0</v>
      </c>
      <c r="Q162" s="17">
        <v>0</v>
      </c>
      <c r="R162" s="17">
        <v>0</v>
      </c>
      <c r="S162" s="17">
        <v>0</v>
      </c>
      <c r="T162" s="17">
        <v>0</v>
      </c>
      <c r="U162" s="17">
        <v>0</v>
      </c>
      <c r="V162" s="157">
        <v>12230</v>
      </c>
      <c r="W162" s="157">
        <v>12230</v>
      </c>
      <c r="X162" s="84">
        <v>4</v>
      </c>
      <c r="Y162" s="84">
        <v>0</v>
      </c>
      <c r="Z162" s="84">
        <v>0</v>
      </c>
      <c r="AA162" s="168">
        <v>1</v>
      </c>
      <c r="AB162" s="168">
        <v>0</v>
      </c>
      <c r="AC162" s="168">
        <v>0</v>
      </c>
      <c r="AD162" s="88">
        <v>1</v>
      </c>
      <c r="AE162" s="88">
        <v>0</v>
      </c>
      <c r="AF162" s="88">
        <v>0</v>
      </c>
      <c r="AG162" s="80">
        <v>0</v>
      </c>
      <c r="AH162" s="89">
        <f t="shared" si="55"/>
        <v>6</v>
      </c>
      <c r="AI162" s="13">
        <f t="shared" si="56"/>
        <v>366.9</v>
      </c>
      <c r="AJ162" s="13">
        <f t="shared" si="57"/>
        <v>153</v>
      </c>
      <c r="AK162" s="18">
        <v>0</v>
      </c>
      <c r="AL162" s="13">
        <v>153</v>
      </c>
      <c r="AM162" s="50">
        <f t="shared" si="58"/>
        <v>11.006999999999998</v>
      </c>
      <c r="AN162" s="104">
        <f t="shared" si="59"/>
        <v>3.3020999999999994</v>
      </c>
      <c r="AO162" s="102">
        <f t="shared" si="60"/>
        <v>1.8711899999999997</v>
      </c>
      <c r="AP162" s="19">
        <f t="shared" si="61"/>
        <v>58.299264104660665</v>
      </c>
      <c r="AQ162" s="18">
        <f t="shared" si="62"/>
        <v>5</v>
      </c>
      <c r="AR162" s="130">
        <f t="shared" si="63"/>
        <v>8</v>
      </c>
      <c r="AS162" s="19">
        <f t="shared" si="64"/>
        <v>41.700735895339328</v>
      </c>
      <c r="AT162" s="107">
        <f t="shared" si="65"/>
        <v>72.317377312952516</v>
      </c>
      <c r="AU162" s="100">
        <f t="shared" si="66"/>
        <v>17.877893984088676</v>
      </c>
      <c r="AV162" s="46">
        <f t="shared" si="67"/>
        <v>26.816840976133012</v>
      </c>
      <c r="AW162" s="48">
        <f t="shared" si="68"/>
        <v>62.917846342679887</v>
      </c>
      <c r="AX162" s="18">
        <f t="shared" si="69"/>
        <v>5</v>
      </c>
      <c r="AY162" s="117">
        <f t="shared" si="70"/>
        <v>8</v>
      </c>
      <c r="AZ162" s="151">
        <v>5</v>
      </c>
      <c r="BA162" s="21">
        <f t="shared" si="71"/>
        <v>22.347367480110844</v>
      </c>
      <c r="BB162" s="20">
        <v>0</v>
      </c>
      <c r="BC162" s="36" t="s">
        <v>327</v>
      </c>
      <c r="BD162" s="20">
        <v>1</v>
      </c>
      <c r="BE162" s="20">
        <f t="shared" si="50"/>
        <v>8</v>
      </c>
      <c r="BF162" s="20">
        <v>3</v>
      </c>
      <c r="BG162" s="20">
        <f t="shared" si="51"/>
        <v>24</v>
      </c>
      <c r="BH162" s="20">
        <v>0</v>
      </c>
      <c r="BI162" s="20">
        <v>8</v>
      </c>
      <c r="BJ162" s="20">
        <v>10</v>
      </c>
      <c r="BK162" s="20">
        <v>0</v>
      </c>
      <c r="BL162" s="20" t="s">
        <v>308</v>
      </c>
      <c r="BM162" s="20" t="s">
        <v>309</v>
      </c>
      <c r="BN162" s="70">
        <f t="shared" si="72"/>
        <v>33</v>
      </c>
      <c r="BO162" s="120">
        <f t="shared" si="73"/>
        <v>34</v>
      </c>
      <c r="BP162" s="70">
        <f t="shared" si="74"/>
        <v>24</v>
      </c>
      <c r="BQ162" s="138">
        <v>128</v>
      </c>
      <c r="BR162" s="138">
        <v>191</v>
      </c>
    </row>
    <row r="163" spans="1:73" s="63" customFormat="1" ht="19.5" thickBot="1" x14ac:dyDescent="0.35">
      <c r="A163" s="67" t="s">
        <v>216</v>
      </c>
      <c r="B163" s="67" t="s">
        <v>217</v>
      </c>
      <c r="C163" s="129" t="s">
        <v>227</v>
      </c>
      <c r="D163" s="148">
        <v>12782</v>
      </c>
      <c r="E163" s="148"/>
      <c r="F163" s="20">
        <v>41.5</v>
      </c>
      <c r="G163" s="18">
        <f t="shared" si="52"/>
        <v>3</v>
      </c>
      <c r="H163" s="117">
        <f t="shared" si="53"/>
        <v>0</v>
      </c>
      <c r="I163" s="68" t="s">
        <v>283</v>
      </c>
      <c r="J163" s="69">
        <f t="shared" si="54"/>
        <v>8</v>
      </c>
      <c r="K163" s="17">
        <v>5</v>
      </c>
      <c r="L163" s="17">
        <v>0</v>
      </c>
      <c r="M163" s="17">
        <v>0</v>
      </c>
      <c r="N163" s="17">
        <v>0</v>
      </c>
      <c r="O163" s="17">
        <v>0</v>
      </c>
      <c r="P163" s="17">
        <v>0</v>
      </c>
      <c r="Q163" s="17">
        <v>0</v>
      </c>
      <c r="R163" s="17">
        <v>0</v>
      </c>
      <c r="S163" s="17">
        <v>0</v>
      </c>
      <c r="T163" s="17">
        <v>0</v>
      </c>
      <c r="U163" s="17">
        <v>0</v>
      </c>
      <c r="V163" s="157">
        <v>9579</v>
      </c>
      <c r="W163" s="157">
        <v>9579</v>
      </c>
      <c r="X163" s="84">
        <v>1</v>
      </c>
      <c r="Y163" s="84">
        <v>0</v>
      </c>
      <c r="Z163" s="84">
        <v>0</v>
      </c>
      <c r="AA163" s="168">
        <v>0</v>
      </c>
      <c r="AB163" s="168">
        <v>0</v>
      </c>
      <c r="AC163" s="168">
        <v>0</v>
      </c>
      <c r="AD163" s="88">
        <v>0</v>
      </c>
      <c r="AE163" s="88">
        <v>0</v>
      </c>
      <c r="AF163" s="88">
        <v>0</v>
      </c>
      <c r="AG163" s="80">
        <v>0</v>
      </c>
      <c r="AH163" s="89">
        <f t="shared" si="55"/>
        <v>1</v>
      </c>
      <c r="AI163" s="13">
        <f t="shared" si="56"/>
        <v>287.37</v>
      </c>
      <c r="AJ163" s="13">
        <f t="shared" si="57"/>
        <v>120</v>
      </c>
      <c r="AK163" s="18">
        <v>0</v>
      </c>
      <c r="AL163" s="13">
        <v>120</v>
      </c>
      <c r="AM163" s="50">
        <f t="shared" si="58"/>
        <v>8.6211000000000002</v>
      </c>
      <c r="AN163" s="104">
        <f t="shared" si="59"/>
        <v>2.5863299999999998</v>
      </c>
      <c r="AO163" s="102">
        <f t="shared" si="60"/>
        <v>1.4655870000000002</v>
      </c>
      <c r="AP163" s="19">
        <f t="shared" si="61"/>
        <v>58.241987681386362</v>
      </c>
      <c r="AQ163" s="18">
        <f t="shared" si="62"/>
        <v>5</v>
      </c>
      <c r="AR163" s="117">
        <f t="shared" si="63"/>
        <v>8</v>
      </c>
      <c r="AS163" s="19">
        <f t="shared" si="64"/>
        <v>41.758012318613638</v>
      </c>
      <c r="AT163" s="107">
        <f t="shared" si="65"/>
        <v>99.147371303395403</v>
      </c>
      <c r="AU163" s="100">
        <f t="shared" si="66"/>
        <v>7.8235017994054132</v>
      </c>
      <c r="AV163" s="46">
        <f t="shared" si="67"/>
        <v>7.8235017994054132</v>
      </c>
      <c r="AW163" s="48">
        <f t="shared" si="68"/>
        <v>92.109219138583967</v>
      </c>
      <c r="AX163" s="18">
        <f t="shared" si="69"/>
        <v>8</v>
      </c>
      <c r="AY163" s="117">
        <f t="shared" si="70"/>
        <v>20</v>
      </c>
      <c r="AZ163" s="151">
        <v>0</v>
      </c>
      <c r="BA163" s="21">
        <f t="shared" si="71"/>
        <v>0</v>
      </c>
      <c r="BB163" s="20">
        <v>1</v>
      </c>
      <c r="BC163" s="36"/>
      <c r="BD163" s="20">
        <v>7</v>
      </c>
      <c r="BE163" s="20">
        <f t="shared" ref="BE163:BE226" si="75">+BD163*8</f>
        <v>56</v>
      </c>
      <c r="BF163" s="20">
        <v>10</v>
      </c>
      <c r="BG163" s="20">
        <f t="shared" si="51"/>
        <v>80</v>
      </c>
      <c r="BH163" s="20">
        <v>1</v>
      </c>
      <c r="BI163" s="20">
        <v>16</v>
      </c>
      <c r="BJ163" s="20">
        <v>0</v>
      </c>
      <c r="BK163" s="20">
        <v>0</v>
      </c>
      <c r="BL163" s="20" t="s">
        <v>308</v>
      </c>
      <c r="BM163" s="20" t="s">
        <v>309</v>
      </c>
      <c r="BN163" s="76">
        <f t="shared" si="72"/>
        <v>24</v>
      </c>
      <c r="BO163" s="123">
        <f t="shared" si="73"/>
        <v>36</v>
      </c>
      <c r="BP163" s="71">
        <f t="shared" si="74"/>
        <v>36</v>
      </c>
      <c r="BQ163" s="138">
        <v>37</v>
      </c>
      <c r="BR163" s="138">
        <v>82</v>
      </c>
    </row>
    <row r="164" spans="1:73" s="63" customFormat="1" ht="19.5" thickBot="1" x14ac:dyDescent="0.35">
      <c r="A164" s="67" t="s">
        <v>124</v>
      </c>
      <c r="B164" s="67" t="s">
        <v>136</v>
      </c>
      <c r="C164" s="129" t="s">
        <v>180</v>
      </c>
      <c r="D164" s="148">
        <v>5802</v>
      </c>
      <c r="E164" s="148"/>
      <c r="F164" s="16">
        <v>31.3</v>
      </c>
      <c r="G164" s="18">
        <f t="shared" si="52"/>
        <v>3</v>
      </c>
      <c r="H164" s="117">
        <f t="shared" si="53"/>
        <v>0</v>
      </c>
      <c r="I164" s="68" t="s">
        <v>283</v>
      </c>
      <c r="J164" s="69">
        <f t="shared" si="54"/>
        <v>8</v>
      </c>
      <c r="K164" s="17">
        <v>3</v>
      </c>
      <c r="L164" s="17">
        <v>0</v>
      </c>
      <c r="M164" s="17">
        <v>0</v>
      </c>
      <c r="N164" s="17">
        <v>0</v>
      </c>
      <c r="O164" s="17">
        <v>0</v>
      </c>
      <c r="P164" s="17">
        <v>0</v>
      </c>
      <c r="Q164" s="17">
        <v>0</v>
      </c>
      <c r="R164" s="17">
        <v>0</v>
      </c>
      <c r="S164" s="17">
        <v>0</v>
      </c>
      <c r="T164" s="17">
        <v>0</v>
      </c>
      <c r="U164" s="17">
        <v>0</v>
      </c>
      <c r="V164" s="157">
        <v>3732</v>
      </c>
      <c r="W164" s="157">
        <v>3732</v>
      </c>
      <c r="X164" s="84">
        <v>1</v>
      </c>
      <c r="Y164" s="84">
        <v>0</v>
      </c>
      <c r="Z164" s="84">
        <v>0</v>
      </c>
      <c r="AA164" s="168">
        <v>0</v>
      </c>
      <c r="AB164" s="168">
        <v>0</v>
      </c>
      <c r="AC164" s="168">
        <v>0</v>
      </c>
      <c r="AD164" s="88">
        <v>0</v>
      </c>
      <c r="AE164" s="88">
        <v>0</v>
      </c>
      <c r="AF164" s="88">
        <v>0</v>
      </c>
      <c r="AG164" s="80">
        <v>0</v>
      </c>
      <c r="AH164" s="89">
        <f t="shared" si="55"/>
        <v>1</v>
      </c>
      <c r="AI164" s="13">
        <f t="shared" si="56"/>
        <v>111.96</v>
      </c>
      <c r="AJ164" s="13">
        <f t="shared" si="57"/>
        <v>47</v>
      </c>
      <c r="AK164" s="18">
        <v>1</v>
      </c>
      <c r="AL164" s="13">
        <v>46</v>
      </c>
      <c r="AM164" s="50">
        <f t="shared" si="58"/>
        <v>3.3588</v>
      </c>
      <c r="AN164" s="104">
        <f t="shared" si="59"/>
        <v>1.0076399999999999</v>
      </c>
      <c r="AO164" s="102">
        <f t="shared" si="60"/>
        <v>0.57099600000000006</v>
      </c>
      <c r="AP164" s="19">
        <f t="shared" si="61"/>
        <v>58.020721686316534</v>
      </c>
      <c r="AQ164" s="18">
        <f t="shared" si="62"/>
        <v>5</v>
      </c>
      <c r="AR164" s="117">
        <f t="shared" si="63"/>
        <v>8</v>
      </c>
      <c r="AS164" s="19">
        <f t="shared" si="64"/>
        <v>41.979278313683459</v>
      </c>
      <c r="AT164" s="107">
        <f t="shared" si="65"/>
        <v>85.098862461220264</v>
      </c>
      <c r="AU164" s="100">
        <f t="shared" si="66"/>
        <v>17.23543605653223</v>
      </c>
      <c r="AV164" s="46">
        <f t="shared" si="67"/>
        <v>17.23543605653223</v>
      </c>
      <c r="AW164" s="48">
        <f t="shared" si="68"/>
        <v>79.746572917603373</v>
      </c>
      <c r="AX164" s="18">
        <f t="shared" si="69"/>
        <v>8</v>
      </c>
      <c r="AY164" s="117">
        <f t="shared" si="70"/>
        <v>20</v>
      </c>
      <c r="AZ164" s="151">
        <v>0</v>
      </c>
      <c r="BA164" s="21">
        <f t="shared" si="71"/>
        <v>0</v>
      </c>
      <c r="BB164" s="20">
        <v>1</v>
      </c>
      <c r="BC164" s="36"/>
      <c r="BD164" s="20">
        <v>2</v>
      </c>
      <c r="BE164" s="20">
        <f t="shared" si="75"/>
        <v>16</v>
      </c>
      <c r="BF164" s="20">
        <v>7</v>
      </c>
      <c r="BG164" s="20">
        <f t="shared" si="51"/>
        <v>56</v>
      </c>
      <c r="BH164" s="20">
        <v>1</v>
      </c>
      <c r="BI164" s="20">
        <v>9</v>
      </c>
      <c r="BJ164" s="20">
        <v>0</v>
      </c>
      <c r="BK164" s="28">
        <v>0</v>
      </c>
      <c r="BL164" s="20" t="s">
        <v>308</v>
      </c>
      <c r="BM164" s="20" t="s">
        <v>309</v>
      </c>
      <c r="BN164" s="76">
        <f t="shared" si="72"/>
        <v>24</v>
      </c>
      <c r="BO164" s="123">
        <f t="shared" si="73"/>
        <v>36</v>
      </c>
      <c r="BP164" s="71">
        <f t="shared" si="74"/>
        <v>36</v>
      </c>
      <c r="BQ164" s="138">
        <v>27</v>
      </c>
      <c r="BR164" s="138">
        <v>62</v>
      </c>
      <c r="BS164" s="62"/>
      <c r="BT164" s="62"/>
      <c r="BU164" s="52"/>
    </row>
    <row r="165" spans="1:73" s="63" customFormat="1" ht="19.5" thickBot="1" x14ac:dyDescent="0.35">
      <c r="A165" s="67" t="s">
        <v>124</v>
      </c>
      <c r="B165" s="67" t="s">
        <v>136</v>
      </c>
      <c r="C165" s="129" t="s">
        <v>172</v>
      </c>
      <c r="D165" s="148">
        <v>11469</v>
      </c>
      <c r="E165" s="148"/>
      <c r="F165" s="16">
        <v>51.3</v>
      </c>
      <c r="G165" s="18">
        <f t="shared" si="52"/>
        <v>5</v>
      </c>
      <c r="H165" s="117">
        <f t="shared" si="53"/>
        <v>0</v>
      </c>
      <c r="I165" s="68" t="s">
        <v>285</v>
      </c>
      <c r="J165" s="69">
        <f t="shared" si="54"/>
        <v>3</v>
      </c>
      <c r="K165" s="17">
        <v>2</v>
      </c>
      <c r="L165" s="17">
        <v>1</v>
      </c>
      <c r="M165" s="17">
        <v>0</v>
      </c>
      <c r="N165" s="17">
        <v>1</v>
      </c>
      <c r="O165" s="17">
        <v>0</v>
      </c>
      <c r="P165" s="17">
        <v>0</v>
      </c>
      <c r="Q165" s="17">
        <v>0</v>
      </c>
      <c r="R165" s="17">
        <v>0</v>
      </c>
      <c r="S165" s="17">
        <v>0</v>
      </c>
      <c r="T165" s="17">
        <v>0</v>
      </c>
      <c r="U165" s="17">
        <v>0</v>
      </c>
      <c r="V165" s="157">
        <v>8782</v>
      </c>
      <c r="W165" s="157">
        <v>8782</v>
      </c>
      <c r="X165" s="186">
        <v>0</v>
      </c>
      <c r="Y165" s="186">
        <v>0</v>
      </c>
      <c r="Z165" s="186">
        <v>0</v>
      </c>
      <c r="AA165" s="206">
        <v>0</v>
      </c>
      <c r="AB165" s="206">
        <v>0</v>
      </c>
      <c r="AC165" s="206">
        <v>0</v>
      </c>
      <c r="AD165" s="188">
        <v>0</v>
      </c>
      <c r="AE165" s="188">
        <v>0</v>
      </c>
      <c r="AF165" s="188">
        <v>0</v>
      </c>
      <c r="AG165" s="189">
        <v>0</v>
      </c>
      <c r="AH165" s="89">
        <f t="shared" si="55"/>
        <v>0</v>
      </c>
      <c r="AI165" s="13">
        <f t="shared" si="56"/>
        <v>263.45999999999998</v>
      </c>
      <c r="AJ165" s="13">
        <f t="shared" si="57"/>
        <v>111</v>
      </c>
      <c r="AK165" s="18">
        <v>0</v>
      </c>
      <c r="AL165" s="13">
        <v>111</v>
      </c>
      <c r="AM165" s="50">
        <f t="shared" si="58"/>
        <v>7.9037999999999986</v>
      </c>
      <c r="AN165" s="104">
        <f t="shared" si="59"/>
        <v>2.3711399999999996</v>
      </c>
      <c r="AO165" s="102">
        <f t="shared" si="60"/>
        <v>1.3436459999999997</v>
      </c>
      <c r="AP165" s="19">
        <f t="shared" si="61"/>
        <v>57.868367114552491</v>
      </c>
      <c r="AQ165" s="18">
        <f t="shared" si="62"/>
        <v>5</v>
      </c>
      <c r="AR165" s="117">
        <f t="shared" si="63"/>
        <v>8</v>
      </c>
      <c r="AS165" s="19">
        <f t="shared" si="64"/>
        <v>42.131632885447509</v>
      </c>
      <c r="AT165" s="107">
        <f t="shared" si="65"/>
        <v>101.30426366727698</v>
      </c>
      <c r="AU165" s="100">
        <f t="shared" si="66"/>
        <v>0</v>
      </c>
      <c r="AV165" s="46">
        <f t="shared" si="67"/>
        <v>0</v>
      </c>
      <c r="AW165" s="48">
        <f t="shared" si="68"/>
        <v>100</v>
      </c>
      <c r="AX165" s="18">
        <f t="shared" si="69"/>
        <v>10</v>
      </c>
      <c r="AY165" s="117">
        <f t="shared" si="70"/>
        <v>25</v>
      </c>
      <c r="AZ165" s="151">
        <v>1</v>
      </c>
      <c r="BA165" s="21">
        <f t="shared" si="71"/>
        <v>8.7191559857005849</v>
      </c>
      <c r="BB165" s="20">
        <v>1</v>
      </c>
      <c r="BC165" s="36"/>
      <c r="BD165" s="20">
        <v>2</v>
      </c>
      <c r="BE165" s="20">
        <f t="shared" si="75"/>
        <v>16</v>
      </c>
      <c r="BF165" s="20">
        <v>3</v>
      </c>
      <c r="BG165" s="20">
        <f t="shared" si="51"/>
        <v>24</v>
      </c>
      <c r="BH165" s="20">
        <v>1</v>
      </c>
      <c r="BI165" s="20">
        <v>5</v>
      </c>
      <c r="BJ165" s="20">
        <v>0</v>
      </c>
      <c r="BK165" s="20">
        <v>0</v>
      </c>
      <c r="BL165" s="20" t="s">
        <v>308</v>
      </c>
      <c r="BM165" s="20" t="s">
        <v>309</v>
      </c>
      <c r="BN165" s="76">
        <f t="shared" si="72"/>
        <v>23</v>
      </c>
      <c r="BO165" s="122">
        <f t="shared" si="73"/>
        <v>36</v>
      </c>
      <c r="BP165" s="127">
        <f t="shared" si="74"/>
        <v>36</v>
      </c>
      <c r="BQ165" s="138">
        <v>64</v>
      </c>
      <c r="BR165" s="138">
        <v>108</v>
      </c>
    </row>
    <row r="166" spans="1:73" s="63" customFormat="1" ht="19.5" thickBot="1" x14ac:dyDescent="0.35">
      <c r="A166" s="67" t="s">
        <v>216</v>
      </c>
      <c r="B166" s="67" t="s">
        <v>228</v>
      </c>
      <c r="C166" s="129" t="s">
        <v>233</v>
      </c>
      <c r="D166" s="148">
        <v>11595</v>
      </c>
      <c r="E166" s="148"/>
      <c r="F166" s="20">
        <v>370</v>
      </c>
      <c r="G166" s="18">
        <f t="shared" si="52"/>
        <v>10</v>
      </c>
      <c r="H166" s="117">
        <f t="shared" si="53"/>
        <v>3</v>
      </c>
      <c r="I166" s="68" t="s">
        <v>283</v>
      </c>
      <c r="J166" s="69">
        <f t="shared" si="54"/>
        <v>8</v>
      </c>
      <c r="K166" s="17">
        <v>3</v>
      </c>
      <c r="L166" s="17">
        <v>0</v>
      </c>
      <c r="M166" s="17">
        <v>0</v>
      </c>
      <c r="N166" s="17">
        <v>0</v>
      </c>
      <c r="O166" s="17">
        <v>0</v>
      </c>
      <c r="P166" s="17">
        <v>0</v>
      </c>
      <c r="Q166" s="17">
        <v>0</v>
      </c>
      <c r="R166" s="17">
        <v>0</v>
      </c>
      <c r="S166" s="17">
        <v>0</v>
      </c>
      <c r="T166" s="17">
        <v>0</v>
      </c>
      <c r="U166" s="17">
        <v>0</v>
      </c>
      <c r="V166" s="157">
        <v>5763</v>
      </c>
      <c r="W166" s="157">
        <v>5763</v>
      </c>
      <c r="X166" s="84">
        <v>0</v>
      </c>
      <c r="Y166" s="84">
        <v>0</v>
      </c>
      <c r="Z166" s="84">
        <v>0</v>
      </c>
      <c r="AA166" s="168">
        <v>0</v>
      </c>
      <c r="AB166" s="168">
        <v>0</v>
      </c>
      <c r="AC166" s="168">
        <v>0</v>
      </c>
      <c r="AD166" s="88">
        <v>0</v>
      </c>
      <c r="AE166" s="88">
        <v>0</v>
      </c>
      <c r="AF166" s="88">
        <v>0</v>
      </c>
      <c r="AG166" s="80">
        <v>0</v>
      </c>
      <c r="AH166" s="89">
        <f t="shared" si="55"/>
        <v>0</v>
      </c>
      <c r="AI166" s="13">
        <f t="shared" si="56"/>
        <v>172.89</v>
      </c>
      <c r="AJ166" s="13">
        <f t="shared" si="57"/>
        <v>73</v>
      </c>
      <c r="AK166" s="18">
        <v>0</v>
      </c>
      <c r="AL166" s="13">
        <v>73</v>
      </c>
      <c r="AM166" s="50">
        <f t="shared" si="58"/>
        <v>5.1866999999999992</v>
      </c>
      <c r="AN166" s="104">
        <f t="shared" si="59"/>
        <v>1.5560099999999997</v>
      </c>
      <c r="AO166" s="102">
        <f t="shared" si="60"/>
        <v>0.88173899999999994</v>
      </c>
      <c r="AP166" s="19">
        <f t="shared" si="61"/>
        <v>57.776620972872919</v>
      </c>
      <c r="AQ166" s="18">
        <f t="shared" si="62"/>
        <v>5</v>
      </c>
      <c r="AR166" s="117">
        <f t="shared" si="63"/>
        <v>8</v>
      </c>
      <c r="AS166" s="19">
        <f t="shared" si="64"/>
        <v>42.223379027127081</v>
      </c>
      <c r="AT166" s="107">
        <f t="shared" si="65"/>
        <v>65.756351875808519</v>
      </c>
      <c r="AU166" s="100">
        <f t="shared" si="66"/>
        <v>0</v>
      </c>
      <c r="AV166" s="46">
        <f t="shared" si="67"/>
        <v>0</v>
      </c>
      <c r="AW166" s="48">
        <f t="shared" si="68"/>
        <v>100</v>
      </c>
      <c r="AX166" s="18">
        <f t="shared" si="69"/>
        <v>10</v>
      </c>
      <c r="AY166" s="117">
        <f t="shared" si="70"/>
        <v>25</v>
      </c>
      <c r="AZ166" s="151">
        <v>1</v>
      </c>
      <c r="BA166" s="21">
        <f t="shared" si="71"/>
        <v>8.6244070720137991</v>
      </c>
      <c r="BB166" s="20">
        <v>1</v>
      </c>
      <c r="BC166" s="36"/>
      <c r="BD166" s="20">
        <v>1</v>
      </c>
      <c r="BE166" s="20">
        <f t="shared" si="75"/>
        <v>8</v>
      </c>
      <c r="BF166" s="20">
        <v>5</v>
      </c>
      <c r="BG166" s="20">
        <f t="shared" si="51"/>
        <v>40</v>
      </c>
      <c r="BH166" s="20">
        <v>0</v>
      </c>
      <c r="BI166" s="20">
        <v>11</v>
      </c>
      <c r="BJ166" s="20">
        <v>0</v>
      </c>
      <c r="BK166" s="20">
        <v>0</v>
      </c>
      <c r="BL166" s="20" t="s">
        <v>308</v>
      </c>
      <c r="BM166" s="20" t="s">
        <v>309</v>
      </c>
      <c r="BN166" s="71">
        <f t="shared" si="72"/>
        <v>33</v>
      </c>
      <c r="BO166" s="123">
        <f t="shared" si="73"/>
        <v>44</v>
      </c>
      <c r="BP166" s="71">
        <f t="shared" si="74"/>
        <v>44</v>
      </c>
      <c r="BQ166" s="138">
        <v>44</v>
      </c>
      <c r="BR166" s="138">
        <v>67</v>
      </c>
      <c r="BS166" s="62"/>
      <c r="BT166" s="62"/>
      <c r="BU166" s="62"/>
    </row>
    <row r="167" spans="1:73" s="63" customFormat="1" ht="19.5" thickBot="1" x14ac:dyDescent="0.35">
      <c r="A167" s="67" t="s">
        <v>2</v>
      </c>
      <c r="B167" s="67" t="s">
        <v>36</v>
      </c>
      <c r="C167" s="129" t="s">
        <v>37</v>
      </c>
      <c r="D167" s="148">
        <v>44170</v>
      </c>
      <c r="E167" s="148"/>
      <c r="F167" s="23">
        <v>2044.8</v>
      </c>
      <c r="G167" s="18">
        <f t="shared" si="52"/>
        <v>10</v>
      </c>
      <c r="H167" s="117">
        <f t="shared" si="53"/>
        <v>10</v>
      </c>
      <c r="I167" s="68" t="s">
        <v>285</v>
      </c>
      <c r="J167" s="69">
        <f t="shared" si="54"/>
        <v>3</v>
      </c>
      <c r="K167" s="26">
        <v>1</v>
      </c>
      <c r="L167" s="26">
        <v>0</v>
      </c>
      <c r="M167" s="26">
        <v>3</v>
      </c>
      <c r="N167" s="26">
        <v>0</v>
      </c>
      <c r="O167" s="26">
        <v>0</v>
      </c>
      <c r="P167" s="26">
        <v>1</v>
      </c>
      <c r="Q167" s="26">
        <v>0</v>
      </c>
      <c r="R167" s="17">
        <v>0</v>
      </c>
      <c r="S167" s="26">
        <v>1</v>
      </c>
      <c r="T167" s="26">
        <v>1</v>
      </c>
      <c r="U167" s="26">
        <v>0</v>
      </c>
      <c r="V167" s="157">
        <v>5034</v>
      </c>
      <c r="W167" s="157">
        <v>5034</v>
      </c>
      <c r="X167" s="84">
        <v>0</v>
      </c>
      <c r="Y167" s="84">
        <v>0</v>
      </c>
      <c r="Z167" s="84">
        <v>0</v>
      </c>
      <c r="AA167" s="168">
        <v>0</v>
      </c>
      <c r="AB167" s="168">
        <v>0</v>
      </c>
      <c r="AC167" s="168">
        <v>0</v>
      </c>
      <c r="AD167" s="88">
        <v>3</v>
      </c>
      <c r="AE167" s="88">
        <v>0</v>
      </c>
      <c r="AF167" s="88">
        <v>0</v>
      </c>
      <c r="AG167" s="80">
        <v>0</v>
      </c>
      <c r="AH167" s="89">
        <f t="shared" si="55"/>
        <v>3</v>
      </c>
      <c r="AI167" s="13">
        <f t="shared" si="56"/>
        <v>151.02000000000001</v>
      </c>
      <c r="AJ167" s="13">
        <f t="shared" si="57"/>
        <v>64</v>
      </c>
      <c r="AK167" s="18">
        <v>1</v>
      </c>
      <c r="AL167" s="13">
        <v>63</v>
      </c>
      <c r="AM167" s="50">
        <f t="shared" si="58"/>
        <v>4.5306000000000006</v>
      </c>
      <c r="AN167" s="104">
        <f t="shared" si="59"/>
        <v>1.3591800000000001</v>
      </c>
      <c r="AO167" s="102">
        <f t="shared" si="60"/>
        <v>0.77020200000000016</v>
      </c>
      <c r="AP167" s="19">
        <f t="shared" si="61"/>
        <v>57.621507085154292</v>
      </c>
      <c r="AQ167" s="18">
        <f t="shared" si="62"/>
        <v>5</v>
      </c>
      <c r="AR167" s="117">
        <f t="shared" si="63"/>
        <v>8</v>
      </c>
      <c r="AS167" s="19">
        <f t="shared" si="64"/>
        <v>42.378492914845708</v>
      </c>
      <c r="AT167" s="107">
        <f t="shared" si="65"/>
        <v>15.078066561014264</v>
      </c>
      <c r="AU167" s="100">
        <f t="shared" si="66"/>
        <v>0</v>
      </c>
      <c r="AV167" s="46">
        <f t="shared" si="67"/>
        <v>6.7919402309259675</v>
      </c>
      <c r="AW167" s="48">
        <f t="shared" si="68"/>
        <v>54.954833211260947</v>
      </c>
      <c r="AX167" s="18">
        <f t="shared" si="69"/>
        <v>5</v>
      </c>
      <c r="AY167" s="117">
        <f t="shared" si="70"/>
        <v>8</v>
      </c>
      <c r="AZ167" s="151">
        <v>5</v>
      </c>
      <c r="BA167" s="21">
        <f t="shared" si="71"/>
        <v>11.319900384876613</v>
      </c>
      <c r="BB167" s="20">
        <v>0</v>
      </c>
      <c r="BC167" s="36" t="s">
        <v>369</v>
      </c>
      <c r="BD167" s="20">
        <v>7</v>
      </c>
      <c r="BE167" s="20">
        <f t="shared" si="75"/>
        <v>56</v>
      </c>
      <c r="BF167" s="20">
        <v>5</v>
      </c>
      <c r="BG167" s="20">
        <f t="shared" si="51"/>
        <v>40</v>
      </c>
      <c r="BH167" s="20">
        <v>0</v>
      </c>
      <c r="BI167" s="20">
        <v>1</v>
      </c>
      <c r="BJ167" s="20">
        <v>10</v>
      </c>
      <c r="BK167" s="20">
        <v>0</v>
      </c>
      <c r="BL167" s="20" t="s">
        <v>356</v>
      </c>
      <c r="BM167" s="20" t="s">
        <v>357</v>
      </c>
      <c r="BN167" s="70">
        <f t="shared" si="72"/>
        <v>33</v>
      </c>
      <c r="BO167" s="120">
        <f t="shared" si="73"/>
        <v>39</v>
      </c>
      <c r="BP167" s="71">
        <f t="shared" si="74"/>
        <v>29</v>
      </c>
      <c r="BQ167" s="138">
        <v>37</v>
      </c>
      <c r="BR167" s="138">
        <v>39</v>
      </c>
      <c r="BS167" s="62"/>
      <c r="BT167" s="62"/>
      <c r="BU167" s="62"/>
    </row>
    <row r="168" spans="1:73" s="63" customFormat="1" ht="19.5" thickBot="1" x14ac:dyDescent="0.35">
      <c r="A168" s="67" t="s">
        <v>2</v>
      </c>
      <c r="B168" s="67" t="s">
        <v>3</v>
      </c>
      <c r="C168" s="129" t="s">
        <v>32</v>
      </c>
      <c r="D168" s="148">
        <v>8509</v>
      </c>
      <c r="E168" s="148"/>
      <c r="F168" s="16">
        <v>44.4</v>
      </c>
      <c r="G168" s="18">
        <f t="shared" si="52"/>
        <v>3</v>
      </c>
      <c r="H168" s="117">
        <f t="shared" si="53"/>
        <v>0</v>
      </c>
      <c r="I168" s="68" t="s">
        <v>283</v>
      </c>
      <c r="J168" s="69">
        <f t="shared" si="54"/>
        <v>8</v>
      </c>
      <c r="K168" s="24">
        <v>3</v>
      </c>
      <c r="L168" s="24">
        <v>1</v>
      </c>
      <c r="M168" s="24">
        <v>0</v>
      </c>
      <c r="N168" s="24">
        <v>0</v>
      </c>
      <c r="O168" s="24">
        <v>0</v>
      </c>
      <c r="P168" s="24">
        <v>0</v>
      </c>
      <c r="Q168" s="24">
        <v>0</v>
      </c>
      <c r="R168" s="24">
        <v>0</v>
      </c>
      <c r="S168" s="24">
        <v>0</v>
      </c>
      <c r="T168" s="24">
        <v>0</v>
      </c>
      <c r="U168" s="24">
        <v>0</v>
      </c>
      <c r="V168" s="157">
        <v>7389</v>
      </c>
      <c r="W168" s="157">
        <v>7389</v>
      </c>
      <c r="X168" s="84">
        <v>1</v>
      </c>
      <c r="Y168" s="84">
        <v>0</v>
      </c>
      <c r="Z168" s="84">
        <v>0</v>
      </c>
      <c r="AA168" s="168">
        <v>0</v>
      </c>
      <c r="AB168" s="168">
        <v>0</v>
      </c>
      <c r="AC168" s="168">
        <v>0</v>
      </c>
      <c r="AD168" s="88">
        <v>0</v>
      </c>
      <c r="AE168" s="88">
        <v>0</v>
      </c>
      <c r="AF168" s="88">
        <v>0</v>
      </c>
      <c r="AG168" s="80">
        <v>1</v>
      </c>
      <c r="AH168" s="89">
        <f t="shared" si="55"/>
        <v>2</v>
      </c>
      <c r="AI168" s="13">
        <f t="shared" si="56"/>
        <v>221.67</v>
      </c>
      <c r="AJ168" s="13">
        <f t="shared" si="57"/>
        <v>94</v>
      </c>
      <c r="AK168" s="18">
        <v>1</v>
      </c>
      <c r="AL168" s="13">
        <v>93</v>
      </c>
      <c r="AM168" s="50">
        <f t="shared" si="58"/>
        <v>6.6501000000000001</v>
      </c>
      <c r="AN168" s="104">
        <f t="shared" si="59"/>
        <v>1.9950300000000001</v>
      </c>
      <c r="AO168" s="102">
        <f t="shared" si="60"/>
        <v>1.130517</v>
      </c>
      <c r="AP168" s="19">
        <f t="shared" si="61"/>
        <v>57.594622637253565</v>
      </c>
      <c r="AQ168" s="18">
        <f t="shared" si="62"/>
        <v>5</v>
      </c>
      <c r="AR168" s="130">
        <f t="shared" si="63"/>
        <v>8</v>
      </c>
      <c r="AS168" s="19">
        <f t="shared" si="64"/>
        <v>42.405377362746428</v>
      </c>
      <c r="AT168" s="107">
        <f t="shared" si="65"/>
        <v>114.88596779880126</v>
      </c>
      <c r="AU168" s="100">
        <f t="shared" si="66"/>
        <v>11.752262310494769</v>
      </c>
      <c r="AV168" s="46">
        <f t="shared" si="67"/>
        <v>23.504524620989539</v>
      </c>
      <c r="AW168" s="48">
        <f t="shared" si="68"/>
        <v>79.540996110027294</v>
      </c>
      <c r="AX168" s="18">
        <f t="shared" si="69"/>
        <v>8</v>
      </c>
      <c r="AY168" s="117">
        <f t="shared" si="70"/>
        <v>20</v>
      </c>
      <c r="AZ168" s="151">
        <v>1</v>
      </c>
      <c r="BA168" s="21">
        <f t="shared" si="71"/>
        <v>11.752262310494769</v>
      </c>
      <c r="BB168" s="20">
        <v>0</v>
      </c>
      <c r="BC168" s="36" t="s">
        <v>358</v>
      </c>
      <c r="BD168" s="20">
        <v>2</v>
      </c>
      <c r="BE168" s="20">
        <f t="shared" si="75"/>
        <v>16</v>
      </c>
      <c r="BF168" s="20">
        <v>7</v>
      </c>
      <c r="BG168" s="20">
        <f t="shared" si="51"/>
        <v>56</v>
      </c>
      <c r="BH168" s="20">
        <v>0</v>
      </c>
      <c r="BI168" s="20">
        <v>9</v>
      </c>
      <c r="BJ168" s="20">
        <v>0</v>
      </c>
      <c r="BK168" s="20">
        <v>0</v>
      </c>
      <c r="BL168" s="20" t="s">
        <v>356</v>
      </c>
      <c r="BM168" s="20" t="s">
        <v>357</v>
      </c>
      <c r="BN168" s="76">
        <f t="shared" si="72"/>
        <v>24</v>
      </c>
      <c r="BO168" s="123">
        <f t="shared" si="73"/>
        <v>36</v>
      </c>
      <c r="BP168" s="70">
        <f t="shared" si="74"/>
        <v>36</v>
      </c>
      <c r="BQ168" s="138">
        <v>34</v>
      </c>
      <c r="BR168" s="138">
        <v>29</v>
      </c>
      <c r="BS168" s="62"/>
      <c r="BT168" s="62"/>
      <c r="BU168" s="62"/>
    </row>
    <row r="169" spans="1:73" s="63" customFormat="1" ht="19.5" thickBot="1" x14ac:dyDescent="0.35">
      <c r="A169" s="67" t="s">
        <v>216</v>
      </c>
      <c r="B169" s="67" t="s">
        <v>228</v>
      </c>
      <c r="C169" s="129" t="s">
        <v>230</v>
      </c>
      <c r="D169" s="148">
        <v>7420</v>
      </c>
      <c r="E169" s="148"/>
      <c r="F169" s="20">
        <v>382</v>
      </c>
      <c r="G169" s="18">
        <f t="shared" si="52"/>
        <v>10</v>
      </c>
      <c r="H169" s="117">
        <f t="shared" si="53"/>
        <v>3</v>
      </c>
      <c r="I169" s="68" t="s">
        <v>284</v>
      </c>
      <c r="J169" s="69">
        <f t="shared" si="54"/>
        <v>5</v>
      </c>
      <c r="K169" s="17">
        <v>2</v>
      </c>
      <c r="L169" s="17">
        <v>0</v>
      </c>
      <c r="M169" s="17">
        <v>0</v>
      </c>
      <c r="N169" s="17">
        <v>0</v>
      </c>
      <c r="O169" s="17">
        <v>0</v>
      </c>
      <c r="P169" s="17">
        <v>0</v>
      </c>
      <c r="Q169" s="17">
        <v>0</v>
      </c>
      <c r="R169" s="17">
        <v>0</v>
      </c>
      <c r="S169" s="17">
        <v>0</v>
      </c>
      <c r="T169" s="17">
        <v>0</v>
      </c>
      <c r="U169" s="17">
        <v>0</v>
      </c>
      <c r="V169" s="157">
        <v>3997</v>
      </c>
      <c r="W169" s="157">
        <v>3997</v>
      </c>
      <c r="X169" s="84">
        <v>2</v>
      </c>
      <c r="Y169" s="84">
        <v>0</v>
      </c>
      <c r="Z169" s="84">
        <v>0</v>
      </c>
      <c r="AA169" s="168">
        <v>1</v>
      </c>
      <c r="AB169" s="168">
        <v>0</v>
      </c>
      <c r="AC169" s="168">
        <v>0</v>
      </c>
      <c r="AD169" s="88">
        <v>0</v>
      </c>
      <c r="AE169" s="88">
        <v>0</v>
      </c>
      <c r="AF169" s="88">
        <v>0</v>
      </c>
      <c r="AG169" s="80">
        <v>0</v>
      </c>
      <c r="AH169" s="89">
        <f t="shared" si="55"/>
        <v>3</v>
      </c>
      <c r="AI169" s="13">
        <f t="shared" si="56"/>
        <v>119.91</v>
      </c>
      <c r="AJ169" s="13">
        <f t="shared" si="57"/>
        <v>51</v>
      </c>
      <c r="AK169" s="18">
        <v>0</v>
      </c>
      <c r="AL169" s="13">
        <v>51</v>
      </c>
      <c r="AM169" s="50">
        <f t="shared" si="58"/>
        <v>3.5973000000000002</v>
      </c>
      <c r="AN169" s="104">
        <f t="shared" si="59"/>
        <v>1.0791900000000001</v>
      </c>
      <c r="AO169" s="102">
        <f t="shared" si="60"/>
        <v>0.611541</v>
      </c>
      <c r="AP169" s="19">
        <f t="shared" si="61"/>
        <v>57.468101075806857</v>
      </c>
      <c r="AQ169" s="18">
        <f t="shared" si="62"/>
        <v>5</v>
      </c>
      <c r="AR169" s="117">
        <f t="shared" si="63"/>
        <v>8</v>
      </c>
      <c r="AS169" s="19">
        <f t="shared" si="64"/>
        <v>42.531898924193143</v>
      </c>
      <c r="AT169" s="107">
        <f t="shared" si="65"/>
        <v>71.267264150943404</v>
      </c>
      <c r="AU169" s="100">
        <f t="shared" si="66"/>
        <v>26.954177897574127</v>
      </c>
      <c r="AV169" s="46">
        <f t="shared" si="67"/>
        <v>40.43126684636119</v>
      </c>
      <c r="AW169" s="48">
        <f t="shared" si="68"/>
        <v>43.268108677880299</v>
      </c>
      <c r="AX169" s="18">
        <f t="shared" si="69"/>
        <v>3</v>
      </c>
      <c r="AY169" s="117">
        <f t="shared" si="70"/>
        <v>3</v>
      </c>
      <c r="AZ169" s="151">
        <v>2</v>
      </c>
      <c r="BA169" s="21">
        <f t="shared" si="71"/>
        <v>26.954177897574127</v>
      </c>
      <c r="BB169" s="20">
        <v>0</v>
      </c>
      <c r="BC169" s="36"/>
      <c r="BD169" s="20">
        <v>6</v>
      </c>
      <c r="BE169" s="20">
        <f t="shared" si="75"/>
        <v>48</v>
      </c>
      <c r="BF169" s="20">
        <v>8</v>
      </c>
      <c r="BG169" s="20">
        <f t="shared" si="51"/>
        <v>64</v>
      </c>
      <c r="BH169" s="20">
        <v>0</v>
      </c>
      <c r="BI169" s="20">
        <v>5</v>
      </c>
      <c r="BJ169" s="20">
        <v>5</v>
      </c>
      <c r="BK169" s="28">
        <v>0</v>
      </c>
      <c r="BL169" s="20" t="s">
        <v>308</v>
      </c>
      <c r="BM169" s="20" t="s">
        <v>309</v>
      </c>
      <c r="BN169" s="71">
        <f t="shared" si="72"/>
        <v>28</v>
      </c>
      <c r="BO169" s="123">
        <f t="shared" si="73"/>
        <v>24</v>
      </c>
      <c r="BP169" s="71">
        <f t="shared" si="74"/>
        <v>19</v>
      </c>
      <c r="BQ169" s="138">
        <v>19</v>
      </c>
      <c r="BR169" s="138">
        <v>26</v>
      </c>
      <c r="BS169" s="62"/>
      <c r="BT169" s="62"/>
      <c r="BU169" s="62"/>
    </row>
    <row r="170" spans="1:73" s="63" customFormat="1" ht="19.5" thickBot="1" x14ac:dyDescent="0.35">
      <c r="A170" s="67" t="s">
        <v>2</v>
      </c>
      <c r="B170" s="67" t="s">
        <v>3</v>
      </c>
      <c r="C170" s="129" t="s">
        <v>31</v>
      </c>
      <c r="D170" s="148">
        <v>30738</v>
      </c>
      <c r="E170" s="148"/>
      <c r="F170" s="22">
        <v>119</v>
      </c>
      <c r="G170" s="18">
        <f t="shared" si="52"/>
        <v>10</v>
      </c>
      <c r="H170" s="117">
        <f t="shared" si="53"/>
        <v>3</v>
      </c>
      <c r="I170" s="68" t="s">
        <v>282</v>
      </c>
      <c r="J170" s="69">
        <f t="shared" si="54"/>
        <v>10</v>
      </c>
      <c r="K170" s="24">
        <v>4</v>
      </c>
      <c r="L170" s="24">
        <v>1</v>
      </c>
      <c r="M170" s="24">
        <v>0</v>
      </c>
      <c r="N170" s="24">
        <v>1</v>
      </c>
      <c r="O170" s="24">
        <v>0</v>
      </c>
      <c r="P170" s="24">
        <v>0</v>
      </c>
      <c r="Q170" s="24">
        <v>0</v>
      </c>
      <c r="R170" s="17">
        <v>0</v>
      </c>
      <c r="S170" s="24">
        <v>0</v>
      </c>
      <c r="T170" s="24">
        <v>0</v>
      </c>
      <c r="U170" s="24">
        <v>0</v>
      </c>
      <c r="V170" s="157">
        <v>29873</v>
      </c>
      <c r="W170" s="157">
        <v>29873</v>
      </c>
      <c r="X170" s="84">
        <v>7</v>
      </c>
      <c r="Y170" s="84">
        <v>0</v>
      </c>
      <c r="Z170" s="84">
        <v>0</v>
      </c>
      <c r="AA170" s="168">
        <v>3</v>
      </c>
      <c r="AB170" s="168">
        <v>0</v>
      </c>
      <c r="AC170" s="168">
        <v>0</v>
      </c>
      <c r="AD170" s="88">
        <v>3</v>
      </c>
      <c r="AE170" s="88">
        <v>0</v>
      </c>
      <c r="AF170" s="88">
        <v>0</v>
      </c>
      <c r="AG170" s="80">
        <v>0</v>
      </c>
      <c r="AH170" s="89">
        <f t="shared" si="55"/>
        <v>13</v>
      </c>
      <c r="AI170" s="13">
        <f t="shared" si="56"/>
        <v>896.19</v>
      </c>
      <c r="AJ170" s="13">
        <f t="shared" si="57"/>
        <v>383</v>
      </c>
      <c r="AK170" s="18">
        <v>7</v>
      </c>
      <c r="AL170" s="13">
        <v>376</v>
      </c>
      <c r="AM170" s="50">
        <f t="shared" si="58"/>
        <v>26.8857</v>
      </c>
      <c r="AN170" s="104">
        <f t="shared" si="59"/>
        <v>8.065710000000001</v>
      </c>
      <c r="AO170" s="102">
        <f t="shared" si="60"/>
        <v>4.5705689999999999</v>
      </c>
      <c r="AP170" s="19">
        <f t="shared" si="61"/>
        <v>57.263526707506216</v>
      </c>
      <c r="AQ170" s="18">
        <f t="shared" si="62"/>
        <v>5</v>
      </c>
      <c r="AR170" s="117">
        <f t="shared" si="63"/>
        <v>8</v>
      </c>
      <c r="AS170" s="19">
        <f t="shared" si="64"/>
        <v>42.736473292493777</v>
      </c>
      <c r="AT170" s="107">
        <f t="shared" si="65"/>
        <v>128.57693734140153</v>
      </c>
      <c r="AU170" s="100">
        <f t="shared" si="66"/>
        <v>22.773114711432104</v>
      </c>
      <c r="AV170" s="46">
        <f t="shared" si="67"/>
        <v>42.292927321231048</v>
      </c>
      <c r="AW170" s="48">
        <f t="shared" si="68"/>
        <v>67.106910309324348</v>
      </c>
      <c r="AX170" s="18">
        <f t="shared" si="69"/>
        <v>5</v>
      </c>
      <c r="AY170" s="117">
        <f t="shared" si="70"/>
        <v>8</v>
      </c>
      <c r="AZ170" s="151">
        <v>5</v>
      </c>
      <c r="BA170" s="21">
        <f t="shared" si="71"/>
        <v>16.266510508165787</v>
      </c>
      <c r="BB170" s="20">
        <v>1</v>
      </c>
      <c r="BC170" s="36"/>
      <c r="BD170" s="20">
        <v>3</v>
      </c>
      <c r="BE170" s="20">
        <f t="shared" si="75"/>
        <v>24</v>
      </c>
      <c r="BF170" s="20">
        <v>11</v>
      </c>
      <c r="BG170" s="20">
        <f t="shared" si="51"/>
        <v>88</v>
      </c>
      <c r="BH170" s="20">
        <v>0</v>
      </c>
      <c r="BI170" s="20">
        <v>15</v>
      </c>
      <c r="BJ170" s="20">
        <v>10</v>
      </c>
      <c r="BK170" s="20">
        <v>0</v>
      </c>
      <c r="BL170" s="20" t="s">
        <v>356</v>
      </c>
      <c r="BM170" s="20" t="s">
        <v>357</v>
      </c>
      <c r="BN170" s="70">
        <f t="shared" si="72"/>
        <v>40</v>
      </c>
      <c r="BO170" s="120">
        <f t="shared" si="73"/>
        <v>39</v>
      </c>
      <c r="BP170" s="71">
        <f t="shared" si="74"/>
        <v>29</v>
      </c>
      <c r="BQ170" s="138">
        <v>205</v>
      </c>
      <c r="BR170" s="138">
        <v>283</v>
      </c>
      <c r="BS170" s="62"/>
      <c r="BT170" s="62"/>
      <c r="BU170" s="62"/>
    </row>
    <row r="171" spans="1:73" s="63" customFormat="1" ht="19.5" thickBot="1" x14ac:dyDescent="0.35">
      <c r="A171" s="67" t="s">
        <v>124</v>
      </c>
      <c r="B171" s="67" t="s">
        <v>145</v>
      </c>
      <c r="C171" s="129" t="s">
        <v>170</v>
      </c>
      <c r="D171" s="148">
        <v>3228</v>
      </c>
      <c r="E171" s="148"/>
      <c r="F171" s="16">
        <v>148.4</v>
      </c>
      <c r="G171" s="18">
        <f t="shared" si="52"/>
        <v>10</v>
      </c>
      <c r="H171" s="117">
        <f t="shared" si="53"/>
        <v>3</v>
      </c>
      <c r="I171" s="68" t="s">
        <v>283</v>
      </c>
      <c r="J171" s="69">
        <f t="shared" si="54"/>
        <v>8</v>
      </c>
      <c r="K171" s="17">
        <v>2</v>
      </c>
      <c r="L171" s="17">
        <v>1</v>
      </c>
      <c r="M171" s="17">
        <v>0</v>
      </c>
      <c r="N171" s="17">
        <v>0</v>
      </c>
      <c r="O171" s="17">
        <v>0</v>
      </c>
      <c r="P171" s="17">
        <v>0</v>
      </c>
      <c r="Q171" s="17">
        <v>0</v>
      </c>
      <c r="R171" s="17">
        <v>0</v>
      </c>
      <c r="S171" s="17">
        <v>0</v>
      </c>
      <c r="T171" s="17">
        <v>0</v>
      </c>
      <c r="U171" s="17">
        <v>0</v>
      </c>
      <c r="V171" s="157">
        <v>2990</v>
      </c>
      <c r="W171" s="157">
        <v>2990</v>
      </c>
      <c r="X171" s="84">
        <v>0</v>
      </c>
      <c r="Y171" s="84">
        <v>0</v>
      </c>
      <c r="Z171" s="84">
        <v>0</v>
      </c>
      <c r="AA171" s="168">
        <v>0</v>
      </c>
      <c r="AB171" s="168">
        <v>0</v>
      </c>
      <c r="AC171" s="168">
        <v>0</v>
      </c>
      <c r="AD171" s="88">
        <v>0</v>
      </c>
      <c r="AE171" s="88">
        <v>0</v>
      </c>
      <c r="AF171" s="88">
        <v>0</v>
      </c>
      <c r="AG171" s="80">
        <v>0</v>
      </c>
      <c r="AH171" s="89">
        <f t="shared" si="55"/>
        <v>0</v>
      </c>
      <c r="AI171" s="13">
        <f t="shared" si="56"/>
        <v>89.7</v>
      </c>
      <c r="AJ171" s="13">
        <f t="shared" si="57"/>
        <v>39</v>
      </c>
      <c r="AK171" s="18">
        <v>0</v>
      </c>
      <c r="AL171" s="13">
        <v>39</v>
      </c>
      <c r="AM171" s="50">
        <f t="shared" si="58"/>
        <v>2.6910000000000003</v>
      </c>
      <c r="AN171" s="104">
        <f t="shared" si="59"/>
        <v>0.80730000000000002</v>
      </c>
      <c r="AO171" s="102">
        <f t="shared" si="60"/>
        <v>0.45747000000000004</v>
      </c>
      <c r="AP171" s="19">
        <f t="shared" si="61"/>
        <v>56.521739130434788</v>
      </c>
      <c r="AQ171" s="18">
        <f t="shared" si="62"/>
        <v>5</v>
      </c>
      <c r="AR171" s="117">
        <f t="shared" si="63"/>
        <v>8</v>
      </c>
      <c r="AS171" s="19">
        <f t="shared" si="64"/>
        <v>43.478260869565219</v>
      </c>
      <c r="AT171" s="107">
        <f t="shared" si="65"/>
        <v>122.54553903345725</v>
      </c>
      <c r="AU171" s="100">
        <f t="shared" si="66"/>
        <v>0</v>
      </c>
      <c r="AV171" s="46">
        <f t="shared" si="67"/>
        <v>0</v>
      </c>
      <c r="AW171" s="48">
        <f t="shared" si="68"/>
        <v>100</v>
      </c>
      <c r="AX171" s="18">
        <f t="shared" si="69"/>
        <v>10</v>
      </c>
      <c r="AY171" s="117">
        <f t="shared" si="70"/>
        <v>25</v>
      </c>
      <c r="AZ171" s="151">
        <v>0</v>
      </c>
      <c r="BA171" s="21">
        <f t="shared" si="71"/>
        <v>0</v>
      </c>
      <c r="BB171" s="20">
        <v>0</v>
      </c>
      <c r="BC171" s="36" t="s">
        <v>317</v>
      </c>
      <c r="BD171" s="20">
        <v>5</v>
      </c>
      <c r="BE171" s="20">
        <f t="shared" si="75"/>
        <v>40</v>
      </c>
      <c r="BF171" s="20">
        <v>5</v>
      </c>
      <c r="BG171" s="20">
        <f t="shared" si="51"/>
        <v>40</v>
      </c>
      <c r="BH171" s="28">
        <v>0</v>
      </c>
      <c r="BI171" s="28">
        <v>4</v>
      </c>
      <c r="BJ171" s="28">
        <v>0</v>
      </c>
      <c r="BK171" s="28">
        <v>0</v>
      </c>
      <c r="BL171" s="28" t="s">
        <v>308</v>
      </c>
      <c r="BM171" s="28" t="s">
        <v>308</v>
      </c>
      <c r="BN171" s="71">
        <f t="shared" si="72"/>
        <v>33</v>
      </c>
      <c r="BO171" s="123">
        <f t="shared" si="73"/>
        <v>44</v>
      </c>
      <c r="BP171" s="71">
        <f t="shared" si="74"/>
        <v>44</v>
      </c>
      <c r="BQ171" s="138">
        <v>8</v>
      </c>
      <c r="BR171" s="138">
        <v>19</v>
      </c>
    </row>
    <row r="172" spans="1:73" s="63" customFormat="1" ht="19.5" thickBot="1" x14ac:dyDescent="0.35">
      <c r="A172" s="67" t="s">
        <v>2</v>
      </c>
      <c r="B172" s="67" t="s">
        <v>3</v>
      </c>
      <c r="C172" s="129" t="s">
        <v>8</v>
      </c>
      <c r="D172" s="148">
        <v>2453</v>
      </c>
      <c r="E172" s="148"/>
      <c r="F172" s="16">
        <v>100.8</v>
      </c>
      <c r="G172" s="18">
        <f t="shared" si="52"/>
        <v>10</v>
      </c>
      <c r="H172" s="117">
        <f t="shared" si="53"/>
        <v>3</v>
      </c>
      <c r="I172" s="68" t="s">
        <v>284</v>
      </c>
      <c r="J172" s="69">
        <f t="shared" si="54"/>
        <v>5</v>
      </c>
      <c r="K172" s="24">
        <v>2</v>
      </c>
      <c r="L172" s="24">
        <v>0</v>
      </c>
      <c r="M172" s="24">
        <v>0</v>
      </c>
      <c r="N172" s="24">
        <v>0</v>
      </c>
      <c r="O172" s="24">
        <v>0</v>
      </c>
      <c r="P172" s="24">
        <v>0</v>
      </c>
      <c r="Q172" s="24">
        <v>0</v>
      </c>
      <c r="R172" s="17">
        <v>0</v>
      </c>
      <c r="S172" s="24">
        <v>0</v>
      </c>
      <c r="T172" s="24">
        <v>0</v>
      </c>
      <c r="U172" s="24">
        <v>0</v>
      </c>
      <c r="V172" s="157">
        <v>3449</v>
      </c>
      <c r="W172" s="157">
        <v>3449</v>
      </c>
      <c r="X172" s="84">
        <v>1</v>
      </c>
      <c r="Y172" s="84">
        <v>0</v>
      </c>
      <c r="Z172" s="84">
        <v>0</v>
      </c>
      <c r="AA172" s="168">
        <v>0</v>
      </c>
      <c r="AB172" s="168">
        <v>0</v>
      </c>
      <c r="AC172" s="168">
        <v>0</v>
      </c>
      <c r="AD172" s="88">
        <v>0</v>
      </c>
      <c r="AE172" s="88">
        <v>0</v>
      </c>
      <c r="AF172" s="88">
        <v>0</v>
      </c>
      <c r="AG172" s="80">
        <v>0</v>
      </c>
      <c r="AH172" s="89">
        <f t="shared" si="55"/>
        <v>1</v>
      </c>
      <c r="AI172" s="13">
        <f t="shared" si="56"/>
        <v>103.47</v>
      </c>
      <c r="AJ172" s="13">
        <f t="shared" si="57"/>
        <v>45</v>
      </c>
      <c r="AK172" s="18">
        <v>0</v>
      </c>
      <c r="AL172" s="13">
        <v>45</v>
      </c>
      <c r="AM172" s="50">
        <f t="shared" si="58"/>
        <v>3.1040999999999999</v>
      </c>
      <c r="AN172" s="104">
        <f t="shared" si="59"/>
        <v>0.93122999999999989</v>
      </c>
      <c r="AO172" s="102">
        <f t="shared" si="60"/>
        <v>0.52769699999999997</v>
      </c>
      <c r="AP172" s="19">
        <f t="shared" si="61"/>
        <v>56.509133082052763</v>
      </c>
      <c r="AQ172" s="18">
        <f t="shared" si="62"/>
        <v>5</v>
      </c>
      <c r="AR172" s="130">
        <f t="shared" si="63"/>
        <v>8</v>
      </c>
      <c r="AS172" s="19">
        <f t="shared" si="64"/>
        <v>43.49086691794723</v>
      </c>
      <c r="AT172" s="107">
        <f t="shared" si="65"/>
        <v>186.01822258459029</v>
      </c>
      <c r="AU172" s="100">
        <f t="shared" si="66"/>
        <v>40.766408479412966</v>
      </c>
      <c r="AV172" s="46">
        <f t="shared" si="67"/>
        <v>40.766408479412966</v>
      </c>
      <c r="AW172" s="48">
        <f t="shared" si="68"/>
        <v>78.08472314540326</v>
      </c>
      <c r="AX172" s="18">
        <f t="shared" si="69"/>
        <v>8</v>
      </c>
      <c r="AY172" s="117">
        <f t="shared" si="70"/>
        <v>20</v>
      </c>
      <c r="AZ172" s="151">
        <v>0</v>
      </c>
      <c r="BA172" s="21">
        <f t="shared" si="71"/>
        <v>0</v>
      </c>
      <c r="BB172" s="20">
        <v>0</v>
      </c>
      <c r="BC172" s="36" t="s">
        <v>360</v>
      </c>
      <c r="BD172" s="20">
        <v>1</v>
      </c>
      <c r="BE172" s="20">
        <f t="shared" si="75"/>
        <v>8</v>
      </c>
      <c r="BF172" s="20">
        <v>4</v>
      </c>
      <c r="BG172" s="20">
        <f t="shared" si="51"/>
        <v>32</v>
      </c>
      <c r="BH172" s="20">
        <v>0</v>
      </c>
      <c r="BI172" s="20">
        <v>4</v>
      </c>
      <c r="BJ172" s="20">
        <v>0</v>
      </c>
      <c r="BK172" s="20">
        <v>0</v>
      </c>
      <c r="BL172" s="20" t="s">
        <v>356</v>
      </c>
      <c r="BM172" s="20" t="s">
        <v>357</v>
      </c>
      <c r="BN172" s="71">
        <f t="shared" si="72"/>
        <v>28</v>
      </c>
      <c r="BO172" s="120">
        <f t="shared" si="73"/>
        <v>36</v>
      </c>
      <c r="BP172" s="70">
        <f t="shared" si="74"/>
        <v>36</v>
      </c>
      <c r="BQ172" s="138">
        <v>13</v>
      </c>
      <c r="BR172" s="138">
        <v>16</v>
      </c>
    </row>
    <row r="173" spans="1:73" s="63" customFormat="1" ht="19.5" thickBot="1" x14ac:dyDescent="0.35">
      <c r="A173" s="67" t="s">
        <v>124</v>
      </c>
      <c r="B173" s="67" t="s">
        <v>192</v>
      </c>
      <c r="C173" s="129" t="s">
        <v>201</v>
      </c>
      <c r="D173" s="148">
        <v>6264</v>
      </c>
      <c r="E173" s="148"/>
      <c r="F173" s="16">
        <v>226.1</v>
      </c>
      <c r="G173" s="18">
        <f t="shared" si="52"/>
        <v>10</v>
      </c>
      <c r="H173" s="117">
        <f t="shared" si="53"/>
        <v>3</v>
      </c>
      <c r="I173" s="68" t="s">
        <v>284</v>
      </c>
      <c r="J173" s="69">
        <f t="shared" si="54"/>
        <v>5</v>
      </c>
      <c r="K173" s="17">
        <v>2</v>
      </c>
      <c r="L173" s="17">
        <v>0</v>
      </c>
      <c r="M173" s="17">
        <v>0</v>
      </c>
      <c r="N173" s="17">
        <v>0</v>
      </c>
      <c r="O173" s="17">
        <v>0</v>
      </c>
      <c r="P173" s="17">
        <v>0</v>
      </c>
      <c r="Q173" s="17">
        <v>0</v>
      </c>
      <c r="R173" s="17">
        <v>0</v>
      </c>
      <c r="S173" s="17">
        <v>0</v>
      </c>
      <c r="T173" s="17">
        <v>0</v>
      </c>
      <c r="U173" s="17">
        <v>0</v>
      </c>
      <c r="V173" s="157">
        <v>5231</v>
      </c>
      <c r="W173" s="157">
        <v>5231</v>
      </c>
      <c r="X173" s="84">
        <v>0</v>
      </c>
      <c r="Y173" s="84">
        <v>0</v>
      </c>
      <c r="Z173" s="84">
        <v>0</v>
      </c>
      <c r="AA173" s="168">
        <v>0</v>
      </c>
      <c r="AB173" s="168">
        <v>0</v>
      </c>
      <c r="AC173" s="168">
        <v>0</v>
      </c>
      <c r="AD173" s="88">
        <v>0</v>
      </c>
      <c r="AE173" s="88">
        <v>0</v>
      </c>
      <c r="AF173" s="88">
        <v>0</v>
      </c>
      <c r="AG173" s="80">
        <v>0</v>
      </c>
      <c r="AH173" s="89">
        <f t="shared" si="55"/>
        <v>0</v>
      </c>
      <c r="AI173" s="13">
        <f t="shared" si="56"/>
        <v>156.93</v>
      </c>
      <c r="AJ173" s="13">
        <f t="shared" si="57"/>
        <v>69</v>
      </c>
      <c r="AK173" s="18">
        <v>0</v>
      </c>
      <c r="AL173" s="13">
        <v>69</v>
      </c>
      <c r="AM173" s="50">
        <f t="shared" si="58"/>
        <v>4.7079000000000004</v>
      </c>
      <c r="AN173" s="104">
        <f t="shared" si="59"/>
        <v>1.4123700000000001</v>
      </c>
      <c r="AO173" s="102">
        <f t="shared" si="60"/>
        <v>0.80034300000000003</v>
      </c>
      <c r="AP173" s="19">
        <f t="shared" si="61"/>
        <v>56.031351558019502</v>
      </c>
      <c r="AQ173" s="18">
        <f t="shared" si="62"/>
        <v>5</v>
      </c>
      <c r="AR173" s="117">
        <f t="shared" si="63"/>
        <v>8</v>
      </c>
      <c r="AS173" s="19">
        <f t="shared" si="64"/>
        <v>43.968648441980498</v>
      </c>
      <c r="AT173" s="107">
        <f t="shared" si="65"/>
        <v>110.48232758620691</v>
      </c>
      <c r="AU173" s="100">
        <f t="shared" si="66"/>
        <v>0</v>
      </c>
      <c r="AV173" s="46">
        <f t="shared" si="67"/>
        <v>0</v>
      </c>
      <c r="AW173" s="48">
        <f t="shared" si="68"/>
        <v>100</v>
      </c>
      <c r="AX173" s="18">
        <f t="shared" si="69"/>
        <v>10</v>
      </c>
      <c r="AY173" s="117">
        <f t="shared" si="70"/>
        <v>25</v>
      </c>
      <c r="AZ173" s="151">
        <v>2</v>
      </c>
      <c r="BA173" s="21">
        <f t="shared" si="71"/>
        <v>31.928480204342275</v>
      </c>
      <c r="BB173" s="20">
        <v>0</v>
      </c>
      <c r="BC173" s="36" t="s">
        <v>333</v>
      </c>
      <c r="BD173" s="20">
        <v>3</v>
      </c>
      <c r="BE173" s="20">
        <f t="shared" si="75"/>
        <v>24</v>
      </c>
      <c r="BF173" s="20">
        <v>5</v>
      </c>
      <c r="BG173" s="20">
        <f t="shared" si="51"/>
        <v>40</v>
      </c>
      <c r="BH173" s="20">
        <v>0</v>
      </c>
      <c r="BI173" s="20">
        <v>5</v>
      </c>
      <c r="BJ173" s="20">
        <v>5</v>
      </c>
      <c r="BK173" s="20">
        <v>0</v>
      </c>
      <c r="BL173" s="20" t="s">
        <v>308</v>
      </c>
      <c r="BM173" s="20" t="s">
        <v>309</v>
      </c>
      <c r="BN173" s="71">
        <f t="shared" si="72"/>
        <v>35</v>
      </c>
      <c r="BO173" s="123">
        <f t="shared" si="73"/>
        <v>46</v>
      </c>
      <c r="BP173" s="71">
        <f t="shared" si="74"/>
        <v>41</v>
      </c>
      <c r="BQ173" s="138">
        <v>62</v>
      </c>
      <c r="BR173" s="138">
        <v>141</v>
      </c>
      <c r="BS173" s="62"/>
      <c r="BT173" s="62"/>
      <c r="BU173" s="62"/>
    </row>
    <row r="174" spans="1:73" s="63" customFormat="1" ht="19.5" thickBot="1" x14ac:dyDescent="0.35">
      <c r="A174" s="67" t="s">
        <v>2</v>
      </c>
      <c r="B174" s="67" t="s">
        <v>3</v>
      </c>
      <c r="C174" s="129" t="s">
        <v>24</v>
      </c>
      <c r="D174" s="148">
        <v>1333</v>
      </c>
      <c r="E174" s="148"/>
      <c r="F174" s="16">
        <v>32.6</v>
      </c>
      <c r="G174" s="18">
        <f t="shared" si="52"/>
        <v>3</v>
      </c>
      <c r="H174" s="117">
        <f t="shared" si="53"/>
        <v>0</v>
      </c>
      <c r="I174" s="68" t="s">
        <v>282</v>
      </c>
      <c r="J174" s="69">
        <f t="shared" si="54"/>
        <v>10</v>
      </c>
      <c r="K174" s="24">
        <v>1</v>
      </c>
      <c r="L174" s="24">
        <v>1</v>
      </c>
      <c r="M174" s="24">
        <v>0</v>
      </c>
      <c r="N174" s="24">
        <v>0</v>
      </c>
      <c r="O174" s="24">
        <v>0</v>
      </c>
      <c r="P174" s="24">
        <v>0</v>
      </c>
      <c r="Q174" s="24">
        <v>0</v>
      </c>
      <c r="R174" s="17">
        <v>0</v>
      </c>
      <c r="S174" s="24">
        <v>0</v>
      </c>
      <c r="T174" s="24">
        <v>0</v>
      </c>
      <c r="U174" s="24">
        <v>0</v>
      </c>
      <c r="V174" s="157">
        <v>3527</v>
      </c>
      <c r="W174" s="157">
        <v>3527</v>
      </c>
      <c r="X174" s="84">
        <v>0</v>
      </c>
      <c r="Y174" s="84">
        <v>0</v>
      </c>
      <c r="Z174" s="84">
        <v>0</v>
      </c>
      <c r="AA174" s="168">
        <v>0</v>
      </c>
      <c r="AB174" s="168">
        <v>0</v>
      </c>
      <c r="AC174" s="168">
        <v>0</v>
      </c>
      <c r="AD174" s="88">
        <v>1</v>
      </c>
      <c r="AE174" s="88">
        <v>0</v>
      </c>
      <c r="AF174" s="88">
        <v>0</v>
      </c>
      <c r="AG174" s="80">
        <v>0</v>
      </c>
      <c r="AH174" s="89">
        <f t="shared" si="55"/>
        <v>1</v>
      </c>
      <c r="AI174" s="13">
        <f t="shared" si="56"/>
        <v>105.81</v>
      </c>
      <c r="AJ174" s="13">
        <f t="shared" si="57"/>
        <v>48</v>
      </c>
      <c r="AK174" s="18">
        <v>0</v>
      </c>
      <c r="AL174" s="13">
        <v>48</v>
      </c>
      <c r="AM174" s="50">
        <f t="shared" si="58"/>
        <v>3.1743000000000001</v>
      </c>
      <c r="AN174" s="104">
        <f t="shared" si="59"/>
        <v>0.95228999999999997</v>
      </c>
      <c r="AO174" s="102">
        <f t="shared" si="60"/>
        <v>0.53963100000000008</v>
      </c>
      <c r="AP174" s="19">
        <f t="shared" si="61"/>
        <v>54.635667706265941</v>
      </c>
      <c r="AQ174" s="18">
        <f t="shared" si="62"/>
        <v>5</v>
      </c>
      <c r="AR174" s="130">
        <f t="shared" si="63"/>
        <v>8</v>
      </c>
      <c r="AS174" s="19">
        <f t="shared" si="64"/>
        <v>45.364332293734051</v>
      </c>
      <c r="AT174" s="107">
        <f t="shared" si="65"/>
        <v>350.05408852213054</v>
      </c>
      <c r="AU174" s="100">
        <f t="shared" si="66"/>
        <v>0</v>
      </c>
      <c r="AV174" s="46">
        <f t="shared" si="67"/>
        <v>75.018754688672175</v>
      </c>
      <c r="AW174" s="48">
        <f t="shared" si="68"/>
        <v>78.569381947404551</v>
      </c>
      <c r="AX174" s="18">
        <f t="shared" si="69"/>
        <v>8</v>
      </c>
      <c r="AY174" s="117">
        <f t="shared" si="70"/>
        <v>20</v>
      </c>
      <c r="AZ174" s="151">
        <v>0</v>
      </c>
      <c r="BA174" s="21">
        <f t="shared" si="71"/>
        <v>0</v>
      </c>
      <c r="BB174" s="20">
        <v>1</v>
      </c>
      <c r="BC174" s="36"/>
      <c r="BD174" s="20">
        <v>1</v>
      </c>
      <c r="BE174" s="20">
        <f t="shared" si="75"/>
        <v>8</v>
      </c>
      <c r="BF174" s="20">
        <v>2</v>
      </c>
      <c r="BG174" s="20">
        <f t="shared" si="51"/>
        <v>16</v>
      </c>
      <c r="BH174" s="20">
        <v>1</v>
      </c>
      <c r="BI174" s="20">
        <v>3</v>
      </c>
      <c r="BJ174" s="20">
        <v>0</v>
      </c>
      <c r="BK174" s="20">
        <v>0</v>
      </c>
      <c r="BL174" s="20" t="s">
        <v>356</v>
      </c>
      <c r="BM174" s="20" t="s">
        <v>357</v>
      </c>
      <c r="BN174" s="71">
        <f t="shared" si="72"/>
        <v>26</v>
      </c>
      <c r="BO174" s="123">
        <f t="shared" si="73"/>
        <v>38</v>
      </c>
      <c r="BP174" s="70">
        <f t="shared" si="74"/>
        <v>38</v>
      </c>
      <c r="BQ174" s="138">
        <v>4</v>
      </c>
      <c r="BR174" s="138">
        <v>30</v>
      </c>
    </row>
    <row r="175" spans="1:73" s="63" customFormat="1" ht="19.5" thickBot="1" x14ac:dyDescent="0.35">
      <c r="A175" s="67" t="s">
        <v>124</v>
      </c>
      <c r="B175" s="67" t="s">
        <v>145</v>
      </c>
      <c r="C175" s="129" t="s">
        <v>146</v>
      </c>
      <c r="D175" s="148">
        <v>17201</v>
      </c>
      <c r="E175" s="148"/>
      <c r="F175" s="16">
        <v>182.4</v>
      </c>
      <c r="G175" s="18">
        <f t="shared" si="52"/>
        <v>10</v>
      </c>
      <c r="H175" s="117">
        <f t="shared" si="53"/>
        <v>3</v>
      </c>
      <c r="I175" s="68" t="s">
        <v>283</v>
      </c>
      <c r="J175" s="69">
        <f t="shared" si="54"/>
        <v>8</v>
      </c>
      <c r="K175" s="17">
        <v>7</v>
      </c>
      <c r="L175" s="17">
        <v>1</v>
      </c>
      <c r="M175" s="17">
        <v>0</v>
      </c>
      <c r="N175" s="17">
        <v>0</v>
      </c>
      <c r="O175" s="17">
        <v>0</v>
      </c>
      <c r="P175" s="17">
        <v>0</v>
      </c>
      <c r="Q175" s="17">
        <v>0</v>
      </c>
      <c r="R175" s="17">
        <v>0</v>
      </c>
      <c r="S175" s="17">
        <v>0</v>
      </c>
      <c r="T175" s="17">
        <v>0</v>
      </c>
      <c r="U175" s="17">
        <v>0</v>
      </c>
      <c r="V175" s="157">
        <v>14367</v>
      </c>
      <c r="W175" s="157">
        <v>14367</v>
      </c>
      <c r="X175" s="186">
        <v>3</v>
      </c>
      <c r="Y175" s="186">
        <v>0</v>
      </c>
      <c r="Z175" s="186">
        <v>0</v>
      </c>
      <c r="AA175" s="190">
        <v>0</v>
      </c>
      <c r="AB175" s="190">
        <v>0</v>
      </c>
      <c r="AC175" s="190">
        <v>0</v>
      </c>
      <c r="AD175" s="188">
        <v>0</v>
      </c>
      <c r="AE175" s="188">
        <v>0</v>
      </c>
      <c r="AF175" s="188">
        <v>0</v>
      </c>
      <c r="AG175" s="189">
        <v>0</v>
      </c>
      <c r="AH175" s="89">
        <f t="shared" si="55"/>
        <v>3</v>
      </c>
      <c r="AI175" s="13">
        <f t="shared" si="56"/>
        <v>431.01</v>
      </c>
      <c r="AJ175" s="13">
        <f t="shared" si="57"/>
        <v>196</v>
      </c>
      <c r="AK175" s="18">
        <v>2</v>
      </c>
      <c r="AL175" s="13">
        <v>194</v>
      </c>
      <c r="AM175" s="50">
        <f t="shared" si="58"/>
        <v>12.930299999999999</v>
      </c>
      <c r="AN175" s="104">
        <f t="shared" si="59"/>
        <v>3.8790899999999997</v>
      </c>
      <c r="AO175" s="102">
        <f t="shared" si="60"/>
        <v>2.1981509999999997</v>
      </c>
      <c r="AP175" s="19">
        <f t="shared" si="61"/>
        <v>54.525417043688087</v>
      </c>
      <c r="AQ175" s="18">
        <f t="shared" si="62"/>
        <v>5</v>
      </c>
      <c r="AR175" s="130">
        <f t="shared" si="63"/>
        <v>8</v>
      </c>
      <c r="AS175" s="19">
        <f t="shared" si="64"/>
        <v>45.47458295631192</v>
      </c>
      <c r="AT175" s="107">
        <f t="shared" si="65"/>
        <v>110.50253473635254</v>
      </c>
      <c r="AU175" s="100">
        <f t="shared" si="66"/>
        <v>17.440846462414974</v>
      </c>
      <c r="AV175" s="46">
        <f t="shared" si="67"/>
        <v>17.440846462414974</v>
      </c>
      <c r="AW175" s="48">
        <f t="shared" si="68"/>
        <v>84.21679058853536</v>
      </c>
      <c r="AX175" s="18">
        <f t="shared" si="69"/>
        <v>8</v>
      </c>
      <c r="AY175" s="117">
        <f t="shared" si="70"/>
        <v>20</v>
      </c>
      <c r="AZ175" s="151">
        <v>0</v>
      </c>
      <c r="BA175" s="21">
        <f t="shared" si="71"/>
        <v>0</v>
      </c>
      <c r="BB175" s="20">
        <v>1</v>
      </c>
      <c r="BC175" s="36"/>
      <c r="BD175" s="20">
        <v>12</v>
      </c>
      <c r="BE175" s="20">
        <f t="shared" si="75"/>
        <v>96</v>
      </c>
      <c r="BF175" s="20">
        <v>23</v>
      </c>
      <c r="BG175" s="20">
        <f t="shared" si="51"/>
        <v>184</v>
      </c>
      <c r="BH175" s="28">
        <v>2</v>
      </c>
      <c r="BI175" s="28">
        <v>21</v>
      </c>
      <c r="BJ175" s="28">
        <v>0</v>
      </c>
      <c r="BK175" s="20">
        <v>0</v>
      </c>
      <c r="BL175" s="28" t="s">
        <v>308</v>
      </c>
      <c r="BM175" s="28" t="s">
        <v>308</v>
      </c>
      <c r="BN175" s="71">
        <f t="shared" si="72"/>
        <v>31</v>
      </c>
      <c r="BO175" s="120">
        <f t="shared" si="73"/>
        <v>39</v>
      </c>
      <c r="BP175" s="70">
        <f t="shared" si="74"/>
        <v>39</v>
      </c>
      <c r="BQ175" s="138">
        <v>32</v>
      </c>
      <c r="BR175" s="138">
        <v>120</v>
      </c>
    </row>
    <row r="176" spans="1:73" s="63" customFormat="1" ht="19.5" thickBot="1" x14ac:dyDescent="0.35">
      <c r="A176" s="67" t="s">
        <v>216</v>
      </c>
      <c r="B176" s="67" t="s">
        <v>245</v>
      </c>
      <c r="C176" s="129" t="s">
        <v>263</v>
      </c>
      <c r="D176" s="148">
        <v>44664</v>
      </c>
      <c r="E176" s="148"/>
      <c r="F176" s="20">
        <v>341.8</v>
      </c>
      <c r="G176" s="18">
        <f t="shared" si="52"/>
        <v>10</v>
      </c>
      <c r="H176" s="117">
        <f t="shared" si="53"/>
        <v>3</v>
      </c>
      <c r="I176" s="68" t="s">
        <v>285</v>
      </c>
      <c r="J176" s="69">
        <f t="shared" si="54"/>
        <v>3</v>
      </c>
      <c r="K176" s="17">
        <v>4</v>
      </c>
      <c r="L176" s="17">
        <v>0</v>
      </c>
      <c r="M176" s="17">
        <v>0</v>
      </c>
      <c r="N176" s="17">
        <v>0</v>
      </c>
      <c r="O176" s="17">
        <v>0</v>
      </c>
      <c r="P176" s="17">
        <v>0</v>
      </c>
      <c r="Q176" s="17">
        <v>0</v>
      </c>
      <c r="R176" s="17">
        <v>0</v>
      </c>
      <c r="S176" s="17">
        <v>0</v>
      </c>
      <c r="T176" s="17">
        <v>0</v>
      </c>
      <c r="U176" s="17">
        <v>0</v>
      </c>
      <c r="V176" s="157">
        <v>16748</v>
      </c>
      <c r="W176" s="157">
        <v>16748</v>
      </c>
      <c r="X176" s="84">
        <v>4</v>
      </c>
      <c r="Y176" s="84">
        <v>1</v>
      </c>
      <c r="Z176" s="84">
        <v>0</v>
      </c>
      <c r="AA176" s="168">
        <v>1</v>
      </c>
      <c r="AB176" s="168">
        <v>0</v>
      </c>
      <c r="AC176" s="168">
        <v>0</v>
      </c>
      <c r="AD176" s="88">
        <v>0</v>
      </c>
      <c r="AE176" s="88">
        <v>1</v>
      </c>
      <c r="AF176" s="88">
        <v>0</v>
      </c>
      <c r="AG176" s="80">
        <v>0</v>
      </c>
      <c r="AH176" s="89">
        <f t="shared" si="55"/>
        <v>7</v>
      </c>
      <c r="AI176" s="13">
        <f t="shared" si="56"/>
        <v>502.44</v>
      </c>
      <c r="AJ176" s="13">
        <f t="shared" si="57"/>
        <v>229</v>
      </c>
      <c r="AK176" s="18">
        <v>6</v>
      </c>
      <c r="AL176" s="13">
        <v>223</v>
      </c>
      <c r="AM176" s="50">
        <f t="shared" si="58"/>
        <v>15.0732</v>
      </c>
      <c r="AN176" s="104">
        <f t="shared" si="59"/>
        <v>4.52196</v>
      </c>
      <c r="AO176" s="102">
        <f t="shared" si="60"/>
        <v>2.5624439999999997</v>
      </c>
      <c r="AP176" s="19">
        <f t="shared" si="61"/>
        <v>54.422418597245439</v>
      </c>
      <c r="AQ176" s="18">
        <f t="shared" si="62"/>
        <v>5</v>
      </c>
      <c r="AR176" s="117">
        <f t="shared" si="63"/>
        <v>8</v>
      </c>
      <c r="AS176" s="19">
        <f t="shared" si="64"/>
        <v>45.577581402754561</v>
      </c>
      <c r="AT176" s="107">
        <f t="shared" si="65"/>
        <v>49.609537882858675</v>
      </c>
      <c r="AU176" s="100">
        <f t="shared" si="66"/>
        <v>11.194698190936773</v>
      </c>
      <c r="AV176" s="46">
        <f t="shared" si="67"/>
        <v>15.672577467311481</v>
      </c>
      <c r="AW176" s="48">
        <f t="shared" si="68"/>
        <v>68.408136547615882</v>
      </c>
      <c r="AX176" s="18">
        <f t="shared" si="69"/>
        <v>5</v>
      </c>
      <c r="AY176" s="117">
        <f t="shared" si="70"/>
        <v>8</v>
      </c>
      <c r="AZ176" s="151">
        <v>1</v>
      </c>
      <c r="BA176" s="21">
        <f t="shared" si="71"/>
        <v>2.2389396381873543</v>
      </c>
      <c r="BB176" s="20">
        <v>1</v>
      </c>
      <c r="BC176" s="36"/>
      <c r="BD176" s="20">
        <v>2</v>
      </c>
      <c r="BE176" s="20">
        <f t="shared" si="75"/>
        <v>16</v>
      </c>
      <c r="BF176" s="20">
        <v>7</v>
      </c>
      <c r="BG176" s="20">
        <f t="shared" si="51"/>
        <v>56</v>
      </c>
      <c r="BH176" s="20">
        <v>1</v>
      </c>
      <c r="BI176" s="20">
        <v>26</v>
      </c>
      <c r="BJ176" s="20">
        <v>5</v>
      </c>
      <c r="BK176" s="20">
        <v>0</v>
      </c>
      <c r="BL176" s="20" t="s">
        <v>308</v>
      </c>
      <c r="BM176" s="20" t="s">
        <v>309</v>
      </c>
      <c r="BN176" s="71">
        <f t="shared" si="72"/>
        <v>28</v>
      </c>
      <c r="BO176" s="123">
        <f t="shared" si="73"/>
        <v>27</v>
      </c>
      <c r="BP176" s="71">
        <f t="shared" si="74"/>
        <v>22</v>
      </c>
      <c r="BQ176" s="138">
        <v>344</v>
      </c>
      <c r="BR176" s="138">
        <v>546</v>
      </c>
      <c r="BS176" s="62"/>
      <c r="BT176" s="62"/>
      <c r="BU176" s="62"/>
    </row>
    <row r="177" spans="1:73" s="63" customFormat="1" ht="19.5" thickBot="1" x14ac:dyDescent="0.35">
      <c r="A177" s="67" t="s">
        <v>79</v>
      </c>
      <c r="B177" s="67" t="s">
        <v>80</v>
      </c>
      <c r="C177" s="129" t="s">
        <v>91</v>
      </c>
      <c r="D177" s="148">
        <v>31330</v>
      </c>
      <c r="E177" s="148"/>
      <c r="F177" s="16">
        <v>111.9</v>
      </c>
      <c r="G177" s="18">
        <f t="shared" si="52"/>
        <v>10</v>
      </c>
      <c r="H177" s="117">
        <f t="shared" si="53"/>
        <v>3</v>
      </c>
      <c r="I177" s="68" t="s">
        <v>283</v>
      </c>
      <c r="J177" s="69">
        <f t="shared" si="54"/>
        <v>8</v>
      </c>
      <c r="K177" s="17">
        <v>8</v>
      </c>
      <c r="L177" s="17">
        <v>2</v>
      </c>
      <c r="M177" s="17">
        <v>0</v>
      </c>
      <c r="N177" s="17">
        <v>0</v>
      </c>
      <c r="O177" s="17">
        <v>0</v>
      </c>
      <c r="P177" s="17">
        <v>0</v>
      </c>
      <c r="Q177" s="17">
        <v>0</v>
      </c>
      <c r="R177" s="17">
        <v>0</v>
      </c>
      <c r="S177" s="17">
        <v>0</v>
      </c>
      <c r="T177" s="17">
        <v>0</v>
      </c>
      <c r="U177" s="17">
        <v>0</v>
      </c>
      <c r="V177" s="157">
        <v>15315</v>
      </c>
      <c r="W177" s="157">
        <v>15315</v>
      </c>
      <c r="X177" s="84">
        <v>7</v>
      </c>
      <c r="Y177" s="84">
        <v>0</v>
      </c>
      <c r="Z177" s="84">
        <v>0</v>
      </c>
      <c r="AA177" s="168">
        <v>2</v>
      </c>
      <c r="AB177" s="168">
        <v>0</v>
      </c>
      <c r="AC177" s="168">
        <v>0</v>
      </c>
      <c r="AD177" s="88">
        <v>1</v>
      </c>
      <c r="AE177" s="88">
        <v>0</v>
      </c>
      <c r="AF177" s="88">
        <v>0</v>
      </c>
      <c r="AG177" s="80">
        <v>0</v>
      </c>
      <c r="AH177" s="89">
        <f t="shared" si="55"/>
        <v>10</v>
      </c>
      <c r="AI177" s="13">
        <f t="shared" si="56"/>
        <v>459.45</v>
      </c>
      <c r="AJ177" s="13">
        <f t="shared" si="57"/>
        <v>210</v>
      </c>
      <c r="AK177" s="18">
        <v>4</v>
      </c>
      <c r="AL177" s="13">
        <v>206</v>
      </c>
      <c r="AM177" s="50">
        <f t="shared" si="58"/>
        <v>13.783499999999998</v>
      </c>
      <c r="AN177" s="104">
        <f t="shared" si="59"/>
        <v>4.1350499999999997</v>
      </c>
      <c r="AO177" s="102">
        <f t="shared" si="60"/>
        <v>2.3431949999999997</v>
      </c>
      <c r="AP177" s="19">
        <f t="shared" si="61"/>
        <v>54.293176624224614</v>
      </c>
      <c r="AQ177" s="18">
        <f t="shared" si="62"/>
        <v>5</v>
      </c>
      <c r="AR177" s="117">
        <f t="shared" si="63"/>
        <v>8</v>
      </c>
      <c r="AS177" s="19">
        <f t="shared" si="64"/>
        <v>45.706823375775386</v>
      </c>
      <c r="AT177" s="107">
        <f t="shared" si="65"/>
        <v>64.672023619533974</v>
      </c>
      <c r="AU177" s="100">
        <f t="shared" si="66"/>
        <v>22.342802425789976</v>
      </c>
      <c r="AV177" s="46">
        <f t="shared" si="67"/>
        <v>31.918289179699968</v>
      </c>
      <c r="AW177" s="48">
        <f t="shared" si="68"/>
        <v>50.645909323209807</v>
      </c>
      <c r="AX177" s="18">
        <f t="shared" si="69"/>
        <v>5</v>
      </c>
      <c r="AY177" s="117">
        <f t="shared" si="70"/>
        <v>8</v>
      </c>
      <c r="AZ177" s="151">
        <v>4</v>
      </c>
      <c r="BA177" s="21">
        <f t="shared" si="71"/>
        <v>12.767315671879988</v>
      </c>
      <c r="BB177" s="155">
        <v>1</v>
      </c>
      <c r="BC177" s="36"/>
      <c r="BD177" s="20">
        <v>3</v>
      </c>
      <c r="BE177" s="20">
        <f t="shared" si="75"/>
        <v>24</v>
      </c>
      <c r="BF177" s="20">
        <v>2</v>
      </c>
      <c r="BG177" s="20">
        <f t="shared" si="51"/>
        <v>16</v>
      </c>
      <c r="BH177" s="20">
        <v>1</v>
      </c>
      <c r="BI177" s="20">
        <v>30</v>
      </c>
      <c r="BJ177" s="20">
        <v>0</v>
      </c>
      <c r="BK177" s="20">
        <v>0</v>
      </c>
      <c r="BL177" s="20" t="s">
        <v>308</v>
      </c>
      <c r="BM177" s="20" t="s">
        <v>357</v>
      </c>
      <c r="BN177" s="71">
        <f t="shared" si="72"/>
        <v>28</v>
      </c>
      <c r="BO177" s="123">
        <f t="shared" si="73"/>
        <v>27</v>
      </c>
      <c r="BP177" s="71">
        <f t="shared" si="74"/>
        <v>27</v>
      </c>
      <c r="BQ177" s="138">
        <v>124</v>
      </c>
      <c r="BR177" s="138">
        <v>228</v>
      </c>
    </row>
    <row r="178" spans="1:73" s="63" customFormat="1" ht="19.5" thickBot="1" x14ac:dyDescent="0.35">
      <c r="A178" s="67" t="s">
        <v>216</v>
      </c>
      <c r="B178" s="67" t="s">
        <v>228</v>
      </c>
      <c r="C178" s="129" t="s">
        <v>235</v>
      </c>
      <c r="D178" s="148">
        <v>14887</v>
      </c>
      <c r="E178" s="148"/>
      <c r="F178" s="20">
        <v>388.6</v>
      </c>
      <c r="G178" s="18">
        <f t="shared" si="52"/>
        <v>10</v>
      </c>
      <c r="H178" s="117">
        <f t="shared" si="53"/>
        <v>3</v>
      </c>
      <c r="I178" s="68" t="s">
        <v>285</v>
      </c>
      <c r="J178" s="69">
        <f t="shared" si="54"/>
        <v>3</v>
      </c>
      <c r="K178" s="17">
        <v>2</v>
      </c>
      <c r="L178" s="17">
        <v>1</v>
      </c>
      <c r="M178" s="17">
        <v>0</v>
      </c>
      <c r="N178" s="17">
        <v>0</v>
      </c>
      <c r="O178" s="17">
        <v>0</v>
      </c>
      <c r="P178" s="17">
        <v>0</v>
      </c>
      <c r="Q178" s="17">
        <v>0</v>
      </c>
      <c r="R178" s="17">
        <v>0</v>
      </c>
      <c r="S178" s="17">
        <v>0</v>
      </c>
      <c r="T178" s="17">
        <v>0</v>
      </c>
      <c r="U178" s="17">
        <v>0</v>
      </c>
      <c r="V178" s="157">
        <v>6060</v>
      </c>
      <c r="W178" s="157">
        <v>6060</v>
      </c>
      <c r="X178" s="84">
        <v>3</v>
      </c>
      <c r="Y178" s="84">
        <v>0</v>
      </c>
      <c r="Z178" s="84">
        <v>0</v>
      </c>
      <c r="AA178" s="168">
        <v>0</v>
      </c>
      <c r="AB178" s="168">
        <v>0</v>
      </c>
      <c r="AC178" s="168">
        <v>0</v>
      </c>
      <c r="AD178" s="88">
        <v>2</v>
      </c>
      <c r="AE178" s="88">
        <v>0</v>
      </c>
      <c r="AF178" s="88">
        <v>0</v>
      </c>
      <c r="AG178" s="80">
        <v>0</v>
      </c>
      <c r="AH178" s="89">
        <f t="shared" si="55"/>
        <v>5</v>
      </c>
      <c r="AI178" s="13">
        <f t="shared" si="56"/>
        <v>181.8</v>
      </c>
      <c r="AJ178" s="13">
        <f t="shared" si="57"/>
        <v>84</v>
      </c>
      <c r="AK178" s="18">
        <v>2</v>
      </c>
      <c r="AL178" s="13">
        <v>82</v>
      </c>
      <c r="AM178" s="50">
        <f t="shared" si="58"/>
        <v>5.4540000000000006</v>
      </c>
      <c r="AN178" s="104">
        <f t="shared" si="59"/>
        <v>1.6362000000000001</v>
      </c>
      <c r="AO178" s="102">
        <f t="shared" si="60"/>
        <v>0.92718000000000023</v>
      </c>
      <c r="AP178" s="19">
        <f t="shared" si="61"/>
        <v>53.795379537953799</v>
      </c>
      <c r="AQ178" s="18">
        <f t="shared" si="62"/>
        <v>5</v>
      </c>
      <c r="AR178" s="117">
        <f t="shared" si="63"/>
        <v>8</v>
      </c>
      <c r="AS178" s="19">
        <f t="shared" si="64"/>
        <v>46.204620462046201</v>
      </c>
      <c r="AT178" s="107">
        <f t="shared" si="65"/>
        <v>53.854906965809107</v>
      </c>
      <c r="AU178" s="100">
        <f t="shared" si="66"/>
        <v>20.151810304292333</v>
      </c>
      <c r="AV178" s="46">
        <f t="shared" si="67"/>
        <v>33.586350507153895</v>
      </c>
      <c r="AW178" s="48">
        <f t="shared" si="68"/>
        <v>37.635486904699547</v>
      </c>
      <c r="AX178" s="18">
        <f t="shared" si="69"/>
        <v>3</v>
      </c>
      <c r="AY178" s="117">
        <f t="shared" si="70"/>
        <v>3</v>
      </c>
      <c r="AZ178" s="151">
        <v>3</v>
      </c>
      <c r="BA178" s="21">
        <f t="shared" si="71"/>
        <v>20.151810304292333</v>
      </c>
      <c r="BB178" s="20">
        <v>1</v>
      </c>
      <c r="BC178" s="36"/>
      <c r="BD178" s="20">
        <v>1</v>
      </c>
      <c r="BE178" s="20">
        <f t="shared" si="75"/>
        <v>8</v>
      </c>
      <c r="BF178" s="20">
        <v>9</v>
      </c>
      <c r="BG178" s="20">
        <f t="shared" si="51"/>
        <v>72</v>
      </c>
      <c r="BH178" s="20">
        <v>2</v>
      </c>
      <c r="BI178" s="20">
        <v>9</v>
      </c>
      <c r="BJ178" s="20">
        <v>5</v>
      </c>
      <c r="BK178" s="20">
        <v>0</v>
      </c>
      <c r="BL178" s="20" t="s">
        <v>308</v>
      </c>
      <c r="BM178" s="20" t="s">
        <v>309</v>
      </c>
      <c r="BN178" s="71">
        <f t="shared" si="72"/>
        <v>26</v>
      </c>
      <c r="BO178" s="123">
        <f t="shared" si="73"/>
        <v>22</v>
      </c>
      <c r="BP178" s="71">
        <f t="shared" si="74"/>
        <v>17</v>
      </c>
      <c r="BQ178" s="138">
        <v>43</v>
      </c>
      <c r="BR178" s="138">
        <v>89</v>
      </c>
      <c r="BS178" s="62"/>
      <c r="BT178" s="62"/>
      <c r="BU178" s="62"/>
    </row>
    <row r="179" spans="1:73" s="63" customFormat="1" ht="19.5" thickBot="1" x14ac:dyDescent="0.35">
      <c r="A179" s="67" t="s">
        <v>79</v>
      </c>
      <c r="B179" s="67" t="s">
        <v>93</v>
      </c>
      <c r="C179" s="129" t="s">
        <v>106</v>
      </c>
      <c r="D179" s="148">
        <v>18376</v>
      </c>
      <c r="E179" s="148"/>
      <c r="F179" s="16">
        <v>103.4</v>
      </c>
      <c r="G179" s="18">
        <f t="shared" si="52"/>
        <v>10</v>
      </c>
      <c r="H179" s="117">
        <f t="shared" si="53"/>
        <v>3</v>
      </c>
      <c r="I179" s="68" t="s">
        <v>284</v>
      </c>
      <c r="J179" s="69">
        <f t="shared" si="54"/>
        <v>5</v>
      </c>
      <c r="K179" s="17">
        <v>3</v>
      </c>
      <c r="L179" s="17">
        <v>0</v>
      </c>
      <c r="M179" s="17">
        <v>0</v>
      </c>
      <c r="N179" s="17">
        <v>0</v>
      </c>
      <c r="O179" s="17">
        <v>0</v>
      </c>
      <c r="P179" s="17">
        <v>0</v>
      </c>
      <c r="Q179" s="17">
        <v>0</v>
      </c>
      <c r="R179" s="17">
        <v>0</v>
      </c>
      <c r="S179" s="17">
        <v>0</v>
      </c>
      <c r="T179" s="17">
        <v>0</v>
      </c>
      <c r="U179" s="17">
        <v>0</v>
      </c>
      <c r="V179" s="157">
        <v>9947</v>
      </c>
      <c r="W179" s="157">
        <v>9947</v>
      </c>
      <c r="X179" s="84">
        <v>3</v>
      </c>
      <c r="Y179" s="84">
        <v>0</v>
      </c>
      <c r="Z179" s="84">
        <v>0</v>
      </c>
      <c r="AA179" s="168">
        <v>1</v>
      </c>
      <c r="AB179" s="168">
        <v>0</v>
      </c>
      <c r="AC179" s="168">
        <v>0</v>
      </c>
      <c r="AD179" s="88">
        <v>2</v>
      </c>
      <c r="AE179" s="88">
        <v>0</v>
      </c>
      <c r="AF179" s="88">
        <v>0</v>
      </c>
      <c r="AG179" s="80">
        <v>0</v>
      </c>
      <c r="AH179" s="89">
        <f t="shared" si="55"/>
        <v>6</v>
      </c>
      <c r="AI179" s="13">
        <f t="shared" si="56"/>
        <v>298.41000000000003</v>
      </c>
      <c r="AJ179" s="13">
        <f t="shared" si="57"/>
        <v>139</v>
      </c>
      <c r="AK179" s="18">
        <v>3</v>
      </c>
      <c r="AL179" s="13">
        <v>136</v>
      </c>
      <c r="AM179" s="50">
        <f t="shared" si="58"/>
        <v>8.952300000000001</v>
      </c>
      <c r="AN179" s="104">
        <f t="shared" si="59"/>
        <v>2.6856900000000001</v>
      </c>
      <c r="AO179" s="102">
        <f t="shared" si="60"/>
        <v>1.5218910000000003</v>
      </c>
      <c r="AP179" s="19">
        <f t="shared" si="61"/>
        <v>53.419791561944976</v>
      </c>
      <c r="AQ179" s="18">
        <f t="shared" si="62"/>
        <v>5</v>
      </c>
      <c r="AR179" s="117">
        <f t="shared" si="63"/>
        <v>8</v>
      </c>
      <c r="AS179" s="19">
        <f t="shared" si="64"/>
        <v>46.580208438055024</v>
      </c>
      <c r="AT179" s="107">
        <f t="shared" si="65"/>
        <v>71.614502612102754</v>
      </c>
      <c r="AU179" s="100">
        <f t="shared" si="66"/>
        <v>16.325642141924249</v>
      </c>
      <c r="AV179" s="46">
        <f t="shared" si="67"/>
        <v>32.651284283848497</v>
      </c>
      <c r="AW179" s="48">
        <f t="shared" si="68"/>
        <v>54.406882554637093</v>
      </c>
      <c r="AX179" s="18">
        <f t="shared" si="69"/>
        <v>5</v>
      </c>
      <c r="AY179" s="117">
        <f t="shared" si="70"/>
        <v>8</v>
      </c>
      <c r="AZ179" s="151">
        <v>4</v>
      </c>
      <c r="BA179" s="21">
        <f t="shared" si="71"/>
        <v>21.767522855898999</v>
      </c>
      <c r="BB179" s="155">
        <v>1</v>
      </c>
      <c r="BC179" s="36"/>
      <c r="BD179" s="20">
        <v>2</v>
      </c>
      <c r="BE179" s="20">
        <f t="shared" si="75"/>
        <v>16</v>
      </c>
      <c r="BF179" s="20">
        <v>18</v>
      </c>
      <c r="BG179" s="20">
        <f t="shared" si="51"/>
        <v>144</v>
      </c>
      <c r="BH179" s="20">
        <v>1</v>
      </c>
      <c r="BI179" s="20">
        <v>12</v>
      </c>
      <c r="BJ179" s="20">
        <v>10</v>
      </c>
      <c r="BK179" s="20">
        <v>0</v>
      </c>
      <c r="BL179" s="20" t="s">
        <v>308</v>
      </c>
      <c r="BM179" s="20" t="s">
        <v>357</v>
      </c>
      <c r="BN179" s="70">
        <f t="shared" si="72"/>
        <v>35</v>
      </c>
      <c r="BO179" s="123">
        <f t="shared" si="73"/>
        <v>34</v>
      </c>
      <c r="BP179" s="71">
        <f t="shared" si="74"/>
        <v>24</v>
      </c>
      <c r="BQ179" s="138">
        <v>95</v>
      </c>
      <c r="BR179" s="138">
        <v>115</v>
      </c>
    </row>
    <row r="180" spans="1:73" s="63" customFormat="1" ht="19.5" thickBot="1" x14ac:dyDescent="0.35">
      <c r="A180" s="67" t="s">
        <v>216</v>
      </c>
      <c r="B180" s="67" t="s">
        <v>217</v>
      </c>
      <c r="C180" s="129" t="s">
        <v>223</v>
      </c>
      <c r="D180" s="148">
        <v>43123</v>
      </c>
      <c r="E180" s="148"/>
      <c r="F180" s="20">
        <v>72.900000000000006</v>
      </c>
      <c r="G180" s="18">
        <f t="shared" si="52"/>
        <v>5</v>
      </c>
      <c r="H180" s="117">
        <f t="shared" si="53"/>
        <v>0</v>
      </c>
      <c r="I180" s="68" t="s">
        <v>284</v>
      </c>
      <c r="J180" s="69">
        <f t="shared" si="54"/>
        <v>5</v>
      </c>
      <c r="K180" s="17">
        <v>11</v>
      </c>
      <c r="L180" s="17">
        <v>1</v>
      </c>
      <c r="M180" s="17">
        <v>1</v>
      </c>
      <c r="N180" s="17">
        <v>1</v>
      </c>
      <c r="O180" s="17">
        <v>1</v>
      </c>
      <c r="P180" s="17">
        <v>1</v>
      </c>
      <c r="Q180" s="17">
        <v>0</v>
      </c>
      <c r="R180" s="17">
        <v>0</v>
      </c>
      <c r="S180" s="17">
        <v>0</v>
      </c>
      <c r="T180" s="17">
        <v>0</v>
      </c>
      <c r="U180" s="17">
        <v>0</v>
      </c>
      <c r="V180" s="157">
        <v>34659</v>
      </c>
      <c r="W180" s="157">
        <v>34659</v>
      </c>
      <c r="X180" s="84">
        <v>3</v>
      </c>
      <c r="Y180" s="84">
        <v>0</v>
      </c>
      <c r="Z180" s="84">
        <v>6</v>
      </c>
      <c r="AA180" s="168">
        <v>0</v>
      </c>
      <c r="AB180" s="168">
        <v>0</v>
      </c>
      <c r="AC180" s="168">
        <v>0</v>
      </c>
      <c r="AD180" s="88">
        <v>1</v>
      </c>
      <c r="AE180" s="88">
        <v>1</v>
      </c>
      <c r="AF180" s="88">
        <v>0</v>
      </c>
      <c r="AG180" s="80">
        <v>0</v>
      </c>
      <c r="AH180" s="89">
        <f t="shared" si="55"/>
        <v>11</v>
      </c>
      <c r="AI180" s="13">
        <f t="shared" si="56"/>
        <v>1039.77</v>
      </c>
      <c r="AJ180" s="13">
        <f t="shared" si="57"/>
        <v>487</v>
      </c>
      <c r="AK180" s="18">
        <v>8</v>
      </c>
      <c r="AL180" s="13">
        <v>479</v>
      </c>
      <c r="AM180" s="50">
        <f t="shared" si="58"/>
        <v>31.193100000000001</v>
      </c>
      <c r="AN180" s="104">
        <f t="shared" si="59"/>
        <v>9.3579299999999996</v>
      </c>
      <c r="AO180" s="102">
        <f t="shared" si="60"/>
        <v>5.3028269999999997</v>
      </c>
      <c r="AP180" s="19">
        <f t="shared" si="61"/>
        <v>53.162718678169206</v>
      </c>
      <c r="AQ180" s="18">
        <f t="shared" si="62"/>
        <v>5</v>
      </c>
      <c r="AR180" s="117">
        <f t="shared" si="63"/>
        <v>8</v>
      </c>
      <c r="AS180" s="19">
        <f t="shared" si="64"/>
        <v>46.837281321830794</v>
      </c>
      <c r="AT180" s="107">
        <f t="shared" si="65"/>
        <v>106.33271572014934</v>
      </c>
      <c r="AU180" s="100">
        <f t="shared" si="66"/>
        <v>20.870533126173967</v>
      </c>
      <c r="AV180" s="46">
        <f t="shared" si="67"/>
        <v>25.508429376434851</v>
      </c>
      <c r="AW180" s="48">
        <f t="shared" si="68"/>
        <v>76.010742127974098</v>
      </c>
      <c r="AX180" s="18">
        <f t="shared" si="69"/>
        <v>8</v>
      </c>
      <c r="AY180" s="117">
        <f t="shared" si="70"/>
        <v>20</v>
      </c>
      <c r="AZ180" s="151">
        <v>6</v>
      </c>
      <c r="BA180" s="21">
        <f t="shared" si="71"/>
        <v>13.913688750782644</v>
      </c>
      <c r="BB180" s="20">
        <v>2</v>
      </c>
      <c r="BC180" s="36"/>
      <c r="BD180" s="20">
        <v>16</v>
      </c>
      <c r="BE180" s="20">
        <f t="shared" si="75"/>
        <v>128</v>
      </c>
      <c r="BF180" s="20">
        <v>20</v>
      </c>
      <c r="BG180" s="20">
        <f t="shared" si="51"/>
        <v>160</v>
      </c>
      <c r="BH180" s="20">
        <v>11</v>
      </c>
      <c r="BI180" s="20">
        <v>34</v>
      </c>
      <c r="BJ180" s="20">
        <v>0</v>
      </c>
      <c r="BK180" s="20">
        <v>15</v>
      </c>
      <c r="BL180" s="20" t="s">
        <v>308</v>
      </c>
      <c r="BM180" s="20" t="s">
        <v>309</v>
      </c>
      <c r="BN180" s="76">
        <f t="shared" si="72"/>
        <v>23</v>
      </c>
      <c r="BO180" s="122">
        <f t="shared" si="73"/>
        <v>33</v>
      </c>
      <c r="BP180" s="71">
        <f t="shared" si="74"/>
        <v>48</v>
      </c>
      <c r="BQ180" s="138">
        <v>327</v>
      </c>
      <c r="BR180" s="138">
        <v>438</v>
      </c>
      <c r="BS180" s="62"/>
      <c r="BT180" s="62"/>
      <c r="BU180" s="62"/>
    </row>
    <row r="181" spans="1:73" s="63" customFormat="1" ht="19.5" thickBot="1" x14ac:dyDescent="0.35">
      <c r="A181" s="67" t="s">
        <v>124</v>
      </c>
      <c r="B181" s="67" t="s">
        <v>145</v>
      </c>
      <c r="C181" s="129" t="s">
        <v>147</v>
      </c>
      <c r="D181" s="148">
        <v>8535</v>
      </c>
      <c r="E181" s="148"/>
      <c r="F181" s="16">
        <v>140.19999999999999</v>
      </c>
      <c r="G181" s="18">
        <f t="shared" si="52"/>
        <v>10</v>
      </c>
      <c r="H181" s="117">
        <f t="shared" si="53"/>
        <v>3</v>
      </c>
      <c r="I181" s="68" t="s">
        <v>284</v>
      </c>
      <c r="J181" s="69">
        <f t="shared" si="54"/>
        <v>5</v>
      </c>
      <c r="K181" s="17">
        <v>2</v>
      </c>
      <c r="L181" s="17">
        <v>0</v>
      </c>
      <c r="M181" s="17">
        <v>0</v>
      </c>
      <c r="N181" s="17">
        <v>0</v>
      </c>
      <c r="O181" s="17">
        <v>0</v>
      </c>
      <c r="P181" s="17">
        <v>0</v>
      </c>
      <c r="Q181" s="17">
        <v>0</v>
      </c>
      <c r="R181" s="17">
        <v>0</v>
      </c>
      <c r="S181" s="17">
        <v>0</v>
      </c>
      <c r="T181" s="17">
        <v>0</v>
      </c>
      <c r="U181" s="17">
        <v>0</v>
      </c>
      <c r="V181" s="157">
        <v>5600</v>
      </c>
      <c r="W181" s="157">
        <v>5600</v>
      </c>
      <c r="X181" s="84">
        <v>1</v>
      </c>
      <c r="Y181" s="84">
        <v>0</v>
      </c>
      <c r="Z181" s="84">
        <v>0</v>
      </c>
      <c r="AA181" s="168">
        <v>0</v>
      </c>
      <c r="AB181" s="168">
        <v>0</v>
      </c>
      <c r="AC181" s="168">
        <v>0</v>
      </c>
      <c r="AD181" s="88">
        <v>0</v>
      </c>
      <c r="AE181" s="88">
        <v>0</v>
      </c>
      <c r="AF181" s="88">
        <v>0</v>
      </c>
      <c r="AG181" s="80">
        <v>0</v>
      </c>
      <c r="AH181" s="89">
        <f t="shared" si="55"/>
        <v>1</v>
      </c>
      <c r="AI181" s="13">
        <f t="shared" si="56"/>
        <v>168</v>
      </c>
      <c r="AJ181" s="13">
        <f t="shared" si="57"/>
        <v>80</v>
      </c>
      <c r="AK181" s="18">
        <v>2</v>
      </c>
      <c r="AL181" s="13">
        <v>78</v>
      </c>
      <c r="AM181" s="50">
        <f t="shared" si="58"/>
        <v>5.04</v>
      </c>
      <c r="AN181" s="104">
        <f t="shared" si="59"/>
        <v>1.5119999999999998</v>
      </c>
      <c r="AO181" s="102">
        <f t="shared" si="60"/>
        <v>0.85680000000000012</v>
      </c>
      <c r="AP181" s="19">
        <f t="shared" si="61"/>
        <v>52.380952380952387</v>
      </c>
      <c r="AQ181" s="18">
        <f t="shared" si="62"/>
        <v>5</v>
      </c>
      <c r="AR181" s="117">
        <f t="shared" si="63"/>
        <v>8</v>
      </c>
      <c r="AS181" s="19">
        <f t="shared" si="64"/>
        <v>47.619047619047613</v>
      </c>
      <c r="AT181" s="107">
        <f t="shared" si="65"/>
        <v>86.804920913884004</v>
      </c>
      <c r="AU181" s="100">
        <f t="shared" si="66"/>
        <v>11.716461628588167</v>
      </c>
      <c r="AV181" s="46">
        <f t="shared" si="67"/>
        <v>11.716461628588167</v>
      </c>
      <c r="AW181" s="48">
        <f t="shared" si="68"/>
        <v>86.502537522945687</v>
      </c>
      <c r="AX181" s="18">
        <f t="shared" si="69"/>
        <v>8</v>
      </c>
      <c r="AY181" s="117">
        <f t="shared" si="70"/>
        <v>20</v>
      </c>
      <c r="AZ181" s="151">
        <v>0</v>
      </c>
      <c r="BA181" s="21">
        <f t="shared" si="71"/>
        <v>0</v>
      </c>
      <c r="BB181" s="20">
        <v>1</v>
      </c>
      <c r="BC181" s="36"/>
      <c r="BD181" s="20">
        <v>4</v>
      </c>
      <c r="BE181" s="20">
        <f t="shared" si="75"/>
        <v>32</v>
      </c>
      <c r="BF181" s="20">
        <v>5</v>
      </c>
      <c r="BG181" s="20">
        <f t="shared" si="51"/>
        <v>40</v>
      </c>
      <c r="BH181" s="28">
        <v>1</v>
      </c>
      <c r="BI181" s="28">
        <v>7</v>
      </c>
      <c r="BJ181" s="28">
        <v>10</v>
      </c>
      <c r="BK181" s="20">
        <v>0</v>
      </c>
      <c r="BL181" s="28" t="s">
        <v>308</v>
      </c>
      <c r="BM181" s="28" t="s">
        <v>308</v>
      </c>
      <c r="BN181" s="70">
        <f t="shared" si="72"/>
        <v>38</v>
      </c>
      <c r="BO181" s="120">
        <f t="shared" si="73"/>
        <v>46</v>
      </c>
      <c r="BP181" s="71">
        <f t="shared" si="74"/>
        <v>36</v>
      </c>
      <c r="BQ181" s="138">
        <v>94</v>
      </c>
      <c r="BR181" s="138">
        <v>142</v>
      </c>
      <c r="BS181" s="62"/>
      <c r="BT181" s="62"/>
      <c r="BU181" s="62"/>
    </row>
    <row r="182" spans="1:73" s="63" customFormat="1" ht="19.5" thickBot="1" x14ac:dyDescent="0.35">
      <c r="A182" s="67" t="s">
        <v>124</v>
      </c>
      <c r="B182" s="67" t="s">
        <v>192</v>
      </c>
      <c r="C182" s="129" t="s">
        <v>198</v>
      </c>
      <c r="D182" s="148">
        <v>20098</v>
      </c>
      <c r="E182" s="148"/>
      <c r="F182" s="22">
        <v>547</v>
      </c>
      <c r="G182" s="18">
        <f t="shared" si="52"/>
        <v>10</v>
      </c>
      <c r="H182" s="117">
        <f t="shared" si="53"/>
        <v>5</v>
      </c>
      <c r="I182" s="68" t="s">
        <v>284</v>
      </c>
      <c r="J182" s="69">
        <f t="shared" si="54"/>
        <v>5</v>
      </c>
      <c r="K182" s="17">
        <v>1</v>
      </c>
      <c r="L182" s="17">
        <v>1</v>
      </c>
      <c r="M182" s="17">
        <v>0</v>
      </c>
      <c r="N182" s="17">
        <v>1</v>
      </c>
      <c r="O182" s="17">
        <v>1</v>
      </c>
      <c r="P182" s="17">
        <v>0</v>
      </c>
      <c r="Q182" s="17">
        <v>0</v>
      </c>
      <c r="R182" s="17">
        <v>1</v>
      </c>
      <c r="S182" s="17">
        <v>0</v>
      </c>
      <c r="T182" s="17">
        <v>0</v>
      </c>
      <c r="U182" s="17">
        <v>0</v>
      </c>
      <c r="V182" s="157">
        <v>11371</v>
      </c>
      <c r="W182" s="157">
        <v>11371</v>
      </c>
      <c r="X182" s="84">
        <v>0</v>
      </c>
      <c r="Y182" s="84">
        <v>0</v>
      </c>
      <c r="Z182" s="84">
        <v>1</v>
      </c>
      <c r="AA182" s="168">
        <v>0</v>
      </c>
      <c r="AB182" s="168">
        <v>0</v>
      </c>
      <c r="AC182" s="168">
        <v>0</v>
      </c>
      <c r="AD182" s="88">
        <v>0</v>
      </c>
      <c r="AE182" s="88">
        <v>0</v>
      </c>
      <c r="AF182" s="88">
        <v>0</v>
      </c>
      <c r="AG182" s="80">
        <v>0</v>
      </c>
      <c r="AH182" s="89">
        <f t="shared" si="55"/>
        <v>1</v>
      </c>
      <c r="AI182" s="13">
        <f t="shared" si="56"/>
        <v>341.13</v>
      </c>
      <c r="AJ182" s="13">
        <f t="shared" si="57"/>
        <v>163</v>
      </c>
      <c r="AK182" s="18">
        <v>2</v>
      </c>
      <c r="AL182" s="13">
        <v>161</v>
      </c>
      <c r="AM182" s="50">
        <f t="shared" si="58"/>
        <v>10.2339</v>
      </c>
      <c r="AN182" s="104">
        <f t="shared" si="59"/>
        <v>3.0701700000000001</v>
      </c>
      <c r="AO182" s="102">
        <f t="shared" si="60"/>
        <v>1.7397630000000002</v>
      </c>
      <c r="AP182" s="19">
        <f t="shared" si="61"/>
        <v>52.217629642658224</v>
      </c>
      <c r="AQ182" s="18">
        <f t="shared" si="62"/>
        <v>5</v>
      </c>
      <c r="AR182" s="117">
        <f t="shared" si="63"/>
        <v>8</v>
      </c>
      <c r="AS182" s="19">
        <f t="shared" si="64"/>
        <v>47.782370357341776</v>
      </c>
      <c r="AT182" s="107">
        <f t="shared" si="65"/>
        <v>74.852388297343012</v>
      </c>
      <c r="AU182" s="100">
        <f t="shared" si="66"/>
        <v>4.9756194646233451</v>
      </c>
      <c r="AV182" s="46">
        <f t="shared" si="67"/>
        <v>4.9756194646233451</v>
      </c>
      <c r="AW182" s="48">
        <f t="shared" si="68"/>
        <v>93.352757904185708</v>
      </c>
      <c r="AX182" s="18">
        <f t="shared" si="69"/>
        <v>8</v>
      </c>
      <c r="AY182" s="117">
        <f t="shared" si="70"/>
        <v>20</v>
      </c>
      <c r="AZ182" s="151">
        <v>0</v>
      </c>
      <c r="BA182" s="21">
        <f t="shared" si="71"/>
        <v>0</v>
      </c>
      <c r="BB182" s="20">
        <v>1</v>
      </c>
      <c r="BC182" s="36"/>
      <c r="BD182" s="20">
        <v>1</v>
      </c>
      <c r="BE182" s="20">
        <f t="shared" si="75"/>
        <v>8</v>
      </c>
      <c r="BF182" s="20">
        <v>4</v>
      </c>
      <c r="BG182" s="20">
        <f t="shared" ref="BG182:BG245" si="76">+BF182*8</f>
        <v>32</v>
      </c>
      <c r="BH182" s="20">
        <v>1</v>
      </c>
      <c r="BI182" s="20">
        <v>10</v>
      </c>
      <c r="BJ182" s="20">
        <v>10</v>
      </c>
      <c r="BK182" s="20">
        <v>0</v>
      </c>
      <c r="BL182" s="20" t="s">
        <v>308</v>
      </c>
      <c r="BM182" s="20" t="s">
        <v>309</v>
      </c>
      <c r="BN182" s="70">
        <f t="shared" si="72"/>
        <v>38</v>
      </c>
      <c r="BO182" s="123">
        <f t="shared" si="73"/>
        <v>48</v>
      </c>
      <c r="BP182" s="71">
        <f t="shared" si="74"/>
        <v>38</v>
      </c>
      <c r="BQ182" s="138">
        <v>124</v>
      </c>
      <c r="BR182" s="138">
        <v>166</v>
      </c>
    </row>
    <row r="183" spans="1:73" s="63" customFormat="1" ht="19.5" thickBot="1" x14ac:dyDescent="0.35">
      <c r="A183" s="67" t="s">
        <v>124</v>
      </c>
      <c r="B183" s="67" t="s">
        <v>125</v>
      </c>
      <c r="C183" s="129" t="s">
        <v>134</v>
      </c>
      <c r="D183" s="148">
        <v>36544</v>
      </c>
      <c r="E183" s="148"/>
      <c r="F183" s="16">
        <v>253.2</v>
      </c>
      <c r="G183" s="18">
        <f t="shared" si="52"/>
        <v>10</v>
      </c>
      <c r="H183" s="117">
        <f t="shared" si="53"/>
        <v>3</v>
      </c>
      <c r="I183" s="68" t="s">
        <v>285</v>
      </c>
      <c r="J183" s="69">
        <f t="shared" si="54"/>
        <v>3</v>
      </c>
      <c r="K183" s="17">
        <v>6</v>
      </c>
      <c r="L183" s="17">
        <v>1</v>
      </c>
      <c r="M183" s="17">
        <v>3</v>
      </c>
      <c r="N183" s="17">
        <v>1</v>
      </c>
      <c r="O183" s="17">
        <v>1</v>
      </c>
      <c r="P183" s="17">
        <v>0</v>
      </c>
      <c r="Q183" s="17">
        <v>0</v>
      </c>
      <c r="R183" s="17">
        <v>0</v>
      </c>
      <c r="S183" s="17">
        <v>0</v>
      </c>
      <c r="T183" s="17">
        <v>0</v>
      </c>
      <c r="U183" s="17">
        <v>0</v>
      </c>
      <c r="V183" s="157">
        <v>29738</v>
      </c>
      <c r="W183" s="157">
        <v>29738</v>
      </c>
      <c r="X183" s="84">
        <v>0</v>
      </c>
      <c r="Y183" s="84">
        <v>4</v>
      </c>
      <c r="Z183" s="84">
        <v>0</v>
      </c>
      <c r="AA183" s="168">
        <v>0</v>
      </c>
      <c r="AB183" s="168">
        <v>0</v>
      </c>
      <c r="AC183" s="168">
        <v>0</v>
      </c>
      <c r="AD183" s="88">
        <v>0</v>
      </c>
      <c r="AE183" s="88">
        <v>0</v>
      </c>
      <c r="AF183" s="88">
        <v>0</v>
      </c>
      <c r="AG183" s="80">
        <v>0</v>
      </c>
      <c r="AH183" s="89">
        <f t="shared" si="55"/>
        <v>4</v>
      </c>
      <c r="AI183" s="13">
        <f t="shared" si="56"/>
        <v>892.14</v>
      </c>
      <c r="AJ183" s="13">
        <f t="shared" si="57"/>
        <v>427</v>
      </c>
      <c r="AK183" s="18">
        <v>3</v>
      </c>
      <c r="AL183" s="13">
        <v>424</v>
      </c>
      <c r="AM183" s="50">
        <f t="shared" si="58"/>
        <v>26.764200000000002</v>
      </c>
      <c r="AN183" s="104">
        <f t="shared" si="59"/>
        <v>8.0292600000000007</v>
      </c>
      <c r="AO183" s="102">
        <f t="shared" si="60"/>
        <v>4.5499140000000002</v>
      </c>
      <c r="AP183" s="19">
        <f t="shared" si="61"/>
        <v>52.137556885690586</v>
      </c>
      <c r="AQ183" s="18">
        <f t="shared" si="62"/>
        <v>5</v>
      </c>
      <c r="AR183" s="117">
        <f t="shared" si="63"/>
        <v>8</v>
      </c>
      <c r="AS183" s="19">
        <f t="shared" si="64"/>
        <v>47.862443114309414</v>
      </c>
      <c r="AT183" s="107">
        <f t="shared" si="65"/>
        <v>107.66028349387042</v>
      </c>
      <c r="AU183" s="100">
        <f t="shared" si="66"/>
        <v>10.945709281961472</v>
      </c>
      <c r="AV183" s="46">
        <f t="shared" si="67"/>
        <v>10.945709281961472</v>
      </c>
      <c r="AW183" s="48">
        <f t="shared" si="68"/>
        <v>89.833103790234162</v>
      </c>
      <c r="AX183" s="18">
        <f t="shared" si="69"/>
        <v>8</v>
      </c>
      <c r="AY183" s="117">
        <f t="shared" si="70"/>
        <v>20</v>
      </c>
      <c r="AZ183" s="151">
        <v>1</v>
      </c>
      <c r="BA183" s="21">
        <f t="shared" si="71"/>
        <v>2.736427320490368</v>
      </c>
      <c r="BB183" s="20">
        <v>1</v>
      </c>
      <c r="BC183" s="36"/>
      <c r="BD183" s="20">
        <v>9</v>
      </c>
      <c r="BE183" s="20">
        <f t="shared" si="75"/>
        <v>72</v>
      </c>
      <c r="BF183" s="20">
        <v>12</v>
      </c>
      <c r="BG183" s="20">
        <f t="shared" si="76"/>
        <v>96</v>
      </c>
      <c r="BH183" s="28">
        <v>0</v>
      </c>
      <c r="BI183" s="28">
        <v>11</v>
      </c>
      <c r="BJ183" s="28">
        <v>10</v>
      </c>
      <c r="BK183" s="20">
        <v>15</v>
      </c>
      <c r="BL183" s="28" t="s">
        <v>308</v>
      </c>
      <c r="BM183" s="28" t="s">
        <v>309</v>
      </c>
      <c r="BN183" s="70">
        <f t="shared" si="72"/>
        <v>36</v>
      </c>
      <c r="BO183" s="123">
        <f t="shared" si="73"/>
        <v>44</v>
      </c>
      <c r="BP183" s="70">
        <f t="shared" si="74"/>
        <v>49</v>
      </c>
      <c r="BQ183" s="138">
        <v>381</v>
      </c>
      <c r="BR183" s="138">
        <v>446</v>
      </c>
    </row>
    <row r="184" spans="1:73" s="63" customFormat="1" ht="19.5" thickBot="1" x14ac:dyDescent="0.35">
      <c r="A184" s="67" t="s">
        <v>2</v>
      </c>
      <c r="B184" s="67" t="s">
        <v>3</v>
      </c>
      <c r="C184" s="129" t="s">
        <v>13</v>
      </c>
      <c r="D184" s="148">
        <v>815</v>
      </c>
      <c r="E184" s="148"/>
      <c r="F184" s="16">
        <v>77.900000000000006</v>
      </c>
      <c r="G184" s="18">
        <f t="shared" si="52"/>
        <v>8</v>
      </c>
      <c r="H184" s="117">
        <f t="shared" si="53"/>
        <v>0</v>
      </c>
      <c r="I184" s="68" t="s">
        <v>283</v>
      </c>
      <c r="J184" s="69">
        <f t="shared" si="54"/>
        <v>8</v>
      </c>
      <c r="K184" s="24">
        <v>1</v>
      </c>
      <c r="L184" s="24">
        <v>0</v>
      </c>
      <c r="M184" s="24">
        <v>0</v>
      </c>
      <c r="N184" s="24">
        <v>0</v>
      </c>
      <c r="O184" s="24">
        <v>0</v>
      </c>
      <c r="P184" s="24">
        <v>0</v>
      </c>
      <c r="Q184" s="24">
        <v>0</v>
      </c>
      <c r="R184" s="17">
        <v>0</v>
      </c>
      <c r="S184" s="24">
        <v>0</v>
      </c>
      <c r="T184" s="24">
        <v>0</v>
      </c>
      <c r="U184" s="24">
        <v>0</v>
      </c>
      <c r="V184" s="157">
        <v>1452</v>
      </c>
      <c r="W184" s="157">
        <v>1452</v>
      </c>
      <c r="X184" s="84">
        <v>0</v>
      </c>
      <c r="Y184" s="84">
        <v>0</v>
      </c>
      <c r="Z184" s="84">
        <v>0</v>
      </c>
      <c r="AA184" s="168">
        <v>0</v>
      </c>
      <c r="AB184" s="168">
        <v>0</v>
      </c>
      <c r="AC184" s="168">
        <v>0</v>
      </c>
      <c r="AD184" s="88">
        <v>0</v>
      </c>
      <c r="AE184" s="88">
        <v>0</v>
      </c>
      <c r="AF184" s="88">
        <v>0</v>
      </c>
      <c r="AG184" s="80">
        <v>0</v>
      </c>
      <c r="AH184" s="89">
        <f t="shared" si="55"/>
        <v>0</v>
      </c>
      <c r="AI184" s="13">
        <f t="shared" si="56"/>
        <v>43.56</v>
      </c>
      <c r="AJ184" s="13">
        <f t="shared" si="57"/>
        <v>21</v>
      </c>
      <c r="AK184" s="18">
        <v>0</v>
      </c>
      <c r="AL184" s="13">
        <v>21</v>
      </c>
      <c r="AM184" s="50">
        <f t="shared" si="58"/>
        <v>1.3068</v>
      </c>
      <c r="AN184" s="104">
        <f t="shared" si="59"/>
        <v>0.39204</v>
      </c>
      <c r="AO184" s="102">
        <f t="shared" si="60"/>
        <v>0.22215599999999999</v>
      </c>
      <c r="AP184" s="19">
        <f t="shared" si="61"/>
        <v>51.790633608815426</v>
      </c>
      <c r="AQ184" s="18">
        <f t="shared" si="62"/>
        <v>5</v>
      </c>
      <c r="AR184" s="130">
        <f t="shared" si="63"/>
        <v>8</v>
      </c>
      <c r="AS184" s="19">
        <f t="shared" si="64"/>
        <v>48.209366391184574</v>
      </c>
      <c r="AT184" s="107">
        <f t="shared" si="65"/>
        <v>235.70503067484663</v>
      </c>
      <c r="AU184" s="100">
        <f t="shared" si="66"/>
        <v>0</v>
      </c>
      <c r="AV184" s="46">
        <f t="shared" si="67"/>
        <v>0</v>
      </c>
      <c r="AW184" s="48">
        <f t="shared" si="68"/>
        <v>100</v>
      </c>
      <c r="AX184" s="18">
        <f t="shared" si="69"/>
        <v>10</v>
      </c>
      <c r="AY184" s="117">
        <f t="shared" si="70"/>
        <v>25</v>
      </c>
      <c r="AZ184" s="151">
        <v>0</v>
      </c>
      <c r="BA184" s="21">
        <f t="shared" si="71"/>
        <v>0</v>
      </c>
      <c r="BB184" s="20">
        <v>0</v>
      </c>
      <c r="BC184" s="36" t="s">
        <v>365</v>
      </c>
      <c r="BD184" s="20">
        <v>1</v>
      </c>
      <c r="BE184" s="20">
        <f t="shared" si="75"/>
        <v>8</v>
      </c>
      <c r="BF184" s="20">
        <v>2</v>
      </c>
      <c r="BG184" s="20">
        <f t="shared" si="76"/>
        <v>16</v>
      </c>
      <c r="BH184" s="20">
        <v>0</v>
      </c>
      <c r="BI184" s="20">
        <v>1</v>
      </c>
      <c r="BJ184" s="20">
        <v>0</v>
      </c>
      <c r="BK184" s="20">
        <v>0</v>
      </c>
      <c r="BL184" s="20" t="s">
        <v>356</v>
      </c>
      <c r="BM184" s="20" t="s">
        <v>357</v>
      </c>
      <c r="BN184" s="71">
        <f t="shared" si="72"/>
        <v>31</v>
      </c>
      <c r="BO184" s="120">
        <f t="shared" si="73"/>
        <v>41</v>
      </c>
      <c r="BP184" s="70">
        <f t="shared" si="74"/>
        <v>41</v>
      </c>
      <c r="BQ184" s="138">
        <v>5</v>
      </c>
      <c r="BR184" s="138">
        <v>27</v>
      </c>
    </row>
    <row r="185" spans="1:73" s="63" customFormat="1" ht="19.5" thickBot="1" x14ac:dyDescent="0.35">
      <c r="A185" s="67" t="s">
        <v>79</v>
      </c>
      <c r="B185" s="67" t="s">
        <v>107</v>
      </c>
      <c r="C185" s="129" t="s">
        <v>113</v>
      </c>
      <c r="D185" s="148">
        <v>20632</v>
      </c>
      <c r="E185" s="148"/>
      <c r="F185" s="16">
        <v>241.4</v>
      </c>
      <c r="G185" s="18">
        <f t="shared" si="52"/>
        <v>10</v>
      </c>
      <c r="H185" s="117">
        <f t="shared" si="53"/>
        <v>3</v>
      </c>
      <c r="I185" s="68" t="s">
        <v>284</v>
      </c>
      <c r="J185" s="69">
        <f t="shared" si="54"/>
        <v>5</v>
      </c>
      <c r="K185" s="17">
        <v>1</v>
      </c>
      <c r="L185" s="17">
        <v>2</v>
      </c>
      <c r="M185" s="17">
        <v>0</v>
      </c>
      <c r="N185" s="17">
        <v>0</v>
      </c>
      <c r="O185" s="17">
        <v>0</v>
      </c>
      <c r="P185" s="17">
        <v>0</v>
      </c>
      <c r="Q185" s="17">
        <v>0</v>
      </c>
      <c r="R185" s="17">
        <v>0</v>
      </c>
      <c r="S185" s="17">
        <v>0</v>
      </c>
      <c r="T185" s="17">
        <v>0</v>
      </c>
      <c r="U185" s="17">
        <v>0</v>
      </c>
      <c r="V185" s="157">
        <v>15735</v>
      </c>
      <c r="W185" s="157">
        <v>15735</v>
      </c>
      <c r="X185" s="84">
        <v>2</v>
      </c>
      <c r="Y185" s="84">
        <v>0</v>
      </c>
      <c r="Z185" s="84">
        <v>0</v>
      </c>
      <c r="AA185" s="168">
        <v>0</v>
      </c>
      <c r="AB185" s="168">
        <v>0</v>
      </c>
      <c r="AC185" s="168">
        <v>0</v>
      </c>
      <c r="AD185" s="88">
        <v>0</v>
      </c>
      <c r="AE185" s="88">
        <v>0</v>
      </c>
      <c r="AF185" s="88">
        <v>0</v>
      </c>
      <c r="AG185" s="80">
        <v>1</v>
      </c>
      <c r="AH185" s="89">
        <f t="shared" si="55"/>
        <v>3</v>
      </c>
      <c r="AI185" s="13">
        <f t="shared" si="56"/>
        <v>472.05</v>
      </c>
      <c r="AJ185" s="13">
        <f t="shared" si="57"/>
        <v>228</v>
      </c>
      <c r="AK185" s="18">
        <v>3</v>
      </c>
      <c r="AL185" s="13">
        <v>225</v>
      </c>
      <c r="AM185" s="50">
        <f t="shared" si="58"/>
        <v>14.1615</v>
      </c>
      <c r="AN185" s="104">
        <f t="shared" si="59"/>
        <v>4.2484500000000001</v>
      </c>
      <c r="AO185" s="102">
        <f t="shared" si="60"/>
        <v>2.4074550000000001</v>
      </c>
      <c r="AP185" s="19">
        <f t="shared" si="61"/>
        <v>51.700031776294885</v>
      </c>
      <c r="AQ185" s="18">
        <f t="shared" si="62"/>
        <v>5</v>
      </c>
      <c r="AR185" s="117">
        <f t="shared" si="63"/>
        <v>8</v>
      </c>
      <c r="AS185" s="19">
        <f t="shared" si="64"/>
        <v>48.299968223705115</v>
      </c>
      <c r="AT185" s="107">
        <f t="shared" si="65"/>
        <v>100.8986283443195</v>
      </c>
      <c r="AU185" s="100">
        <f t="shared" si="66"/>
        <v>9.6936797208220238</v>
      </c>
      <c r="AV185" s="46">
        <f t="shared" si="67"/>
        <v>14.540519581233037</v>
      </c>
      <c r="AW185" s="48">
        <f t="shared" si="68"/>
        <v>85.588981912010638</v>
      </c>
      <c r="AX185" s="18">
        <f t="shared" si="69"/>
        <v>8</v>
      </c>
      <c r="AY185" s="117">
        <f t="shared" si="70"/>
        <v>20</v>
      </c>
      <c r="AZ185" s="151">
        <v>4</v>
      </c>
      <c r="BA185" s="21">
        <f t="shared" si="71"/>
        <v>19.387359441644048</v>
      </c>
      <c r="BB185" s="155">
        <v>1</v>
      </c>
      <c r="BC185" s="36"/>
      <c r="BD185" s="20">
        <v>2</v>
      </c>
      <c r="BE185" s="20">
        <f t="shared" si="75"/>
        <v>16</v>
      </c>
      <c r="BF185" s="20">
        <v>9</v>
      </c>
      <c r="BG185" s="20">
        <f t="shared" si="76"/>
        <v>72</v>
      </c>
      <c r="BH185" s="20">
        <v>2</v>
      </c>
      <c r="BI185" s="20">
        <v>10</v>
      </c>
      <c r="BJ185" s="20">
        <v>10</v>
      </c>
      <c r="BK185" s="20">
        <v>0</v>
      </c>
      <c r="BL185" s="20" t="s">
        <v>309</v>
      </c>
      <c r="BM185" s="20" t="s">
        <v>357</v>
      </c>
      <c r="BN185" s="70">
        <f t="shared" si="72"/>
        <v>38</v>
      </c>
      <c r="BO185" s="123">
        <f t="shared" si="73"/>
        <v>46</v>
      </c>
      <c r="BP185" s="71">
        <f t="shared" si="74"/>
        <v>36</v>
      </c>
      <c r="BQ185" s="138">
        <v>73</v>
      </c>
      <c r="BR185" s="138">
        <v>300</v>
      </c>
    </row>
    <row r="186" spans="1:73" s="63" customFormat="1" ht="19.5" thickBot="1" x14ac:dyDescent="0.35">
      <c r="A186" s="72" t="s">
        <v>216</v>
      </c>
      <c r="B186" s="67" t="s">
        <v>228</v>
      </c>
      <c r="C186" s="129" t="s">
        <v>229</v>
      </c>
      <c r="D186" s="148">
        <v>11174</v>
      </c>
      <c r="E186" s="148"/>
      <c r="F186" s="31">
        <v>267.7</v>
      </c>
      <c r="G186" s="18">
        <f t="shared" si="52"/>
        <v>10</v>
      </c>
      <c r="H186" s="117">
        <f t="shared" si="53"/>
        <v>3</v>
      </c>
      <c r="I186" s="73" t="s">
        <v>284</v>
      </c>
      <c r="J186" s="74">
        <f t="shared" si="54"/>
        <v>5</v>
      </c>
      <c r="K186" s="29">
        <v>4</v>
      </c>
      <c r="L186" s="29">
        <v>1</v>
      </c>
      <c r="M186" s="29">
        <v>0</v>
      </c>
      <c r="N186" s="29">
        <v>0</v>
      </c>
      <c r="O186" s="29">
        <v>0</v>
      </c>
      <c r="P186" s="29">
        <v>0</v>
      </c>
      <c r="Q186" s="29">
        <v>0</v>
      </c>
      <c r="R186" s="29">
        <v>0</v>
      </c>
      <c r="S186" s="29">
        <v>0</v>
      </c>
      <c r="T186" s="29">
        <v>0</v>
      </c>
      <c r="U186" s="29">
        <v>0</v>
      </c>
      <c r="V186" s="157">
        <v>7749</v>
      </c>
      <c r="W186" s="157">
        <v>7749</v>
      </c>
      <c r="X186" s="84">
        <v>2</v>
      </c>
      <c r="Y186" s="84">
        <v>1</v>
      </c>
      <c r="Z186" s="84">
        <v>0</v>
      </c>
      <c r="AA186" s="168">
        <v>0</v>
      </c>
      <c r="AB186" s="168">
        <v>0</v>
      </c>
      <c r="AC186" s="168">
        <v>0</v>
      </c>
      <c r="AD186" s="88">
        <v>2</v>
      </c>
      <c r="AE186" s="88">
        <v>1</v>
      </c>
      <c r="AF186" s="88">
        <v>0</v>
      </c>
      <c r="AG186" s="80">
        <v>0</v>
      </c>
      <c r="AH186" s="89">
        <f t="shared" si="55"/>
        <v>6</v>
      </c>
      <c r="AI186" s="13">
        <f t="shared" si="56"/>
        <v>232.47</v>
      </c>
      <c r="AJ186" s="13">
        <f t="shared" si="57"/>
        <v>113</v>
      </c>
      <c r="AK186" s="30">
        <v>0</v>
      </c>
      <c r="AL186" s="14">
        <v>113</v>
      </c>
      <c r="AM186" s="50">
        <f t="shared" si="58"/>
        <v>6.9741</v>
      </c>
      <c r="AN186" s="104">
        <f t="shared" si="59"/>
        <v>2.0922300000000003</v>
      </c>
      <c r="AO186" s="102">
        <f t="shared" si="60"/>
        <v>1.185597</v>
      </c>
      <c r="AP186" s="19">
        <f t="shared" si="61"/>
        <v>51.391577407837573</v>
      </c>
      <c r="AQ186" s="18">
        <f t="shared" si="62"/>
        <v>5</v>
      </c>
      <c r="AR186" s="117">
        <f t="shared" si="63"/>
        <v>8</v>
      </c>
      <c r="AS186" s="19">
        <f t="shared" si="64"/>
        <v>48.608422592162434</v>
      </c>
      <c r="AT186" s="107">
        <f t="shared" si="65"/>
        <v>91.748049042419893</v>
      </c>
      <c r="AU186" s="100">
        <f t="shared" si="66"/>
        <v>26.848040093073205</v>
      </c>
      <c r="AV186" s="46">
        <f t="shared" si="67"/>
        <v>53.696080186146411</v>
      </c>
      <c r="AW186" s="48">
        <f t="shared" si="68"/>
        <v>41.47441744366693</v>
      </c>
      <c r="AX186" s="30">
        <f t="shared" si="69"/>
        <v>3</v>
      </c>
      <c r="AY186" s="117">
        <f t="shared" si="70"/>
        <v>3</v>
      </c>
      <c r="AZ186" s="152">
        <v>1</v>
      </c>
      <c r="BA186" s="21">
        <f t="shared" si="71"/>
        <v>8.9493466976910696</v>
      </c>
      <c r="BB186" s="31">
        <v>1</v>
      </c>
      <c r="BC186" s="229"/>
      <c r="BD186" s="31">
        <v>1</v>
      </c>
      <c r="BE186" s="31">
        <f t="shared" si="75"/>
        <v>8</v>
      </c>
      <c r="BF186" s="31">
        <v>4</v>
      </c>
      <c r="BG186" s="31">
        <f t="shared" si="76"/>
        <v>32</v>
      </c>
      <c r="BH186" s="31">
        <v>1</v>
      </c>
      <c r="BI186" s="31">
        <v>10</v>
      </c>
      <c r="BJ186" s="31">
        <v>0</v>
      </c>
      <c r="BK186" s="28">
        <v>0</v>
      </c>
      <c r="BL186" s="31" t="s">
        <v>308</v>
      </c>
      <c r="BM186" s="31" t="s">
        <v>309</v>
      </c>
      <c r="BN186" s="71">
        <f t="shared" si="72"/>
        <v>23</v>
      </c>
      <c r="BO186" s="123">
        <f t="shared" si="73"/>
        <v>19</v>
      </c>
      <c r="BP186" s="71">
        <f t="shared" si="74"/>
        <v>19</v>
      </c>
      <c r="BQ186" s="138">
        <v>46</v>
      </c>
      <c r="BR186" s="138">
        <v>43</v>
      </c>
    </row>
    <row r="187" spans="1:73" s="63" customFormat="1" ht="19.5" thickBot="1" x14ac:dyDescent="0.35">
      <c r="A187" s="67" t="s">
        <v>79</v>
      </c>
      <c r="B187" s="67" t="s">
        <v>93</v>
      </c>
      <c r="C187" s="129" t="s">
        <v>97</v>
      </c>
      <c r="D187" s="148">
        <v>83780</v>
      </c>
      <c r="E187" s="148"/>
      <c r="F187" s="16">
        <v>495.6</v>
      </c>
      <c r="G187" s="18">
        <f t="shared" si="52"/>
        <v>10</v>
      </c>
      <c r="H187" s="117">
        <f t="shared" si="53"/>
        <v>3</v>
      </c>
      <c r="I187" s="68" t="s">
        <v>285</v>
      </c>
      <c r="J187" s="69">
        <f t="shared" si="54"/>
        <v>3</v>
      </c>
      <c r="K187" s="17">
        <v>13</v>
      </c>
      <c r="L187" s="17">
        <v>1</v>
      </c>
      <c r="M187" s="17">
        <v>1</v>
      </c>
      <c r="N187" s="17">
        <v>1</v>
      </c>
      <c r="O187" s="17">
        <v>0</v>
      </c>
      <c r="P187" s="17">
        <v>0</v>
      </c>
      <c r="Q187" s="17">
        <v>0</v>
      </c>
      <c r="R187" s="17">
        <v>1</v>
      </c>
      <c r="S187" s="17">
        <v>0</v>
      </c>
      <c r="T187" s="17">
        <v>1</v>
      </c>
      <c r="U187" s="17">
        <v>0</v>
      </c>
      <c r="V187" s="157">
        <v>50477</v>
      </c>
      <c r="W187" s="157">
        <v>50477</v>
      </c>
      <c r="X187" s="84">
        <v>10</v>
      </c>
      <c r="Y187" s="84">
        <v>0</v>
      </c>
      <c r="Z187" s="84">
        <v>0</v>
      </c>
      <c r="AA187" s="168">
        <v>3</v>
      </c>
      <c r="AB187" s="168">
        <v>0</v>
      </c>
      <c r="AC187" s="168">
        <v>0</v>
      </c>
      <c r="AD187" s="88">
        <v>4</v>
      </c>
      <c r="AE187" s="88">
        <v>0</v>
      </c>
      <c r="AF187" s="88">
        <v>0</v>
      </c>
      <c r="AG187" s="80">
        <v>1</v>
      </c>
      <c r="AH187" s="89">
        <f t="shared" si="55"/>
        <v>18</v>
      </c>
      <c r="AI187" s="13">
        <f t="shared" si="56"/>
        <v>1514.31</v>
      </c>
      <c r="AJ187" s="13">
        <f t="shared" si="57"/>
        <v>738</v>
      </c>
      <c r="AK187" s="18">
        <v>18</v>
      </c>
      <c r="AL187" s="13">
        <v>720</v>
      </c>
      <c r="AM187" s="50">
        <f t="shared" si="58"/>
        <v>45.429300000000005</v>
      </c>
      <c r="AN187" s="104">
        <f t="shared" si="59"/>
        <v>13.628790000000002</v>
      </c>
      <c r="AO187" s="102">
        <f t="shared" si="60"/>
        <v>7.7229810000000008</v>
      </c>
      <c r="AP187" s="19">
        <f t="shared" si="61"/>
        <v>51.264932543534684</v>
      </c>
      <c r="AQ187" s="18">
        <f t="shared" si="62"/>
        <v>5</v>
      </c>
      <c r="AR187" s="117">
        <f t="shared" si="63"/>
        <v>8</v>
      </c>
      <c r="AS187" s="19">
        <f t="shared" si="64"/>
        <v>48.735067456465323</v>
      </c>
      <c r="AT187" s="107">
        <f t="shared" si="65"/>
        <v>79.710039388875643</v>
      </c>
      <c r="AU187" s="100">
        <f t="shared" si="66"/>
        <v>11.936022917164001</v>
      </c>
      <c r="AV187" s="46">
        <f t="shared" si="67"/>
        <v>21.484841250895201</v>
      </c>
      <c r="AW187" s="48">
        <f t="shared" si="68"/>
        <v>73.046254379478299</v>
      </c>
      <c r="AX187" s="18">
        <f t="shared" si="69"/>
        <v>5</v>
      </c>
      <c r="AY187" s="117">
        <f t="shared" si="70"/>
        <v>8</v>
      </c>
      <c r="AZ187" s="151">
        <v>12</v>
      </c>
      <c r="BA187" s="21">
        <f t="shared" si="71"/>
        <v>14.323227500596801</v>
      </c>
      <c r="BB187" s="155">
        <v>1</v>
      </c>
      <c r="BC187" s="36"/>
      <c r="BD187" s="20">
        <v>35</v>
      </c>
      <c r="BE187" s="20">
        <f t="shared" si="75"/>
        <v>280</v>
      </c>
      <c r="BF187" s="20">
        <v>178</v>
      </c>
      <c r="BG187" s="20">
        <f t="shared" si="76"/>
        <v>1424</v>
      </c>
      <c r="BH187" s="20">
        <v>0</v>
      </c>
      <c r="BI187" s="20">
        <v>36</v>
      </c>
      <c r="BJ187" s="20">
        <v>0</v>
      </c>
      <c r="BK187" s="20">
        <v>0</v>
      </c>
      <c r="BL187" s="31" t="s">
        <v>357</v>
      </c>
      <c r="BM187" s="31" t="s">
        <v>357</v>
      </c>
      <c r="BN187" s="76">
        <f t="shared" si="72"/>
        <v>23</v>
      </c>
      <c r="BO187" s="122">
        <f t="shared" si="73"/>
        <v>22</v>
      </c>
      <c r="BP187" s="71">
        <f t="shared" si="74"/>
        <v>22</v>
      </c>
      <c r="BQ187" s="138">
        <v>392</v>
      </c>
      <c r="BR187" s="138">
        <v>688</v>
      </c>
      <c r="BS187" s="62"/>
      <c r="BT187" s="62"/>
      <c r="BU187" s="62"/>
    </row>
    <row r="188" spans="1:73" s="63" customFormat="1" ht="19.5" thickBot="1" x14ac:dyDescent="0.35">
      <c r="A188" s="67" t="s">
        <v>124</v>
      </c>
      <c r="B188" s="67" t="s">
        <v>145</v>
      </c>
      <c r="C188" s="129" t="s">
        <v>159</v>
      </c>
      <c r="D188" s="148">
        <v>2865</v>
      </c>
      <c r="E188" s="148"/>
      <c r="F188" s="16">
        <v>59.1</v>
      </c>
      <c r="G188" s="18">
        <f t="shared" si="52"/>
        <v>5</v>
      </c>
      <c r="H188" s="117">
        <f t="shared" si="53"/>
        <v>0</v>
      </c>
      <c r="I188" s="68" t="s">
        <v>284</v>
      </c>
      <c r="J188" s="69">
        <f t="shared" si="54"/>
        <v>5</v>
      </c>
      <c r="K188" s="17">
        <v>2</v>
      </c>
      <c r="L188" s="17">
        <v>0</v>
      </c>
      <c r="M188" s="17">
        <v>0</v>
      </c>
      <c r="N188" s="17">
        <v>0</v>
      </c>
      <c r="O188" s="17">
        <v>0</v>
      </c>
      <c r="P188" s="17">
        <v>0</v>
      </c>
      <c r="Q188" s="17">
        <v>0</v>
      </c>
      <c r="R188" s="17">
        <v>0</v>
      </c>
      <c r="S188" s="17">
        <v>0</v>
      </c>
      <c r="T188" s="17">
        <v>0</v>
      </c>
      <c r="U188" s="17">
        <v>0</v>
      </c>
      <c r="V188" s="157">
        <v>7211</v>
      </c>
      <c r="W188" s="157">
        <v>7211</v>
      </c>
      <c r="X188" s="84">
        <v>1</v>
      </c>
      <c r="Y188" s="84">
        <v>0</v>
      </c>
      <c r="Z188" s="84">
        <v>0</v>
      </c>
      <c r="AA188" s="168">
        <v>0</v>
      </c>
      <c r="AB188" s="168">
        <v>0</v>
      </c>
      <c r="AC188" s="168">
        <v>0</v>
      </c>
      <c r="AD188" s="88">
        <v>0</v>
      </c>
      <c r="AE188" s="88">
        <v>0</v>
      </c>
      <c r="AF188" s="88">
        <v>0</v>
      </c>
      <c r="AG188" s="80">
        <v>0</v>
      </c>
      <c r="AH188" s="89">
        <f t="shared" si="55"/>
        <v>1</v>
      </c>
      <c r="AI188" s="13">
        <f t="shared" si="56"/>
        <v>216.33</v>
      </c>
      <c r="AJ188" s="13">
        <f t="shared" si="57"/>
        <v>106</v>
      </c>
      <c r="AK188" s="18">
        <v>2</v>
      </c>
      <c r="AL188" s="13">
        <v>104</v>
      </c>
      <c r="AM188" s="50">
        <f t="shared" si="58"/>
        <v>6.4899000000000004</v>
      </c>
      <c r="AN188" s="104">
        <f t="shared" si="59"/>
        <v>1.9469700000000001</v>
      </c>
      <c r="AO188" s="102">
        <f t="shared" si="60"/>
        <v>1.1032830000000002</v>
      </c>
      <c r="AP188" s="19">
        <f t="shared" si="61"/>
        <v>51.000785836453566</v>
      </c>
      <c r="AQ188" s="18">
        <f t="shared" si="62"/>
        <v>5</v>
      </c>
      <c r="AR188" s="117">
        <f t="shared" si="63"/>
        <v>8</v>
      </c>
      <c r="AS188" s="19">
        <f t="shared" si="64"/>
        <v>48.999214163546426</v>
      </c>
      <c r="AT188" s="107">
        <f t="shared" si="65"/>
        <v>332.9896335078534</v>
      </c>
      <c r="AU188" s="100">
        <f t="shared" si="66"/>
        <v>34.904013961605585</v>
      </c>
      <c r="AV188" s="46">
        <f t="shared" si="67"/>
        <v>34.904013961605585</v>
      </c>
      <c r="AW188" s="48">
        <f t="shared" si="68"/>
        <v>89.51798781424155</v>
      </c>
      <c r="AX188" s="18">
        <f t="shared" si="69"/>
        <v>8</v>
      </c>
      <c r="AY188" s="117">
        <f t="shared" si="70"/>
        <v>20</v>
      </c>
      <c r="AZ188" s="151">
        <v>0</v>
      </c>
      <c r="BA188" s="21">
        <f t="shared" si="71"/>
        <v>0</v>
      </c>
      <c r="BB188" s="20">
        <v>0</v>
      </c>
      <c r="BC188" s="36" t="s">
        <v>323</v>
      </c>
      <c r="BD188" s="20">
        <v>2</v>
      </c>
      <c r="BE188" s="20">
        <f t="shared" si="75"/>
        <v>16</v>
      </c>
      <c r="BF188" s="20">
        <v>4</v>
      </c>
      <c r="BG188" s="20">
        <f t="shared" si="76"/>
        <v>32</v>
      </c>
      <c r="BH188" s="28">
        <v>0</v>
      </c>
      <c r="BI188" s="28">
        <v>5</v>
      </c>
      <c r="BJ188" s="28">
        <v>0</v>
      </c>
      <c r="BK188" s="28">
        <v>0</v>
      </c>
      <c r="BL188" s="51" t="s">
        <v>308</v>
      </c>
      <c r="BM188" s="51" t="s">
        <v>308</v>
      </c>
      <c r="BN188" s="76">
        <f t="shared" si="72"/>
        <v>23</v>
      </c>
      <c r="BO188" s="123">
        <f t="shared" si="73"/>
        <v>33</v>
      </c>
      <c r="BP188" s="71">
        <f t="shared" si="74"/>
        <v>33</v>
      </c>
      <c r="BQ188" s="138">
        <v>38</v>
      </c>
      <c r="BR188" s="138">
        <v>14</v>
      </c>
    </row>
    <row r="189" spans="1:73" s="63" customFormat="1" ht="19.5" thickBot="1" x14ac:dyDescent="0.35">
      <c r="A189" s="67" t="s">
        <v>79</v>
      </c>
      <c r="B189" s="67" t="s">
        <v>93</v>
      </c>
      <c r="C189" s="129" t="s">
        <v>99</v>
      </c>
      <c r="D189" s="148">
        <v>27803</v>
      </c>
      <c r="E189" s="148"/>
      <c r="F189" s="16">
        <v>556.79999999999995</v>
      </c>
      <c r="G189" s="18">
        <f t="shared" si="52"/>
        <v>10</v>
      </c>
      <c r="H189" s="117">
        <f t="shared" si="53"/>
        <v>5</v>
      </c>
      <c r="I189" s="68" t="s">
        <v>285</v>
      </c>
      <c r="J189" s="69">
        <f t="shared" si="54"/>
        <v>3</v>
      </c>
      <c r="K189" s="17">
        <v>2</v>
      </c>
      <c r="L189" s="17">
        <v>0</v>
      </c>
      <c r="M189" s="17">
        <v>0</v>
      </c>
      <c r="N189" s="17">
        <v>1</v>
      </c>
      <c r="O189" s="17">
        <v>0</v>
      </c>
      <c r="P189" s="17">
        <v>0</v>
      </c>
      <c r="Q189" s="17">
        <v>0</v>
      </c>
      <c r="R189" s="17">
        <v>0</v>
      </c>
      <c r="S189" s="17">
        <v>0</v>
      </c>
      <c r="T189" s="17">
        <v>0</v>
      </c>
      <c r="U189" s="17">
        <v>0</v>
      </c>
      <c r="V189" s="157">
        <v>7583</v>
      </c>
      <c r="W189" s="157">
        <v>7583</v>
      </c>
      <c r="X189" s="84">
        <v>3</v>
      </c>
      <c r="Y189" s="84">
        <v>0</v>
      </c>
      <c r="Z189" s="84">
        <v>0</v>
      </c>
      <c r="AA189" s="168">
        <v>3</v>
      </c>
      <c r="AB189" s="168">
        <v>0</v>
      </c>
      <c r="AC189" s="168">
        <v>0</v>
      </c>
      <c r="AD189" s="88">
        <v>2</v>
      </c>
      <c r="AE189" s="88">
        <v>0</v>
      </c>
      <c r="AF189" s="88">
        <v>0</v>
      </c>
      <c r="AG189" s="80">
        <v>0</v>
      </c>
      <c r="AH189" s="89">
        <f t="shared" si="55"/>
        <v>8</v>
      </c>
      <c r="AI189" s="13">
        <f t="shared" si="56"/>
        <v>227.49</v>
      </c>
      <c r="AJ189" s="13">
        <f t="shared" si="57"/>
        <v>112</v>
      </c>
      <c r="AK189" s="18">
        <v>0</v>
      </c>
      <c r="AL189" s="13">
        <v>112</v>
      </c>
      <c r="AM189" s="50">
        <f t="shared" si="58"/>
        <v>6.8247</v>
      </c>
      <c r="AN189" s="104">
        <f t="shared" si="59"/>
        <v>2.0474099999999997</v>
      </c>
      <c r="AO189" s="102">
        <f t="shared" si="60"/>
        <v>1.160199</v>
      </c>
      <c r="AP189" s="19">
        <f t="shared" si="61"/>
        <v>50.767066684249862</v>
      </c>
      <c r="AQ189" s="18">
        <f t="shared" si="62"/>
        <v>5</v>
      </c>
      <c r="AR189" s="130">
        <f t="shared" si="63"/>
        <v>8</v>
      </c>
      <c r="AS189" s="19">
        <f t="shared" si="64"/>
        <v>49.232933315750145</v>
      </c>
      <c r="AT189" s="107">
        <f t="shared" si="65"/>
        <v>36.083548537927562</v>
      </c>
      <c r="AU189" s="100">
        <f t="shared" si="66"/>
        <v>10.79020249613351</v>
      </c>
      <c r="AV189" s="46">
        <f t="shared" si="67"/>
        <v>28.773873323022698</v>
      </c>
      <c r="AW189" s="48">
        <f t="shared" si="68"/>
        <v>20.257639592241418</v>
      </c>
      <c r="AX189" s="18">
        <f t="shared" si="69"/>
        <v>3</v>
      </c>
      <c r="AY189" s="117">
        <f t="shared" si="70"/>
        <v>3</v>
      </c>
      <c r="AZ189" s="151">
        <v>7</v>
      </c>
      <c r="BA189" s="21">
        <f t="shared" si="71"/>
        <v>25.177139157644859</v>
      </c>
      <c r="BB189" s="155">
        <v>0</v>
      </c>
      <c r="BC189" s="36"/>
      <c r="BD189" s="20">
        <v>12</v>
      </c>
      <c r="BE189" s="20">
        <f t="shared" si="75"/>
        <v>96</v>
      </c>
      <c r="BF189" s="20">
        <v>36</v>
      </c>
      <c r="BG189" s="20">
        <f t="shared" si="76"/>
        <v>288</v>
      </c>
      <c r="BH189" s="20">
        <v>0</v>
      </c>
      <c r="BI189" s="20">
        <v>31</v>
      </c>
      <c r="BJ189" s="20">
        <v>5</v>
      </c>
      <c r="BK189" s="20">
        <v>0</v>
      </c>
      <c r="BL189" s="31" t="s">
        <v>357</v>
      </c>
      <c r="BM189" s="31" t="s">
        <v>357</v>
      </c>
      <c r="BN189" s="76">
        <f t="shared" si="72"/>
        <v>26</v>
      </c>
      <c r="BO189" s="123">
        <f t="shared" si="73"/>
        <v>24</v>
      </c>
      <c r="BP189" s="71">
        <f t="shared" si="74"/>
        <v>19</v>
      </c>
      <c r="BQ189" s="138">
        <v>28</v>
      </c>
      <c r="BR189" s="138">
        <v>32</v>
      </c>
    </row>
    <row r="190" spans="1:73" s="63" customFormat="1" ht="19.5" thickBot="1" x14ac:dyDescent="0.35">
      <c r="A190" s="67" t="s">
        <v>216</v>
      </c>
      <c r="B190" s="67" t="s">
        <v>245</v>
      </c>
      <c r="C190" s="129" t="s">
        <v>255</v>
      </c>
      <c r="D190" s="148">
        <v>4021</v>
      </c>
      <c r="E190" s="148"/>
      <c r="F190" s="20">
        <v>271.5</v>
      </c>
      <c r="G190" s="18">
        <f t="shared" si="52"/>
        <v>10</v>
      </c>
      <c r="H190" s="117">
        <f t="shared" si="53"/>
        <v>3</v>
      </c>
      <c r="I190" s="68" t="s">
        <v>283</v>
      </c>
      <c r="J190" s="69">
        <f t="shared" si="54"/>
        <v>8</v>
      </c>
      <c r="K190" s="17">
        <v>1</v>
      </c>
      <c r="L190" s="17">
        <v>0</v>
      </c>
      <c r="M190" s="17">
        <v>0</v>
      </c>
      <c r="N190" s="17">
        <v>0</v>
      </c>
      <c r="O190" s="17">
        <v>0</v>
      </c>
      <c r="P190" s="17">
        <v>0</v>
      </c>
      <c r="Q190" s="17">
        <v>0</v>
      </c>
      <c r="R190" s="17">
        <v>0</v>
      </c>
      <c r="S190" s="17">
        <v>0</v>
      </c>
      <c r="T190" s="17">
        <v>0</v>
      </c>
      <c r="U190" s="17">
        <v>0</v>
      </c>
      <c r="V190" s="157">
        <v>3249</v>
      </c>
      <c r="W190" s="157">
        <v>3249</v>
      </c>
      <c r="X190" s="84">
        <v>0</v>
      </c>
      <c r="Y190" s="84">
        <v>0</v>
      </c>
      <c r="Z190" s="84">
        <v>0</v>
      </c>
      <c r="AA190" s="168">
        <v>0</v>
      </c>
      <c r="AB190" s="168">
        <v>0</v>
      </c>
      <c r="AC190" s="168">
        <v>0</v>
      </c>
      <c r="AD190" s="88">
        <v>1</v>
      </c>
      <c r="AE190" s="88">
        <v>0</v>
      </c>
      <c r="AF190" s="88">
        <v>0</v>
      </c>
      <c r="AG190" s="80">
        <v>0</v>
      </c>
      <c r="AH190" s="89">
        <f t="shared" si="55"/>
        <v>1</v>
      </c>
      <c r="AI190" s="13">
        <f t="shared" si="56"/>
        <v>97.47</v>
      </c>
      <c r="AJ190" s="13">
        <f t="shared" si="57"/>
        <v>48</v>
      </c>
      <c r="AK190" s="18">
        <v>0</v>
      </c>
      <c r="AL190" s="13">
        <v>48</v>
      </c>
      <c r="AM190" s="50">
        <f t="shared" si="58"/>
        <v>2.9240999999999997</v>
      </c>
      <c r="AN190" s="104">
        <f t="shared" si="59"/>
        <v>0.87722999999999984</v>
      </c>
      <c r="AO190" s="102">
        <f t="shared" si="60"/>
        <v>0.49709699999999996</v>
      </c>
      <c r="AP190" s="19">
        <f t="shared" si="61"/>
        <v>50.754078177900894</v>
      </c>
      <c r="AQ190" s="18">
        <f t="shared" si="62"/>
        <v>5</v>
      </c>
      <c r="AR190" s="117">
        <f t="shared" si="63"/>
        <v>8</v>
      </c>
      <c r="AS190" s="19">
        <f t="shared" si="64"/>
        <v>49.245921822099106</v>
      </c>
      <c r="AT190" s="107">
        <f t="shared" si="65"/>
        <v>106.89945287241979</v>
      </c>
      <c r="AU190" s="100">
        <f t="shared" si="66"/>
        <v>0</v>
      </c>
      <c r="AV190" s="46">
        <f t="shared" si="67"/>
        <v>24.869435463814973</v>
      </c>
      <c r="AW190" s="48">
        <f t="shared" si="68"/>
        <v>76.735675632039332</v>
      </c>
      <c r="AX190" s="18">
        <f t="shared" si="69"/>
        <v>8</v>
      </c>
      <c r="AY190" s="117">
        <f t="shared" si="70"/>
        <v>20</v>
      </c>
      <c r="AZ190" s="151">
        <v>0</v>
      </c>
      <c r="BA190" s="21">
        <f t="shared" si="71"/>
        <v>0</v>
      </c>
      <c r="BB190" s="20">
        <v>0</v>
      </c>
      <c r="BC190" s="36"/>
      <c r="BD190" s="20">
        <v>1</v>
      </c>
      <c r="BE190" s="20">
        <f t="shared" si="75"/>
        <v>8</v>
      </c>
      <c r="BF190" s="20">
        <v>2</v>
      </c>
      <c r="BG190" s="20">
        <f t="shared" si="76"/>
        <v>16</v>
      </c>
      <c r="BH190" s="20">
        <v>0</v>
      </c>
      <c r="BI190" s="20">
        <v>4</v>
      </c>
      <c r="BJ190" s="20">
        <v>5</v>
      </c>
      <c r="BK190" s="28">
        <v>0</v>
      </c>
      <c r="BL190" s="31" t="s">
        <v>308</v>
      </c>
      <c r="BM190" s="31" t="s">
        <v>309</v>
      </c>
      <c r="BN190" s="70">
        <f t="shared" si="72"/>
        <v>36</v>
      </c>
      <c r="BO190" s="123">
        <f t="shared" si="73"/>
        <v>44</v>
      </c>
      <c r="BP190" s="71">
        <f t="shared" si="74"/>
        <v>39</v>
      </c>
      <c r="BQ190" s="138">
        <v>20</v>
      </c>
      <c r="BR190" s="138">
        <v>54</v>
      </c>
    </row>
    <row r="191" spans="1:73" s="63" customFormat="1" ht="19.5" thickBot="1" x14ac:dyDescent="0.35">
      <c r="A191" s="67" t="s">
        <v>216</v>
      </c>
      <c r="B191" s="67" t="s">
        <v>245</v>
      </c>
      <c r="C191" s="129" t="s">
        <v>249</v>
      </c>
      <c r="D191" s="148">
        <v>38173</v>
      </c>
      <c r="E191" s="148"/>
      <c r="F191" s="20">
        <v>366.5</v>
      </c>
      <c r="G191" s="18">
        <f t="shared" si="52"/>
        <v>10</v>
      </c>
      <c r="H191" s="117">
        <f t="shared" si="53"/>
        <v>3</v>
      </c>
      <c r="I191" s="68" t="s">
        <v>285</v>
      </c>
      <c r="J191" s="69">
        <f t="shared" si="54"/>
        <v>3</v>
      </c>
      <c r="K191" s="17">
        <v>3</v>
      </c>
      <c r="L191" s="17">
        <v>1</v>
      </c>
      <c r="M191" s="17">
        <v>1</v>
      </c>
      <c r="N191" s="17">
        <v>1</v>
      </c>
      <c r="O191" s="17">
        <v>0</v>
      </c>
      <c r="P191" s="17">
        <v>0</v>
      </c>
      <c r="Q191" s="17">
        <v>0</v>
      </c>
      <c r="R191" s="17">
        <v>0</v>
      </c>
      <c r="S191" s="17">
        <v>0</v>
      </c>
      <c r="T191" s="17">
        <v>0</v>
      </c>
      <c r="U191" s="17">
        <v>0</v>
      </c>
      <c r="V191" s="157">
        <v>18731</v>
      </c>
      <c r="W191" s="157">
        <v>18731</v>
      </c>
      <c r="X191" s="84">
        <v>5</v>
      </c>
      <c r="Y191" s="84">
        <v>0</v>
      </c>
      <c r="Z191" s="84">
        <v>0</v>
      </c>
      <c r="AA191" s="168">
        <v>1</v>
      </c>
      <c r="AB191" s="168">
        <v>0</v>
      </c>
      <c r="AC191" s="168">
        <v>0</v>
      </c>
      <c r="AD191" s="88">
        <v>2</v>
      </c>
      <c r="AE191" s="88">
        <v>0</v>
      </c>
      <c r="AF191" s="88">
        <v>0</v>
      </c>
      <c r="AG191" s="80">
        <v>0</v>
      </c>
      <c r="AH191" s="89">
        <f t="shared" si="55"/>
        <v>8</v>
      </c>
      <c r="AI191" s="13">
        <f t="shared" si="56"/>
        <v>561.92999999999995</v>
      </c>
      <c r="AJ191" s="13">
        <f t="shared" si="57"/>
        <v>278</v>
      </c>
      <c r="AK191" s="18">
        <v>4</v>
      </c>
      <c r="AL191" s="13">
        <v>274</v>
      </c>
      <c r="AM191" s="50">
        <f t="shared" si="58"/>
        <v>16.857900000000001</v>
      </c>
      <c r="AN191" s="104">
        <f t="shared" si="59"/>
        <v>5.0573700000000006</v>
      </c>
      <c r="AO191" s="102">
        <f t="shared" si="60"/>
        <v>2.8658429999999999</v>
      </c>
      <c r="AP191" s="19">
        <f t="shared" si="61"/>
        <v>50.527645792180522</v>
      </c>
      <c r="AQ191" s="18">
        <f t="shared" si="62"/>
        <v>5</v>
      </c>
      <c r="AR191" s="117">
        <f t="shared" si="63"/>
        <v>8</v>
      </c>
      <c r="AS191" s="19">
        <f t="shared" si="64"/>
        <v>49.472354207819485</v>
      </c>
      <c r="AT191" s="107">
        <f t="shared" si="65"/>
        <v>64.917907945406441</v>
      </c>
      <c r="AU191" s="100">
        <f t="shared" si="66"/>
        <v>13.098263170303618</v>
      </c>
      <c r="AV191" s="46">
        <f t="shared" si="67"/>
        <v>20.957221072485787</v>
      </c>
      <c r="AW191" s="48">
        <f t="shared" si="68"/>
        <v>67.717349902726326</v>
      </c>
      <c r="AX191" s="18">
        <f t="shared" si="69"/>
        <v>5</v>
      </c>
      <c r="AY191" s="117">
        <f t="shared" si="70"/>
        <v>8</v>
      </c>
      <c r="AZ191" s="151">
        <v>9</v>
      </c>
      <c r="BA191" s="21">
        <f t="shared" si="71"/>
        <v>23.576873706546511</v>
      </c>
      <c r="BB191" s="20">
        <v>1</v>
      </c>
      <c r="BC191" s="36"/>
      <c r="BD191" s="20">
        <v>5</v>
      </c>
      <c r="BE191" s="20">
        <f t="shared" si="75"/>
        <v>40</v>
      </c>
      <c r="BF191" s="20">
        <v>12</v>
      </c>
      <c r="BG191" s="20">
        <f t="shared" si="76"/>
        <v>96</v>
      </c>
      <c r="BH191" s="20">
        <v>2</v>
      </c>
      <c r="BI191" s="20">
        <v>14</v>
      </c>
      <c r="BJ191" s="20">
        <v>5</v>
      </c>
      <c r="BK191" s="28">
        <v>0</v>
      </c>
      <c r="BL191" s="31" t="s">
        <v>308</v>
      </c>
      <c r="BM191" s="31" t="s">
        <v>309</v>
      </c>
      <c r="BN191" s="71">
        <f t="shared" si="72"/>
        <v>28</v>
      </c>
      <c r="BO191" s="123">
        <f t="shared" si="73"/>
        <v>27</v>
      </c>
      <c r="BP191" s="71">
        <f t="shared" si="74"/>
        <v>22</v>
      </c>
      <c r="BQ191" s="138">
        <v>224</v>
      </c>
      <c r="BR191" s="138">
        <v>233</v>
      </c>
      <c r="BS191" s="62"/>
      <c r="BT191" s="62"/>
      <c r="BU191" s="62"/>
    </row>
    <row r="192" spans="1:73" s="63" customFormat="1" ht="19.5" thickBot="1" x14ac:dyDescent="0.35">
      <c r="A192" s="67" t="s">
        <v>216</v>
      </c>
      <c r="B192" s="67" t="s">
        <v>245</v>
      </c>
      <c r="C192" s="129" t="s">
        <v>267</v>
      </c>
      <c r="D192" s="148">
        <v>71082</v>
      </c>
      <c r="E192" s="148"/>
      <c r="F192" s="20">
        <v>210.6</v>
      </c>
      <c r="G192" s="18">
        <f t="shared" si="52"/>
        <v>10</v>
      </c>
      <c r="H192" s="117">
        <f t="shared" si="53"/>
        <v>3</v>
      </c>
      <c r="I192" s="68" t="s">
        <v>285</v>
      </c>
      <c r="J192" s="69">
        <f t="shared" si="54"/>
        <v>3</v>
      </c>
      <c r="K192" s="17">
        <v>8</v>
      </c>
      <c r="L192" s="17">
        <v>1</v>
      </c>
      <c r="M192" s="17">
        <v>1</v>
      </c>
      <c r="N192" s="17">
        <v>1</v>
      </c>
      <c r="O192" s="17">
        <v>1</v>
      </c>
      <c r="P192" s="17">
        <v>1</v>
      </c>
      <c r="Q192" s="17">
        <v>0</v>
      </c>
      <c r="R192" s="17">
        <v>0</v>
      </c>
      <c r="S192" s="17">
        <v>0</v>
      </c>
      <c r="T192" s="17">
        <v>0</v>
      </c>
      <c r="U192" s="17">
        <v>0</v>
      </c>
      <c r="V192" s="157">
        <v>44477</v>
      </c>
      <c r="W192" s="157">
        <v>44477</v>
      </c>
      <c r="X192" s="84">
        <v>10</v>
      </c>
      <c r="Y192" s="84">
        <v>1</v>
      </c>
      <c r="Z192" s="84">
        <v>8</v>
      </c>
      <c r="AA192" s="168">
        <v>0</v>
      </c>
      <c r="AB192" s="168">
        <v>0</v>
      </c>
      <c r="AC192" s="168">
        <v>0</v>
      </c>
      <c r="AD192" s="88">
        <v>1</v>
      </c>
      <c r="AE192" s="88">
        <v>1</v>
      </c>
      <c r="AF192" s="88">
        <v>0</v>
      </c>
      <c r="AG192" s="80">
        <v>3</v>
      </c>
      <c r="AH192" s="89">
        <f t="shared" si="55"/>
        <v>24</v>
      </c>
      <c r="AI192" s="233">
        <f t="shared" si="56"/>
        <v>1334.31</v>
      </c>
      <c r="AJ192" s="233">
        <f t="shared" si="57"/>
        <v>664</v>
      </c>
      <c r="AK192" s="234">
        <v>9</v>
      </c>
      <c r="AL192" s="233">
        <v>655</v>
      </c>
      <c r="AM192" s="233">
        <f t="shared" si="58"/>
        <v>40.029299999999999</v>
      </c>
      <c r="AN192" s="233">
        <f t="shared" si="59"/>
        <v>12.008789999999999</v>
      </c>
      <c r="AO192" s="233">
        <f t="shared" si="60"/>
        <v>6.8049810000000006</v>
      </c>
      <c r="AP192" s="235">
        <f t="shared" si="61"/>
        <v>50.236451799057193</v>
      </c>
      <c r="AQ192" s="18">
        <f t="shared" si="62"/>
        <v>5</v>
      </c>
      <c r="AR192" s="234">
        <f t="shared" si="63"/>
        <v>8</v>
      </c>
      <c r="AS192" s="19">
        <f t="shared" si="64"/>
        <v>49.763548200942807</v>
      </c>
      <c r="AT192" s="107">
        <f t="shared" si="65"/>
        <v>82.781957457584184</v>
      </c>
      <c r="AU192" s="100">
        <f t="shared" si="66"/>
        <v>26.729692467854026</v>
      </c>
      <c r="AV192" s="46">
        <f t="shared" si="67"/>
        <v>33.763822064657724</v>
      </c>
      <c r="AW192" s="235">
        <f t="shared" si="68"/>
        <v>59.213549544346513</v>
      </c>
      <c r="AX192" s="18">
        <f t="shared" si="69"/>
        <v>5</v>
      </c>
      <c r="AY192" s="234">
        <f t="shared" si="70"/>
        <v>8</v>
      </c>
      <c r="AZ192" s="236">
        <v>12</v>
      </c>
      <c r="BA192" s="21">
        <f t="shared" si="71"/>
        <v>16.881911032328862</v>
      </c>
      <c r="BB192" s="20">
        <v>2</v>
      </c>
      <c r="BC192" s="36"/>
      <c r="BD192" s="20">
        <v>2</v>
      </c>
      <c r="BE192" s="20">
        <f t="shared" si="75"/>
        <v>16</v>
      </c>
      <c r="BF192" s="20">
        <v>13</v>
      </c>
      <c r="BG192" s="20">
        <f t="shared" si="76"/>
        <v>104</v>
      </c>
      <c r="BH192" s="20">
        <v>1</v>
      </c>
      <c r="BI192" s="20">
        <v>18</v>
      </c>
      <c r="BJ192" s="20">
        <v>5</v>
      </c>
      <c r="BK192" s="20">
        <v>15</v>
      </c>
      <c r="BL192" s="31" t="s">
        <v>308</v>
      </c>
      <c r="BM192" s="31" t="s">
        <v>309</v>
      </c>
      <c r="BN192" s="76">
        <f t="shared" si="72"/>
        <v>28</v>
      </c>
      <c r="BO192" s="122">
        <f t="shared" si="73"/>
        <v>27</v>
      </c>
      <c r="BP192" s="237">
        <f t="shared" si="74"/>
        <v>37</v>
      </c>
      <c r="BQ192" s="138">
        <v>517</v>
      </c>
      <c r="BR192" s="138">
        <v>703</v>
      </c>
      <c r="BS192" s="238"/>
      <c r="BT192" s="238"/>
      <c r="BU192" s="238"/>
    </row>
    <row r="193" spans="1:73" s="63" customFormat="1" ht="19.5" thickBot="1" x14ac:dyDescent="0.35">
      <c r="A193" s="67" t="s">
        <v>216</v>
      </c>
      <c r="B193" s="67" t="s">
        <v>217</v>
      </c>
      <c r="C193" s="129" t="s">
        <v>226</v>
      </c>
      <c r="D193" s="148">
        <v>8002</v>
      </c>
      <c r="E193" s="148"/>
      <c r="F193" s="20">
        <v>51.4</v>
      </c>
      <c r="G193" s="18">
        <f t="shared" si="52"/>
        <v>5</v>
      </c>
      <c r="H193" s="117">
        <f t="shared" si="53"/>
        <v>0</v>
      </c>
      <c r="I193" s="68" t="s">
        <v>284</v>
      </c>
      <c r="J193" s="69">
        <f t="shared" si="54"/>
        <v>5</v>
      </c>
      <c r="K193" s="17">
        <v>1</v>
      </c>
      <c r="L193" s="17">
        <v>0</v>
      </c>
      <c r="M193" s="17">
        <v>0</v>
      </c>
      <c r="N193" s="17">
        <v>0</v>
      </c>
      <c r="O193" s="17">
        <v>0</v>
      </c>
      <c r="P193" s="17">
        <v>0</v>
      </c>
      <c r="Q193" s="17">
        <v>0</v>
      </c>
      <c r="R193" s="17">
        <v>0</v>
      </c>
      <c r="S193" s="17">
        <v>0</v>
      </c>
      <c r="T193" s="17">
        <v>0</v>
      </c>
      <c r="U193" s="17">
        <v>0</v>
      </c>
      <c r="V193" s="157">
        <v>6019</v>
      </c>
      <c r="W193" s="157">
        <v>6019</v>
      </c>
      <c r="X193" s="165">
        <v>1</v>
      </c>
      <c r="Y193" s="165">
        <v>0</v>
      </c>
      <c r="Z193" s="165">
        <v>0</v>
      </c>
      <c r="AA193" s="209">
        <v>1</v>
      </c>
      <c r="AB193" s="209">
        <v>0</v>
      </c>
      <c r="AC193" s="209">
        <v>0</v>
      </c>
      <c r="AD193" s="166">
        <v>0</v>
      </c>
      <c r="AE193" s="166">
        <v>0</v>
      </c>
      <c r="AF193" s="166">
        <v>0</v>
      </c>
      <c r="AG193" s="167">
        <v>0</v>
      </c>
      <c r="AH193" s="89">
        <f t="shared" si="55"/>
        <v>2</v>
      </c>
      <c r="AI193" s="13">
        <f t="shared" si="56"/>
        <v>180.57</v>
      </c>
      <c r="AJ193" s="13">
        <f t="shared" si="57"/>
        <v>90</v>
      </c>
      <c r="AK193" s="18">
        <v>1</v>
      </c>
      <c r="AL193" s="13">
        <v>89</v>
      </c>
      <c r="AM193" s="50">
        <f t="shared" si="58"/>
        <v>5.4171000000000005</v>
      </c>
      <c r="AN193" s="104">
        <f t="shared" si="59"/>
        <v>1.62513</v>
      </c>
      <c r="AO193" s="102">
        <f t="shared" si="60"/>
        <v>0.92090700000000014</v>
      </c>
      <c r="AP193" s="19">
        <f t="shared" si="61"/>
        <v>50.157833527163973</v>
      </c>
      <c r="AQ193" s="18">
        <f t="shared" si="62"/>
        <v>5</v>
      </c>
      <c r="AR193" s="117">
        <f t="shared" si="63"/>
        <v>8</v>
      </c>
      <c r="AS193" s="19">
        <f t="shared" si="64"/>
        <v>49.84216647283602</v>
      </c>
      <c r="AT193" s="107">
        <f t="shared" si="65"/>
        <v>99.514333916520869</v>
      </c>
      <c r="AU193" s="100">
        <f t="shared" si="66"/>
        <v>12.496875781054737</v>
      </c>
      <c r="AV193" s="46">
        <f t="shared" si="67"/>
        <v>24.993751562109473</v>
      </c>
      <c r="AW193" s="48">
        <f t="shared" si="68"/>
        <v>74.884269854957921</v>
      </c>
      <c r="AX193" s="18">
        <f t="shared" si="69"/>
        <v>5</v>
      </c>
      <c r="AY193" s="117">
        <f t="shared" si="70"/>
        <v>8</v>
      </c>
      <c r="AZ193" s="151">
        <v>0</v>
      </c>
      <c r="BA193" s="21">
        <f t="shared" si="71"/>
        <v>0</v>
      </c>
      <c r="BB193" s="20">
        <v>0</v>
      </c>
      <c r="BC193" s="36" t="s">
        <v>329</v>
      </c>
      <c r="BD193" s="20">
        <v>3</v>
      </c>
      <c r="BE193" s="20">
        <f t="shared" si="75"/>
        <v>24</v>
      </c>
      <c r="BF193" s="20">
        <v>2</v>
      </c>
      <c r="BG193" s="20">
        <f t="shared" si="76"/>
        <v>16</v>
      </c>
      <c r="BH193" s="20">
        <v>0</v>
      </c>
      <c r="BI193" s="20">
        <v>5</v>
      </c>
      <c r="BJ193" s="20">
        <v>0</v>
      </c>
      <c r="BK193" s="20">
        <v>0</v>
      </c>
      <c r="BL193" s="31" t="s">
        <v>308</v>
      </c>
      <c r="BM193" s="31" t="s">
        <v>309</v>
      </c>
      <c r="BN193" s="76">
        <f t="shared" si="72"/>
        <v>20</v>
      </c>
      <c r="BO193" s="122">
        <f t="shared" si="73"/>
        <v>21</v>
      </c>
      <c r="BP193" s="127">
        <f t="shared" si="74"/>
        <v>21</v>
      </c>
      <c r="BQ193" s="138">
        <v>34</v>
      </c>
      <c r="BR193" s="138">
        <v>80</v>
      </c>
    </row>
    <row r="194" spans="1:73" s="63" customFormat="1" ht="19.5" thickBot="1" x14ac:dyDescent="0.35">
      <c r="A194" s="67" t="s">
        <v>124</v>
      </c>
      <c r="B194" s="67" t="s">
        <v>192</v>
      </c>
      <c r="C194" s="129" t="s">
        <v>211</v>
      </c>
      <c r="D194" s="148">
        <v>13136</v>
      </c>
      <c r="E194" s="148"/>
      <c r="F194" s="16">
        <v>261.89999999999998</v>
      </c>
      <c r="G194" s="18">
        <f t="shared" si="52"/>
        <v>10</v>
      </c>
      <c r="H194" s="117">
        <f t="shared" si="53"/>
        <v>3</v>
      </c>
      <c r="I194" s="68" t="s">
        <v>283</v>
      </c>
      <c r="J194" s="69">
        <f t="shared" si="54"/>
        <v>8</v>
      </c>
      <c r="K194" s="17">
        <v>4</v>
      </c>
      <c r="L194" s="17">
        <v>0</v>
      </c>
      <c r="M194" s="17">
        <v>0</v>
      </c>
      <c r="N194" s="17">
        <v>0</v>
      </c>
      <c r="O194" s="17">
        <v>0</v>
      </c>
      <c r="P194" s="17">
        <v>0</v>
      </c>
      <c r="Q194" s="17">
        <v>0</v>
      </c>
      <c r="R194" s="17">
        <v>0</v>
      </c>
      <c r="S194" s="17">
        <v>0</v>
      </c>
      <c r="T194" s="17">
        <v>0</v>
      </c>
      <c r="U194" s="17">
        <v>0</v>
      </c>
      <c r="V194" s="157">
        <v>6804</v>
      </c>
      <c r="W194" s="157">
        <v>6804</v>
      </c>
      <c r="X194" s="84">
        <v>2</v>
      </c>
      <c r="Y194" s="84">
        <v>0</v>
      </c>
      <c r="Z194" s="84">
        <v>0</v>
      </c>
      <c r="AA194" s="168">
        <v>0</v>
      </c>
      <c r="AB194" s="168">
        <v>0</v>
      </c>
      <c r="AC194" s="168">
        <v>0</v>
      </c>
      <c r="AD194" s="88">
        <v>0</v>
      </c>
      <c r="AE194" s="88">
        <v>0</v>
      </c>
      <c r="AF194" s="88">
        <v>0</v>
      </c>
      <c r="AG194" s="80">
        <v>0</v>
      </c>
      <c r="AH194" s="89">
        <f t="shared" si="55"/>
        <v>2</v>
      </c>
      <c r="AI194" s="13">
        <f t="shared" si="56"/>
        <v>204.12</v>
      </c>
      <c r="AJ194" s="13">
        <f t="shared" si="57"/>
        <v>102</v>
      </c>
      <c r="AK194" s="18">
        <v>2</v>
      </c>
      <c r="AL194" s="13">
        <v>100</v>
      </c>
      <c r="AM194" s="50">
        <f t="shared" si="58"/>
        <v>6.1235999999999997</v>
      </c>
      <c r="AN194" s="104">
        <f t="shared" si="59"/>
        <v>1.83708</v>
      </c>
      <c r="AO194" s="102">
        <f t="shared" si="60"/>
        <v>1.0410119999999998</v>
      </c>
      <c r="AP194" s="19">
        <f t="shared" si="61"/>
        <v>50.02939447383892</v>
      </c>
      <c r="AQ194" s="18">
        <f t="shared" si="62"/>
        <v>5</v>
      </c>
      <c r="AR194" s="117">
        <f t="shared" si="63"/>
        <v>8</v>
      </c>
      <c r="AS194" s="19">
        <f t="shared" si="64"/>
        <v>49.97060552616108</v>
      </c>
      <c r="AT194" s="107">
        <f t="shared" si="65"/>
        <v>68.52688794153471</v>
      </c>
      <c r="AU194" s="100">
        <f t="shared" si="66"/>
        <v>15.225334957369061</v>
      </c>
      <c r="AV194" s="46">
        <f t="shared" si="67"/>
        <v>15.225334957369061</v>
      </c>
      <c r="AW194" s="48">
        <f t="shared" si="68"/>
        <v>77.781954770280976</v>
      </c>
      <c r="AX194" s="18">
        <f t="shared" si="69"/>
        <v>8</v>
      </c>
      <c r="AY194" s="117">
        <f t="shared" si="70"/>
        <v>20</v>
      </c>
      <c r="AZ194" s="151">
        <v>0</v>
      </c>
      <c r="BA194" s="21">
        <f t="shared" si="71"/>
        <v>0</v>
      </c>
      <c r="BB194" s="20">
        <v>1</v>
      </c>
      <c r="BC194" s="36"/>
      <c r="BD194" s="20">
        <v>6</v>
      </c>
      <c r="BE194" s="20">
        <f t="shared" si="75"/>
        <v>48</v>
      </c>
      <c r="BF194" s="20">
        <v>9</v>
      </c>
      <c r="BG194" s="20">
        <f t="shared" si="76"/>
        <v>72</v>
      </c>
      <c r="BH194" s="20">
        <v>1</v>
      </c>
      <c r="BI194" s="20">
        <v>15</v>
      </c>
      <c r="BJ194" s="20">
        <v>0</v>
      </c>
      <c r="BK194" s="28">
        <v>0</v>
      </c>
      <c r="BL194" s="20" t="s">
        <v>308</v>
      </c>
      <c r="BM194" s="20" t="s">
        <v>309</v>
      </c>
      <c r="BN194" s="71">
        <f t="shared" si="72"/>
        <v>31</v>
      </c>
      <c r="BO194" s="123">
        <f t="shared" si="73"/>
        <v>39</v>
      </c>
      <c r="BP194" s="71">
        <f t="shared" si="74"/>
        <v>39</v>
      </c>
      <c r="BQ194" s="138">
        <v>74</v>
      </c>
      <c r="BR194" s="138">
        <v>77</v>
      </c>
    </row>
    <row r="195" spans="1:73" s="180" customFormat="1" ht="19.5" thickBot="1" x14ac:dyDescent="0.35">
      <c r="A195" s="67" t="s">
        <v>58</v>
      </c>
      <c r="B195" s="67" t="s">
        <v>59</v>
      </c>
      <c r="C195" s="129" t="s">
        <v>75</v>
      </c>
      <c r="D195" s="148">
        <v>29877</v>
      </c>
      <c r="E195" s="148"/>
      <c r="F195" s="23">
        <v>1180.4000000000001</v>
      </c>
      <c r="G195" s="18">
        <f t="shared" si="52"/>
        <v>10</v>
      </c>
      <c r="H195" s="117">
        <f t="shared" si="53"/>
        <v>8</v>
      </c>
      <c r="I195" s="68" t="s">
        <v>285</v>
      </c>
      <c r="J195" s="69">
        <f t="shared" si="54"/>
        <v>3</v>
      </c>
      <c r="K195" s="17">
        <v>1</v>
      </c>
      <c r="L195" s="17">
        <v>0</v>
      </c>
      <c r="M195" s="17">
        <v>1</v>
      </c>
      <c r="N195" s="17">
        <v>0</v>
      </c>
      <c r="O195" s="17">
        <v>0</v>
      </c>
      <c r="P195" s="17">
        <v>0</v>
      </c>
      <c r="Q195" s="17">
        <v>0</v>
      </c>
      <c r="R195" s="17">
        <v>0</v>
      </c>
      <c r="S195" s="17">
        <v>0</v>
      </c>
      <c r="T195" s="17">
        <v>0</v>
      </c>
      <c r="U195" s="17">
        <v>0</v>
      </c>
      <c r="V195" s="157">
        <v>13903</v>
      </c>
      <c r="W195" s="157">
        <v>13903</v>
      </c>
      <c r="X195" s="84">
        <v>0</v>
      </c>
      <c r="Y195" s="84">
        <v>0</v>
      </c>
      <c r="Z195" s="84">
        <v>0</v>
      </c>
      <c r="AA195" s="168">
        <v>0</v>
      </c>
      <c r="AB195" s="168">
        <v>0</v>
      </c>
      <c r="AC195" s="168">
        <v>0</v>
      </c>
      <c r="AD195" s="88">
        <v>5</v>
      </c>
      <c r="AE195" s="88">
        <v>0</v>
      </c>
      <c r="AF195" s="88">
        <v>0</v>
      </c>
      <c r="AG195" s="80">
        <v>0</v>
      </c>
      <c r="AH195" s="89">
        <f t="shared" si="55"/>
        <v>5</v>
      </c>
      <c r="AI195" s="13">
        <f t="shared" si="56"/>
        <v>417.09</v>
      </c>
      <c r="AJ195" s="13">
        <f t="shared" si="57"/>
        <v>211</v>
      </c>
      <c r="AK195" s="18">
        <v>2</v>
      </c>
      <c r="AL195" s="13">
        <v>209</v>
      </c>
      <c r="AM195" s="50">
        <f t="shared" si="58"/>
        <v>12.512700000000001</v>
      </c>
      <c r="AN195" s="104">
        <f t="shared" si="59"/>
        <v>3.7538100000000001</v>
      </c>
      <c r="AO195" s="102">
        <f t="shared" si="60"/>
        <v>2.1271590000000002</v>
      </c>
      <c r="AP195" s="19">
        <f t="shared" si="61"/>
        <v>49.411398019612065</v>
      </c>
      <c r="AQ195" s="18">
        <f t="shared" si="62"/>
        <v>3</v>
      </c>
      <c r="AR195" s="130">
        <f t="shared" si="63"/>
        <v>3</v>
      </c>
      <c r="AS195" s="19">
        <f t="shared" si="64"/>
        <v>50.588601980387928</v>
      </c>
      <c r="AT195" s="107">
        <f t="shared" si="65"/>
        <v>61.564645044683203</v>
      </c>
      <c r="AU195" s="100">
        <f t="shared" si="66"/>
        <v>0</v>
      </c>
      <c r="AV195" s="46">
        <f t="shared" si="67"/>
        <v>16.735281320078993</v>
      </c>
      <c r="AW195" s="48">
        <f t="shared" si="68"/>
        <v>72.816733844672314</v>
      </c>
      <c r="AX195" s="18">
        <f t="shared" si="69"/>
        <v>5</v>
      </c>
      <c r="AY195" s="117">
        <f t="shared" si="70"/>
        <v>8</v>
      </c>
      <c r="AZ195" s="151">
        <v>4</v>
      </c>
      <c r="BA195" s="21">
        <f t="shared" si="71"/>
        <v>13.388225056063192</v>
      </c>
      <c r="BB195" s="20">
        <v>1</v>
      </c>
      <c r="BC195" s="36"/>
      <c r="BD195" s="20">
        <v>7</v>
      </c>
      <c r="BE195" s="20">
        <f t="shared" si="75"/>
        <v>56</v>
      </c>
      <c r="BF195" s="20">
        <v>5</v>
      </c>
      <c r="BG195" s="20">
        <f t="shared" si="76"/>
        <v>40</v>
      </c>
      <c r="BH195" s="20">
        <v>0</v>
      </c>
      <c r="BI195" s="20">
        <v>8</v>
      </c>
      <c r="BJ195" s="20">
        <v>10</v>
      </c>
      <c r="BK195" s="20">
        <v>0</v>
      </c>
      <c r="BL195" s="31" t="s">
        <v>308</v>
      </c>
      <c r="BM195" s="31" t="s">
        <v>309</v>
      </c>
      <c r="BN195" s="70">
        <f t="shared" si="72"/>
        <v>31</v>
      </c>
      <c r="BO195" s="120">
        <f t="shared" si="73"/>
        <v>32</v>
      </c>
      <c r="BP195" s="70">
        <f t="shared" si="74"/>
        <v>22</v>
      </c>
      <c r="BQ195" s="138">
        <v>247</v>
      </c>
      <c r="BR195" s="138">
        <v>202</v>
      </c>
      <c r="BS195" s="62"/>
      <c r="BT195" s="62"/>
      <c r="BU195" s="62"/>
    </row>
    <row r="196" spans="1:73" s="63" customFormat="1" ht="19.5" thickBot="1" x14ac:dyDescent="0.35">
      <c r="A196" s="67" t="s">
        <v>79</v>
      </c>
      <c r="B196" s="67" t="s">
        <v>107</v>
      </c>
      <c r="C196" s="129" t="s">
        <v>116</v>
      </c>
      <c r="D196" s="148">
        <v>36937</v>
      </c>
      <c r="E196" s="148"/>
      <c r="F196" s="23">
        <v>1247.5999999999999</v>
      </c>
      <c r="G196" s="18">
        <f t="shared" si="52"/>
        <v>10</v>
      </c>
      <c r="H196" s="117">
        <f t="shared" si="53"/>
        <v>8</v>
      </c>
      <c r="I196" s="68" t="s">
        <v>285</v>
      </c>
      <c r="J196" s="69">
        <f t="shared" si="54"/>
        <v>3</v>
      </c>
      <c r="K196" s="17">
        <v>1</v>
      </c>
      <c r="L196" s="17">
        <v>0</v>
      </c>
      <c r="M196" s="17">
        <v>0</v>
      </c>
      <c r="N196" s="17">
        <v>0</v>
      </c>
      <c r="O196" s="17">
        <v>0</v>
      </c>
      <c r="P196" s="17">
        <v>0</v>
      </c>
      <c r="Q196" s="17">
        <v>0</v>
      </c>
      <c r="R196" s="17">
        <v>0</v>
      </c>
      <c r="S196" s="17">
        <v>0</v>
      </c>
      <c r="T196" s="17">
        <v>1</v>
      </c>
      <c r="U196" s="17">
        <v>0</v>
      </c>
      <c r="V196" s="157">
        <v>11382</v>
      </c>
      <c r="W196" s="157">
        <v>11382</v>
      </c>
      <c r="X196" s="200">
        <v>9</v>
      </c>
      <c r="Y196" s="200">
        <v>0</v>
      </c>
      <c r="Z196" s="200">
        <v>0</v>
      </c>
      <c r="AA196" s="214">
        <v>0</v>
      </c>
      <c r="AB196" s="214">
        <v>0</v>
      </c>
      <c r="AC196" s="214">
        <v>0</v>
      </c>
      <c r="AD196" s="217">
        <v>1</v>
      </c>
      <c r="AE196" s="217">
        <v>0</v>
      </c>
      <c r="AF196" s="217">
        <v>0</v>
      </c>
      <c r="AG196" s="225">
        <v>1</v>
      </c>
      <c r="AH196" s="89">
        <f t="shared" si="55"/>
        <v>11</v>
      </c>
      <c r="AI196" s="13">
        <f t="shared" si="56"/>
        <v>341.46</v>
      </c>
      <c r="AJ196" s="13">
        <f t="shared" si="57"/>
        <v>173</v>
      </c>
      <c r="AK196" s="18">
        <v>1</v>
      </c>
      <c r="AL196" s="13">
        <v>172</v>
      </c>
      <c r="AM196" s="50">
        <f t="shared" si="58"/>
        <v>10.243799999999998</v>
      </c>
      <c r="AN196" s="104">
        <f t="shared" si="59"/>
        <v>3.0731399999999995</v>
      </c>
      <c r="AO196" s="102">
        <f t="shared" si="60"/>
        <v>1.7414459999999996</v>
      </c>
      <c r="AP196" s="19">
        <f t="shared" si="61"/>
        <v>49.33520763779066</v>
      </c>
      <c r="AQ196" s="18">
        <f t="shared" si="62"/>
        <v>3</v>
      </c>
      <c r="AR196" s="117">
        <f t="shared" si="63"/>
        <v>3</v>
      </c>
      <c r="AS196" s="19">
        <f t="shared" si="64"/>
        <v>50.66479236220934</v>
      </c>
      <c r="AT196" s="107">
        <f t="shared" si="65"/>
        <v>40.767755908709425</v>
      </c>
      <c r="AU196" s="100">
        <f t="shared" si="66"/>
        <v>24.365812058369656</v>
      </c>
      <c r="AV196" s="46">
        <f t="shared" si="67"/>
        <v>29.780436960229579</v>
      </c>
      <c r="AW196" s="48">
        <f t="shared" si="68"/>
        <v>26.951002584207899</v>
      </c>
      <c r="AX196" s="18">
        <f t="shared" si="69"/>
        <v>3</v>
      </c>
      <c r="AY196" s="117">
        <f t="shared" si="70"/>
        <v>3</v>
      </c>
      <c r="AZ196" s="151">
        <v>9</v>
      </c>
      <c r="BA196" s="21">
        <f t="shared" si="71"/>
        <v>24.365812058369656</v>
      </c>
      <c r="BB196" s="155">
        <v>0</v>
      </c>
      <c r="BC196" s="36"/>
      <c r="BD196" s="20">
        <v>9</v>
      </c>
      <c r="BE196" s="20">
        <f t="shared" si="75"/>
        <v>72</v>
      </c>
      <c r="BF196" s="20">
        <v>43</v>
      </c>
      <c r="BG196" s="20">
        <f t="shared" si="76"/>
        <v>344</v>
      </c>
      <c r="BH196" s="20">
        <v>0</v>
      </c>
      <c r="BI196" s="20">
        <v>28</v>
      </c>
      <c r="BJ196" s="20">
        <v>10</v>
      </c>
      <c r="BK196" s="20">
        <v>0</v>
      </c>
      <c r="BL196" s="31" t="s">
        <v>308</v>
      </c>
      <c r="BM196" s="31" t="s">
        <v>357</v>
      </c>
      <c r="BN196" s="76">
        <f t="shared" si="72"/>
        <v>29</v>
      </c>
      <c r="BO196" s="123">
        <f t="shared" si="73"/>
        <v>27</v>
      </c>
      <c r="BP196" s="127">
        <f t="shared" si="74"/>
        <v>17</v>
      </c>
      <c r="BQ196" s="138">
        <v>8</v>
      </c>
      <c r="BR196" s="138">
        <v>119</v>
      </c>
      <c r="BS196" s="62"/>
      <c r="BT196" s="62"/>
      <c r="BU196" s="62"/>
    </row>
    <row r="197" spans="1:73" s="63" customFormat="1" ht="19.5" thickBot="1" x14ac:dyDescent="0.35">
      <c r="A197" s="67" t="s">
        <v>124</v>
      </c>
      <c r="B197" s="67" t="s">
        <v>136</v>
      </c>
      <c r="C197" s="129" t="s">
        <v>191</v>
      </c>
      <c r="D197" s="148">
        <v>3916</v>
      </c>
      <c r="E197" s="148"/>
      <c r="F197" s="16">
        <v>30.9</v>
      </c>
      <c r="G197" s="18">
        <f t="shared" si="52"/>
        <v>3</v>
      </c>
      <c r="H197" s="117">
        <f t="shared" si="53"/>
        <v>0</v>
      </c>
      <c r="I197" s="68" t="s">
        <v>283</v>
      </c>
      <c r="J197" s="69">
        <f t="shared" si="54"/>
        <v>8</v>
      </c>
      <c r="K197" s="17">
        <v>2</v>
      </c>
      <c r="L197" s="17">
        <v>1</v>
      </c>
      <c r="M197" s="17">
        <v>0</v>
      </c>
      <c r="N197" s="17">
        <v>0</v>
      </c>
      <c r="O197" s="17">
        <v>0</v>
      </c>
      <c r="P197" s="17">
        <v>0</v>
      </c>
      <c r="Q197" s="17">
        <v>0</v>
      </c>
      <c r="R197" s="17">
        <v>0</v>
      </c>
      <c r="S197" s="17">
        <v>0</v>
      </c>
      <c r="T197" s="17">
        <v>0</v>
      </c>
      <c r="U197" s="17">
        <v>0</v>
      </c>
      <c r="V197" s="157">
        <v>4246</v>
      </c>
      <c r="W197" s="157">
        <v>4246</v>
      </c>
      <c r="X197" s="84"/>
      <c r="Y197" s="84"/>
      <c r="Z197" s="84"/>
      <c r="AA197" s="214"/>
      <c r="AB197" s="214"/>
      <c r="AC197" s="214"/>
      <c r="AD197" s="217"/>
      <c r="AE197" s="217"/>
      <c r="AF197" s="217"/>
      <c r="AG197" s="225"/>
      <c r="AH197" s="89">
        <f t="shared" si="55"/>
        <v>0</v>
      </c>
      <c r="AI197" s="13">
        <f t="shared" si="56"/>
        <v>127.38</v>
      </c>
      <c r="AJ197" s="13">
        <f t="shared" si="57"/>
        <v>65</v>
      </c>
      <c r="AK197" s="13">
        <v>0</v>
      </c>
      <c r="AL197" s="13">
        <v>65</v>
      </c>
      <c r="AM197" s="50">
        <f t="shared" si="58"/>
        <v>3.8213999999999997</v>
      </c>
      <c r="AN197" s="104">
        <f t="shared" si="59"/>
        <v>1.14642</v>
      </c>
      <c r="AO197" s="102">
        <f t="shared" si="60"/>
        <v>0.64963799999999994</v>
      </c>
      <c r="AP197" s="19">
        <f t="shared" si="61"/>
        <v>48.971581095933423</v>
      </c>
      <c r="AQ197" s="18">
        <f t="shared" si="62"/>
        <v>3</v>
      </c>
      <c r="AR197" s="117">
        <f t="shared" si="63"/>
        <v>3</v>
      </c>
      <c r="AS197" s="19">
        <f t="shared" si="64"/>
        <v>51.028418904066577</v>
      </c>
      <c r="AT197" s="107">
        <f t="shared" si="65"/>
        <v>143.44887640449437</v>
      </c>
      <c r="AU197" s="100">
        <f t="shared" si="66"/>
        <v>0</v>
      </c>
      <c r="AV197" s="46">
        <f t="shared" si="67"/>
        <v>0</v>
      </c>
      <c r="AW197" s="48">
        <f t="shared" si="68"/>
        <v>100</v>
      </c>
      <c r="AX197" s="18">
        <f t="shared" si="69"/>
        <v>10</v>
      </c>
      <c r="AY197" s="117">
        <f t="shared" si="70"/>
        <v>25</v>
      </c>
      <c r="AZ197" s="151">
        <v>0</v>
      </c>
      <c r="BA197" s="21">
        <f t="shared" si="71"/>
        <v>0</v>
      </c>
      <c r="BB197" s="20">
        <v>0</v>
      </c>
      <c r="BC197" s="36" t="s">
        <v>329</v>
      </c>
      <c r="BD197" s="20">
        <v>2</v>
      </c>
      <c r="BE197" s="20">
        <f t="shared" si="75"/>
        <v>16</v>
      </c>
      <c r="BF197" s="20">
        <v>4</v>
      </c>
      <c r="BG197" s="20">
        <f t="shared" si="76"/>
        <v>32</v>
      </c>
      <c r="BH197" s="20">
        <v>0</v>
      </c>
      <c r="BI197" s="20">
        <v>6</v>
      </c>
      <c r="BJ197" s="20">
        <v>10</v>
      </c>
      <c r="BK197" s="20">
        <v>0</v>
      </c>
      <c r="BL197" s="31" t="s">
        <v>308</v>
      </c>
      <c r="BM197" s="31" t="s">
        <v>309</v>
      </c>
      <c r="BN197" s="70">
        <f t="shared" si="72"/>
        <v>34</v>
      </c>
      <c r="BO197" s="120">
        <f t="shared" si="73"/>
        <v>46</v>
      </c>
      <c r="BP197" s="70">
        <f t="shared" si="74"/>
        <v>36</v>
      </c>
      <c r="BQ197" s="138">
        <v>11</v>
      </c>
      <c r="BR197" s="138">
        <v>19</v>
      </c>
      <c r="BS197" s="180"/>
      <c r="BT197" s="180"/>
      <c r="BU197" s="180"/>
    </row>
    <row r="198" spans="1:73" s="63" customFormat="1" ht="19.5" thickBot="1" x14ac:dyDescent="0.35">
      <c r="A198" s="67" t="s">
        <v>124</v>
      </c>
      <c r="B198" s="67" t="s">
        <v>145</v>
      </c>
      <c r="C198" s="129" t="s">
        <v>168</v>
      </c>
      <c r="D198" s="148">
        <v>26771</v>
      </c>
      <c r="E198" s="148"/>
      <c r="F198" s="16">
        <v>423.4</v>
      </c>
      <c r="G198" s="18">
        <f t="shared" ref="G198:G261" si="77">IFERROR(IF(F198&lt;10,0,IF(F198&lt;50,3,IF(F198&lt;75,5,IF(F198&lt;100,8,10)))),"")</f>
        <v>10</v>
      </c>
      <c r="H198" s="117">
        <f t="shared" ref="H198:H261" si="78">IFERROR(IF(F198&lt;100,0,IF(F198&lt;500,3,IF(F198&lt;1000,5,IF(F198&lt;2000,8,10)))),"")</f>
        <v>3</v>
      </c>
      <c r="I198" s="68" t="s">
        <v>285</v>
      </c>
      <c r="J198" s="69">
        <f t="shared" ref="J198:J261" si="79">VLOOKUP(I198,ponderacion,2,FALSE)</f>
        <v>3</v>
      </c>
      <c r="K198" s="17">
        <v>2</v>
      </c>
      <c r="L198" s="17">
        <v>1</v>
      </c>
      <c r="M198" s="17">
        <v>2</v>
      </c>
      <c r="N198" s="17">
        <v>1</v>
      </c>
      <c r="O198" s="17">
        <v>1</v>
      </c>
      <c r="P198" s="17">
        <v>1</v>
      </c>
      <c r="Q198" s="17">
        <v>0</v>
      </c>
      <c r="R198" s="17">
        <v>1</v>
      </c>
      <c r="S198" s="17">
        <v>0</v>
      </c>
      <c r="T198" s="17">
        <v>0</v>
      </c>
      <c r="U198" s="17">
        <v>0</v>
      </c>
      <c r="V198" s="157">
        <v>22124</v>
      </c>
      <c r="W198" s="157">
        <v>22124</v>
      </c>
      <c r="X198" s="84">
        <v>0</v>
      </c>
      <c r="Y198" s="84">
        <v>0</v>
      </c>
      <c r="Z198" s="84">
        <v>0</v>
      </c>
      <c r="AA198" s="214">
        <v>0</v>
      </c>
      <c r="AB198" s="214">
        <v>0</v>
      </c>
      <c r="AC198" s="214">
        <v>0</v>
      </c>
      <c r="AD198" s="217">
        <v>0</v>
      </c>
      <c r="AE198" s="217">
        <v>0</v>
      </c>
      <c r="AF198" s="217">
        <v>0</v>
      </c>
      <c r="AG198" s="80">
        <v>0</v>
      </c>
      <c r="AH198" s="89">
        <f t="shared" ref="AH198:AH261" si="80">SUM(X198:AG198)</f>
        <v>0</v>
      </c>
      <c r="AI198" s="13">
        <f t="shared" ref="AI198:AI261" si="81">+(V198*3)/100</f>
        <v>663.72</v>
      </c>
      <c r="AJ198" s="13">
        <f t="shared" ref="AJ198:AJ261" si="82">+AK198+AL198</f>
        <v>339</v>
      </c>
      <c r="AK198" s="13">
        <v>52</v>
      </c>
      <c r="AL198" s="13">
        <v>287</v>
      </c>
      <c r="AM198" s="50">
        <f t="shared" ref="AM198:AM261" si="83">(AI198*3)/100</f>
        <v>19.9116</v>
      </c>
      <c r="AN198" s="104">
        <f t="shared" ref="AN198:AN261" si="84">(AM198*30)/100</f>
        <v>5.9734799999999995</v>
      </c>
      <c r="AO198" s="102">
        <f t="shared" ref="AO198:AO261" si="85">(AM198*17)/100</f>
        <v>3.3849720000000003</v>
      </c>
      <c r="AP198" s="19">
        <f t="shared" ref="AP198:AP261" si="86">IFERROR(((AI198-AJ198)/AI198)*100,"")</f>
        <v>48.924245163623212</v>
      </c>
      <c r="AQ198" s="18">
        <f t="shared" ref="AQ198:AQ261" si="87">IFERROR(IF(AP198&lt;10,0,IF(AP198&lt;50,3,IF(AP198&lt;75,5,IF(AP198&lt;100,8,10)))),"")</f>
        <v>3</v>
      </c>
      <c r="AR198" s="117">
        <f t="shared" ref="AR198:AR261" si="88">IFERROR(IF(AP198&lt;10,0,IF(AP198&lt;50,3,IF(AP198&lt;75,8,IF(AP198&lt;100,20,25)))),"")</f>
        <v>3</v>
      </c>
      <c r="AS198" s="19">
        <f t="shared" ref="AS198:AS261" si="89">IFERROR(AJ198/AI198*100,0)</f>
        <v>51.075754836376788</v>
      </c>
      <c r="AT198" s="107">
        <f t="shared" ref="AT198:AT261" si="90">(SUM(AM198:AO198)/D198)*100000</f>
        <v>109.33492211721639</v>
      </c>
      <c r="AU198" s="100">
        <f t="shared" ref="AU198:AU261" si="91">((SUM(X198:Z198)/D198)*100000)</f>
        <v>0</v>
      </c>
      <c r="AV198" s="46">
        <f t="shared" ref="AV198:AV261" si="92">(AH198/D198)*100000</f>
        <v>0</v>
      </c>
      <c r="AW198" s="48">
        <f t="shared" ref="AW198:AW261" si="93">IFERROR(((AT198-AV198)/AT198)*100,"")</f>
        <v>100</v>
      </c>
      <c r="AX198" s="18">
        <f t="shared" ref="AX198:AX261" si="94">IFERROR(IF(AW198&lt;10,0,IF(AW198&lt;50,3,IF(AW198&lt;75,5,IF(AW198&lt;100,8,10)))),"")</f>
        <v>10</v>
      </c>
      <c r="AY198" s="117">
        <f t="shared" ref="AY198:AY261" si="95">IFERROR(IF(AW198&lt;10,0,IF(AW198&lt;50,3,IF(AW198&lt;75,8,IF(AW198&lt;100,20,25)))),"")</f>
        <v>25</v>
      </c>
      <c r="AZ198" s="151">
        <v>2</v>
      </c>
      <c r="BA198" s="21">
        <f t="shared" ref="BA198:BA261" si="96">(AZ198/D198)*100000</f>
        <v>7.4707706099884197</v>
      </c>
      <c r="BB198" s="20">
        <v>2</v>
      </c>
      <c r="BC198" s="36"/>
      <c r="BD198" s="20">
        <v>9</v>
      </c>
      <c r="BE198" s="20">
        <f t="shared" si="75"/>
        <v>72</v>
      </c>
      <c r="BF198" s="20">
        <v>51</v>
      </c>
      <c r="BG198" s="20">
        <f t="shared" si="76"/>
        <v>408</v>
      </c>
      <c r="BH198" s="28">
        <v>15</v>
      </c>
      <c r="BI198" s="28">
        <v>7</v>
      </c>
      <c r="BJ198" s="28">
        <v>10</v>
      </c>
      <c r="BK198" s="20">
        <v>15</v>
      </c>
      <c r="BL198" s="51" t="s">
        <v>308</v>
      </c>
      <c r="BM198" s="51" t="s">
        <v>308</v>
      </c>
      <c r="BN198" s="71">
        <f t="shared" ref="BN198:BN261" si="97">+G198+J198+AQ198+AX198+BJ198</f>
        <v>36</v>
      </c>
      <c r="BO198" s="123">
        <f t="shared" ref="BO198:BO261" si="98">+H198+J198+AR198+AY198+BJ198</f>
        <v>44</v>
      </c>
      <c r="BP198" s="71">
        <f t="shared" ref="BP198:BP261" si="99">+H198+J198+AR198+AY198+BK198</f>
        <v>49</v>
      </c>
      <c r="BQ198" s="138">
        <v>148</v>
      </c>
      <c r="BR198" s="138">
        <v>164</v>
      </c>
    </row>
    <row r="199" spans="1:73" s="63" customFormat="1" ht="19.5" thickBot="1" x14ac:dyDescent="0.35">
      <c r="A199" s="67" t="s">
        <v>216</v>
      </c>
      <c r="B199" s="67" t="s">
        <v>245</v>
      </c>
      <c r="C199" s="129" t="s">
        <v>256</v>
      </c>
      <c r="D199" s="148">
        <v>22539</v>
      </c>
      <c r="E199" s="148"/>
      <c r="F199" s="20">
        <v>425.7</v>
      </c>
      <c r="G199" s="18">
        <f t="shared" si="77"/>
        <v>10</v>
      </c>
      <c r="H199" s="117">
        <f t="shared" si="78"/>
        <v>3</v>
      </c>
      <c r="I199" s="68" t="s">
        <v>285</v>
      </c>
      <c r="J199" s="69">
        <f t="shared" si="79"/>
        <v>3</v>
      </c>
      <c r="K199" s="17">
        <v>2</v>
      </c>
      <c r="L199" s="17">
        <v>0</v>
      </c>
      <c r="M199" s="17">
        <v>0</v>
      </c>
      <c r="N199" s="17">
        <v>0</v>
      </c>
      <c r="O199" s="17">
        <v>0</v>
      </c>
      <c r="P199" s="17">
        <v>0</v>
      </c>
      <c r="Q199" s="17">
        <v>0</v>
      </c>
      <c r="R199" s="17">
        <v>0</v>
      </c>
      <c r="S199" s="17">
        <v>0</v>
      </c>
      <c r="T199" s="17">
        <v>0</v>
      </c>
      <c r="U199" s="17">
        <v>0</v>
      </c>
      <c r="V199" s="157">
        <v>8012</v>
      </c>
      <c r="W199" s="157">
        <v>8012</v>
      </c>
      <c r="X199" s="165">
        <v>5</v>
      </c>
      <c r="Y199" s="165">
        <v>0</v>
      </c>
      <c r="Z199" s="165">
        <v>0</v>
      </c>
      <c r="AA199" s="209">
        <v>2</v>
      </c>
      <c r="AB199" s="209">
        <v>0</v>
      </c>
      <c r="AC199" s="209">
        <v>0</v>
      </c>
      <c r="AD199" s="166">
        <v>1</v>
      </c>
      <c r="AE199" s="166">
        <v>0</v>
      </c>
      <c r="AF199" s="166">
        <v>0</v>
      </c>
      <c r="AG199" s="167">
        <v>0</v>
      </c>
      <c r="AH199" s="89">
        <f t="shared" si="80"/>
        <v>8</v>
      </c>
      <c r="AI199" s="13">
        <f t="shared" si="81"/>
        <v>240.36</v>
      </c>
      <c r="AJ199" s="13">
        <f t="shared" si="82"/>
        <v>124</v>
      </c>
      <c r="AK199" s="18">
        <v>1</v>
      </c>
      <c r="AL199" s="13">
        <v>123</v>
      </c>
      <c r="AM199" s="50">
        <f t="shared" si="83"/>
        <v>7.2108000000000008</v>
      </c>
      <c r="AN199" s="104">
        <f t="shared" si="84"/>
        <v>2.1632400000000001</v>
      </c>
      <c r="AO199" s="102">
        <f t="shared" si="85"/>
        <v>1.2258360000000001</v>
      </c>
      <c r="AP199" s="19">
        <f t="shared" si="86"/>
        <v>48.410717257447168</v>
      </c>
      <c r="AQ199" s="18">
        <f t="shared" si="87"/>
        <v>3</v>
      </c>
      <c r="AR199" s="117">
        <f t="shared" si="88"/>
        <v>3</v>
      </c>
      <c r="AS199" s="19">
        <f t="shared" si="89"/>
        <v>51.589282742552832</v>
      </c>
      <c r="AT199" s="107">
        <f t="shared" si="90"/>
        <v>47.029042992146948</v>
      </c>
      <c r="AU199" s="100">
        <f t="shared" si="91"/>
        <v>22.183770353609301</v>
      </c>
      <c r="AV199" s="46">
        <f t="shared" si="92"/>
        <v>35.49403256577488</v>
      </c>
      <c r="AW199" s="48">
        <f t="shared" si="93"/>
        <v>24.527418999995852</v>
      </c>
      <c r="AX199" s="18">
        <f t="shared" si="94"/>
        <v>3</v>
      </c>
      <c r="AY199" s="117">
        <f t="shared" si="95"/>
        <v>3</v>
      </c>
      <c r="AZ199" s="151">
        <v>4</v>
      </c>
      <c r="BA199" s="21">
        <f t="shared" si="96"/>
        <v>17.74701628288744</v>
      </c>
      <c r="BB199" s="20">
        <v>1</v>
      </c>
      <c r="BC199" s="36"/>
      <c r="BD199" s="20">
        <v>1</v>
      </c>
      <c r="BE199" s="20">
        <f t="shared" si="75"/>
        <v>8</v>
      </c>
      <c r="BF199" s="20">
        <v>5</v>
      </c>
      <c r="BG199" s="20">
        <f t="shared" si="76"/>
        <v>40</v>
      </c>
      <c r="BH199" s="20">
        <v>1</v>
      </c>
      <c r="BI199" s="20">
        <v>11</v>
      </c>
      <c r="BJ199" s="20">
        <v>5</v>
      </c>
      <c r="BK199" s="20">
        <v>0</v>
      </c>
      <c r="BL199" s="31" t="s">
        <v>308</v>
      </c>
      <c r="BM199" s="31" t="s">
        <v>309</v>
      </c>
      <c r="BN199" s="76">
        <f t="shared" si="97"/>
        <v>24</v>
      </c>
      <c r="BO199" s="122">
        <f t="shared" si="98"/>
        <v>17</v>
      </c>
      <c r="BP199" s="127">
        <f t="shared" si="99"/>
        <v>12</v>
      </c>
      <c r="BQ199" s="138">
        <v>55</v>
      </c>
      <c r="BR199" s="138">
        <v>58</v>
      </c>
    </row>
    <row r="200" spans="1:73" s="63" customFormat="1" ht="19.5" thickBot="1" x14ac:dyDescent="0.35">
      <c r="A200" s="67" t="s">
        <v>79</v>
      </c>
      <c r="B200" s="67" t="s">
        <v>93</v>
      </c>
      <c r="C200" s="129" t="s">
        <v>98</v>
      </c>
      <c r="D200" s="148">
        <v>9567</v>
      </c>
      <c r="E200" s="148">
        <v>9155</v>
      </c>
      <c r="F200" s="16">
        <v>174.3</v>
      </c>
      <c r="G200" s="18">
        <f t="shared" si="77"/>
        <v>10</v>
      </c>
      <c r="H200" s="117">
        <f t="shared" si="78"/>
        <v>3</v>
      </c>
      <c r="I200" s="68" t="s">
        <v>284</v>
      </c>
      <c r="J200" s="69">
        <f t="shared" si="79"/>
        <v>5</v>
      </c>
      <c r="K200" s="17">
        <v>4</v>
      </c>
      <c r="L200" s="17">
        <v>0</v>
      </c>
      <c r="M200" s="17">
        <v>0</v>
      </c>
      <c r="N200" s="17">
        <v>0</v>
      </c>
      <c r="O200" s="17">
        <v>0</v>
      </c>
      <c r="P200" s="17">
        <v>0</v>
      </c>
      <c r="Q200" s="17">
        <v>0</v>
      </c>
      <c r="R200" s="17">
        <v>0</v>
      </c>
      <c r="S200" s="17">
        <v>0</v>
      </c>
      <c r="T200" s="17">
        <v>0</v>
      </c>
      <c r="U200" s="17">
        <v>0</v>
      </c>
      <c r="V200" s="157">
        <v>6315</v>
      </c>
      <c r="W200" s="157">
        <v>6315</v>
      </c>
      <c r="X200" s="84">
        <v>0</v>
      </c>
      <c r="Y200" s="84">
        <v>0</v>
      </c>
      <c r="Z200" s="84">
        <v>0</v>
      </c>
      <c r="AA200" s="168">
        <v>0</v>
      </c>
      <c r="AB200" s="168">
        <v>0</v>
      </c>
      <c r="AC200" s="168">
        <v>0</v>
      </c>
      <c r="AD200" s="88">
        <v>0</v>
      </c>
      <c r="AE200" s="88">
        <v>0</v>
      </c>
      <c r="AF200" s="88">
        <v>0</v>
      </c>
      <c r="AG200" s="80">
        <v>0</v>
      </c>
      <c r="AH200" s="89">
        <f t="shared" si="80"/>
        <v>0</v>
      </c>
      <c r="AI200" s="13">
        <f t="shared" si="81"/>
        <v>189.45</v>
      </c>
      <c r="AJ200" s="13">
        <f t="shared" si="82"/>
        <v>98</v>
      </c>
      <c r="AK200" s="18">
        <v>0</v>
      </c>
      <c r="AL200" s="13">
        <v>98</v>
      </c>
      <c r="AM200" s="50">
        <f t="shared" si="83"/>
        <v>5.6834999999999987</v>
      </c>
      <c r="AN200" s="104">
        <f t="shared" si="84"/>
        <v>1.7050499999999997</v>
      </c>
      <c r="AO200" s="102">
        <f t="shared" si="85"/>
        <v>0.96619499999999969</v>
      </c>
      <c r="AP200" s="19">
        <f t="shared" si="86"/>
        <v>48.271311691739243</v>
      </c>
      <c r="AQ200" s="18">
        <f t="shared" si="87"/>
        <v>3</v>
      </c>
      <c r="AR200" s="130">
        <f t="shared" si="88"/>
        <v>3</v>
      </c>
      <c r="AS200" s="19">
        <f t="shared" si="89"/>
        <v>51.728688308260764</v>
      </c>
      <c r="AT200" s="107">
        <f t="shared" si="90"/>
        <v>87.328786453433651</v>
      </c>
      <c r="AU200" s="100">
        <f t="shared" si="91"/>
        <v>0</v>
      </c>
      <c r="AV200" s="46">
        <f t="shared" si="92"/>
        <v>0</v>
      </c>
      <c r="AW200" s="48">
        <f t="shared" si="93"/>
        <v>100</v>
      </c>
      <c r="AX200" s="18">
        <f t="shared" si="94"/>
        <v>10</v>
      </c>
      <c r="AY200" s="117">
        <f t="shared" si="95"/>
        <v>25</v>
      </c>
      <c r="AZ200" s="151">
        <v>3</v>
      </c>
      <c r="BA200" s="21">
        <f t="shared" si="96"/>
        <v>31.357792411414234</v>
      </c>
      <c r="BB200" s="155">
        <v>0</v>
      </c>
      <c r="BC200" s="36"/>
      <c r="BD200" s="20">
        <v>1</v>
      </c>
      <c r="BE200" s="20">
        <f t="shared" si="75"/>
        <v>8</v>
      </c>
      <c r="BF200" s="20">
        <v>5</v>
      </c>
      <c r="BG200" s="20">
        <f t="shared" si="76"/>
        <v>40</v>
      </c>
      <c r="BH200" s="20">
        <v>0</v>
      </c>
      <c r="BI200" s="20">
        <v>11</v>
      </c>
      <c r="BJ200" s="20">
        <v>0</v>
      </c>
      <c r="BK200" s="20">
        <v>0</v>
      </c>
      <c r="BL200" s="31" t="s">
        <v>308</v>
      </c>
      <c r="BM200" s="31" t="s">
        <v>357</v>
      </c>
      <c r="BN200" s="71">
        <f t="shared" si="97"/>
        <v>28</v>
      </c>
      <c r="BO200" s="120">
        <f t="shared" si="98"/>
        <v>36</v>
      </c>
      <c r="BP200" s="70">
        <f t="shared" si="99"/>
        <v>36</v>
      </c>
      <c r="BQ200" s="138">
        <v>48</v>
      </c>
      <c r="BR200" s="138">
        <v>89</v>
      </c>
      <c r="BS200" s="62"/>
      <c r="BT200" s="62"/>
      <c r="BU200" s="62"/>
    </row>
    <row r="201" spans="1:73" s="63" customFormat="1" ht="19.5" thickBot="1" x14ac:dyDescent="0.35">
      <c r="A201" s="67" t="s">
        <v>124</v>
      </c>
      <c r="B201" s="67" t="s">
        <v>145</v>
      </c>
      <c r="C201" s="129" t="s">
        <v>165</v>
      </c>
      <c r="D201" s="148">
        <v>11507</v>
      </c>
      <c r="E201" s="148"/>
      <c r="F201" s="22">
        <v>328</v>
      </c>
      <c r="G201" s="18">
        <f t="shared" si="77"/>
        <v>10</v>
      </c>
      <c r="H201" s="117">
        <f t="shared" si="78"/>
        <v>3</v>
      </c>
      <c r="I201" s="68" t="s">
        <v>283</v>
      </c>
      <c r="J201" s="69">
        <f t="shared" si="79"/>
        <v>8</v>
      </c>
      <c r="K201" s="17">
        <v>3</v>
      </c>
      <c r="L201" s="17">
        <v>0</v>
      </c>
      <c r="M201" s="17">
        <v>0</v>
      </c>
      <c r="N201" s="17">
        <v>0</v>
      </c>
      <c r="O201" s="17">
        <v>0</v>
      </c>
      <c r="P201" s="17">
        <v>0</v>
      </c>
      <c r="Q201" s="17">
        <v>0</v>
      </c>
      <c r="R201" s="17">
        <v>0</v>
      </c>
      <c r="S201" s="17">
        <v>0</v>
      </c>
      <c r="T201" s="17">
        <v>0</v>
      </c>
      <c r="U201" s="17">
        <v>0</v>
      </c>
      <c r="V201" s="157">
        <v>8041</v>
      </c>
      <c r="W201" s="157">
        <v>8041</v>
      </c>
      <c r="X201" s="84">
        <v>2</v>
      </c>
      <c r="Y201" s="84">
        <v>0</v>
      </c>
      <c r="Z201" s="84">
        <v>39</v>
      </c>
      <c r="AA201" s="168">
        <v>0</v>
      </c>
      <c r="AB201" s="168">
        <v>0</v>
      </c>
      <c r="AC201" s="168">
        <v>0</v>
      </c>
      <c r="AD201" s="88">
        <v>0</v>
      </c>
      <c r="AE201" s="88">
        <v>0</v>
      </c>
      <c r="AF201" s="88">
        <v>0</v>
      </c>
      <c r="AG201" s="80">
        <v>0</v>
      </c>
      <c r="AH201" s="89">
        <f t="shared" si="80"/>
        <v>41</v>
      </c>
      <c r="AI201" s="13">
        <f t="shared" si="81"/>
        <v>241.23</v>
      </c>
      <c r="AJ201" s="13">
        <f t="shared" si="82"/>
        <v>126</v>
      </c>
      <c r="AK201" s="18">
        <v>1</v>
      </c>
      <c r="AL201" s="13">
        <v>125</v>
      </c>
      <c r="AM201" s="50">
        <f t="shared" si="83"/>
        <v>7.2368999999999994</v>
      </c>
      <c r="AN201" s="104">
        <f t="shared" si="84"/>
        <v>2.1710699999999998</v>
      </c>
      <c r="AO201" s="102">
        <f t="shared" si="85"/>
        <v>1.2302729999999999</v>
      </c>
      <c r="AP201" s="19">
        <f t="shared" si="86"/>
        <v>47.767690585748042</v>
      </c>
      <c r="AQ201" s="18">
        <f t="shared" si="87"/>
        <v>3</v>
      </c>
      <c r="AR201" s="117">
        <f t="shared" si="88"/>
        <v>3</v>
      </c>
      <c r="AS201" s="19">
        <f t="shared" si="89"/>
        <v>52.232309414251965</v>
      </c>
      <c r="AT201" s="107">
        <f t="shared" si="90"/>
        <v>92.450186842791339</v>
      </c>
      <c r="AU201" s="100">
        <f t="shared" si="91"/>
        <v>356.30485791257496</v>
      </c>
      <c r="AV201" s="46">
        <f t="shared" si="92"/>
        <v>356.30485791257496</v>
      </c>
      <c r="AW201" s="48">
        <f t="shared" si="93"/>
        <v>-285.40198790345369</v>
      </c>
      <c r="AX201" s="18">
        <f t="shared" si="94"/>
        <v>0</v>
      </c>
      <c r="AY201" s="117">
        <f t="shared" si="95"/>
        <v>0</v>
      </c>
      <c r="AZ201" s="151">
        <v>0</v>
      </c>
      <c r="BA201" s="21">
        <f t="shared" si="96"/>
        <v>0</v>
      </c>
      <c r="BB201" s="20">
        <v>1</v>
      </c>
      <c r="BC201" s="36"/>
      <c r="BD201" s="20">
        <v>5</v>
      </c>
      <c r="BE201" s="20">
        <f t="shared" si="75"/>
        <v>40</v>
      </c>
      <c r="BF201" s="20">
        <v>7</v>
      </c>
      <c r="BG201" s="20">
        <f t="shared" si="76"/>
        <v>56</v>
      </c>
      <c r="BH201" s="28">
        <v>1</v>
      </c>
      <c r="BI201" s="28">
        <v>14</v>
      </c>
      <c r="BJ201" s="28">
        <v>0</v>
      </c>
      <c r="BK201" s="28">
        <v>0</v>
      </c>
      <c r="BL201" s="28" t="s">
        <v>308</v>
      </c>
      <c r="BM201" s="28" t="s">
        <v>308</v>
      </c>
      <c r="BN201" s="71">
        <f t="shared" si="97"/>
        <v>21</v>
      </c>
      <c r="BO201" s="123">
        <f t="shared" si="98"/>
        <v>14</v>
      </c>
      <c r="BP201" s="71">
        <f t="shared" si="99"/>
        <v>14</v>
      </c>
      <c r="BQ201" s="138">
        <v>15</v>
      </c>
      <c r="BR201" s="138">
        <v>17</v>
      </c>
    </row>
    <row r="202" spans="1:73" s="63" customFormat="1" ht="19.5" thickBot="1" x14ac:dyDescent="0.35">
      <c r="A202" s="67" t="s">
        <v>124</v>
      </c>
      <c r="B202" s="67" t="s">
        <v>192</v>
      </c>
      <c r="C202" s="129" t="s">
        <v>209</v>
      </c>
      <c r="D202" s="148">
        <v>19397</v>
      </c>
      <c r="E202" s="148"/>
      <c r="F202" s="16">
        <v>512.1</v>
      </c>
      <c r="G202" s="18">
        <f t="shared" si="77"/>
        <v>10</v>
      </c>
      <c r="H202" s="117">
        <f t="shared" si="78"/>
        <v>5</v>
      </c>
      <c r="I202" s="68" t="s">
        <v>284</v>
      </c>
      <c r="J202" s="69">
        <f t="shared" si="79"/>
        <v>5</v>
      </c>
      <c r="K202" s="17">
        <v>3</v>
      </c>
      <c r="L202" s="17">
        <v>0</v>
      </c>
      <c r="M202" s="17">
        <v>1</v>
      </c>
      <c r="N202" s="17">
        <v>1</v>
      </c>
      <c r="O202" s="17">
        <v>0</v>
      </c>
      <c r="P202" s="17">
        <v>0</v>
      </c>
      <c r="Q202" s="17">
        <v>0</v>
      </c>
      <c r="R202" s="17">
        <v>0</v>
      </c>
      <c r="S202" s="17">
        <v>1</v>
      </c>
      <c r="T202" s="17">
        <v>0</v>
      </c>
      <c r="U202" s="17">
        <v>0</v>
      </c>
      <c r="V202" s="157">
        <v>13526</v>
      </c>
      <c r="W202" s="157">
        <v>13526</v>
      </c>
      <c r="X202" s="84">
        <v>1</v>
      </c>
      <c r="Y202" s="84">
        <v>0</v>
      </c>
      <c r="Z202" s="84">
        <v>0</v>
      </c>
      <c r="AA202" s="168">
        <v>0</v>
      </c>
      <c r="AB202" s="168">
        <v>0</v>
      </c>
      <c r="AC202" s="168">
        <v>0</v>
      </c>
      <c r="AD202" s="88">
        <v>0</v>
      </c>
      <c r="AE202" s="88">
        <v>0</v>
      </c>
      <c r="AF202" s="88">
        <v>0</v>
      </c>
      <c r="AG202" s="80">
        <v>0</v>
      </c>
      <c r="AH202" s="89">
        <f t="shared" si="80"/>
        <v>1</v>
      </c>
      <c r="AI202" s="13">
        <f t="shared" si="81"/>
        <v>405.78</v>
      </c>
      <c r="AJ202" s="13">
        <f t="shared" si="82"/>
        <v>213</v>
      </c>
      <c r="AK202" s="18">
        <v>3</v>
      </c>
      <c r="AL202" s="13">
        <v>210</v>
      </c>
      <c r="AM202" s="50">
        <f t="shared" si="83"/>
        <v>12.173399999999999</v>
      </c>
      <c r="AN202" s="104">
        <f t="shared" si="84"/>
        <v>3.6520199999999998</v>
      </c>
      <c r="AO202" s="102">
        <f t="shared" si="85"/>
        <v>2.0694779999999997</v>
      </c>
      <c r="AP202" s="19">
        <f t="shared" si="86"/>
        <v>47.508502144018919</v>
      </c>
      <c r="AQ202" s="18">
        <f t="shared" si="87"/>
        <v>3</v>
      </c>
      <c r="AR202" s="117">
        <f t="shared" si="88"/>
        <v>3</v>
      </c>
      <c r="AS202" s="19">
        <f t="shared" si="89"/>
        <v>52.491497855981073</v>
      </c>
      <c r="AT202" s="107">
        <f t="shared" si="90"/>
        <v>92.256008661133151</v>
      </c>
      <c r="AU202" s="100">
        <f t="shared" si="91"/>
        <v>5.1554364076919112</v>
      </c>
      <c r="AV202" s="46">
        <f t="shared" si="92"/>
        <v>5.1554364076919112</v>
      </c>
      <c r="AW202" s="48">
        <f t="shared" si="93"/>
        <v>94.411815032418744</v>
      </c>
      <c r="AX202" s="18">
        <f t="shared" si="94"/>
        <v>8</v>
      </c>
      <c r="AY202" s="117">
        <f t="shared" si="95"/>
        <v>20</v>
      </c>
      <c r="AZ202" s="151">
        <v>1</v>
      </c>
      <c r="BA202" s="21">
        <f t="shared" si="96"/>
        <v>5.1554364076919112</v>
      </c>
      <c r="BB202" s="20">
        <v>1</v>
      </c>
      <c r="BC202" s="36"/>
      <c r="BD202" s="20">
        <v>1</v>
      </c>
      <c r="BE202" s="20">
        <f t="shared" si="75"/>
        <v>8</v>
      </c>
      <c r="BF202" s="20">
        <v>2</v>
      </c>
      <c r="BG202" s="20">
        <f t="shared" si="76"/>
        <v>16</v>
      </c>
      <c r="BH202" s="20">
        <v>13</v>
      </c>
      <c r="BI202" s="20">
        <v>3</v>
      </c>
      <c r="BJ202" s="20">
        <v>10</v>
      </c>
      <c r="BK202" s="28">
        <v>0</v>
      </c>
      <c r="BL202" s="31" t="s">
        <v>308</v>
      </c>
      <c r="BM202" s="31" t="s">
        <v>309</v>
      </c>
      <c r="BN202" s="71">
        <f t="shared" si="97"/>
        <v>36</v>
      </c>
      <c r="BO202" s="123">
        <f t="shared" si="98"/>
        <v>43</v>
      </c>
      <c r="BP202" s="71">
        <f t="shared" si="99"/>
        <v>33</v>
      </c>
      <c r="BQ202" s="138">
        <v>193</v>
      </c>
      <c r="BR202" s="138">
        <v>154</v>
      </c>
      <c r="BS202" s="62"/>
      <c r="BT202" s="62"/>
      <c r="BU202" s="62"/>
    </row>
    <row r="203" spans="1:73" s="63" customFormat="1" ht="19.5" thickBot="1" x14ac:dyDescent="0.35">
      <c r="A203" s="67" t="s">
        <v>216</v>
      </c>
      <c r="B203" s="67" t="s">
        <v>245</v>
      </c>
      <c r="C203" s="129" t="s">
        <v>250</v>
      </c>
      <c r="D203" s="148">
        <v>8067</v>
      </c>
      <c r="E203" s="148"/>
      <c r="F203" s="20">
        <v>189.6</v>
      </c>
      <c r="G203" s="18">
        <f t="shared" si="77"/>
        <v>10</v>
      </c>
      <c r="H203" s="117">
        <f t="shared" si="78"/>
        <v>3</v>
      </c>
      <c r="I203" s="68" t="s">
        <v>284</v>
      </c>
      <c r="J203" s="69">
        <f t="shared" si="79"/>
        <v>5</v>
      </c>
      <c r="K203" s="17">
        <v>3</v>
      </c>
      <c r="L203" s="17">
        <v>0</v>
      </c>
      <c r="M203" s="17">
        <v>0</v>
      </c>
      <c r="N203" s="17">
        <v>0</v>
      </c>
      <c r="O203" s="17">
        <v>0</v>
      </c>
      <c r="P203" s="17">
        <v>0</v>
      </c>
      <c r="Q203" s="17">
        <v>0</v>
      </c>
      <c r="R203" s="17">
        <v>0</v>
      </c>
      <c r="S203" s="17">
        <v>0</v>
      </c>
      <c r="T203" s="17">
        <v>0</v>
      </c>
      <c r="U203" s="17">
        <v>0</v>
      </c>
      <c r="V203" s="157">
        <v>4191</v>
      </c>
      <c r="W203" s="157">
        <v>4191</v>
      </c>
      <c r="X203" s="84">
        <v>0</v>
      </c>
      <c r="Y203" s="84">
        <v>0</v>
      </c>
      <c r="Z203" s="84">
        <v>0</v>
      </c>
      <c r="AA203" s="168">
        <v>0</v>
      </c>
      <c r="AB203" s="168">
        <v>0</v>
      </c>
      <c r="AC203" s="168">
        <v>0</v>
      </c>
      <c r="AD203" s="88">
        <v>1</v>
      </c>
      <c r="AE203" s="88">
        <v>0</v>
      </c>
      <c r="AF203" s="88">
        <v>0</v>
      </c>
      <c r="AG203" s="80">
        <v>0</v>
      </c>
      <c r="AH203" s="89">
        <f t="shared" si="80"/>
        <v>1</v>
      </c>
      <c r="AI203" s="13">
        <f t="shared" si="81"/>
        <v>125.73</v>
      </c>
      <c r="AJ203" s="13">
        <f t="shared" si="82"/>
        <v>66</v>
      </c>
      <c r="AK203" s="18">
        <v>0</v>
      </c>
      <c r="AL203" s="13">
        <v>66</v>
      </c>
      <c r="AM203" s="50">
        <f t="shared" si="83"/>
        <v>3.7719</v>
      </c>
      <c r="AN203" s="104">
        <f t="shared" si="84"/>
        <v>1.13157</v>
      </c>
      <c r="AO203" s="102">
        <f t="shared" si="85"/>
        <v>0.64122299999999999</v>
      </c>
      <c r="AP203" s="19">
        <f t="shared" si="86"/>
        <v>47.506561679790025</v>
      </c>
      <c r="AQ203" s="18">
        <f t="shared" si="87"/>
        <v>3</v>
      </c>
      <c r="AR203" s="117">
        <f t="shared" si="88"/>
        <v>3</v>
      </c>
      <c r="AS203" s="19">
        <f t="shared" si="89"/>
        <v>52.493438320209975</v>
      </c>
      <c r="AT203" s="107">
        <f t="shared" si="90"/>
        <v>68.733023428783952</v>
      </c>
      <c r="AU203" s="100">
        <f t="shared" si="91"/>
        <v>0</v>
      </c>
      <c r="AV203" s="46">
        <f t="shared" si="92"/>
        <v>12.396181975951409</v>
      </c>
      <c r="AW203" s="48">
        <f t="shared" si="93"/>
        <v>81.964736370435659</v>
      </c>
      <c r="AX203" s="18">
        <f t="shared" si="94"/>
        <v>8</v>
      </c>
      <c r="AY203" s="117">
        <f t="shared" si="95"/>
        <v>20</v>
      </c>
      <c r="AZ203" s="151">
        <v>1</v>
      </c>
      <c r="BA203" s="21">
        <f t="shared" si="96"/>
        <v>12.396181975951409</v>
      </c>
      <c r="BB203" s="20">
        <v>0</v>
      </c>
      <c r="BC203" s="36"/>
      <c r="BD203" s="20">
        <v>1</v>
      </c>
      <c r="BE203" s="20">
        <f t="shared" si="75"/>
        <v>8</v>
      </c>
      <c r="BF203" s="20">
        <v>2</v>
      </c>
      <c r="BG203" s="20">
        <f t="shared" si="76"/>
        <v>16</v>
      </c>
      <c r="BH203" s="20">
        <v>0</v>
      </c>
      <c r="BI203" s="20">
        <v>5</v>
      </c>
      <c r="BJ203" s="20">
        <v>5</v>
      </c>
      <c r="BK203" s="20">
        <v>0</v>
      </c>
      <c r="BL203" s="31" t="s">
        <v>308</v>
      </c>
      <c r="BM203" s="31" t="s">
        <v>309</v>
      </c>
      <c r="BN203" s="71">
        <f t="shared" si="97"/>
        <v>31</v>
      </c>
      <c r="BO203" s="123">
        <f t="shared" si="98"/>
        <v>36</v>
      </c>
      <c r="BP203" s="71">
        <f t="shared" si="99"/>
        <v>31</v>
      </c>
      <c r="BQ203" s="138">
        <v>43</v>
      </c>
      <c r="BR203" s="138">
        <v>77</v>
      </c>
    </row>
    <row r="204" spans="1:73" s="63" customFormat="1" ht="19.5" thickBot="1" x14ac:dyDescent="0.35">
      <c r="A204" s="67" t="s">
        <v>216</v>
      </c>
      <c r="B204" s="67" t="s">
        <v>217</v>
      </c>
      <c r="C204" s="129" t="s">
        <v>221</v>
      </c>
      <c r="D204" s="148">
        <v>8110</v>
      </c>
      <c r="E204" s="148"/>
      <c r="F204" s="27">
        <v>66.2</v>
      </c>
      <c r="G204" s="18">
        <f t="shared" si="77"/>
        <v>5</v>
      </c>
      <c r="H204" s="117">
        <f t="shared" si="78"/>
        <v>0</v>
      </c>
      <c r="I204" s="68" t="s">
        <v>283</v>
      </c>
      <c r="J204" s="69">
        <f t="shared" si="79"/>
        <v>8</v>
      </c>
      <c r="K204" s="17">
        <v>3</v>
      </c>
      <c r="L204" s="17">
        <v>0</v>
      </c>
      <c r="M204" s="17">
        <v>0</v>
      </c>
      <c r="N204" s="17">
        <v>0</v>
      </c>
      <c r="O204" s="17">
        <v>0</v>
      </c>
      <c r="P204" s="17">
        <v>0</v>
      </c>
      <c r="Q204" s="17">
        <v>0</v>
      </c>
      <c r="R204" s="17">
        <v>0</v>
      </c>
      <c r="S204" s="17">
        <v>0</v>
      </c>
      <c r="T204" s="17">
        <v>0</v>
      </c>
      <c r="U204" s="17">
        <v>0</v>
      </c>
      <c r="V204" s="157">
        <v>6282</v>
      </c>
      <c r="W204" s="157">
        <v>6282</v>
      </c>
      <c r="X204" s="84">
        <v>2</v>
      </c>
      <c r="Y204" s="84">
        <v>0</v>
      </c>
      <c r="Z204" s="84">
        <v>0</v>
      </c>
      <c r="AA204" s="168">
        <v>0</v>
      </c>
      <c r="AB204" s="168">
        <v>0</v>
      </c>
      <c r="AC204" s="168">
        <v>0</v>
      </c>
      <c r="AD204" s="88">
        <v>0</v>
      </c>
      <c r="AE204" s="88">
        <v>0</v>
      </c>
      <c r="AF204" s="88">
        <v>0</v>
      </c>
      <c r="AG204" s="80">
        <v>1</v>
      </c>
      <c r="AH204" s="89">
        <f t="shared" si="80"/>
        <v>3</v>
      </c>
      <c r="AI204" s="13">
        <f t="shared" si="81"/>
        <v>188.46</v>
      </c>
      <c r="AJ204" s="13">
        <f t="shared" si="82"/>
        <v>99</v>
      </c>
      <c r="AK204" s="18">
        <v>1</v>
      </c>
      <c r="AL204" s="13">
        <v>98</v>
      </c>
      <c r="AM204" s="50">
        <f t="shared" si="83"/>
        <v>5.6538000000000004</v>
      </c>
      <c r="AN204" s="104">
        <f t="shared" si="84"/>
        <v>1.69614</v>
      </c>
      <c r="AO204" s="102">
        <f t="shared" si="85"/>
        <v>0.96114600000000006</v>
      </c>
      <c r="AP204" s="19">
        <f t="shared" si="86"/>
        <v>47.468958930276983</v>
      </c>
      <c r="AQ204" s="18">
        <f t="shared" si="87"/>
        <v>3</v>
      </c>
      <c r="AR204" s="117">
        <f t="shared" si="88"/>
        <v>3</v>
      </c>
      <c r="AS204" s="19">
        <f t="shared" si="89"/>
        <v>52.531041069723017</v>
      </c>
      <c r="AT204" s="107">
        <f t="shared" si="90"/>
        <v>102.47948212083845</v>
      </c>
      <c r="AU204" s="100">
        <f t="shared" si="91"/>
        <v>24.660912453760787</v>
      </c>
      <c r="AV204" s="46">
        <f t="shared" si="92"/>
        <v>36.991368680641187</v>
      </c>
      <c r="AW204" s="48">
        <f t="shared" si="93"/>
        <v>63.903634254296001</v>
      </c>
      <c r="AX204" s="18">
        <f t="shared" si="94"/>
        <v>5</v>
      </c>
      <c r="AY204" s="117">
        <f t="shared" si="95"/>
        <v>8</v>
      </c>
      <c r="AZ204" s="151">
        <v>1</v>
      </c>
      <c r="BA204" s="21">
        <f t="shared" si="96"/>
        <v>12.330456226880393</v>
      </c>
      <c r="BB204" s="20">
        <v>1</v>
      </c>
      <c r="BC204" s="36"/>
      <c r="BD204" s="20">
        <v>4</v>
      </c>
      <c r="BE204" s="20">
        <f t="shared" si="75"/>
        <v>32</v>
      </c>
      <c r="BF204" s="20">
        <v>5</v>
      </c>
      <c r="BG204" s="20">
        <f t="shared" si="76"/>
        <v>40</v>
      </c>
      <c r="BH204" s="20">
        <v>1</v>
      </c>
      <c r="BI204" s="20">
        <v>9</v>
      </c>
      <c r="BJ204" s="20">
        <v>0</v>
      </c>
      <c r="BK204" s="20">
        <v>0</v>
      </c>
      <c r="BL204" s="20" t="s">
        <v>308</v>
      </c>
      <c r="BM204" s="20" t="s">
        <v>309</v>
      </c>
      <c r="BN204" s="76">
        <f t="shared" si="97"/>
        <v>21</v>
      </c>
      <c r="BO204" s="123">
        <f t="shared" si="98"/>
        <v>19</v>
      </c>
      <c r="BP204" s="71">
        <f t="shared" si="99"/>
        <v>19</v>
      </c>
      <c r="BQ204" s="138">
        <v>43</v>
      </c>
      <c r="BR204" s="138">
        <v>98</v>
      </c>
      <c r="BS204" s="62"/>
      <c r="BT204" s="62"/>
      <c r="BU204" s="62"/>
    </row>
    <row r="205" spans="1:73" s="63" customFormat="1" ht="19.5" thickBot="1" x14ac:dyDescent="0.35">
      <c r="A205" s="67" t="s">
        <v>79</v>
      </c>
      <c r="B205" s="67" t="s">
        <v>80</v>
      </c>
      <c r="C205" s="129" t="s">
        <v>90</v>
      </c>
      <c r="D205" s="148">
        <v>20903</v>
      </c>
      <c r="E205" s="148"/>
      <c r="F205" s="16">
        <v>329.6</v>
      </c>
      <c r="G205" s="18">
        <f t="shared" si="77"/>
        <v>10</v>
      </c>
      <c r="H205" s="117">
        <f t="shared" si="78"/>
        <v>3</v>
      </c>
      <c r="I205" s="68" t="s">
        <v>282</v>
      </c>
      <c r="J205" s="69">
        <f t="shared" si="79"/>
        <v>10</v>
      </c>
      <c r="K205" s="17">
        <v>7</v>
      </c>
      <c r="L205" s="17">
        <v>1</v>
      </c>
      <c r="M205" s="17">
        <v>0</v>
      </c>
      <c r="N205" s="17">
        <v>0</v>
      </c>
      <c r="O205" s="17">
        <v>0</v>
      </c>
      <c r="P205" s="17">
        <v>0</v>
      </c>
      <c r="Q205" s="17">
        <v>0</v>
      </c>
      <c r="R205" s="17">
        <v>0</v>
      </c>
      <c r="S205" s="17">
        <v>0</v>
      </c>
      <c r="T205" s="17">
        <v>0</v>
      </c>
      <c r="U205" s="17">
        <v>0</v>
      </c>
      <c r="V205" s="157">
        <v>12202</v>
      </c>
      <c r="W205" s="157">
        <v>12202</v>
      </c>
      <c r="X205" s="84">
        <v>4</v>
      </c>
      <c r="Y205" s="84">
        <v>0</v>
      </c>
      <c r="Z205" s="84">
        <v>0</v>
      </c>
      <c r="AA205" s="168">
        <v>2</v>
      </c>
      <c r="AB205" s="168">
        <v>0</v>
      </c>
      <c r="AC205" s="168">
        <v>0</v>
      </c>
      <c r="AD205" s="220">
        <v>0</v>
      </c>
      <c r="AE205" s="220">
        <v>0</v>
      </c>
      <c r="AF205" s="220">
        <v>0</v>
      </c>
      <c r="AG205" s="227">
        <v>0</v>
      </c>
      <c r="AH205" s="89">
        <f t="shared" si="80"/>
        <v>6</v>
      </c>
      <c r="AI205" s="13">
        <f t="shared" si="81"/>
        <v>366.06</v>
      </c>
      <c r="AJ205" s="13">
        <f t="shared" si="82"/>
        <v>195</v>
      </c>
      <c r="AK205" s="18">
        <v>4</v>
      </c>
      <c r="AL205" s="13">
        <v>191</v>
      </c>
      <c r="AM205" s="50">
        <f t="shared" si="83"/>
        <v>10.9818</v>
      </c>
      <c r="AN205" s="104">
        <f t="shared" si="84"/>
        <v>3.29454</v>
      </c>
      <c r="AO205" s="102">
        <f t="shared" si="85"/>
        <v>1.866906</v>
      </c>
      <c r="AP205" s="19">
        <f t="shared" si="86"/>
        <v>46.730044255040163</v>
      </c>
      <c r="AQ205" s="18">
        <f t="shared" si="87"/>
        <v>3</v>
      </c>
      <c r="AR205" s="117">
        <f t="shared" si="88"/>
        <v>3</v>
      </c>
      <c r="AS205" s="19">
        <f t="shared" si="89"/>
        <v>53.269955744959837</v>
      </c>
      <c r="AT205" s="107">
        <f t="shared" si="90"/>
        <v>77.229325934076442</v>
      </c>
      <c r="AU205" s="100">
        <f t="shared" si="91"/>
        <v>19.136009185284408</v>
      </c>
      <c r="AV205" s="46">
        <f t="shared" si="92"/>
        <v>28.704013777926615</v>
      </c>
      <c r="AW205" s="48">
        <f t="shared" si="93"/>
        <v>62.832753710127434</v>
      </c>
      <c r="AX205" s="18">
        <f t="shared" si="94"/>
        <v>5</v>
      </c>
      <c r="AY205" s="117">
        <f t="shared" si="95"/>
        <v>8</v>
      </c>
      <c r="AZ205" s="151">
        <v>2</v>
      </c>
      <c r="BA205" s="21">
        <f t="shared" si="96"/>
        <v>9.5680045926422039</v>
      </c>
      <c r="BB205" s="155">
        <v>1</v>
      </c>
      <c r="BC205" s="36"/>
      <c r="BD205" s="20">
        <v>4</v>
      </c>
      <c r="BE205" s="20">
        <f t="shared" si="75"/>
        <v>32</v>
      </c>
      <c r="BF205" s="20">
        <v>4</v>
      </c>
      <c r="BG205" s="20">
        <f t="shared" si="76"/>
        <v>32</v>
      </c>
      <c r="BH205" s="20">
        <v>2</v>
      </c>
      <c r="BI205" s="20">
        <v>22</v>
      </c>
      <c r="BJ205" s="20">
        <v>0</v>
      </c>
      <c r="BK205" s="20">
        <v>0</v>
      </c>
      <c r="BL205" s="20" t="s">
        <v>308</v>
      </c>
      <c r="BM205" s="20" t="s">
        <v>357</v>
      </c>
      <c r="BN205" s="71">
        <f t="shared" si="97"/>
        <v>28</v>
      </c>
      <c r="BO205" s="123">
        <f t="shared" si="98"/>
        <v>24</v>
      </c>
      <c r="BP205" s="71">
        <f t="shared" si="99"/>
        <v>24</v>
      </c>
      <c r="BQ205" s="138">
        <v>94</v>
      </c>
      <c r="BR205" s="138">
        <v>151</v>
      </c>
      <c r="BS205" s="62"/>
      <c r="BT205" s="62"/>
      <c r="BU205" s="62"/>
    </row>
    <row r="206" spans="1:73" s="63" customFormat="1" ht="19.5" thickBot="1" x14ac:dyDescent="0.35">
      <c r="A206" s="67" t="s">
        <v>79</v>
      </c>
      <c r="B206" s="67" t="s">
        <v>107</v>
      </c>
      <c r="C206" s="129" t="s">
        <v>108</v>
      </c>
      <c r="D206" s="148">
        <v>57812</v>
      </c>
      <c r="E206" s="148"/>
      <c r="F206" s="16">
        <v>323.89999999999998</v>
      </c>
      <c r="G206" s="18">
        <f t="shared" si="77"/>
        <v>10</v>
      </c>
      <c r="H206" s="117">
        <f t="shared" si="78"/>
        <v>3</v>
      </c>
      <c r="I206" s="68" t="s">
        <v>285</v>
      </c>
      <c r="J206" s="69">
        <f t="shared" si="79"/>
        <v>3</v>
      </c>
      <c r="K206" s="17">
        <v>4</v>
      </c>
      <c r="L206" s="17">
        <v>2</v>
      </c>
      <c r="M206" s="17">
        <v>1</v>
      </c>
      <c r="N206" s="17">
        <v>0</v>
      </c>
      <c r="O206" s="17">
        <v>0</v>
      </c>
      <c r="P206" s="17">
        <v>0</v>
      </c>
      <c r="Q206" s="17">
        <v>0</v>
      </c>
      <c r="R206" s="17">
        <v>0</v>
      </c>
      <c r="S206" s="17">
        <v>0</v>
      </c>
      <c r="T206" s="17">
        <v>1</v>
      </c>
      <c r="U206" s="17">
        <v>0</v>
      </c>
      <c r="V206" s="157">
        <v>34543</v>
      </c>
      <c r="W206" s="157">
        <v>34543</v>
      </c>
      <c r="X206" s="200">
        <v>12</v>
      </c>
      <c r="Y206" s="200">
        <v>0</v>
      </c>
      <c r="Z206" s="200">
        <v>0</v>
      </c>
      <c r="AA206" s="214">
        <v>0</v>
      </c>
      <c r="AB206" s="214">
        <v>0</v>
      </c>
      <c r="AC206" s="214">
        <v>0</v>
      </c>
      <c r="AD206" s="217">
        <v>3</v>
      </c>
      <c r="AE206" s="217">
        <v>0</v>
      </c>
      <c r="AF206" s="217">
        <v>0</v>
      </c>
      <c r="AG206" s="225">
        <v>0</v>
      </c>
      <c r="AH206" s="89">
        <f t="shared" si="80"/>
        <v>15</v>
      </c>
      <c r="AI206" s="13">
        <f t="shared" si="81"/>
        <v>1036.29</v>
      </c>
      <c r="AJ206" s="13">
        <f t="shared" si="82"/>
        <v>554</v>
      </c>
      <c r="AK206" s="18">
        <v>11</v>
      </c>
      <c r="AL206" s="13">
        <v>543</v>
      </c>
      <c r="AM206" s="50">
        <f t="shared" si="83"/>
        <v>31.088699999999999</v>
      </c>
      <c r="AN206" s="104">
        <f t="shared" si="84"/>
        <v>9.3266099999999987</v>
      </c>
      <c r="AO206" s="102">
        <f t="shared" si="85"/>
        <v>5.2850789999999996</v>
      </c>
      <c r="AP206" s="19">
        <f t="shared" si="86"/>
        <v>46.540061179785582</v>
      </c>
      <c r="AQ206" s="18">
        <f t="shared" si="87"/>
        <v>3</v>
      </c>
      <c r="AR206" s="117">
        <f t="shared" si="88"/>
        <v>3</v>
      </c>
      <c r="AS206" s="19">
        <f t="shared" si="89"/>
        <v>53.459938820214425</v>
      </c>
      <c r="AT206" s="107">
        <f t="shared" si="90"/>
        <v>79.050005189234071</v>
      </c>
      <c r="AU206" s="100">
        <f t="shared" si="91"/>
        <v>20.756936276205632</v>
      </c>
      <c r="AV206" s="46">
        <f t="shared" si="92"/>
        <v>25.946170345257038</v>
      </c>
      <c r="AW206" s="48">
        <f t="shared" si="93"/>
        <v>67.177522274482172</v>
      </c>
      <c r="AX206" s="18">
        <f t="shared" si="94"/>
        <v>5</v>
      </c>
      <c r="AY206" s="117">
        <f t="shared" si="95"/>
        <v>8</v>
      </c>
      <c r="AZ206" s="151">
        <v>10</v>
      </c>
      <c r="BA206" s="21">
        <f t="shared" si="96"/>
        <v>17.297446896838029</v>
      </c>
      <c r="BB206" s="155">
        <v>1</v>
      </c>
      <c r="BC206" s="36"/>
      <c r="BD206" s="20">
        <v>8</v>
      </c>
      <c r="BE206" s="20">
        <f t="shared" si="75"/>
        <v>64</v>
      </c>
      <c r="BF206" s="20">
        <v>0</v>
      </c>
      <c r="BG206" s="20">
        <f t="shared" si="76"/>
        <v>0</v>
      </c>
      <c r="BH206" s="20">
        <v>4</v>
      </c>
      <c r="BI206" s="20">
        <v>36</v>
      </c>
      <c r="BJ206" s="20">
        <v>5</v>
      </c>
      <c r="BK206" s="20">
        <v>0</v>
      </c>
      <c r="BL206" s="20" t="s">
        <v>309</v>
      </c>
      <c r="BM206" s="20" t="s">
        <v>357</v>
      </c>
      <c r="BN206" s="76">
        <f t="shared" si="97"/>
        <v>26</v>
      </c>
      <c r="BO206" s="122">
        <f t="shared" si="98"/>
        <v>22</v>
      </c>
      <c r="BP206" s="127">
        <f t="shared" si="99"/>
        <v>17</v>
      </c>
      <c r="BQ206" s="138">
        <v>271</v>
      </c>
      <c r="BR206" s="138">
        <v>301</v>
      </c>
    </row>
    <row r="207" spans="1:73" s="63" customFormat="1" ht="19.5" thickBot="1" x14ac:dyDescent="0.35">
      <c r="A207" s="67" t="s">
        <v>124</v>
      </c>
      <c r="B207" s="67" t="s">
        <v>125</v>
      </c>
      <c r="C207" s="129" t="s">
        <v>139</v>
      </c>
      <c r="D207" s="148">
        <v>4370</v>
      </c>
      <c r="E207" s="148"/>
      <c r="F207" s="16">
        <v>85.3</v>
      </c>
      <c r="G207" s="18">
        <f t="shared" si="77"/>
        <v>8</v>
      </c>
      <c r="H207" s="117">
        <f t="shared" si="78"/>
        <v>0</v>
      </c>
      <c r="I207" s="68" t="s">
        <v>284</v>
      </c>
      <c r="J207" s="69">
        <f t="shared" si="79"/>
        <v>5</v>
      </c>
      <c r="K207" s="17">
        <v>1</v>
      </c>
      <c r="L207" s="17">
        <v>0</v>
      </c>
      <c r="M207" s="17">
        <v>0</v>
      </c>
      <c r="N207" s="17">
        <v>0</v>
      </c>
      <c r="O207" s="17">
        <v>0</v>
      </c>
      <c r="P207" s="17">
        <v>0</v>
      </c>
      <c r="Q207" s="17">
        <v>0</v>
      </c>
      <c r="R207" s="17">
        <v>0</v>
      </c>
      <c r="S207" s="17">
        <v>0</v>
      </c>
      <c r="T207" s="17">
        <v>0</v>
      </c>
      <c r="U207" s="17">
        <v>0</v>
      </c>
      <c r="V207" s="157">
        <v>2490</v>
      </c>
      <c r="W207" s="157">
        <v>2490</v>
      </c>
      <c r="X207" s="84">
        <v>1</v>
      </c>
      <c r="Y207" s="84">
        <v>0</v>
      </c>
      <c r="Z207" s="84">
        <v>0</v>
      </c>
      <c r="AA207" s="168">
        <v>0</v>
      </c>
      <c r="AB207" s="168">
        <v>0</v>
      </c>
      <c r="AC207" s="168">
        <v>0</v>
      </c>
      <c r="AD207" s="88">
        <v>0</v>
      </c>
      <c r="AE207" s="88">
        <v>0</v>
      </c>
      <c r="AF207" s="88">
        <v>0</v>
      </c>
      <c r="AG207" s="80">
        <v>0</v>
      </c>
      <c r="AH207" s="89">
        <f t="shared" si="80"/>
        <v>1</v>
      </c>
      <c r="AI207" s="13">
        <f t="shared" si="81"/>
        <v>74.7</v>
      </c>
      <c r="AJ207" s="13">
        <f t="shared" si="82"/>
        <v>40</v>
      </c>
      <c r="AK207" s="18">
        <v>0</v>
      </c>
      <c r="AL207" s="13">
        <v>40</v>
      </c>
      <c r="AM207" s="50">
        <f t="shared" si="83"/>
        <v>2.2410000000000001</v>
      </c>
      <c r="AN207" s="104">
        <f t="shared" si="84"/>
        <v>0.67230000000000001</v>
      </c>
      <c r="AO207" s="102">
        <f t="shared" si="85"/>
        <v>0.38097000000000003</v>
      </c>
      <c r="AP207" s="19">
        <f t="shared" si="86"/>
        <v>46.452476572958503</v>
      </c>
      <c r="AQ207" s="18">
        <f t="shared" si="87"/>
        <v>3</v>
      </c>
      <c r="AR207" s="117">
        <f t="shared" si="88"/>
        <v>3</v>
      </c>
      <c r="AS207" s="19">
        <f t="shared" si="89"/>
        <v>53.547523427041497</v>
      </c>
      <c r="AT207" s="107">
        <f t="shared" si="90"/>
        <v>75.383752860411903</v>
      </c>
      <c r="AU207" s="100">
        <f t="shared" si="91"/>
        <v>22.883295194508012</v>
      </c>
      <c r="AV207" s="46">
        <f t="shared" si="92"/>
        <v>22.883295194508012</v>
      </c>
      <c r="AW207" s="48">
        <f t="shared" si="93"/>
        <v>69.644261095781474</v>
      </c>
      <c r="AX207" s="18">
        <f t="shared" si="94"/>
        <v>5</v>
      </c>
      <c r="AY207" s="117">
        <f t="shared" si="95"/>
        <v>8</v>
      </c>
      <c r="AZ207" s="151">
        <v>0</v>
      </c>
      <c r="BA207" s="21">
        <f t="shared" si="96"/>
        <v>0</v>
      </c>
      <c r="BB207" s="20">
        <v>0</v>
      </c>
      <c r="BC207" s="36" t="s">
        <v>313</v>
      </c>
      <c r="BD207" s="20">
        <v>2</v>
      </c>
      <c r="BE207" s="20">
        <f t="shared" si="75"/>
        <v>16</v>
      </c>
      <c r="BF207" s="20">
        <v>2</v>
      </c>
      <c r="BG207" s="20">
        <f t="shared" si="76"/>
        <v>16</v>
      </c>
      <c r="BH207" s="28">
        <v>0</v>
      </c>
      <c r="BI207" s="28">
        <v>7</v>
      </c>
      <c r="BJ207" s="28">
        <v>10</v>
      </c>
      <c r="BK207" s="20">
        <v>0</v>
      </c>
      <c r="BL207" s="28" t="s">
        <v>308</v>
      </c>
      <c r="BM207" s="28" t="s">
        <v>309</v>
      </c>
      <c r="BN207" s="70">
        <f t="shared" si="97"/>
        <v>31</v>
      </c>
      <c r="BO207" s="123">
        <f t="shared" si="98"/>
        <v>26</v>
      </c>
      <c r="BP207" s="71">
        <f t="shared" si="99"/>
        <v>16</v>
      </c>
      <c r="BQ207" s="138">
        <v>20</v>
      </c>
      <c r="BR207" s="138">
        <v>39</v>
      </c>
    </row>
    <row r="208" spans="1:73" s="63" customFormat="1" ht="19.5" thickBot="1" x14ac:dyDescent="0.35">
      <c r="A208" s="67" t="s">
        <v>216</v>
      </c>
      <c r="B208" s="67" t="s">
        <v>245</v>
      </c>
      <c r="C208" s="129" t="s">
        <v>254</v>
      </c>
      <c r="D208" s="148">
        <v>5746</v>
      </c>
      <c r="E208" s="148"/>
      <c r="F208" s="20">
        <v>115.6</v>
      </c>
      <c r="G208" s="18">
        <f t="shared" si="77"/>
        <v>10</v>
      </c>
      <c r="H208" s="117">
        <f t="shared" si="78"/>
        <v>3</v>
      </c>
      <c r="I208" s="68" t="s">
        <v>283</v>
      </c>
      <c r="J208" s="69">
        <f t="shared" si="79"/>
        <v>8</v>
      </c>
      <c r="K208" s="17">
        <v>2</v>
      </c>
      <c r="L208" s="17">
        <v>0</v>
      </c>
      <c r="M208" s="17">
        <v>0</v>
      </c>
      <c r="N208" s="17">
        <v>0</v>
      </c>
      <c r="O208" s="17">
        <v>0</v>
      </c>
      <c r="P208" s="17">
        <v>0</v>
      </c>
      <c r="Q208" s="17">
        <v>0</v>
      </c>
      <c r="R208" s="17">
        <v>0</v>
      </c>
      <c r="S208" s="17">
        <v>0</v>
      </c>
      <c r="T208" s="17">
        <v>0</v>
      </c>
      <c r="U208" s="17">
        <v>0</v>
      </c>
      <c r="V208" s="157">
        <v>4226</v>
      </c>
      <c r="W208" s="157">
        <v>4226</v>
      </c>
      <c r="X208" s="84">
        <v>0</v>
      </c>
      <c r="Y208" s="84">
        <v>0</v>
      </c>
      <c r="Z208" s="84">
        <v>0</v>
      </c>
      <c r="AA208" s="168">
        <v>0</v>
      </c>
      <c r="AB208" s="168">
        <v>0</v>
      </c>
      <c r="AC208" s="168">
        <v>0</v>
      </c>
      <c r="AD208" s="88">
        <v>0</v>
      </c>
      <c r="AE208" s="88">
        <v>0</v>
      </c>
      <c r="AF208" s="88">
        <v>0</v>
      </c>
      <c r="AG208" s="80">
        <v>0</v>
      </c>
      <c r="AH208" s="89">
        <f t="shared" si="80"/>
        <v>0</v>
      </c>
      <c r="AI208" s="13">
        <f t="shared" si="81"/>
        <v>126.78</v>
      </c>
      <c r="AJ208" s="13">
        <f t="shared" si="82"/>
        <v>68</v>
      </c>
      <c r="AK208" s="18">
        <v>0</v>
      </c>
      <c r="AL208" s="13">
        <v>68</v>
      </c>
      <c r="AM208" s="50">
        <f t="shared" si="83"/>
        <v>3.8034000000000003</v>
      </c>
      <c r="AN208" s="104">
        <f t="shared" si="84"/>
        <v>1.1410200000000001</v>
      </c>
      <c r="AO208" s="102">
        <f t="shared" si="85"/>
        <v>0.6465780000000001</v>
      </c>
      <c r="AP208" s="19">
        <f t="shared" si="86"/>
        <v>46.363779775989904</v>
      </c>
      <c r="AQ208" s="18">
        <f t="shared" si="87"/>
        <v>3</v>
      </c>
      <c r="AR208" s="117">
        <f t="shared" si="88"/>
        <v>3</v>
      </c>
      <c r="AS208" s="19">
        <f t="shared" si="89"/>
        <v>53.636220224010103</v>
      </c>
      <c r="AT208" s="107">
        <f t="shared" si="90"/>
        <v>97.302436477549605</v>
      </c>
      <c r="AU208" s="100">
        <f t="shared" si="91"/>
        <v>0</v>
      </c>
      <c r="AV208" s="46">
        <f t="shared" si="92"/>
        <v>0</v>
      </c>
      <c r="AW208" s="48">
        <f t="shared" si="93"/>
        <v>100</v>
      </c>
      <c r="AX208" s="18">
        <f t="shared" si="94"/>
        <v>10</v>
      </c>
      <c r="AY208" s="117">
        <f t="shared" si="95"/>
        <v>25</v>
      </c>
      <c r="AZ208" s="151">
        <v>2</v>
      </c>
      <c r="BA208" s="21">
        <f t="shared" si="96"/>
        <v>34.80682213713888</v>
      </c>
      <c r="BB208" s="20">
        <v>0</v>
      </c>
      <c r="BC208" s="36"/>
      <c r="BD208" s="20">
        <v>1</v>
      </c>
      <c r="BE208" s="20">
        <f t="shared" si="75"/>
        <v>8</v>
      </c>
      <c r="BF208" s="20">
        <v>4</v>
      </c>
      <c r="BG208" s="20">
        <f t="shared" si="76"/>
        <v>32</v>
      </c>
      <c r="BH208" s="20">
        <v>0</v>
      </c>
      <c r="BI208" s="20">
        <v>3</v>
      </c>
      <c r="BJ208" s="20">
        <v>0</v>
      </c>
      <c r="BK208" s="28">
        <v>0</v>
      </c>
      <c r="BL208" s="20" t="s">
        <v>308</v>
      </c>
      <c r="BM208" s="20" t="s">
        <v>309</v>
      </c>
      <c r="BN208" s="71">
        <f t="shared" si="97"/>
        <v>31</v>
      </c>
      <c r="BO208" s="123">
        <f t="shared" si="98"/>
        <v>39</v>
      </c>
      <c r="BP208" s="71">
        <f t="shared" si="99"/>
        <v>39</v>
      </c>
      <c r="BQ208" s="138">
        <v>20</v>
      </c>
      <c r="BR208" s="138">
        <v>35</v>
      </c>
    </row>
    <row r="209" spans="1:73" s="63" customFormat="1" ht="19.5" thickBot="1" x14ac:dyDescent="0.35">
      <c r="A209" s="67" t="s">
        <v>79</v>
      </c>
      <c r="B209" s="67" t="s">
        <v>80</v>
      </c>
      <c r="C209" s="129" t="s">
        <v>86</v>
      </c>
      <c r="D209" s="148">
        <v>11342</v>
      </c>
      <c r="E209" s="148"/>
      <c r="F209" s="16">
        <v>877.8</v>
      </c>
      <c r="G209" s="18">
        <f t="shared" si="77"/>
        <v>10</v>
      </c>
      <c r="H209" s="117">
        <f t="shared" si="78"/>
        <v>5</v>
      </c>
      <c r="I209" s="68" t="s">
        <v>285</v>
      </c>
      <c r="J209" s="69">
        <f t="shared" si="79"/>
        <v>3</v>
      </c>
      <c r="K209" s="17">
        <v>2</v>
      </c>
      <c r="L209" s="17">
        <v>0</v>
      </c>
      <c r="M209" s="17">
        <v>0</v>
      </c>
      <c r="N209" s="17">
        <v>0</v>
      </c>
      <c r="O209" s="17">
        <v>0</v>
      </c>
      <c r="P209" s="17">
        <v>0</v>
      </c>
      <c r="Q209" s="17">
        <v>0</v>
      </c>
      <c r="R209" s="17">
        <v>0</v>
      </c>
      <c r="S209" s="17">
        <v>0</v>
      </c>
      <c r="T209" s="17">
        <v>0</v>
      </c>
      <c r="U209" s="17">
        <v>0</v>
      </c>
      <c r="V209" s="157">
        <v>6273</v>
      </c>
      <c r="W209" s="157">
        <v>6273</v>
      </c>
      <c r="X209" s="84">
        <v>2</v>
      </c>
      <c r="Y209" s="84">
        <v>0</v>
      </c>
      <c r="Z209" s="84">
        <v>0</v>
      </c>
      <c r="AA209" s="168">
        <v>0</v>
      </c>
      <c r="AB209" s="168">
        <v>0</v>
      </c>
      <c r="AC209" s="168">
        <v>0</v>
      </c>
      <c r="AD209" s="88">
        <v>0</v>
      </c>
      <c r="AE209" s="88">
        <v>0</v>
      </c>
      <c r="AF209" s="88">
        <v>0</v>
      </c>
      <c r="AG209" s="80">
        <v>0</v>
      </c>
      <c r="AH209" s="89">
        <f t="shared" si="80"/>
        <v>2</v>
      </c>
      <c r="AI209" s="13">
        <f t="shared" si="81"/>
        <v>188.19</v>
      </c>
      <c r="AJ209" s="13">
        <f t="shared" si="82"/>
        <v>101</v>
      </c>
      <c r="AK209" s="13">
        <v>1</v>
      </c>
      <c r="AL209" s="13">
        <v>100</v>
      </c>
      <c r="AM209" s="50">
        <f t="shared" si="83"/>
        <v>5.6456999999999997</v>
      </c>
      <c r="AN209" s="104">
        <f t="shared" si="84"/>
        <v>1.6937099999999998</v>
      </c>
      <c r="AO209" s="102">
        <f t="shared" si="85"/>
        <v>0.95976899999999998</v>
      </c>
      <c r="AP209" s="19">
        <f t="shared" si="86"/>
        <v>46.330835857378183</v>
      </c>
      <c r="AQ209" s="18">
        <f t="shared" si="87"/>
        <v>3</v>
      </c>
      <c r="AR209" s="117">
        <f t="shared" si="88"/>
        <v>3</v>
      </c>
      <c r="AS209" s="19">
        <f t="shared" si="89"/>
        <v>53.669164142621817</v>
      </c>
      <c r="AT209" s="107">
        <f t="shared" si="90"/>
        <v>73.172094868629856</v>
      </c>
      <c r="AU209" s="100">
        <f t="shared" si="91"/>
        <v>17.633574325515781</v>
      </c>
      <c r="AV209" s="46">
        <f t="shared" si="92"/>
        <v>17.633574325515781</v>
      </c>
      <c r="AW209" s="48">
        <f t="shared" si="93"/>
        <v>75.90123071209814</v>
      </c>
      <c r="AX209" s="18">
        <f t="shared" si="94"/>
        <v>8</v>
      </c>
      <c r="AY209" s="117">
        <f t="shared" si="95"/>
        <v>20</v>
      </c>
      <c r="AZ209" s="151">
        <v>1</v>
      </c>
      <c r="BA209" s="21">
        <f t="shared" si="96"/>
        <v>8.8167871627578904</v>
      </c>
      <c r="BB209" s="155">
        <v>1</v>
      </c>
      <c r="BC209" s="36"/>
      <c r="BD209" s="20">
        <v>2</v>
      </c>
      <c r="BE209" s="20">
        <f t="shared" si="75"/>
        <v>16</v>
      </c>
      <c r="BF209" s="20">
        <v>29</v>
      </c>
      <c r="BG209" s="20">
        <f t="shared" si="76"/>
        <v>232</v>
      </c>
      <c r="BH209" s="20">
        <v>9</v>
      </c>
      <c r="BI209" s="20">
        <v>9</v>
      </c>
      <c r="BJ209" s="20">
        <v>5</v>
      </c>
      <c r="BK209" s="20">
        <v>0</v>
      </c>
      <c r="BL209" s="20" t="s">
        <v>308</v>
      </c>
      <c r="BM209" s="20" t="s">
        <v>357</v>
      </c>
      <c r="BN209" s="71">
        <f t="shared" si="97"/>
        <v>29</v>
      </c>
      <c r="BO209" s="123">
        <f t="shared" si="98"/>
        <v>36</v>
      </c>
      <c r="BP209" s="71">
        <f t="shared" si="99"/>
        <v>31</v>
      </c>
      <c r="BQ209" s="138">
        <v>59</v>
      </c>
      <c r="BR209" s="138">
        <v>103</v>
      </c>
      <c r="BS209" s="62"/>
      <c r="BT209" s="62"/>
      <c r="BU209" s="62"/>
    </row>
    <row r="210" spans="1:73" s="63" customFormat="1" ht="19.5" thickBot="1" x14ac:dyDescent="0.35">
      <c r="A210" s="67" t="s">
        <v>124</v>
      </c>
      <c r="B210" s="67" t="s">
        <v>192</v>
      </c>
      <c r="C210" s="129" t="s">
        <v>214</v>
      </c>
      <c r="D210" s="148">
        <v>13670</v>
      </c>
      <c r="E210" s="148"/>
      <c r="F210" s="16">
        <v>1030.0999999999999</v>
      </c>
      <c r="G210" s="18">
        <f t="shared" si="77"/>
        <v>10</v>
      </c>
      <c r="H210" s="117">
        <f t="shared" si="78"/>
        <v>8</v>
      </c>
      <c r="I210" s="68" t="s">
        <v>285</v>
      </c>
      <c r="J210" s="69">
        <f t="shared" si="79"/>
        <v>3</v>
      </c>
      <c r="K210" s="17">
        <v>1</v>
      </c>
      <c r="L210" s="17">
        <v>0</v>
      </c>
      <c r="M210" s="17">
        <v>0</v>
      </c>
      <c r="N210" s="17">
        <v>0</v>
      </c>
      <c r="O210" s="17">
        <v>0</v>
      </c>
      <c r="P210" s="17">
        <v>0</v>
      </c>
      <c r="Q210" s="17">
        <v>0</v>
      </c>
      <c r="R210" s="17">
        <v>0</v>
      </c>
      <c r="S210" s="17">
        <v>0</v>
      </c>
      <c r="T210" s="17">
        <v>0</v>
      </c>
      <c r="U210" s="17">
        <v>0</v>
      </c>
      <c r="V210" s="157">
        <v>4494</v>
      </c>
      <c r="W210" s="157">
        <v>4494</v>
      </c>
      <c r="X210" s="84">
        <v>3</v>
      </c>
      <c r="Y210" s="84">
        <v>0</v>
      </c>
      <c r="Z210" s="84">
        <v>0</v>
      </c>
      <c r="AA210" s="168">
        <v>1</v>
      </c>
      <c r="AB210" s="168">
        <v>0</v>
      </c>
      <c r="AC210" s="168">
        <v>0</v>
      </c>
      <c r="AD210" s="88">
        <v>0</v>
      </c>
      <c r="AE210" s="88">
        <v>0</v>
      </c>
      <c r="AF210" s="88">
        <v>0</v>
      </c>
      <c r="AG210" s="80">
        <v>0</v>
      </c>
      <c r="AH210" s="89">
        <f t="shared" si="80"/>
        <v>4</v>
      </c>
      <c r="AI210" s="13">
        <f t="shared" si="81"/>
        <v>134.82</v>
      </c>
      <c r="AJ210" s="13">
        <f t="shared" si="82"/>
        <v>73</v>
      </c>
      <c r="AK210" s="13">
        <v>3</v>
      </c>
      <c r="AL210" s="13">
        <v>70</v>
      </c>
      <c r="AM210" s="50">
        <f t="shared" si="83"/>
        <v>4.0446</v>
      </c>
      <c r="AN210" s="104">
        <f t="shared" si="84"/>
        <v>1.2133799999999999</v>
      </c>
      <c r="AO210" s="102">
        <f t="shared" si="85"/>
        <v>0.68758200000000003</v>
      </c>
      <c r="AP210" s="19">
        <f t="shared" si="86"/>
        <v>45.853730900459873</v>
      </c>
      <c r="AQ210" s="18">
        <f t="shared" si="87"/>
        <v>3</v>
      </c>
      <c r="AR210" s="117">
        <f t="shared" si="88"/>
        <v>3</v>
      </c>
      <c r="AS210" s="19">
        <f t="shared" si="89"/>
        <v>54.146269099540135</v>
      </c>
      <c r="AT210" s="107">
        <f t="shared" si="90"/>
        <v>43.493504023408924</v>
      </c>
      <c r="AU210" s="100">
        <f t="shared" si="91"/>
        <v>21.945866861741038</v>
      </c>
      <c r="AV210" s="46">
        <f t="shared" si="92"/>
        <v>29.261155815654721</v>
      </c>
      <c r="AW210" s="48">
        <f t="shared" si="93"/>
        <v>32.722928463280674</v>
      </c>
      <c r="AX210" s="18">
        <f t="shared" si="94"/>
        <v>3</v>
      </c>
      <c r="AY210" s="117">
        <f t="shared" si="95"/>
        <v>3</v>
      </c>
      <c r="AZ210" s="151">
        <v>0</v>
      </c>
      <c r="BA210" s="21">
        <f t="shared" si="96"/>
        <v>0</v>
      </c>
      <c r="BB210" s="20">
        <v>0</v>
      </c>
      <c r="BC210" s="36" t="s">
        <v>333</v>
      </c>
      <c r="BD210" s="20">
        <v>2</v>
      </c>
      <c r="BE210" s="20">
        <f t="shared" si="75"/>
        <v>16</v>
      </c>
      <c r="BF210" s="20">
        <v>3</v>
      </c>
      <c r="BG210" s="20">
        <f t="shared" si="76"/>
        <v>24</v>
      </c>
      <c r="BH210" s="20">
        <v>0</v>
      </c>
      <c r="BI210" s="20">
        <v>8</v>
      </c>
      <c r="BJ210" s="20">
        <v>10</v>
      </c>
      <c r="BK210" s="20">
        <v>0</v>
      </c>
      <c r="BL210" s="20" t="s">
        <v>308</v>
      </c>
      <c r="BM210" s="20" t="s">
        <v>309</v>
      </c>
      <c r="BN210" s="70">
        <f t="shared" si="97"/>
        <v>29</v>
      </c>
      <c r="BO210" s="123">
        <f t="shared" si="98"/>
        <v>27</v>
      </c>
      <c r="BP210" s="71">
        <f t="shared" si="99"/>
        <v>17</v>
      </c>
      <c r="BQ210" s="138">
        <v>38</v>
      </c>
      <c r="BR210" s="138">
        <v>49</v>
      </c>
      <c r="BS210" s="62"/>
      <c r="BT210" s="62"/>
      <c r="BU210" s="62"/>
    </row>
    <row r="211" spans="1:73" s="63" customFormat="1" ht="19.5" thickBot="1" x14ac:dyDescent="0.35">
      <c r="A211" s="67" t="s">
        <v>216</v>
      </c>
      <c r="B211" s="67" t="s">
        <v>217</v>
      </c>
      <c r="C211" s="129" t="s">
        <v>219</v>
      </c>
      <c r="D211" s="148">
        <v>72262</v>
      </c>
      <c r="E211" s="148"/>
      <c r="F211" s="16">
        <v>131.30000000000001</v>
      </c>
      <c r="G211" s="18">
        <f t="shared" si="77"/>
        <v>10</v>
      </c>
      <c r="H211" s="117">
        <f t="shared" si="78"/>
        <v>3</v>
      </c>
      <c r="I211" s="68" t="s">
        <v>283</v>
      </c>
      <c r="J211" s="69">
        <f t="shared" si="79"/>
        <v>8</v>
      </c>
      <c r="K211" s="17">
        <v>15</v>
      </c>
      <c r="L211" s="17">
        <v>1</v>
      </c>
      <c r="M211" s="17">
        <v>1</v>
      </c>
      <c r="N211" s="17">
        <v>1</v>
      </c>
      <c r="O211" s="17">
        <v>4</v>
      </c>
      <c r="P211" s="17">
        <v>0</v>
      </c>
      <c r="Q211" s="17">
        <v>0</v>
      </c>
      <c r="R211" s="17">
        <v>0</v>
      </c>
      <c r="S211" s="17">
        <v>0</v>
      </c>
      <c r="T211" s="17">
        <v>0</v>
      </c>
      <c r="U211" s="17">
        <v>0</v>
      </c>
      <c r="V211" s="157">
        <v>49848</v>
      </c>
      <c r="W211" s="157">
        <v>49848</v>
      </c>
      <c r="X211" s="84">
        <v>4</v>
      </c>
      <c r="Y211" s="84">
        <v>0</v>
      </c>
      <c r="Z211" s="84">
        <v>0</v>
      </c>
      <c r="AA211" s="168">
        <v>3</v>
      </c>
      <c r="AB211" s="168">
        <v>0</v>
      </c>
      <c r="AC211" s="168">
        <v>2</v>
      </c>
      <c r="AD211" s="88">
        <v>2</v>
      </c>
      <c r="AE211" s="88">
        <v>0</v>
      </c>
      <c r="AF211" s="88">
        <v>1</v>
      </c>
      <c r="AG211" s="80">
        <v>0</v>
      </c>
      <c r="AH211" s="89">
        <f t="shared" si="80"/>
        <v>12</v>
      </c>
      <c r="AI211" s="13">
        <f t="shared" si="81"/>
        <v>1495.44</v>
      </c>
      <c r="AJ211" s="13">
        <f t="shared" si="82"/>
        <v>815</v>
      </c>
      <c r="AK211" s="13">
        <v>9</v>
      </c>
      <c r="AL211" s="13">
        <v>806</v>
      </c>
      <c r="AM211" s="50">
        <f t="shared" si="83"/>
        <v>44.863199999999999</v>
      </c>
      <c r="AN211" s="104">
        <f t="shared" si="84"/>
        <v>13.458959999999999</v>
      </c>
      <c r="AO211" s="102">
        <f t="shared" si="85"/>
        <v>7.6267439999999995</v>
      </c>
      <c r="AP211" s="19">
        <f t="shared" si="86"/>
        <v>45.50098967527952</v>
      </c>
      <c r="AQ211" s="18">
        <f t="shared" si="87"/>
        <v>3</v>
      </c>
      <c r="AR211" s="117">
        <f t="shared" si="88"/>
        <v>3</v>
      </c>
      <c r="AS211" s="19">
        <f t="shared" si="89"/>
        <v>54.499010324720487</v>
      </c>
      <c r="AT211" s="107">
        <f t="shared" si="90"/>
        <v>91.263601893111172</v>
      </c>
      <c r="AU211" s="100">
        <f t="shared" si="91"/>
        <v>5.5354128034098142</v>
      </c>
      <c r="AV211" s="46">
        <f t="shared" si="92"/>
        <v>16.606238410229444</v>
      </c>
      <c r="AW211" s="48">
        <f t="shared" si="93"/>
        <v>81.804094879271986</v>
      </c>
      <c r="AX211" s="18">
        <f t="shared" si="94"/>
        <v>8</v>
      </c>
      <c r="AY211" s="117">
        <f t="shared" si="95"/>
        <v>20</v>
      </c>
      <c r="AZ211" s="151">
        <v>14</v>
      </c>
      <c r="BA211" s="21">
        <f t="shared" si="96"/>
        <v>19.373944811934351</v>
      </c>
      <c r="BB211" s="155">
        <v>2</v>
      </c>
      <c r="BC211" s="36"/>
      <c r="BD211" s="20">
        <v>18</v>
      </c>
      <c r="BE211" s="20">
        <f t="shared" si="75"/>
        <v>144</v>
      </c>
      <c r="BF211" s="20">
        <v>30</v>
      </c>
      <c r="BG211" s="20">
        <f t="shared" si="76"/>
        <v>240</v>
      </c>
      <c r="BH211" s="20">
        <v>14</v>
      </c>
      <c r="BI211" s="20">
        <v>48</v>
      </c>
      <c r="BJ211" s="20">
        <v>0</v>
      </c>
      <c r="BK211" s="20">
        <v>15</v>
      </c>
      <c r="BL211" s="20" t="s">
        <v>308</v>
      </c>
      <c r="BM211" s="20" t="s">
        <v>309</v>
      </c>
      <c r="BN211" s="71">
        <f t="shared" si="97"/>
        <v>29</v>
      </c>
      <c r="BO211" s="123">
        <f t="shared" si="98"/>
        <v>34</v>
      </c>
      <c r="BP211" s="71">
        <f t="shared" si="99"/>
        <v>49</v>
      </c>
      <c r="BQ211" s="138">
        <v>341</v>
      </c>
      <c r="BR211" s="138">
        <v>507</v>
      </c>
      <c r="BS211" s="161"/>
      <c r="BT211" s="161"/>
      <c r="BU211" s="161"/>
    </row>
    <row r="212" spans="1:73" s="63" customFormat="1" ht="19.5" thickBot="1" x14ac:dyDescent="0.35">
      <c r="A212" s="67" t="s">
        <v>124</v>
      </c>
      <c r="B212" s="67" t="s">
        <v>145</v>
      </c>
      <c r="C212" s="129" t="s">
        <v>150</v>
      </c>
      <c r="D212" s="148">
        <v>5926</v>
      </c>
      <c r="E212" s="148"/>
      <c r="F212" s="16">
        <v>289.5</v>
      </c>
      <c r="G212" s="18">
        <f t="shared" si="77"/>
        <v>10</v>
      </c>
      <c r="H212" s="117">
        <f t="shared" si="78"/>
        <v>3</v>
      </c>
      <c r="I212" s="68" t="s">
        <v>283</v>
      </c>
      <c r="J212" s="69">
        <f t="shared" si="79"/>
        <v>8</v>
      </c>
      <c r="K212" s="17">
        <v>2</v>
      </c>
      <c r="L212" s="17">
        <v>0</v>
      </c>
      <c r="M212" s="17">
        <v>0</v>
      </c>
      <c r="N212" s="17">
        <v>0</v>
      </c>
      <c r="O212" s="17">
        <v>0</v>
      </c>
      <c r="P212" s="17">
        <v>0</v>
      </c>
      <c r="Q212" s="17">
        <v>0</v>
      </c>
      <c r="R212" s="17">
        <v>0</v>
      </c>
      <c r="S212" s="17">
        <v>0</v>
      </c>
      <c r="T212" s="17">
        <v>0</v>
      </c>
      <c r="U212" s="17">
        <v>0</v>
      </c>
      <c r="V212" s="157">
        <v>5191</v>
      </c>
      <c r="W212" s="157">
        <v>5191</v>
      </c>
      <c r="X212" s="186">
        <v>0</v>
      </c>
      <c r="Y212" s="186">
        <v>0</v>
      </c>
      <c r="Z212" s="186">
        <v>0</v>
      </c>
      <c r="AA212" s="190">
        <v>0</v>
      </c>
      <c r="AB212" s="190">
        <v>0</v>
      </c>
      <c r="AC212" s="190">
        <v>0</v>
      </c>
      <c r="AD212" s="188">
        <v>0</v>
      </c>
      <c r="AE212" s="188">
        <v>0</v>
      </c>
      <c r="AF212" s="188">
        <v>0</v>
      </c>
      <c r="AG212" s="189">
        <v>0</v>
      </c>
      <c r="AH212" s="89">
        <f t="shared" si="80"/>
        <v>0</v>
      </c>
      <c r="AI212" s="13">
        <f t="shared" si="81"/>
        <v>155.72999999999999</v>
      </c>
      <c r="AJ212" s="13">
        <f t="shared" si="82"/>
        <v>85</v>
      </c>
      <c r="AK212" s="13">
        <v>0</v>
      </c>
      <c r="AL212" s="13">
        <v>85</v>
      </c>
      <c r="AM212" s="50">
        <f t="shared" si="83"/>
        <v>4.6718999999999991</v>
      </c>
      <c r="AN212" s="104">
        <f t="shared" si="84"/>
        <v>1.4015699999999998</v>
      </c>
      <c r="AO212" s="102">
        <f t="shared" si="85"/>
        <v>0.79422299999999979</v>
      </c>
      <c r="AP212" s="19">
        <f t="shared" si="86"/>
        <v>45.418352276375771</v>
      </c>
      <c r="AQ212" s="18">
        <f t="shared" si="87"/>
        <v>3</v>
      </c>
      <c r="AR212" s="117">
        <f t="shared" si="88"/>
        <v>3</v>
      </c>
      <c r="AS212" s="19">
        <f t="shared" si="89"/>
        <v>54.581647723624229</v>
      </c>
      <c r="AT212" s="107">
        <f t="shared" si="90"/>
        <v>115.89087073911573</v>
      </c>
      <c r="AU212" s="100">
        <f t="shared" si="91"/>
        <v>0</v>
      </c>
      <c r="AV212" s="46">
        <f t="shared" si="92"/>
        <v>0</v>
      </c>
      <c r="AW212" s="48">
        <f t="shared" si="93"/>
        <v>100</v>
      </c>
      <c r="AX212" s="18">
        <f t="shared" si="94"/>
        <v>10</v>
      </c>
      <c r="AY212" s="117">
        <f t="shared" si="95"/>
        <v>25</v>
      </c>
      <c r="AZ212" s="151">
        <v>0</v>
      </c>
      <c r="BA212" s="21">
        <f t="shared" si="96"/>
        <v>0</v>
      </c>
      <c r="BB212" s="20">
        <v>0</v>
      </c>
      <c r="BC212" s="36" t="s">
        <v>326</v>
      </c>
      <c r="BD212" s="20">
        <v>2</v>
      </c>
      <c r="BE212" s="20">
        <f t="shared" si="75"/>
        <v>16</v>
      </c>
      <c r="BF212" s="20">
        <v>4</v>
      </c>
      <c r="BG212" s="20">
        <f t="shared" si="76"/>
        <v>32</v>
      </c>
      <c r="BH212" s="28">
        <v>0</v>
      </c>
      <c r="BI212" s="28">
        <v>7</v>
      </c>
      <c r="BJ212" s="28">
        <v>0</v>
      </c>
      <c r="BK212" s="20">
        <v>0</v>
      </c>
      <c r="BL212" s="28" t="s">
        <v>308</v>
      </c>
      <c r="BM212" s="28" t="s">
        <v>308</v>
      </c>
      <c r="BN212" s="71">
        <f t="shared" si="97"/>
        <v>31</v>
      </c>
      <c r="BO212" s="123">
        <f t="shared" si="98"/>
        <v>39</v>
      </c>
      <c r="BP212" s="71">
        <f t="shared" si="99"/>
        <v>39</v>
      </c>
      <c r="BQ212" s="138">
        <v>16</v>
      </c>
      <c r="BR212" s="138">
        <v>33</v>
      </c>
    </row>
    <row r="213" spans="1:73" s="63" customFormat="1" ht="19.5" thickBot="1" x14ac:dyDescent="0.35">
      <c r="A213" s="67" t="s">
        <v>216</v>
      </c>
      <c r="B213" s="67" t="s">
        <v>245</v>
      </c>
      <c r="C213" s="129" t="s">
        <v>264</v>
      </c>
      <c r="D213" s="148">
        <v>2901</v>
      </c>
      <c r="E213" s="148"/>
      <c r="F213" s="20">
        <v>415</v>
      </c>
      <c r="G213" s="18">
        <f t="shared" si="77"/>
        <v>10</v>
      </c>
      <c r="H213" s="117">
        <f t="shared" si="78"/>
        <v>3</v>
      </c>
      <c r="I213" s="68" t="s">
        <v>284</v>
      </c>
      <c r="J213" s="69">
        <f t="shared" si="79"/>
        <v>5</v>
      </c>
      <c r="K213" s="17">
        <v>1</v>
      </c>
      <c r="L213" s="17">
        <v>0</v>
      </c>
      <c r="M213" s="17">
        <v>0</v>
      </c>
      <c r="N213" s="17">
        <v>0</v>
      </c>
      <c r="O213" s="17">
        <v>0</v>
      </c>
      <c r="P213" s="17">
        <v>0</v>
      </c>
      <c r="Q213" s="17">
        <v>0</v>
      </c>
      <c r="R213" s="17">
        <v>0</v>
      </c>
      <c r="S213" s="17">
        <v>0</v>
      </c>
      <c r="T213" s="17">
        <v>0</v>
      </c>
      <c r="U213" s="17">
        <v>0</v>
      </c>
      <c r="V213" s="157">
        <v>2173</v>
      </c>
      <c r="W213" s="157">
        <v>2173</v>
      </c>
      <c r="X213" s="84">
        <v>0</v>
      </c>
      <c r="Y213" s="84">
        <v>0</v>
      </c>
      <c r="Z213" s="84">
        <v>0</v>
      </c>
      <c r="AA213" s="168">
        <v>0</v>
      </c>
      <c r="AB213" s="168">
        <v>0</v>
      </c>
      <c r="AC213" s="168">
        <v>0</v>
      </c>
      <c r="AD213" s="88">
        <v>0</v>
      </c>
      <c r="AE213" s="88">
        <v>0</v>
      </c>
      <c r="AF213" s="88">
        <v>0</v>
      </c>
      <c r="AG213" s="80">
        <v>0</v>
      </c>
      <c r="AH213" s="89">
        <f t="shared" si="80"/>
        <v>0</v>
      </c>
      <c r="AI213" s="13">
        <f t="shared" si="81"/>
        <v>65.19</v>
      </c>
      <c r="AJ213" s="13">
        <f t="shared" si="82"/>
        <v>36</v>
      </c>
      <c r="AK213" s="13">
        <v>0</v>
      </c>
      <c r="AL213" s="13">
        <v>36</v>
      </c>
      <c r="AM213" s="50">
        <f t="shared" si="83"/>
        <v>1.9557</v>
      </c>
      <c r="AN213" s="104">
        <f t="shared" si="84"/>
        <v>0.58670999999999995</v>
      </c>
      <c r="AO213" s="102">
        <f t="shared" si="85"/>
        <v>0.33246899999999996</v>
      </c>
      <c r="AP213" s="19">
        <f t="shared" si="86"/>
        <v>44.776806258628618</v>
      </c>
      <c r="AQ213" s="18">
        <f t="shared" si="87"/>
        <v>3</v>
      </c>
      <c r="AR213" s="117">
        <f t="shared" si="88"/>
        <v>3</v>
      </c>
      <c r="AS213" s="19">
        <f t="shared" si="89"/>
        <v>55.223193741371382</v>
      </c>
      <c r="AT213" s="107">
        <f t="shared" si="90"/>
        <v>99.099586349534633</v>
      </c>
      <c r="AU213" s="100">
        <f t="shared" si="91"/>
        <v>0</v>
      </c>
      <c r="AV213" s="46">
        <f t="shared" si="92"/>
        <v>0</v>
      </c>
      <c r="AW213" s="48">
        <f t="shared" si="93"/>
        <v>100</v>
      </c>
      <c r="AX213" s="18">
        <f t="shared" si="94"/>
        <v>10</v>
      </c>
      <c r="AY213" s="117">
        <f t="shared" si="95"/>
        <v>25</v>
      </c>
      <c r="AZ213" s="151">
        <v>0</v>
      </c>
      <c r="BA213" s="21">
        <f t="shared" si="96"/>
        <v>0</v>
      </c>
      <c r="BB213" s="20">
        <v>0</v>
      </c>
      <c r="BC213" s="36"/>
      <c r="BD213" s="20">
        <v>1</v>
      </c>
      <c r="BE213" s="20">
        <f t="shared" si="75"/>
        <v>8</v>
      </c>
      <c r="BF213" s="20">
        <v>1</v>
      </c>
      <c r="BG213" s="20">
        <f t="shared" si="76"/>
        <v>8</v>
      </c>
      <c r="BH213" s="20">
        <v>0</v>
      </c>
      <c r="BI213" s="20">
        <v>2</v>
      </c>
      <c r="BJ213" s="20">
        <v>5</v>
      </c>
      <c r="BK213" s="20">
        <v>0</v>
      </c>
      <c r="BL213" s="20" t="s">
        <v>308</v>
      </c>
      <c r="BM213" s="20" t="s">
        <v>309</v>
      </c>
      <c r="BN213" s="71">
        <f t="shared" si="97"/>
        <v>33</v>
      </c>
      <c r="BO213" s="123">
        <f t="shared" si="98"/>
        <v>41</v>
      </c>
      <c r="BP213" s="71">
        <f t="shared" si="99"/>
        <v>36</v>
      </c>
      <c r="BQ213" s="138">
        <v>23</v>
      </c>
      <c r="BR213" s="138">
        <v>34</v>
      </c>
    </row>
    <row r="214" spans="1:73" s="63" customFormat="1" ht="19.5" thickBot="1" x14ac:dyDescent="0.35">
      <c r="A214" s="67" t="s">
        <v>2</v>
      </c>
      <c r="B214" s="67" t="s">
        <v>3</v>
      </c>
      <c r="C214" s="129" t="s">
        <v>23</v>
      </c>
      <c r="D214" s="148">
        <v>4420</v>
      </c>
      <c r="E214" s="148"/>
      <c r="F214" s="16">
        <v>114.7</v>
      </c>
      <c r="G214" s="18">
        <f t="shared" si="77"/>
        <v>10</v>
      </c>
      <c r="H214" s="117">
        <f t="shared" si="78"/>
        <v>3</v>
      </c>
      <c r="I214" s="68" t="s">
        <v>283</v>
      </c>
      <c r="J214" s="69">
        <f t="shared" si="79"/>
        <v>8</v>
      </c>
      <c r="K214" s="24">
        <v>2</v>
      </c>
      <c r="L214" s="24">
        <v>1</v>
      </c>
      <c r="M214" s="24">
        <v>0</v>
      </c>
      <c r="N214" s="24">
        <v>0</v>
      </c>
      <c r="O214" s="24">
        <v>0</v>
      </c>
      <c r="P214" s="24">
        <v>0</v>
      </c>
      <c r="Q214" s="24">
        <v>0</v>
      </c>
      <c r="R214" s="17">
        <v>0</v>
      </c>
      <c r="S214" s="24">
        <v>0</v>
      </c>
      <c r="T214" s="24">
        <v>0</v>
      </c>
      <c r="U214" s="24">
        <v>0</v>
      </c>
      <c r="V214" s="157">
        <v>5894</v>
      </c>
      <c r="W214" s="157">
        <v>5894</v>
      </c>
      <c r="X214" s="84">
        <v>4</v>
      </c>
      <c r="Y214" s="84">
        <v>0</v>
      </c>
      <c r="Z214" s="84">
        <v>0</v>
      </c>
      <c r="AA214" s="168">
        <v>0</v>
      </c>
      <c r="AB214" s="168">
        <v>0</v>
      </c>
      <c r="AC214" s="168">
        <v>0</v>
      </c>
      <c r="AD214" s="88">
        <v>1</v>
      </c>
      <c r="AE214" s="88">
        <v>0</v>
      </c>
      <c r="AF214" s="88">
        <v>0</v>
      </c>
      <c r="AG214" s="80">
        <v>0</v>
      </c>
      <c r="AH214" s="89">
        <f t="shared" si="80"/>
        <v>5</v>
      </c>
      <c r="AI214" s="13">
        <f t="shared" si="81"/>
        <v>176.82</v>
      </c>
      <c r="AJ214" s="13">
        <f t="shared" si="82"/>
        <v>100</v>
      </c>
      <c r="AK214" s="18">
        <v>4</v>
      </c>
      <c r="AL214" s="13">
        <v>96</v>
      </c>
      <c r="AM214" s="50">
        <f t="shared" si="83"/>
        <v>5.3046000000000006</v>
      </c>
      <c r="AN214" s="104">
        <f t="shared" si="84"/>
        <v>1.5913800000000002</v>
      </c>
      <c r="AO214" s="102">
        <f t="shared" si="85"/>
        <v>0.90178200000000008</v>
      </c>
      <c r="AP214" s="19">
        <f t="shared" si="86"/>
        <v>43.445311616332994</v>
      </c>
      <c r="AQ214" s="18">
        <f t="shared" si="87"/>
        <v>3</v>
      </c>
      <c r="AR214" s="130">
        <f t="shared" si="88"/>
        <v>3</v>
      </c>
      <c r="AS214" s="19">
        <f t="shared" si="89"/>
        <v>56.554688383667006</v>
      </c>
      <c r="AT214" s="107">
        <f t="shared" si="90"/>
        <v>176.41995475113123</v>
      </c>
      <c r="AU214" s="100">
        <f t="shared" si="91"/>
        <v>90.497737556561091</v>
      </c>
      <c r="AV214" s="46">
        <f t="shared" si="92"/>
        <v>113.12217194570137</v>
      </c>
      <c r="AW214" s="48">
        <f t="shared" si="93"/>
        <v>35.879038113756224</v>
      </c>
      <c r="AX214" s="18">
        <f t="shared" si="94"/>
        <v>3</v>
      </c>
      <c r="AY214" s="117">
        <f t="shared" si="95"/>
        <v>3</v>
      </c>
      <c r="AZ214" s="151">
        <v>0</v>
      </c>
      <c r="BA214" s="21">
        <f t="shared" si="96"/>
        <v>0</v>
      </c>
      <c r="BB214" s="20">
        <v>0</v>
      </c>
      <c r="BC214" s="36" t="s">
        <v>364</v>
      </c>
      <c r="BD214" s="20">
        <v>1</v>
      </c>
      <c r="BE214" s="20">
        <f t="shared" si="75"/>
        <v>8</v>
      </c>
      <c r="BF214" s="20">
        <v>4</v>
      </c>
      <c r="BG214" s="20">
        <f t="shared" si="76"/>
        <v>32</v>
      </c>
      <c r="BH214" s="20">
        <v>0</v>
      </c>
      <c r="BI214" s="20">
        <v>7</v>
      </c>
      <c r="BJ214" s="20">
        <v>0</v>
      </c>
      <c r="BK214" s="20">
        <v>0</v>
      </c>
      <c r="BL214" s="20" t="s">
        <v>356</v>
      </c>
      <c r="BM214" s="20" t="s">
        <v>357</v>
      </c>
      <c r="BN214" s="71">
        <f t="shared" si="97"/>
        <v>24</v>
      </c>
      <c r="BO214" s="120">
        <f t="shared" si="98"/>
        <v>17</v>
      </c>
      <c r="BP214" s="70">
        <f t="shared" si="99"/>
        <v>17</v>
      </c>
      <c r="BQ214" s="138">
        <v>42</v>
      </c>
      <c r="BR214" s="138">
        <v>56</v>
      </c>
    </row>
    <row r="215" spans="1:73" s="63" customFormat="1" ht="19.5" thickBot="1" x14ac:dyDescent="0.35">
      <c r="A215" s="67" t="s">
        <v>79</v>
      </c>
      <c r="B215" s="67" t="s">
        <v>80</v>
      </c>
      <c r="C215" s="129" t="s">
        <v>81</v>
      </c>
      <c r="D215" s="148">
        <v>127921</v>
      </c>
      <c r="E215" s="148"/>
      <c r="F215" s="16">
        <v>477.4</v>
      </c>
      <c r="G215" s="18">
        <f t="shared" si="77"/>
        <v>10</v>
      </c>
      <c r="H215" s="117">
        <f t="shared" si="78"/>
        <v>3</v>
      </c>
      <c r="I215" s="68" t="s">
        <v>284</v>
      </c>
      <c r="J215" s="69">
        <f t="shared" si="79"/>
        <v>5</v>
      </c>
      <c r="K215" s="17">
        <v>8</v>
      </c>
      <c r="L215" s="17">
        <v>3</v>
      </c>
      <c r="M215" s="17">
        <v>5</v>
      </c>
      <c r="N215" s="17">
        <v>1</v>
      </c>
      <c r="O215" s="17">
        <v>1</v>
      </c>
      <c r="P215" s="17">
        <v>1</v>
      </c>
      <c r="Q215" s="17">
        <v>0</v>
      </c>
      <c r="R215" s="17">
        <v>0</v>
      </c>
      <c r="S215" s="17">
        <v>0</v>
      </c>
      <c r="T215" s="17">
        <v>0</v>
      </c>
      <c r="U215" s="17">
        <v>0</v>
      </c>
      <c r="V215" s="157">
        <v>75666</v>
      </c>
      <c r="W215" s="157">
        <v>75666</v>
      </c>
      <c r="X215" s="84">
        <v>21</v>
      </c>
      <c r="Y215" s="84">
        <v>0</v>
      </c>
      <c r="Z215" s="84">
        <v>1</v>
      </c>
      <c r="AA215" s="168">
        <v>12</v>
      </c>
      <c r="AB215" s="168">
        <v>0</v>
      </c>
      <c r="AC215" s="168">
        <v>0</v>
      </c>
      <c r="AD215" s="88">
        <v>7</v>
      </c>
      <c r="AE215" s="88">
        <v>0</v>
      </c>
      <c r="AF215" s="88">
        <v>0</v>
      </c>
      <c r="AG215" s="80">
        <v>0</v>
      </c>
      <c r="AH215" s="89">
        <f t="shared" si="80"/>
        <v>41</v>
      </c>
      <c r="AI215" s="13">
        <f t="shared" si="81"/>
        <v>2269.98</v>
      </c>
      <c r="AJ215" s="13">
        <f t="shared" si="82"/>
        <v>1296</v>
      </c>
      <c r="AK215" s="18">
        <v>29</v>
      </c>
      <c r="AL215" s="13">
        <v>1267</v>
      </c>
      <c r="AM215" s="50">
        <f t="shared" si="83"/>
        <v>68.099400000000003</v>
      </c>
      <c r="AN215" s="104">
        <f t="shared" si="84"/>
        <v>20.429819999999999</v>
      </c>
      <c r="AO215" s="102">
        <f t="shared" si="85"/>
        <v>11.576898000000002</v>
      </c>
      <c r="AP215" s="19">
        <f t="shared" si="86"/>
        <v>42.906985964634046</v>
      </c>
      <c r="AQ215" s="18">
        <f t="shared" si="87"/>
        <v>3</v>
      </c>
      <c r="AR215" s="117">
        <f t="shared" si="88"/>
        <v>3</v>
      </c>
      <c r="AS215" s="19">
        <f t="shared" si="89"/>
        <v>57.093014035365954</v>
      </c>
      <c r="AT215" s="107">
        <f t="shared" si="90"/>
        <v>78.256203438059444</v>
      </c>
      <c r="AU215" s="100">
        <f t="shared" si="91"/>
        <v>17.198114461269064</v>
      </c>
      <c r="AV215" s="46">
        <f t="shared" si="92"/>
        <v>32.051031496001436</v>
      </c>
      <c r="AW215" s="48">
        <f t="shared" si="93"/>
        <v>59.043462258720304</v>
      </c>
      <c r="AX215" s="18">
        <f t="shared" si="94"/>
        <v>5</v>
      </c>
      <c r="AY215" s="117">
        <f t="shared" si="95"/>
        <v>8</v>
      </c>
      <c r="AZ215" s="151">
        <v>22</v>
      </c>
      <c r="BA215" s="21">
        <f t="shared" si="96"/>
        <v>17.198114461269064</v>
      </c>
      <c r="BB215" s="155">
        <v>3</v>
      </c>
      <c r="BC215" s="36"/>
      <c r="BD215" s="20">
        <v>78</v>
      </c>
      <c r="BE215" s="20">
        <f t="shared" si="75"/>
        <v>624</v>
      </c>
      <c r="BF215" s="20">
        <v>194</v>
      </c>
      <c r="BG215" s="20">
        <f t="shared" si="76"/>
        <v>1552</v>
      </c>
      <c r="BH215" s="20">
        <v>5</v>
      </c>
      <c r="BI215" s="20">
        <v>43</v>
      </c>
      <c r="BJ215" s="20">
        <v>0</v>
      </c>
      <c r="BK215" s="20">
        <v>15</v>
      </c>
      <c r="BL215" s="20" t="s">
        <v>308</v>
      </c>
      <c r="BM215" s="20" t="s">
        <v>357</v>
      </c>
      <c r="BN215" s="76">
        <f t="shared" si="97"/>
        <v>23</v>
      </c>
      <c r="BO215" s="122">
        <f t="shared" si="98"/>
        <v>19</v>
      </c>
      <c r="BP215" s="71">
        <f t="shared" si="99"/>
        <v>34</v>
      </c>
      <c r="BQ215" s="138">
        <v>843</v>
      </c>
      <c r="BR215" s="138">
        <v>1479</v>
      </c>
      <c r="BS215" s="62"/>
      <c r="BT215" s="62"/>
      <c r="BU215" s="62"/>
    </row>
    <row r="216" spans="1:73" s="63" customFormat="1" ht="19.5" thickBot="1" x14ac:dyDescent="0.35">
      <c r="A216" s="67" t="s">
        <v>2</v>
      </c>
      <c r="B216" s="67" t="s">
        <v>3</v>
      </c>
      <c r="C216" s="129" t="s">
        <v>4</v>
      </c>
      <c r="D216" s="148">
        <v>1046</v>
      </c>
      <c r="E216" s="148"/>
      <c r="F216" s="16">
        <v>113.5</v>
      </c>
      <c r="G216" s="18">
        <f t="shared" si="77"/>
        <v>10</v>
      </c>
      <c r="H216" s="117">
        <f t="shared" si="78"/>
        <v>3</v>
      </c>
      <c r="I216" s="68" t="s">
        <v>284</v>
      </c>
      <c r="J216" s="69">
        <f t="shared" si="79"/>
        <v>5</v>
      </c>
      <c r="K216" s="24">
        <v>1</v>
      </c>
      <c r="L216" s="24">
        <v>1</v>
      </c>
      <c r="M216" s="24">
        <v>0</v>
      </c>
      <c r="N216" s="24">
        <v>0</v>
      </c>
      <c r="O216" s="24">
        <v>0</v>
      </c>
      <c r="P216" s="24">
        <v>0</v>
      </c>
      <c r="Q216" s="24">
        <v>0</v>
      </c>
      <c r="R216" s="24">
        <v>0</v>
      </c>
      <c r="S216" s="24">
        <v>0</v>
      </c>
      <c r="T216" s="24">
        <v>0</v>
      </c>
      <c r="U216" s="24">
        <v>0</v>
      </c>
      <c r="V216" s="157">
        <v>3153</v>
      </c>
      <c r="W216" s="157">
        <v>3153</v>
      </c>
      <c r="X216" s="84">
        <v>0</v>
      </c>
      <c r="Y216" s="84">
        <v>0</v>
      </c>
      <c r="Z216" s="84">
        <v>0</v>
      </c>
      <c r="AA216" s="168">
        <v>0</v>
      </c>
      <c r="AB216" s="168">
        <v>0</v>
      </c>
      <c r="AC216" s="168">
        <v>0</v>
      </c>
      <c r="AD216" s="88">
        <v>0</v>
      </c>
      <c r="AE216" s="88">
        <v>0</v>
      </c>
      <c r="AF216" s="88">
        <v>0</v>
      </c>
      <c r="AG216" s="80">
        <v>0</v>
      </c>
      <c r="AH216" s="89">
        <f t="shared" si="80"/>
        <v>0</v>
      </c>
      <c r="AI216" s="13">
        <f t="shared" si="81"/>
        <v>94.59</v>
      </c>
      <c r="AJ216" s="13">
        <f t="shared" si="82"/>
        <v>55</v>
      </c>
      <c r="AK216" s="18">
        <v>2</v>
      </c>
      <c r="AL216" s="13">
        <v>53</v>
      </c>
      <c r="AM216" s="50">
        <f t="shared" si="83"/>
        <v>2.8376999999999999</v>
      </c>
      <c r="AN216" s="104">
        <f t="shared" si="84"/>
        <v>0.85131000000000001</v>
      </c>
      <c r="AO216" s="102">
        <f t="shared" si="85"/>
        <v>0.48240899999999998</v>
      </c>
      <c r="AP216" s="19">
        <f t="shared" si="86"/>
        <v>41.854318638333865</v>
      </c>
      <c r="AQ216" s="18">
        <f t="shared" si="87"/>
        <v>3</v>
      </c>
      <c r="AR216" s="117">
        <f t="shared" si="88"/>
        <v>3</v>
      </c>
      <c r="AS216" s="19">
        <f t="shared" si="89"/>
        <v>58.145681361666135</v>
      </c>
      <c r="AT216" s="107">
        <f t="shared" si="90"/>
        <v>398.79722753346078</v>
      </c>
      <c r="AU216" s="100">
        <f t="shared" si="91"/>
        <v>0</v>
      </c>
      <c r="AV216" s="46">
        <f t="shared" si="92"/>
        <v>0</v>
      </c>
      <c r="AW216" s="48">
        <f t="shared" si="93"/>
        <v>100</v>
      </c>
      <c r="AX216" s="18">
        <f t="shared" si="94"/>
        <v>10</v>
      </c>
      <c r="AY216" s="117">
        <f t="shared" si="95"/>
        <v>25</v>
      </c>
      <c r="AZ216" s="151">
        <v>0</v>
      </c>
      <c r="BA216" s="21">
        <f t="shared" si="96"/>
        <v>0</v>
      </c>
      <c r="BB216" s="20">
        <v>1</v>
      </c>
      <c r="BC216" s="36"/>
      <c r="BD216" s="20">
        <v>1</v>
      </c>
      <c r="BE216" s="20">
        <f t="shared" si="75"/>
        <v>8</v>
      </c>
      <c r="BF216" s="20">
        <v>2</v>
      </c>
      <c r="BG216" s="20">
        <f t="shared" si="76"/>
        <v>16</v>
      </c>
      <c r="BH216" s="20">
        <v>1</v>
      </c>
      <c r="BI216" s="20">
        <v>2</v>
      </c>
      <c r="BJ216" s="20">
        <v>0</v>
      </c>
      <c r="BK216" s="20">
        <v>0</v>
      </c>
      <c r="BL216" s="20" t="s">
        <v>356</v>
      </c>
      <c r="BM216" s="20" t="s">
        <v>357</v>
      </c>
      <c r="BN216" s="71">
        <f t="shared" si="97"/>
        <v>28</v>
      </c>
      <c r="BO216" s="123">
        <f t="shared" si="98"/>
        <v>36</v>
      </c>
      <c r="BP216" s="71">
        <f t="shared" si="99"/>
        <v>36</v>
      </c>
      <c r="BQ216" s="138">
        <v>17</v>
      </c>
      <c r="BR216" s="138">
        <v>32</v>
      </c>
      <c r="BS216" s="62"/>
      <c r="BT216" s="62"/>
      <c r="BU216" s="62"/>
    </row>
    <row r="217" spans="1:73" s="63" customFormat="1" ht="19.5" thickBot="1" x14ac:dyDescent="0.35">
      <c r="A217" s="67" t="s">
        <v>79</v>
      </c>
      <c r="B217" s="67" t="s">
        <v>80</v>
      </c>
      <c r="C217" s="129" t="s">
        <v>83</v>
      </c>
      <c r="D217" s="148">
        <v>12896</v>
      </c>
      <c r="E217" s="148"/>
      <c r="F217" s="16">
        <v>205.4</v>
      </c>
      <c r="G217" s="18">
        <f t="shared" si="77"/>
        <v>10</v>
      </c>
      <c r="H217" s="117">
        <f t="shared" si="78"/>
        <v>3</v>
      </c>
      <c r="I217" s="68" t="s">
        <v>284</v>
      </c>
      <c r="J217" s="69">
        <f t="shared" si="79"/>
        <v>5</v>
      </c>
      <c r="K217" s="17">
        <v>2</v>
      </c>
      <c r="L217" s="17">
        <v>0</v>
      </c>
      <c r="M217" s="17">
        <v>0</v>
      </c>
      <c r="N217" s="17">
        <v>0</v>
      </c>
      <c r="O217" s="17">
        <v>0</v>
      </c>
      <c r="P217" s="17">
        <v>0</v>
      </c>
      <c r="Q217" s="17">
        <v>0</v>
      </c>
      <c r="R217" s="17">
        <v>0</v>
      </c>
      <c r="S217" s="17">
        <v>0</v>
      </c>
      <c r="T217" s="17">
        <v>0</v>
      </c>
      <c r="U217" s="17">
        <v>0</v>
      </c>
      <c r="V217" s="157">
        <v>5650</v>
      </c>
      <c r="W217" s="157">
        <v>5650</v>
      </c>
      <c r="X217" s="200">
        <v>1</v>
      </c>
      <c r="Y217" s="200">
        <v>0</v>
      </c>
      <c r="Z217" s="200">
        <v>0</v>
      </c>
      <c r="AA217" s="214">
        <v>0</v>
      </c>
      <c r="AB217" s="214">
        <v>0</v>
      </c>
      <c r="AC217" s="214">
        <v>0</v>
      </c>
      <c r="AD217" s="217">
        <v>2</v>
      </c>
      <c r="AE217" s="217">
        <v>0</v>
      </c>
      <c r="AF217" s="217">
        <v>0</v>
      </c>
      <c r="AG217" s="225">
        <v>0</v>
      </c>
      <c r="AH217" s="89">
        <f t="shared" si="80"/>
        <v>3</v>
      </c>
      <c r="AI217" s="13">
        <f t="shared" si="81"/>
        <v>169.5</v>
      </c>
      <c r="AJ217" s="13">
        <f t="shared" si="82"/>
        <v>100</v>
      </c>
      <c r="AK217" s="18">
        <v>0</v>
      </c>
      <c r="AL217" s="13">
        <v>100</v>
      </c>
      <c r="AM217" s="50">
        <f t="shared" si="83"/>
        <v>5.085</v>
      </c>
      <c r="AN217" s="104">
        <f t="shared" si="84"/>
        <v>1.5255000000000001</v>
      </c>
      <c r="AO217" s="102">
        <f t="shared" si="85"/>
        <v>0.86444999999999994</v>
      </c>
      <c r="AP217" s="19">
        <f t="shared" si="86"/>
        <v>41.002949852507378</v>
      </c>
      <c r="AQ217" s="18">
        <f t="shared" si="87"/>
        <v>3</v>
      </c>
      <c r="AR217" s="117">
        <f t="shared" si="88"/>
        <v>3</v>
      </c>
      <c r="AS217" s="19">
        <f t="shared" si="89"/>
        <v>58.997050147492622</v>
      </c>
      <c r="AT217" s="107">
        <f t="shared" si="90"/>
        <v>57.963321960297769</v>
      </c>
      <c r="AU217" s="100">
        <f t="shared" si="91"/>
        <v>7.7543424317617866</v>
      </c>
      <c r="AV217" s="46">
        <f t="shared" si="92"/>
        <v>23.263027295285358</v>
      </c>
      <c r="AW217" s="48">
        <f t="shared" si="93"/>
        <v>59.865952280617265</v>
      </c>
      <c r="AX217" s="18">
        <f t="shared" si="94"/>
        <v>5</v>
      </c>
      <c r="AY217" s="117">
        <f t="shared" si="95"/>
        <v>8</v>
      </c>
      <c r="AZ217" s="151">
        <v>3</v>
      </c>
      <c r="BA217" s="21">
        <f t="shared" si="96"/>
        <v>23.263027295285358</v>
      </c>
      <c r="BB217" s="155">
        <v>1</v>
      </c>
      <c r="BC217" s="36"/>
      <c r="BD217" s="20">
        <v>1</v>
      </c>
      <c r="BE217" s="20">
        <f t="shared" si="75"/>
        <v>8</v>
      </c>
      <c r="BF217" s="20">
        <v>10</v>
      </c>
      <c r="BG217" s="20">
        <f t="shared" si="76"/>
        <v>80</v>
      </c>
      <c r="BH217" s="20">
        <v>1</v>
      </c>
      <c r="BI217" s="20">
        <v>14</v>
      </c>
      <c r="BJ217" s="20">
        <v>5</v>
      </c>
      <c r="BK217" s="20">
        <v>0</v>
      </c>
      <c r="BL217" s="20" t="s">
        <v>309</v>
      </c>
      <c r="BM217" s="20" t="s">
        <v>357</v>
      </c>
      <c r="BN217" s="76">
        <f t="shared" si="97"/>
        <v>28</v>
      </c>
      <c r="BO217" s="122">
        <f t="shared" si="98"/>
        <v>24</v>
      </c>
      <c r="BP217" s="127">
        <f t="shared" si="99"/>
        <v>19</v>
      </c>
      <c r="BQ217" s="138">
        <v>24</v>
      </c>
      <c r="BR217" s="138">
        <v>29</v>
      </c>
      <c r="BS217" s="62"/>
      <c r="BT217" s="62"/>
      <c r="BU217" s="62"/>
    </row>
    <row r="218" spans="1:73" s="63" customFormat="1" ht="19.5" thickBot="1" x14ac:dyDescent="0.35">
      <c r="A218" s="67" t="s">
        <v>79</v>
      </c>
      <c r="B218" s="67" t="s">
        <v>93</v>
      </c>
      <c r="C218" s="129" t="s">
        <v>102</v>
      </c>
      <c r="D218" s="148">
        <v>3404</v>
      </c>
      <c r="E218" s="148"/>
      <c r="F218" s="16">
        <v>48.7</v>
      </c>
      <c r="G218" s="18">
        <f t="shared" si="77"/>
        <v>3</v>
      </c>
      <c r="H218" s="117">
        <f t="shared" si="78"/>
        <v>0</v>
      </c>
      <c r="I218" s="68" t="s">
        <v>282</v>
      </c>
      <c r="J218" s="69">
        <f t="shared" si="79"/>
        <v>10</v>
      </c>
      <c r="K218" s="17">
        <v>2</v>
      </c>
      <c r="L218" s="17">
        <v>0</v>
      </c>
      <c r="M218" s="17">
        <v>0</v>
      </c>
      <c r="N218" s="17">
        <v>0</v>
      </c>
      <c r="O218" s="17">
        <v>0</v>
      </c>
      <c r="P218" s="17">
        <v>0</v>
      </c>
      <c r="Q218" s="17">
        <v>0</v>
      </c>
      <c r="R218" s="17">
        <v>0</v>
      </c>
      <c r="S218" s="17">
        <v>0</v>
      </c>
      <c r="T218" s="17">
        <v>0</v>
      </c>
      <c r="U218" s="17">
        <v>0</v>
      </c>
      <c r="V218" s="157">
        <v>3142</v>
      </c>
      <c r="W218" s="157">
        <v>3142</v>
      </c>
      <c r="X218" s="84">
        <v>4</v>
      </c>
      <c r="Y218" s="84">
        <v>0</v>
      </c>
      <c r="Z218" s="84">
        <v>0</v>
      </c>
      <c r="AA218" s="168">
        <v>0</v>
      </c>
      <c r="AB218" s="168">
        <v>0</v>
      </c>
      <c r="AC218" s="168">
        <v>0</v>
      </c>
      <c r="AD218" s="217">
        <v>0</v>
      </c>
      <c r="AE218" s="217">
        <v>0</v>
      </c>
      <c r="AF218" s="217">
        <v>0</v>
      </c>
      <c r="AG218" s="225">
        <v>1</v>
      </c>
      <c r="AH218" s="89">
        <f t="shared" si="80"/>
        <v>5</v>
      </c>
      <c r="AI218" s="13">
        <f t="shared" si="81"/>
        <v>94.26</v>
      </c>
      <c r="AJ218" s="13">
        <f t="shared" si="82"/>
        <v>56</v>
      </c>
      <c r="AK218" s="18">
        <v>4</v>
      </c>
      <c r="AL218" s="13">
        <v>52</v>
      </c>
      <c r="AM218" s="50">
        <f t="shared" si="83"/>
        <v>2.8278000000000003</v>
      </c>
      <c r="AN218" s="104">
        <f t="shared" si="84"/>
        <v>0.84833999999999998</v>
      </c>
      <c r="AO218" s="102">
        <f t="shared" si="85"/>
        <v>0.4807260000000001</v>
      </c>
      <c r="AP218" s="19">
        <f t="shared" si="86"/>
        <v>40.589857840016982</v>
      </c>
      <c r="AQ218" s="18">
        <f t="shared" si="87"/>
        <v>3</v>
      </c>
      <c r="AR218" s="117">
        <f t="shared" si="88"/>
        <v>3</v>
      </c>
      <c r="AS218" s="19">
        <f t="shared" si="89"/>
        <v>59.410142159983025</v>
      </c>
      <c r="AT218" s="107">
        <f t="shared" si="90"/>
        <v>122.11709753231492</v>
      </c>
      <c r="AU218" s="100">
        <f t="shared" si="91"/>
        <v>117.50881316098707</v>
      </c>
      <c r="AV218" s="46">
        <f t="shared" si="92"/>
        <v>146.88601645123384</v>
      </c>
      <c r="AW218" s="48">
        <f t="shared" si="93"/>
        <v>-20.282924684125021</v>
      </c>
      <c r="AX218" s="18">
        <f t="shared" si="94"/>
        <v>0</v>
      </c>
      <c r="AY218" s="117">
        <f t="shared" si="95"/>
        <v>0</v>
      </c>
      <c r="AZ218" s="151">
        <v>0</v>
      </c>
      <c r="BA218" s="21">
        <f t="shared" si="96"/>
        <v>0</v>
      </c>
      <c r="BB218" s="155">
        <v>0</v>
      </c>
      <c r="BC218" s="36"/>
      <c r="BD218" s="20">
        <v>1</v>
      </c>
      <c r="BE218" s="20">
        <f t="shared" si="75"/>
        <v>8</v>
      </c>
      <c r="BF218" s="20">
        <v>2</v>
      </c>
      <c r="BG218" s="20">
        <f t="shared" si="76"/>
        <v>16</v>
      </c>
      <c r="BH218" s="20">
        <v>0</v>
      </c>
      <c r="BI218" s="20">
        <v>9</v>
      </c>
      <c r="BJ218" s="20">
        <v>5</v>
      </c>
      <c r="BK218" s="20">
        <v>0</v>
      </c>
      <c r="BL218" s="20" t="s">
        <v>357</v>
      </c>
      <c r="BM218" s="20" t="s">
        <v>357</v>
      </c>
      <c r="BN218" s="71">
        <f t="shared" si="97"/>
        <v>21</v>
      </c>
      <c r="BO218" s="123">
        <f t="shared" si="98"/>
        <v>18</v>
      </c>
      <c r="BP218" s="71">
        <f t="shared" si="99"/>
        <v>13</v>
      </c>
      <c r="BQ218" s="138">
        <v>39</v>
      </c>
      <c r="BR218" s="138">
        <v>120</v>
      </c>
    </row>
    <row r="219" spans="1:73" s="63" customFormat="1" ht="19.5" thickBot="1" x14ac:dyDescent="0.35">
      <c r="A219" s="67" t="s">
        <v>124</v>
      </c>
      <c r="B219" s="67" t="s">
        <v>192</v>
      </c>
      <c r="C219" s="129" t="s">
        <v>196</v>
      </c>
      <c r="D219" s="148">
        <v>14257</v>
      </c>
      <c r="E219" s="148"/>
      <c r="F219" s="22">
        <v>228</v>
      </c>
      <c r="G219" s="18">
        <f t="shared" si="77"/>
        <v>10</v>
      </c>
      <c r="H219" s="117">
        <f t="shared" si="78"/>
        <v>3</v>
      </c>
      <c r="I219" s="68" t="s">
        <v>283</v>
      </c>
      <c r="J219" s="69">
        <f t="shared" si="79"/>
        <v>8</v>
      </c>
      <c r="K219" s="17">
        <v>4</v>
      </c>
      <c r="L219" s="17">
        <v>0</v>
      </c>
      <c r="M219" s="17">
        <v>0</v>
      </c>
      <c r="N219" s="17">
        <v>0</v>
      </c>
      <c r="O219" s="17">
        <v>0</v>
      </c>
      <c r="P219" s="17">
        <v>0</v>
      </c>
      <c r="Q219" s="17">
        <v>0</v>
      </c>
      <c r="R219" s="17">
        <v>0</v>
      </c>
      <c r="S219" s="17">
        <v>0</v>
      </c>
      <c r="T219" s="17">
        <v>0</v>
      </c>
      <c r="U219" s="17">
        <v>0</v>
      </c>
      <c r="V219" s="157">
        <v>7122</v>
      </c>
      <c r="W219" s="157">
        <v>7122</v>
      </c>
      <c r="X219" s="201">
        <v>1</v>
      </c>
      <c r="Y219" s="201">
        <v>0</v>
      </c>
      <c r="Z219" s="201">
        <v>0</v>
      </c>
      <c r="AA219" s="241">
        <v>1</v>
      </c>
      <c r="AB219" s="241">
        <v>0</v>
      </c>
      <c r="AC219" s="241">
        <v>0</v>
      </c>
      <c r="AD219" s="218">
        <v>1</v>
      </c>
      <c r="AE219" s="218">
        <v>0</v>
      </c>
      <c r="AF219" s="218">
        <v>0</v>
      </c>
      <c r="AG219" s="226">
        <v>0</v>
      </c>
      <c r="AH219" s="89">
        <f t="shared" si="80"/>
        <v>3</v>
      </c>
      <c r="AI219" s="13">
        <f t="shared" si="81"/>
        <v>213.66</v>
      </c>
      <c r="AJ219" s="13">
        <f t="shared" si="82"/>
        <v>128</v>
      </c>
      <c r="AK219" s="18">
        <v>0</v>
      </c>
      <c r="AL219" s="13">
        <v>128</v>
      </c>
      <c r="AM219" s="50">
        <f t="shared" si="83"/>
        <v>6.4098000000000006</v>
      </c>
      <c r="AN219" s="104">
        <f t="shared" si="84"/>
        <v>1.9229400000000001</v>
      </c>
      <c r="AO219" s="102">
        <f t="shared" si="85"/>
        <v>1.0896660000000002</v>
      </c>
      <c r="AP219" s="19">
        <f t="shared" si="86"/>
        <v>40.091734531498638</v>
      </c>
      <c r="AQ219" s="18">
        <f t="shared" si="87"/>
        <v>3</v>
      </c>
      <c r="AR219" s="117">
        <f t="shared" si="88"/>
        <v>3</v>
      </c>
      <c r="AS219" s="19">
        <f t="shared" si="89"/>
        <v>59.908265468501355</v>
      </c>
      <c r="AT219" s="107">
        <f t="shared" si="90"/>
        <v>66.089682261345317</v>
      </c>
      <c r="AU219" s="100">
        <f t="shared" si="91"/>
        <v>7.0140983376586936</v>
      </c>
      <c r="AV219" s="46">
        <f t="shared" si="92"/>
        <v>21.042295012976084</v>
      </c>
      <c r="AW219" s="48">
        <f t="shared" si="93"/>
        <v>68.160998369206339</v>
      </c>
      <c r="AX219" s="18">
        <f t="shared" si="94"/>
        <v>5</v>
      </c>
      <c r="AY219" s="117">
        <f t="shared" si="95"/>
        <v>8</v>
      </c>
      <c r="AZ219" s="151">
        <v>0</v>
      </c>
      <c r="BA219" s="21">
        <f t="shared" si="96"/>
        <v>0</v>
      </c>
      <c r="BB219" s="20">
        <v>1</v>
      </c>
      <c r="BC219" s="36"/>
      <c r="BD219" s="20">
        <v>6</v>
      </c>
      <c r="BE219" s="20">
        <f t="shared" si="75"/>
        <v>48</v>
      </c>
      <c r="BF219" s="20">
        <v>9</v>
      </c>
      <c r="BG219" s="20">
        <f t="shared" si="76"/>
        <v>72</v>
      </c>
      <c r="BH219" s="20">
        <v>1</v>
      </c>
      <c r="BI219" s="20">
        <v>16</v>
      </c>
      <c r="BJ219" s="20">
        <v>0</v>
      </c>
      <c r="BK219" s="20">
        <v>0</v>
      </c>
      <c r="BL219" s="20" t="s">
        <v>308</v>
      </c>
      <c r="BM219" s="20" t="s">
        <v>309</v>
      </c>
      <c r="BN219" s="71">
        <f t="shared" si="97"/>
        <v>26</v>
      </c>
      <c r="BO219" s="123">
        <f t="shared" si="98"/>
        <v>22</v>
      </c>
      <c r="BP219" s="71">
        <f t="shared" si="99"/>
        <v>22</v>
      </c>
      <c r="BQ219" s="138">
        <v>83</v>
      </c>
      <c r="BR219" s="138">
        <v>79</v>
      </c>
    </row>
    <row r="220" spans="1:73" s="63" customFormat="1" ht="19.5" thickBot="1" x14ac:dyDescent="0.35">
      <c r="A220" s="67" t="s">
        <v>216</v>
      </c>
      <c r="B220" s="67" t="s">
        <v>228</v>
      </c>
      <c r="C220" s="129" t="s">
        <v>239</v>
      </c>
      <c r="D220" s="148">
        <v>9242</v>
      </c>
      <c r="E220" s="148"/>
      <c r="F220" s="20">
        <v>217.7</v>
      </c>
      <c r="G220" s="18">
        <f t="shared" si="77"/>
        <v>10</v>
      </c>
      <c r="H220" s="117">
        <f t="shared" si="78"/>
        <v>3</v>
      </c>
      <c r="I220" s="68" t="s">
        <v>284</v>
      </c>
      <c r="J220" s="69">
        <f t="shared" si="79"/>
        <v>5</v>
      </c>
      <c r="K220" s="17">
        <v>4</v>
      </c>
      <c r="L220" s="17">
        <v>0</v>
      </c>
      <c r="M220" s="17">
        <v>0</v>
      </c>
      <c r="N220" s="17">
        <v>0</v>
      </c>
      <c r="O220" s="17">
        <v>0</v>
      </c>
      <c r="P220" s="17">
        <v>0</v>
      </c>
      <c r="Q220" s="17">
        <v>0</v>
      </c>
      <c r="R220" s="17">
        <v>0</v>
      </c>
      <c r="S220" s="17">
        <v>0</v>
      </c>
      <c r="T220" s="17">
        <v>0</v>
      </c>
      <c r="U220" s="17">
        <v>0</v>
      </c>
      <c r="V220" s="157">
        <v>7659</v>
      </c>
      <c r="W220" s="157">
        <v>7659</v>
      </c>
      <c r="X220" s="84">
        <v>2</v>
      </c>
      <c r="Y220" s="84">
        <v>0</v>
      </c>
      <c r="Z220" s="84">
        <v>0</v>
      </c>
      <c r="AA220" s="168">
        <v>0</v>
      </c>
      <c r="AB220" s="168">
        <v>0</v>
      </c>
      <c r="AC220" s="168">
        <v>0</v>
      </c>
      <c r="AD220" s="88">
        <v>1</v>
      </c>
      <c r="AE220" s="88">
        <v>0</v>
      </c>
      <c r="AF220" s="88">
        <v>0</v>
      </c>
      <c r="AG220" s="80">
        <v>0</v>
      </c>
      <c r="AH220" s="89">
        <f t="shared" si="80"/>
        <v>3</v>
      </c>
      <c r="AI220" s="13">
        <f t="shared" si="81"/>
        <v>229.77</v>
      </c>
      <c r="AJ220" s="13">
        <f t="shared" si="82"/>
        <v>140</v>
      </c>
      <c r="AK220" s="18">
        <v>2</v>
      </c>
      <c r="AL220" s="13">
        <v>138</v>
      </c>
      <c r="AM220" s="50">
        <f t="shared" si="83"/>
        <v>6.8931000000000004</v>
      </c>
      <c r="AN220" s="104">
        <f t="shared" si="84"/>
        <v>2.06793</v>
      </c>
      <c r="AO220" s="102">
        <f t="shared" si="85"/>
        <v>1.1718270000000002</v>
      </c>
      <c r="AP220" s="19">
        <f t="shared" si="86"/>
        <v>39.069504286895594</v>
      </c>
      <c r="AQ220" s="18">
        <f t="shared" si="87"/>
        <v>3</v>
      </c>
      <c r="AR220" s="117">
        <f t="shared" si="88"/>
        <v>3</v>
      </c>
      <c r="AS220" s="19">
        <f t="shared" si="89"/>
        <v>60.930495713104406</v>
      </c>
      <c r="AT220" s="107">
        <f t="shared" si="90"/>
        <v>109.63922311188055</v>
      </c>
      <c r="AU220" s="100">
        <f t="shared" si="91"/>
        <v>21.640337589266391</v>
      </c>
      <c r="AV220" s="46">
        <f t="shared" si="92"/>
        <v>32.460506383899592</v>
      </c>
      <c r="AW220" s="48">
        <f t="shared" si="93"/>
        <v>70.393345134545967</v>
      </c>
      <c r="AX220" s="18">
        <f t="shared" si="94"/>
        <v>5</v>
      </c>
      <c r="AY220" s="117">
        <f t="shared" si="95"/>
        <v>8</v>
      </c>
      <c r="AZ220" s="151">
        <v>1</v>
      </c>
      <c r="BA220" s="21">
        <f t="shared" si="96"/>
        <v>10.820168794633195</v>
      </c>
      <c r="BB220" s="20">
        <v>1</v>
      </c>
      <c r="BC220" s="36"/>
      <c r="BD220" s="20">
        <v>1</v>
      </c>
      <c r="BE220" s="20">
        <f t="shared" si="75"/>
        <v>8</v>
      </c>
      <c r="BF220" s="20">
        <v>5</v>
      </c>
      <c r="BG220" s="20">
        <f t="shared" si="76"/>
        <v>40</v>
      </c>
      <c r="BH220" s="20">
        <v>0</v>
      </c>
      <c r="BI220" s="20">
        <v>11</v>
      </c>
      <c r="BJ220" s="20">
        <v>5</v>
      </c>
      <c r="BK220" s="20">
        <v>0</v>
      </c>
      <c r="BL220" s="20" t="s">
        <v>308</v>
      </c>
      <c r="BM220" s="20" t="s">
        <v>309</v>
      </c>
      <c r="BN220" s="71">
        <f t="shared" si="97"/>
        <v>28</v>
      </c>
      <c r="BO220" s="123">
        <f t="shared" si="98"/>
        <v>24</v>
      </c>
      <c r="BP220" s="71">
        <f t="shared" si="99"/>
        <v>19</v>
      </c>
      <c r="BQ220" s="138">
        <v>40</v>
      </c>
      <c r="BR220" s="138">
        <v>48</v>
      </c>
    </row>
    <row r="221" spans="1:73" s="63" customFormat="1" ht="19.5" thickBot="1" x14ac:dyDescent="0.35">
      <c r="A221" s="67" t="s">
        <v>79</v>
      </c>
      <c r="B221" s="67" t="s">
        <v>107</v>
      </c>
      <c r="C221" s="129" t="s">
        <v>118</v>
      </c>
      <c r="D221" s="148">
        <v>7770</v>
      </c>
      <c r="E221" s="148"/>
      <c r="F221" s="16">
        <v>262.5</v>
      </c>
      <c r="G221" s="18">
        <f t="shared" si="77"/>
        <v>10</v>
      </c>
      <c r="H221" s="117">
        <f t="shared" si="78"/>
        <v>3</v>
      </c>
      <c r="I221" s="68" t="s">
        <v>282</v>
      </c>
      <c r="J221" s="69">
        <f t="shared" si="79"/>
        <v>10</v>
      </c>
      <c r="K221" s="17">
        <v>2</v>
      </c>
      <c r="L221" s="17">
        <v>1</v>
      </c>
      <c r="M221" s="17">
        <v>0</v>
      </c>
      <c r="N221" s="17">
        <v>0</v>
      </c>
      <c r="O221" s="17">
        <v>0</v>
      </c>
      <c r="P221" s="17">
        <v>0</v>
      </c>
      <c r="Q221" s="17">
        <v>0</v>
      </c>
      <c r="R221" s="17">
        <v>0</v>
      </c>
      <c r="S221" s="17">
        <v>0</v>
      </c>
      <c r="T221" s="17">
        <v>0</v>
      </c>
      <c r="U221" s="17">
        <v>0</v>
      </c>
      <c r="V221" s="157">
        <v>4568</v>
      </c>
      <c r="W221" s="157">
        <v>4568</v>
      </c>
      <c r="X221" s="84">
        <v>0</v>
      </c>
      <c r="Y221" s="84">
        <v>0</v>
      </c>
      <c r="Z221" s="84">
        <v>0</v>
      </c>
      <c r="AA221" s="168">
        <v>0</v>
      </c>
      <c r="AB221" s="168">
        <v>0</v>
      </c>
      <c r="AC221" s="168">
        <v>0</v>
      </c>
      <c r="AD221" s="88">
        <v>0</v>
      </c>
      <c r="AE221" s="88">
        <v>0</v>
      </c>
      <c r="AF221" s="88">
        <v>0</v>
      </c>
      <c r="AG221" s="80">
        <v>0</v>
      </c>
      <c r="AH221" s="89">
        <f t="shared" si="80"/>
        <v>0</v>
      </c>
      <c r="AI221" s="13">
        <f t="shared" si="81"/>
        <v>137.04</v>
      </c>
      <c r="AJ221" s="13">
        <f t="shared" si="82"/>
        <v>84</v>
      </c>
      <c r="AK221" s="18">
        <v>0</v>
      </c>
      <c r="AL221" s="13">
        <v>84</v>
      </c>
      <c r="AM221" s="50">
        <f t="shared" si="83"/>
        <v>4.1112000000000002</v>
      </c>
      <c r="AN221" s="104">
        <f t="shared" si="84"/>
        <v>1.2333600000000002</v>
      </c>
      <c r="AO221" s="102">
        <f t="shared" si="85"/>
        <v>0.69890399999999997</v>
      </c>
      <c r="AP221" s="19">
        <f t="shared" si="86"/>
        <v>38.704028021015759</v>
      </c>
      <c r="AQ221" s="18">
        <f t="shared" si="87"/>
        <v>3</v>
      </c>
      <c r="AR221" s="117">
        <f t="shared" si="88"/>
        <v>3</v>
      </c>
      <c r="AS221" s="19">
        <f t="shared" si="89"/>
        <v>61.295971978984241</v>
      </c>
      <c r="AT221" s="107">
        <f t="shared" si="90"/>
        <v>77.77945945945946</v>
      </c>
      <c r="AU221" s="100">
        <f t="shared" si="91"/>
        <v>0</v>
      </c>
      <c r="AV221" s="46">
        <f t="shared" si="92"/>
        <v>0</v>
      </c>
      <c r="AW221" s="48">
        <f t="shared" si="93"/>
        <v>100</v>
      </c>
      <c r="AX221" s="18">
        <f t="shared" si="94"/>
        <v>10</v>
      </c>
      <c r="AY221" s="117">
        <f t="shared" si="95"/>
        <v>25</v>
      </c>
      <c r="AZ221" s="151">
        <v>1</v>
      </c>
      <c r="BA221" s="21">
        <f t="shared" si="96"/>
        <v>12.87001287001287</v>
      </c>
      <c r="BB221" s="155">
        <v>0</v>
      </c>
      <c r="BC221" s="36"/>
      <c r="BD221" s="20">
        <v>2</v>
      </c>
      <c r="BE221" s="20">
        <f t="shared" si="75"/>
        <v>16</v>
      </c>
      <c r="BF221" s="20">
        <v>15</v>
      </c>
      <c r="BG221" s="20">
        <f t="shared" si="76"/>
        <v>120</v>
      </c>
      <c r="BH221" s="20">
        <v>0</v>
      </c>
      <c r="BI221" s="20">
        <v>7</v>
      </c>
      <c r="BJ221" s="20">
        <v>0</v>
      </c>
      <c r="BK221" s="20">
        <v>0</v>
      </c>
      <c r="BL221" s="20" t="s">
        <v>308</v>
      </c>
      <c r="BM221" s="20" t="s">
        <v>357</v>
      </c>
      <c r="BN221" s="71">
        <f t="shared" si="97"/>
        <v>33</v>
      </c>
      <c r="BO221" s="123">
        <f t="shared" si="98"/>
        <v>41</v>
      </c>
      <c r="BP221" s="71">
        <f t="shared" si="99"/>
        <v>41</v>
      </c>
      <c r="BQ221" s="138">
        <v>41</v>
      </c>
      <c r="BR221" s="138">
        <v>36</v>
      </c>
    </row>
    <row r="222" spans="1:73" s="63" customFormat="1" ht="19.5" thickBot="1" x14ac:dyDescent="0.35">
      <c r="A222" s="67" t="s">
        <v>216</v>
      </c>
      <c r="B222" s="67" t="s">
        <v>245</v>
      </c>
      <c r="C222" s="129" t="s">
        <v>260</v>
      </c>
      <c r="D222" s="148">
        <v>9514</v>
      </c>
      <c r="E222" s="148"/>
      <c r="F222" s="20">
        <v>338.1</v>
      </c>
      <c r="G222" s="18">
        <f t="shared" si="77"/>
        <v>10</v>
      </c>
      <c r="H222" s="117">
        <f t="shared" si="78"/>
        <v>3</v>
      </c>
      <c r="I222" s="68" t="s">
        <v>283</v>
      </c>
      <c r="J222" s="69">
        <f t="shared" si="79"/>
        <v>8</v>
      </c>
      <c r="K222" s="17">
        <v>3</v>
      </c>
      <c r="L222" s="17">
        <v>0</v>
      </c>
      <c r="M222" s="17">
        <v>0</v>
      </c>
      <c r="N222" s="17">
        <v>0</v>
      </c>
      <c r="O222" s="17">
        <v>0</v>
      </c>
      <c r="P222" s="17">
        <v>0</v>
      </c>
      <c r="Q222" s="17">
        <v>0</v>
      </c>
      <c r="R222" s="17">
        <v>0</v>
      </c>
      <c r="S222" s="17">
        <v>1</v>
      </c>
      <c r="T222" s="17">
        <v>0</v>
      </c>
      <c r="U222" s="17">
        <v>0</v>
      </c>
      <c r="V222" s="157">
        <v>4808</v>
      </c>
      <c r="W222" s="157">
        <v>4808</v>
      </c>
      <c r="X222" s="84">
        <v>2</v>
      </c>
      <c r="Y222" s="84">
        <v>0</v>
      </c>
      <c r="Z222" s="84">
        <v>0</v>
      </c>
      <c r="AA222" s="168">
        <v>0</v>
      </c>
      <c r="AB222" s="168">
        <v>0</v>
      </c>
      <c r="AC222" s="168">
        <v>0</v>
      </c>
      <c r="AD222" s="88">
        <v>0</v>
      </c>
      <c r="AE222" s="88">
        <v>0</v>
      </c>
      <c r="AF222" s="88">
        <v>0</v>
      </c>
      <c r="AG222" s="80">
        <v>0</v>
      </c>
      <c r="AH222" s="89">
        <f t="shared" si="80"/>
        <v>2</v>
      </c>
      <c r="AI222" s="13">
        <f t="shared" si="81"/>
        <v>144.24</v>
      </c>
      <c r="AJ222" s="13">
        <f t="shared" si="82"/>
        <v>89</v>
      </c>
      <c r="AK222" s="18">
        <v>2</v>
      </c>
      <c r="AL222" s="13">
        <v>87</v>
      </c>
      <c r="AM222" s="50">
        <f t="shared" si="83"/>
        <v>4.3272000000000004</v>
      </c>
      <c r="AN222" s="104">
        <f t="shared" si="84"/>
        <v>1.29816</v>
      </c>
      <c r="AO222" s="102">
        <f t="shared" si="85"/>
        <v>0.73562400000000006</v>
      </c>
      <c r="AP222" s="19">
        <f t="shared" si="86"/>
        <v>38.297282307265675</v>
      </c>
      <c r="AQ222" s="18">
        <f t="shared" si="87"/>
        <v>3</v>
      </c>
      <c r="AR222" s="117">
        <f t="shared" si="88"/>
        <v>3</v>
      </c>
      <c r="AS222" s="19">
        <f t="shared" si="89"/>
        <v>61.702717692734332</v>
      </c>
      <c r="AT222" s="107">
        <f t="shared" si="90"/>
        <v>66.859196972882074</v>
      </c>
      <c r="AU222" s="100">
        <f t="shared" si="91"/>
        <v>21.02165230187093</v>
      </c>
      <c r="AV222" s="46">
        <f t="shared" si="92"/>
        <v>21.02165230187093</v>
      </c>
      <c r="AW222" s="48">
        <f t="shared" si="93"/>
        <v>68.558323680738695</v>
      </c>
      <c r="AX222" s="18">
        <f t="shared" si="94"/>
        <v>5</v>
      </c>
      <c r="AY222" s="117">
        <f t="shared" si="95"/>
        <v>8</v>
      </c>
      <c r="AZ222" s="151">
        <v>0</v>
      </c>
      <c r="BA222" s="21">
        <f t="shared" si="96"/>
        <v>0</v>
      </c>
      <c r="BB222" s="31">
        <v>0</v>
      </c>
      <c r="BC222" s="36"/>
      <c r="BD222" s="20">
        <v>1</v>
      </c>
      <c r="BE222" s="20">
        <f t="shared" si="75"/>
        <v>8</v>
      </c>
      <c r="BF222" s="20">
        <v>4</v>
      </c>
      <c r="BG222" s="20">
        <f t="shared" si="76"/>
        <v>32</v>
      </c>
      <c r="BH222" s="20">
        <v>0</v>
      </c>
      <c r="BI222" s="20">
        <v>5</v>
      </c>
      <c r="BJ222" s="20">
        <v>0</v>
      </c>
      <c r="BK222" s="28">
        <v>0</v>
      </c>
      <c r="BL222" s="20" t="s">
        <v>308</v>
      </c>
      <c r="BM222" s="20" t="s">
        <v>309</v>
      </c>
      <c r="BN222" s="71">
        <f t="shared" si="97"/>
        <v>26</v>
      </c>
      <c r="BO222" s="123">
        <f t="shared" si="98"/>
        <v>22</v>
      </c>
      <c r="BP222" s="71">
        <f t="shared" si="99"/>
        <v>22</v>
      </c>
      <c r="BQ222" s="138">
        <v>44</v>
      </c>
      <c r="BR222" s="138">
        <v>60</v>
      </c>
    </row>
    <row r="223" spans="1:73" s="63" customFormat="1" ht="19.5" thickBot="1" x14ac:dyDescent="0.35">
      <c r="A223" s="67" t="s">
        <v>216</v>
      </c>
      <c r="B223" s="67" t="s">
        <v>245</v>
      </c>
      <c r="C223" s="129" t="s">
        <v>251</v>
      </c>
      <c r="D223" s="148">
        <v>8341</v>
      </c>
      <c r="E223" s="148"/>
      <c r="F223" s="20">
        <v>195.1</v>
      </c>
      <c r="G223" s="18">
        <f t="shared" si="77"/>
        <v>10</v>
      </c>
      <c r="H223" s="117">
        <f t="shared" si="78"/>
        <v>3</v>
      </c>
      <c r="I223" s="68" t="s">
        <v>285</v>
      </c>
      <c r="J223" s="69">
        <f t="shared" si="79"/>
        <v>3</v>
      </c>
      <c r="K223" s="17">
        <v>3</v>
      </c>
      <c r="L223" s="17">
        <v>0</v>
      </c>
      <c r="M223" s="17">
        <v>0</v>
      </c>
      <c r="N223" s="17">
        <v>0</v>
      </c>
      <c r="O223" s="17">
        <v>0</v>
      </c>
      <c r="P223" s="17">
        <v>0</v>
      </c>
      <c r="Q223" s="17">
        <v>0</v>
      </c>
      <c r="R223" s="17">
        <v>0</v>
      </c>
      <c r="S223" s="17">
        <v>0</v>
      </c>
      <c r="T223" s="17">
        <v>0</v>
      </c>
      <c r="U223" s="17">
        <v>0</v>
      </c>
      <c r="V223" s="157">
        <v>5776</v>
      </c>
      <c r="W223" s="157">
        <v>5776</v>
      </c>
      <c r="X223" s="84">
        <v>1</v>
      </c>
      <c r="Y223" s="84">
        <v>0</v>
      </c>
      <c r="Z223" s="84">
        <v>0</v>
      </c>
      <c r="AA223" s="207">
        <v>0</v>
      </c>
      <c r="AB223" s="207">
        <v>0</v>
      </c>
      <c r="AC223" s="207">
        <v>0</v>
      </c>
      <c r="AD223" s="88">
        <v>1</v>
      </c>
      <c r="AE223" s="88">
        <v>0</v>
      </c>
      <c r="AF223" s="88">
        <v>0</v>
      </c>
      <c r="AG223" s="80">
        <v>0</v>
      </c>
      <c r="AH223" s="89">
        <f t="shared" si="80"/>
        <v>2</v>
      </c>
      <c r="AI223" s="13">
        <f t="shared" si="81"/>
        <v>173.28</v>
      </c>
      <c r="AJ223" s="13">
        <f t="shared" si="82"/>
        <v>107</v>
      </c>
      <c r="AK223" s="18">
        <v>0</v>
      </c>
      <c r="AL223" s="13">
        <v>107</v>
      </c>
      <c r="AM223" s="50">
        <f t="shared" si="83"/>
        <v>5.1984000000000004</v>
      </c>
      <c r="AN223" s="104">
        <f t="shared" si="84"/>
        <v>1.55952</v>
      </c>
      <c r="AO223" s="102">
        <f t="shared" si="85"/>
        <v>0.88372800000000007</v>
      </c>
      <c r="AP223" s="19">
        <f t="shared" si="86"/>
        <v>38.250230840258546</v>
      </c>
      <c r="AQ223" s="18">
        <f t="shared" si="87"/>
        <v>3</v>
      </c>
      <c r="AR223" s="117">
        <f t="shared" si="88"/>
        <v>3</v>
      </c>
      <c r="AS223" s="19">
        <f t="shared" si="89"/>
        <v>61.749769159741462</v>
      </c>
      <c r="AT223" s="107">
        <f t="shared" si="90"/>
        <v>91.615489749430523</v>
      </c>
      <c r="AU223" s="100">
        <f t="shared" si="91"/>
        <v>11.988970147464332</v>
      </c>
      <c r="AV223" s="46">
        <f t="shared" si="92"/>
        <v>23.977940294928665</v>
      </c>
      <c r="AW223" s="48">
        <f t="shared" si="93"/>
        <v>73.827635086044268</v>
      </c>
      <c r="AX223" s="18">
        <f t="shared" si="94"/>
        <v>5</v>
      </c>
      <c r="AY223" s="117">
        <f t="shared" si="95"/>
        <v>8</v>
      </c>
      <c r="AZ223" s="151">
        <v>1</v>
      </c>
      <c r="BA223" s="21">
        <f t="shared" si="96"/>
        <v>11.988970147464332</v>
      </c>
      <c r="BB223" s="20">
        <v>0</v>
      </c>
      <c r="BC223" s="36"/>
      <c r="BD223" s="20">
        <v>1</v>
      </c>
      <c r="BE223" s="20">
        <f t="shared" si="75"/>
        <v>8</v>
      </c>
      <c r="BF223" s="20">
        <v>2</v>
      </c>
      <c r="BG223" s="20">
        <f t="shared" si="76"/>
        <v>16</v>
      </c>
      <c r="BH223" s="20">
        <v>0</v>
      </c>
      <c r="BI223" s="20">
        <v>5</v>
      </c>
      <c r="BJ223" s="20">
        <v>5</v>
      </c>
      <c r="BK223" s="20">
        <v>0</v>
      </c>
      <c r="BL223" s="20" t="s">
        <v>308</v>
      </c>
      <c r="BM223" s="20" t="s">
        <v>309</v>
      </c>
      <c r="BN223" s="76">
        <f t="shared" si="97"/>
        <v>26</v>
      </c>
      <c r="BO223" s="122">
        <f t="shared" si="98"/>
        <v>22</v>
      </c>
      <c r="BP223" s="127">
        <f t="shared" si="99"/>
        <v>17</v>
      </c>
      <c r="BQ223" s="138">
        <v>44</v>
      </c>
      <c r="BR223" s="138">
        <v>74</v>
      </c>
    </row>
    <row r="224" spans="1:73" s="63" customFormat="1" ht="19.5" thickBot="1" x14ac:dyDescent="0.35">
      <c r="A224" s="67" t="s">
        <v>124</v>
      </c>
      <c r="B224" s="67" t="s">
        <v>145</v>
      </c>
      <c r="C224" s="129" t="s">
        <v>166</v>
      </c>
      <c r="D224" s="148">
        <v>5751</v>
      </c>
      <c r="E224" s="148"/>
      <c r="F224" s="16">
        <v>250.9</v>
      </c>
      <c r="G224" s="18">
        <f t="shared" si="77"/>
        <v>10</v>
      </c>
      <c r="H224" s="117">
        <f t="shared" si="78"/>
        <v>3</v>
      </c>
      <c r="I224" s="68" t="s">
        <v>283</v>
      </c>
      <c r="J224" s="69">
        <f t="shared" si="79"/>
        <v>8</v>
      </c>
      <c r="K224" s="17">
        <v>2</v>
      </c>
      <c r="L224" s="17">
        <v>0</v>
      </c>
      <c r="M224" s="17">
        <v>0</v>
      </c>
      <c r="N224" s="17">
        <v>0</v>
      </c>
      <c r="O224" s="17">
        <v>0</v>
      </c>
      <c r="P224" s="17">
        <v>0</v>
      </c>
      <c r="Q224" s="17">
        <v>0</v>
      </c>
      <c r="R224" s="17">
        <v>0</v>
      </c>
      <c r="S224" s="17">
        <v>0</v>
      </c>
      <c r="T224" s="17">
        <v>0</v>
      </c>
      <c r="U224" s="17">
        <v>0</v>
      </c>
      <c r="V224" s="157">
        <v>3235</v>
      </c>
      <c r="W224" s="157">
        <v>3235</v>
      </c>
      <c r="X224" s="186">
        <v>0</v>
      </c>
      <c r="Y224" s="186">
        <v>0</v>
      </c>
      <c r="Z224" s="186">
        <v>0</v>
      </c>
      <c r="AA224" s="206">
        <v>0</v>
      </c>
      <c r="AB224" s="206">
        <v>0</v>
      </c>
      <c r="AC224" s="206">
        <v>0</v>
      </c>
      <c r="AD224" s="188">
        <v>0</v>
      </c>
      <c r="AE224" s="188">
        <v>0</v>
      </c>
      <c r="AF224" s="188">
        <v>0</v>
      </c>
      <c r="AG224" s="189">
        <v>0</v>
      </c>
      <c r="AH224" s="89">
        <f t="shared" si="80"/>
        <v>0</v>
      </c>
      <c r="AI224" s="13">
        <f t="shared" si="81"/>
        <v>97.05</v>
      </c>
      <c r="AJ224" s="13">
        <f t="shared" si="82"/>
        <v>60</v>
      </c>
      <c r="AK224" s="18">
        <v>0</v>
      </c>
      <c r="AL224" s="13">
        <v>60</v>
      </c>
      <c r="AM224" s="50">
        <f t="shared" si="83"/>
        <v>2.9114999999999998</v>
      </c>
      <c r="AN224" s="104">
        <f t="shared" si="84"/>
        <v>0.87344999999999995</v>
      </c>
      <c r="AO224" s="102">
        <f t="shared" si="85"/>
        <v>0.49495499999999992</v>
      </c>
      <c r="AP224" s="19">
        <f t="shared" si="86"/>
        <v>38.176197836166928</v>
      </c>
      <c r="AQ224" s="18">
        <f t="shared" si="87"/>
        <v>3</v>
      </c>
      <c r="AR224" s="117">
        <f t="shared" si="88"/>
        <v>3</v>
      </c>
      <c r="AS224" s="19">
        <f t="shared" si="89"/>
        <v>61.823802163833072</v>
      </c>
      <c r="AT224" s="107">
        <f t="shared" si="90"/>
        <v>74.420187793427218</v>
      </c>
      <c r="AU224" s="100">
        <f t="shared" si="91"/>
        <v>0</v>
      </c>
      <c r="AV224" s="46">
        <f t="shared" si="92"/>
        <v>0</v>
      </c>
      <c r="AW224" s="48">
        <f t="shared" si="93"/>
        <v>100</v>
      </c>
      <c r="AX224" s="18">
        <f t="shared" si="94"/>
        <v>10</v>
      </c>
      <c r="AY224" s="117">
        <f t="shared" si="95"/>
        <v>25</v>
      </c>
      <c r="AZ224" s="151">
        <v>1</v>
      </c>
      <c r="BA224" s="21">
        <f t="shared" si="96"/>
        <v>17.388280299078421</v>
      </c>
      <c r="BB224" s="20">
        <v>0</v>
      </c>
      <c r="BC224" s="36" t="s">
        <v>321</v>
      </c>
      <c r="BD224" s="20">
        <v>3</v>
      </c>
      <c r="BE224" s="20">
        <f t="shared" si="75"/>
        <v>24</v>
      </c>
      <c r="BF224" s="20">
        <v>3</v>
      </c>
      <c r="BG224" s="20">
        <f t="shared" si="76"/>
        <v>24</v>
      </c>
      <c r="BH224" s="28">
        <v>0</v>
      </c>
      <c r="BI224" s="28">
        <v>6</v>
      </c>
      <c r="BJ224" s="28">
        <v>0</v>
      </c>
      <c r="BK224" s="28">
        <v>0</v>
      </c>
      <c r="BL224" s="28" t="s">
        <v>308</v>
      </c>
      <c r="BM224" s="28" t="s">
        <v>308</v>
      </c>
      <c r="BN224" s="76">
        <f t="shared" si="97"/>
        <v>31</v>
      </c>
      <c r="BO224" s="122">
        <f t="shared" si="98"/>
        <v>39</v>
      </c>
      <c r="BP224" s="71">
        <f t="shared" si="99"/>
        <v>39</v>
      </c>
      <c r="BQ224" s="138">
        <v>19</v>
      </c>
      <c r="BR224" s="138">
        <v>30</v>
      </c>
      <c r="BS224" s="62"/>
      <c r="BT224" s="62"/>
      <c r="BU224" s="62"/>
    </row>
    <row r="225" spans="1:73" s="63" customFormat="1" ht="19.5" thickBot="1" x14ac:dyDescent="0.35">
      <c r="A225" s="67" t="s">
        <v>124</v>
      </c>
      <c r="B225" s="67" t="s">
        <v>145</v>
      </c>
      <c r="C225" s="129" t="s">
        <v>162</v>
      </c>
      <c r="D225" s="148">
        <v>2029</v>
      </c>
      <c r="E225" s="148"/>
      <c r="F225" s="16">
        <v>73.2</v>
      </c>
      <c r="G225" s="18">
        <f t="shared" si="77"/>
        <v>5</v>
      </c>
      <c r="H225" s="117">
        <f t="shared" si="78"/>
        <v>0</v>
      </c>
      <c r="I225" s="68" t="s">
        <v>283</v>
      </c>
      <c r="J225" s="69">
        <f t="shared" si="79"/>
        <v>8</v>
      </c>
      <c r="K225" s="17">
        <v>1</v>
      </c>
      <c r="L225" s="17">
        <v>0</v>
      </c>
      <c r="M225" s="17">
        <v>0</v>
      </c>
      <c r="N225" s="17">
        <v>0</v>
      </c>
      <c r="O225" s="17">
        <v>0</v>
      </c>
      <c r="P225" s="17">
        <v>0</v>
      </c>
      <c r="Q225" s="17">
        <v>0</v>
      </c>
      <c r="R225" s="17">
        <v>0</v>
      </c>
      <c r="S225" s="17">
        <v>0</v>
      </c>
      <c r="T225" s="17">
        <v>0</v>
      </c>
      <c r="U225" s="17">
        <v>0</v>
      </c>
      <c r="V225" s="157">
        <v>1994</v>
      </c>
      <c r="W225" s="157">
        <v>1994</v>
      </c>
      <c r="X225" s="84">
        <v>0</v>
      </c>
      <c r="Y225" s="84">
        <v>0</v>
      </c>
      <c r="Z225" s="84">
        <v>0</v>
      </c>
      <c r="AA225" s="168">
        <v>0</v>
      </c>
      <c r="AB225" s="168">
        <v>0</v>
      </c>
      <c r="AC225" s="168">
        <v>0</v>
      </c>
      <c r="AD225" s="88">
        <v>0</v>
      </c>
      <c r="AE225" s="88">
        <v>0</v>
      </c>
      <c r="AF225" s="88">
        <v>0</v>
      </c>
      <c r="AG225" s="80">
        <v>0</v>
      </c>
      <c r="AH225" s="89">
        <f t="shared" si="80"/>
        <v>0</v>
      </c>
      <c r="AI225" s="13">
        <f t="shared" si="81"/>
        <v>59.82</v>
      </c>
      <c r="AJ225" s="13">
        <f t="shared" si="82"/>
        <v>37</v>
      </c>
      <c r="AK225" s="18">
        <v>0</v>
      </c>
      <c r="AL225" s="13">
        <v>37</v>
      </c>
      <c r="AM225" s="50">
        <f t="shared" si="83"/>
        <v>1.7946</v>
      </c>
      <c r="AN225" s="104">
        <f t="shared" si="84"/>
        <v>0.53837999999999997</v>
      </c>
      <c r="AO225" s="102">
        <f t="shared" si="85"/>
        <v>0.30508199999999996</v>
      </c>
      <c r="AP225" s="19">
        <f t="shared" si="86"/>
        <v>38.147776663323299</v>
      </c>
      <c r="AQ225" s="18">
        <f t="shared" si="87"/>
        <v>3</v>
      </c>
      <c r="AR225" s="117">
        <f t="shared" si="88"/>
        <v>3</v>
      </c>
      <c r="AS225" s="19">
        <f t="shared" si="89"/>
        <v>61.852223336676694</v>
      </c>
      <c r="AT225" s="107">
        <f t="shared" si="90"/>
        <v>130.01784130113359</v>
      </c>
      <c r="AU225" s="100">
        <f t="shared" si="91"/>
        <v>0</v>
      </c>
      <c r="AV225" s="46">
        <f t="shared" si="92"/>
        <v>0</v>
      </c>
      <c r="AW225" s="48">
        <f t="shared" si="93"/>
        <v>100</v>
      </c>
      <c r="AX225" s="18">
        <f t="shared" si="94"/>
        <v>10</v>
      </c>
      <c r="AY225" s="117">
        <f t="shared" si="95"/>
        <v>25</v>
      </c>
      <c r="AZ225" s="151">
        <v>0</v>
      </c>
      <c r="BA225" s="21">
        <f t="shared" si="96"/>
        <v>0</v>
      </c>
      <c r="BB225" s="20">
        <v>0</v>
      </c>
      <c r="BC225" s="36" t="s">
        <v>316</v>
      </c>
      <c r="BD225" s="20">
        <v>1</v>
      </c>
      <c r="BE225" s="20">
        <f t="shared" si="75"/>
        <v>8</v>
      </c>
      <c r="BF225" s="20">
        <v>2</v>
      </c>
      <c r="BG225" s="20">
        <f t="shared" si="76"/>
        <v>16</v>
      </c>
      <c r="BH225" s="28">
        <v>0</v>
      </c>
      <c r="BI225" s="28">
        <v>2</v>
      </c>
      <c r="BJ225" s="28">
        <v>0</v>
      </c>
      <c r="BK225" s="28">
        <v>0</v>
      </c>
      <c r="BL225" s="28" t="s">
        <v>308</v>
      </c>
      <c r="BM225" s="28" t="s">
        <v>308</v>
      </c>
      <c r="BN225" s="76">
        <f t="shared" si="97"/>
        <v>26</v>
      </c>
      <c r="BO225" s="123">
        <f t="shared" si="98"/>
        <v>36</v>
      </c>
      <c r="BP225" s="71">
        <f t="shared" si="99"/>
        <v>36</v>
      </c>
      <c r="BQ225" s="138">
        <v>5</v>
      </c>
      <c r="BR225" s="138">
        <v>5</v>
      </c>
      <c r="BS225" s="62"/>
      <c r="BT225" s="62"/>
      <c r="BU225" s="62"/>
    </row>
    <row r="226" spans="1:73" s="63" customFormat="1" ht="19.5" thickBot="1" x14ac:dyDescent="0.35">
      <c r="A226" s="67" t="s">
        <v>79</v>
      </c>
      <c r="B226" s="67" t="s">
        <v>93</v>
      </c>
      <c r="C226" s="129" t="s">
        <v>104</v>
      </c>
      <c r="D226" s="148">
        <v>4947</v>
      </c>
      <c r="E226" s="148"/>
      <c r="F226" s="22">
        <v>135</v>
      </c>
      <c r="G226" s="18">
        <f t="shared" si="77"/>
        <v>10</v>
      </c>
      <c r="H226" s="117">
        <f t="shared" si="78"/>
        <v>3</v>
      </c>
      <c r="I226" s="68" t="s">
        <v>283</v>
      </c>
      <c r="J226" s="69">
        <f t="shared" si="79"/>
        <v>8</v>
      </c>
      <c r="K226" s="17">
        <v>2</v>
      </c>
      <c r="L226" s="17">
        <v>0</v>
      </c>
      <c r="M226" s="17">
        <v>0</v>
      </c>
      <c r="N226" s="17">
        <v>0</v>
      </c>
      <c r="O226" s="17">
        <v>0</v>
      </c>
      <c r="P226" s="17">
        <v>0</v>
      </c>
      <c r="Q226" s="17">
        <v>0</v>
      </c>
      <c r="R226" s="17">
        <v>0</v>
      </c>
      <c r="S226" s="17">
        <v>0</v>
      </c>
      <c r="T226" s="17">
        <v>0</v>
      </c>
      <c r="U226" s="17">
        <v>0</v>
      </c>
      <c r="V226" s="157">
        <v>2743</v>
      </c>
      <c r="W226" s="157">
        <v>2743</v>
      </c>
      <c r="X226" s="84">
        <v>0</v>
      </c>
      <c r="Y226" s="84">
        <v>0</v>
      </c>
      <c r="Z226" s="84">
        <v>0</v>
      </c>
      <c r="AA226" s="168">
        <v>0</v>
      </c>
      <c r="AB226" s="168">
        <v>0</v>
      </c>
      <c r="AC226" s="168">
        <v>0</v>
      </c>
      <c r="AD226" s="88">
        <v>0</v>
      </c>
      <c r="AE226" s="88">
        <v>0</v>
      </c>
      <c r="AF226" s="88">
        <v>0</v>
      </c>
      <c r="AG226" s="80">
        <v>0</v>
      </c>
      <c r="AH226" s="89">
        <f t="shared" si="80"/>
        <v>0</v>
      </c>
      <c r="AI226" s="13">
        <f t="shared" si="81"/>
        <v>82.29</v>
      </c>
      <c r="AJ226" s="13">
        <f t="shared" si="82"/>
        <v>51</v>
      </c>
      <c r="AK226" s="18">
        <v>1</v>
      </c>
      <c r="AL226" s="13">
        <v>50</v>
      </c>
      <c r="AM226" s="50">
        <f t="shared" si="83"/>
        <v>2.4687000000000001</v>
      </c>
      <c r="AN226" s="104">
        <f t="shared" si="84"/>
        <v>0.7406100000000001</v>
      </c>
      <c r="AO226" s="102">
        <f t="shared" si="85"/>
        <v>0.41967900000000002</v>
      </c>
      <c r="AP226" s="19">
        <f t="shared" si="86"/>
        <v>38.024061246810064</v>
      </c>
      <c r="AQ226" s="18">
        <f t="shared" si="87"/>
        <v>3</v>
      </c>
      <c r="AR226" s="117">
        <f t="shared" si="88"/>
        <v>3</v>
      </c>
      <c r="AS226" s="19">
        <f t="shared" si="89"/>
        <v>61.975938753189929</v>
      </c>
      <c r="AT226" s="107">
        <f t="shared" si="90"/>
        <v>73.357368101879942</v>
      </c>
      <c r="AU226" s="100">
        <f t="shared" si="91"/>
        <v>0</v>
      </c>
      <c r="AV226" s="46">
        <f t="shared" si="92"/>
        <v>0</v>
      </c>
      <c r="AW226" s="48">
        <f t="shared" si="93"/>
        <v>100</v>
      </c>
      <c r="AX226" s="18">
        <f t="shared" si="94"/>
        <v>10</v>
      </c>
      <c r="AY226" s="117">
        <f t="shared" si="95"/>
        <v>25</v>
      </c>
      <c r="AZ226" s="151">
        <v>0</v>
      </c>
      <c r="BA226" s="21">
        <f t="shared" si="96"/>
        <v>0</v>
      </c>
      <c r="BB226" s="155">
        <v>0</v>
      </c>
      <c r="BC226" s="36"/>
      <c r="BD226" s="20">
        <v>2</v>
      </c>
      <c r="BE226" s="20">
        <f t="shared" si="75"/>
        <v>16</v>
      </c>
      <c r="BF226" s="20">
        <v>4</v>
      </c>
      <c r="BG226" s="20">
        <f t="shared" si="76"/>
        <v>32</v>
      </c>
      <c r="BH226" s="20">
        <v>0</v>
      </c>
      <c r="BI226" s="20">
        <v>11</v>
      </c>
      <c r="BJ226" s="20">
        <v>5</v>
      </c>
      <c r="BK226" s="20">
        <v>0</v>
      </c>
      <c r="BL226" s="20" t="s">
        <v>357</v>
      </c>
      <c r="BM226" s="20" t="s">
        <v>357</v>
      </c>
      <c r="BN226" s="70">
        <f t="shared" si="97"/>
        <v>36</v>
      </c>
      <c r="BO226" s="123">
        <f t="shared" si="98"/>
        <v>44</v>
      </c>
      <c r="BP226" s="71">
        <f t="shared" si="99"/>
        <v>39</v>
      </c>
      <c r="BQ226" s="138">
        <v>18</v>
      </c>
      <c r="BR226" s="138">
        <v>38</v>
      </c>
    </row>
    <row r="227" spans="1:73" s="63" customFormat="1" ht="19.5" thickBot="1" x14ac:dyDescent="0.35">
      <c r="A227" s="67" t="s">
        <v>124</v>
      </c>
      <c r="B227" s="67" t="s">
        <v>145</v>
      </c>
      <c r="C227" s="129" t="s">
        <v>167</v>
      </c>
      <c r="D227" s="148">
        <v>5474</v>
      </c>
      <c r="E227" s="148"/>
      <c r="F227" s="16">
        <v>136.69999999999999</v>
      </c>
      <c r="G227" s="18">
        <f t="shared" si="77"/>
        <v>10</v>
      </c>
      <c r="H227" s="117">
        <f t="shared" si="78"/>
        <v>3</v>
      </c>
      <c r="I227" s="68" t="s">
        <v>285</v>
      </c>
      <c r="J227" s="69">
        <f t="shared" si="79"/>
        <v>3</v>
      </c>
      <c r="K227" s="17">
        <v>1</v>
      </c>
      <c r="L227" s="17">
        <v>0</v>
      </c>
      <c r="M227" s="17">
        <v>0</v>
      </c>
      <c r="N227" s="17">
        <v>0</v>
      </c>
      <c r="O227" s="17">
        <v>0</v>
      </c>
      <c r="P227" s="17">
        <v>0</v>
      </c>
      <c r="Q227" s="17">
        <v>0</v>
      </c>
      <c r="R227" s="17">
        <v>0</v>
      </c>
      <c r="S227" s="17">
        <v>0</v>
      </c>
      <c r="T227" s="17">
        <v>0</v>
      </c>
      <c r="U227" s="17">
        <v>0</v>
      </c>
      <c r="V227" s="157">
        <v>3701</v>
      </c>
      <c r="W227" s="157">
        <v>3701</v>
      </c>
      <c r="X227" s="186">
        <v>0</v>
      </c>
      <c r="Y227" s="186">
        <v>0</v>
      </c>
      <c r="Z227" s="186">
        <v>0</v>
      </c>
      <c r="AA227" s="206">
        <v>0</v>
      </c>
      <c r="AB227" s="206">
        <v>0</v>
      </c>
      <c r="AC227" s="206">
        <v>0</v>
      </c>
      <c r="AD227" s="188">
        <v>0</v>
      </c>
      <c r="AE227" s="188">
        <v>0</v>
      </c>
      <c r="AF227" s="188">
        <v>0</v>
      </c>
      <c r="AG227" s="189">
        <v>0</v>
      </c>
      <c r="AH227" s="89">
        <f t="shared" si="80"/>
        <v>0</v>
      </c>
      <c r="AI227" s="13">
        <f t="shared" si="81"/>
        <v>111.03</v>
      </c>
      <c r="AJ227" s="13">
        <f t="shared" si="82"/>
        <v>70</v>
      </c>
      <c r="AK227" s="18">
        <v>0</v>
      </c>
      <c r="AL227" s="13">
        <v>70</v>
      </c>
      <c r="AM227" s="50">
        <f t="shared" si="83"/>
        <v>3.3309000000000002</v>
      </c>
      <c r="AN227" s="104">
        <f t="shared" si="84"/>
        <v>0.9992700000000001</v>
      </c>
      <c r="AO227" s="102">
        <f t="shared" si="85"/>
        <v>0.56625300000000001</v>
      </c>
      <c r="AP227" s="19">
        <f t="shared" si="86"/>
        <v>36.953976402774025</v>
      </c>
      <c r="AQ227" s="18">
        <f t="shared" si="87"/>
        <v>3</v>
      </c>
      <c r="AR227" s="117">
        <f t="shared" si="88"/>
        <v>3</v>
      </c>
      <c r="AS227" s="19">
        <f t="shared" si="89"/>
        <v>63.046023597225975</v>
      </c>
      <c r="AT227" s="107">
        <f t="shared" si="90"/>
        <v>89.44872122762149</v>
      </c>
      <c r="AU227" s="100">
        <f t="shared" si="91"/>
        <v>0</v>
      </c>
      <c r="AV227" s="46">
        <f t="shared" si="92"/>
        <v>0</v>
      </c>
      <c r="AW227" s="48">
        <f t="shared" si="93"/>
        <v>100</v>
      </c>
      <c r="AX227" s="18">
        <f t="shared" si="94"/>
        <v>10</v>
      </c>
      <c r="AY227" s="117">
        <f t="shared" si="95"/>
        <v>25</v>
      </c>
      <c r="AZ227" s="151">
        <v>0</v>
      </c>
      <c r="BA227" s="21">
        <f t="shared" si="96"/>
        <v>0</v>
      </c>
      <c r="BB227" s="20">
        <v>1</v>
      </c>
      <c r="BC227" s="36"/>
      <c r="BD227" s="20">
        <v>2</v>
      </c>
      <c r="BE227" s="20">
        <f t="shared" ref="BE227:BE267" si="100">+BD227*8</f>
        <v>16</v>
      </c>
      <c r="BF227" s="20">
        <v>3</v>
      </c>
      <c r="BG227" s="20">
        <f t="shared" si="76"/>
        <v>24</v>
      </c>
      <c r="BH227" s="28">
        <v>1</v>
      </c>
      <c r="BI227" s="28">
        <v>4</v>
      </c>
      <c r="BJ227" s="28">
        <v>10</v>
      </c>
      <c r="BK227" s="20">
        <v>0</v>
      </c>
      <c r="BL227" s="28" t="s">
        <v>308</v>
      </c>
      <c r="BM227" s="28" t="s">
        <v>308</v>
      </c>
      <c r="BN227" s="71">
        <f t="shared" si="97"/>
        <v>36</v>
      </c>
      <c r="BO227" s="122">
        <f t="shared" si="98"/>
        <v>44</v>
      </c>
      <c r="BP227" s="127">
        <f t="shared" si="99"/>
        <v>34</v>
      </c>
      <c r="BQ227" s="138">
        <v>16</v>
      </c>
      <c r="BR227" s="138">
        <v>31</v>
      </c>
      <c r="BS227" s="62"/>
      <c r="BT227" s="62"/>
      <c r="BU227" s="62"/>
    </row>
    <row r="228" spans="1:73" s="63" customFormat="1" ht="19.5" thickBot="1" x14ac:dyDescent="0.35">
      <c r="A228" s="67" t="s">
        <v>124</v>
      </c>
      <c r="B228" s="67" t="s">
        <v>192</v>
      </c>
      <c r="C228" s="129" t="s">
        <v>199</v>
      </c>
      <c r="D228" s="148">
        <v>4818</v>
      </c>
      <c r="E228" s="148"/>
      <c r="F228" s="16">
        <v>174.9</v>
      </c>
      <c r="G228" s="18">
        <f t="shared" si="77"/>
        <v>10</v>
      </c>
      <c r="H228" s="117">
        <f t="shared" si="78"/>
        <v>3</v>
      </c>
      <c r="I228" s="68" t="s">
        <v>284</v>
      </c>
      <c r="J228" s="69">
        <f t="shared" si="79"/>
        <v>5</v>
      </c>
      <c r="K228" s="17">
        <v>2</v>
      </c>
      <c r="L228" s="17">
        <v>0</v>
      </c>
      <c r="M228" s="17">
        <v>0</v>
      </c>
      <c r="N228" s="17">
        <v>0</v>
      </c>
      <c r="O228" s="17">
        <v>0</v>
      </c>
      <c r="P228" s="17">
        <v>0</v>
      </c>
      <c r="Q228" s="17">
        <v>0</v>
      </c>
      <c r="R228" s="17">
        <v>0</v>
      </c>
      <c r="S228" s="17">
        <v>0</v>
      </c>
      <c r="T228" s="17">
        <v>0</v>
      </c>
      <c r="U228" s="17">
        <v>0</v>
      </c>
      <c r="V228" s="157">
        <v>4230</v>
      </c>
      <c r="W228" s="157">
        <v>4230</v>
      </c>
      <c r="X228" s="84">
        <v>0</v>
      </c>
      <c r="Y228" s="84">
        <v>0</v>
      </c>
      <c r="Z228" s="84">
        <v>0</v>
      </c>
      <c r="AA228" s="168">
        <v>0</v>
      </c>
      <c r="AB228" s="168">
        <v>0</v>
      </c>
      <c r="AC228" s="168">
        <v>0</v>
      </c>
      <c r="AD228" s="88">
        <v>0</v>
      </c>
      <c r="AE228" s="88">
        <v>0</v>
      </c>
      <c r="AF228" s="88">
        <v>0</v>
      </c>
      <c r="AG228" s="80">
        <v>0</v>
      </c>
      <c r="AH228" s="89">
        <f t="shared" si="80"/>
        <v>0</v>
      </c>
      <c r="AI228" s="13">
        <f t="shared" si="81"/>
        <v>126.9</v>
      </c>
      <c r="AJ228" s="13">
        <f t="shared" si="82"/>
        <v>81</v>
      </c>
      <c r="AK228" s="18">
        <v>0</v>
      </c>
      <c r="AL228" s="13">
        <v>81</v>
      </c>
      <c r="AM228" s="50">
        <f t="shared" si="83"/>
        <v>3.8070000000000004</v>
      </c>
      <c r="AN228" s="104">
        <f t="shared" si="84"/>
        <v>1.1421000000000001</v>
      </c>
      <c r="AO228" s="102">
        <f t="shared" si="85"/>
        <v>0.64719000000000004</v>
      </c>
      <c r="AP228" s="19">
        <f t="shared" si="86"/>
        <v>36.170212765957451</v>
      </c>
      <c r="AQ228" s="18">
        <f t="shared" si="87"/>
        <v>3</v>
      </c>
      <c r="AR228" s="117">
        <f t="shared" si="88"/>
        <v>3</v>
      </c>
      <c r="AS228" s="19">
        <f t="shared" si="89"/>
        <v>63.829787234042549</v>
      </c>
      <c r="AT228" s="107">
        <f t="shared" si="90"/>
        <v>116.153798256538</v>
      </c>
      <c r="AU228" s="100">
        <f t="shared" si="91"/>
        <v>0</v>
      </c>
      <c r="AV228" s="46">
        <f t="shared" si="92"/>
        <v>0</v>
      </c>
      <c r="AW228" s="48">
        <f t="shared" si="93"/>
        <v>100</v>
      </c>
      <c r="AX228" s="18">
        <f t="shared" si="94"/>
        <v>10</v>
      </c>
      <c r="AY228" s="117">
        <f t="shared" si="95"/>
        <v>25</v>
      </c>
      <c r="AZ228" s="151">
        <v>0</v>
      </c>
      <c r="BA228" s="21">
        <f t="shared" si="96"/>
        <v>0</v>
      </c>
      <c r="BB228" s="20">
        <v>0</v>
      </c>
      <c r="BC228" s="36" t="s">
        <v>380</v>
      </c>
      <c r="BD228" s="20">
        <v>1</v>
      </c>
      <c r="BE228" s="20">
        <f t="shared" si="100"/>
        <v>8</v>
      </c>
      <c r="BF228" s="20">
        <v>2</v>
      </c>
      <c r="BG228" s="20">
        <f t="shared" si="76"/>
        <v>16</v>
      </c>
      <c r="BH228" s="20">
        <v>0</v>
      </c>
      <c r="BI228" s="20">
        <v>3</v>
      </c>
      <c r="BJ228" s="20">
        <v>10</v>
      </c>
      <c r="BK228" s="20">
        <v>0</v>
      </c>
      <c r="BL228" s="20" t="s">
        <v>308</v>
      </c>
      <c r="BM228" s="20" t="s">
        <v>309</v>
      </c>
      <c r="BN228" s="70">
        <f t="shared" si="97"/>
        <v>38</v>
      </c>
      <c r="BO228" s="123">
        <f t="shared" si="98"/>
        <v>46</v>
      </c>
      <c r="BP228" s="71">
        <f t="shared" si="99"/>
        <v>36</v>
      </c>
      <c r="BQ228" s="138">
        <v>36</v>
      </c>
      <c r="BR228" s="138">
        <v>36</v>
      </c>
    </row>
    <row r="229" spans="1:73" s="63" customFormat="1" ht="19.5" thickBot="1" x14ac:dyDescent="0.35">
      <c r="A229" s="67" t="s">
        <v>124</v>
      </c>
      <c r="B229" s="67" t="s">
        <v>125</v>
      </c>
      <c r="C229" s="129" t="s">
        <v>138</v>
      </c>
      <c r="D229" s="148">
        <v>7222</v>
      </c>
      <c r="E229" s="148"/>
      <c r="F229" s="16">
        <v>133.1</v>
      </c>
      <c r="G229" s="18">
        <f t="shared" si="77"/>
        <v>10</v>
      </c>
      <c r="H229" s="117">
        <f t="shared" si="78"/>
        <v>3</v>
      </c>
      <c r="I229" s="68" t="s">
        <v>284</v>
      </c>
      <c r="J229" s="69">
        <f t="shared" si="79"/>
        <v>5</v>
      </c>
      <c r="K229" s="17">
        <v>1</v>
      </c>
      <c r="L229" s="17">
        <v>0</v>
      </c>
      <c r="M229" s="17">
        <v>0</v>
      </c>
      <c r="N229" s="17">
        <v>0</v>
      </c>
      <c r="O229" s="17">
        <v>0</v>
      </c>
      <c r="P229" s="17">
        <v>0</v>
      </c>
      <c r="Q229" s="17">
        <v>0</v>
      </c>
      <c r="R229" s="17">
        <v>0</v>
      </c>
      <c r="S229" s="17">
        <v>0</v>
      </c>
      <c r="T229" s="17">
        <v>0</v>
      </c>
      <c r="U229" s="17">
        <v>0</v>
      </c>
      <c r="V229" s="157">
        <v>2296</v>
      </c>
      <c r="W229" s="157">
        <v>2296</v>
      </c>
      <c r="X229" s="84">
        <v>3</v>
      </c>
      <c r="Y229" s="84">
        <v>0</v>
      </c>
      <c r="Z229" s="84">
        <v>0</v>
      </c>
      <c r="AA229" s="168">
        <v>0</v>
      </c>
      <c r="AB229" s="168">
        <v>0</v>
      </c>
      <c r="AC229" s="168">
        <v>0</v>
      </c>
      <c r="AD229" s="88">
        <v>0</v>
      </c>
      <c r="AE229" s="88">
        <v>0</v>
      </c>
      <c r="AF229" s="88">
        <v>0</v>
      </c>
      <c r="AG229" s="80">
        <v>0</v>
      </c>
      <c r="AH229" s="89">
        <f t="shared" si="80"/>
        <v>3</v>
      </c>
      <c r="AI229" s="13">
        <f t="shared" si="81"/>
        <v>68.88</v>
      </c>
      <c r="AJ229" s="13">
        <f t="shared" si="82"/>
        <v>44</v>
      </c>
      <c r="AK229" s="18">
        <v>0</v>
      </c>
      <c r="AL229" s="13">
        <v>44</v>
      </c>
      <c r="AM229" s="50">
        <f t="shared" si="83"/>
        <v>2.0663999999999998</v>
      </c>
      <c r="AN229" s="104">
        <f t="shared" si="84"/>
        <v>0.61991999999999992</v>
      </c>
      <c r="AO229" s="102">
        <f t="shared" si="85"/>
        <v>0.35128799999999999</v>
      </c>
      <c r="AP229" s="19">
        <f t="shared" si="86"/>
        <v>36.120789779326365</v>
      </c>
      <c r="AQ229" s="18">
        <f t="shared" si="87"/>
        <v>3</v>
      </c>
      <c r="AR229" s="117">
        <f t="shared" si="88"/>
        <v>3</v>
      </c>
      <c r="AS229" s="19">
        <f t="shared" si="89"/>
        <v>63.879210220673642</v>
      </c>
      <c r="AT229" s="107">
        <f t="shared" si="90"/>
        <v>42.060481860980332</v>
      </c>
      <c r="AU229" s="100">
        <f t="shared" si="91"/>
        <v>41.539739684297977</v>
      </c>
      <c r="AV229" s="46">
        <f t="shared" si="92"/>
        <v>41.539739684297977</v>
      </c>
      <c r="AW229" s="48">
        <f t="shared" si="93"/>
        <v>1.2380794361879359</v>
      </c>
      <c r="AX229" s="18">
        <f t="shared" si="94"/>
        <v>0</v>
      </c>
      <c r="AY229" s="117">
        <f t="shared" si="95"/>
        <v>0</v>
      </c>
      <c r="AZ229" s="151">
        <v>1</v>
      </c>
      <c r="BA229" s="21">
        <f t="shared" si="96"/>
        <v>13.846579894765993</v>
      </c>
      <c r="BB229" s="20">
        <v>0</v>
      </c>
      <c r="BC229" s="36" t="s">
        <v>382</v>
      </c>
      <c r="BD229" s="20">
        <v>1</v>
      </c>
      <c r="BE229" s="20">
        <f t="shared" si="100"/>
        <v>8</v>
      </c>
      <c r="BF229" s="20">
        <v>1</v>
      </c>
      <c r="BG229" s="20">
        <f t="shared" si="76"/>
        <v>8</v>
      </c>
      <c r="BH229" s="20">
        <v>1</v>
      </c>
      <c r="BI229" s="20">
        <v>4</v>
      </c>
      <c r="BJ229" s="20">
        <v>10</v>
      </c>
      <c r="BK229" s="20">
        <v>0</v>
      </c>
      <c r="BL229" s="28" t="s">
        <v>308</v>
      </c>
      <c r="BM229" s="28" t="s">
        <v>309</v>
      </c>
      <c r="BN229" s="70">
        <f t="shared" si="97"/>
        <v>28</v>
      </c>
      <c r="BO229" s="120">
        <f t="shared" si="98"/>
        <v>21</v>
      </c>
      <c r="BP229" s="71">
        <f t="shared" si="99"/>
        <v>11</v>
      </c>
      <c r="BQ229" s="138">
        <v>18</v>
      </c>
      <c r="BR229" s="138">
        <v>32</v>
      </c>
      <c r="BS229" s="62"/>
      <c r="BT229" s="62"/>
      <c r="BU229" s="62"/>
    </row>
    <row r="230" spans="1:73" s="63" customFormat="1" ht="19.5" thickBot="1" x14ac:dyDescent="0.35">
      <c r="A230" s="67" t="s">
        <v>216</v>
      </c>
      <c r="B230" s="67" t="s">
        <v>228</v>
      </c>
      <c r="C230" s="129" t="s">
        <v>241</v>
      </c>
      <c r="D230" s="148">
        <v>23961</v>
      </c>
      <c r="E230" s="148"/>
      <c r="F230" s="20">
        <v>76.2</v>
      </c>
      <c r="G230" s="18">
        <f t="shared" si="77"/>
        <v>8</v>
      </c>
      <c r="H230" s="117">
        <f t="shared" si="78"/>
        <v>0</v>
      </c>
      <c r="I230" s="68" t="s">
        <v>284</v>
      </c>
      <c r="J230" s="69">
        <f t="shared" si="79"/>
        <v>5</v>
      </c>
      <c r="K230" s="17">
        <v>5</v>
      </c>
      <c r="L230" s="17">
        <v>1</v>
      </c>
      <c r="M230" s="17">
        <v>0</v>
      </c>
      <c r="N230" s="17">
        <v>1</v>
      </c>
      <c r="O230" s="17">
        <v>0</v>
      </c>
      <c r="P230" s="17">
        <v>0</v>
      </c>
      <c r="Q230" s="17">
        <v>0</v>
      </c>
      <c r="R230" s="17">
        <v>0</v>
      </c>
      <c r="S230" s="17">
        <v>0</v>
      </c>
      <c r="T230" s="17">
        <v>0</v>
      </c>
      <c r="U230" s="17">
        <v>0</v>
      </c>
      <c r="V230" s="157">
        <v>21009</v>
      </c>
      <c r="W230" s="157">
        <v>21009</v>
      </c>
      <c r="X230" s="84">
        <v>3</v>
      </c>
      <c r="Y230" s="84">
        <v>0</v>
      </c>
      <c r="Z230" s="84">
        <v>0</v>
      </c>
      <c r="AA230" s="168">
        <v>0</v>
      </c>
      <c r="AB230" s="168">
        <v>0</v>
      </c>
      <c r="AC230" s="168">
        <v>0</v>
      </c>
      <c r="AD230" s="88">
        <v>0</v>
      </c>
      <c r="AE230" s="88">
        <v>0</v>
      </c>
      <c r="AF230" s="88">
        <v>0</v>
      </c>
      <c r="AG230" s="80">
        <v>0</v>
      </c>
      <c r="AH230" s="89">
        <f t="shared" si="80"/>
        <v>3</v>
      </c>
      <c r="AI230" s="13">
        <f t="shared" si="81"/>
        <v>630.27</v>
      </c>
      <c r="AJ230" s="13">
        <f t="shared" si="82"/>
        <v>404</v>
      </c>
      <c r="AK230" s="18">
        <v>5</v>
      </c>
      <c r="AL230" s="13">
        <v>399</v>
      </c>
      <c r="AM230" s="50">
        <f t="shared" si="83"/>
        <v>18.908100000000001</v>
      </c>
      <c r="AN230" s="104">
        <f t="shared" si="84"/>
        <v>5.6724300000000003</v>
      </c>
      <c r="AO230" s="102">
        <f t="shared" si="85"/>
        <v>3.2143770000000003</v>
      </c>
      <c r="AP230" s="19">
        <f t="shared" si="86"/>
        <v>35.900487092833231</v>
      </c>
      <c r="AQ230" s="18">
        <f t="shared" si="87"/>
        <v>3</v>
      </c>
      <c r="AR230" s="117">
        <f t="shared" si="88"/>
        <v>3</v>
      </c>
      <c r="AS230" s="19">
        <f t="shared" si="89"/>
        <v>64.099512907166769</v>
      </c>
      <c r="AT230" s="107">
        <f t="shared" si="90"/>
        <v>116.00061349693253</v>
      </c>
      <c r="AU230" s="100">
        <f t="shared" si="91"/>
        <v>12.5203455615375</v>
      </c>
      <c r="AV230" s="46">
        <f t="shared" si="92"/>
        <v>12.5203455615375</v>
      </c>
      <c r="AW230" s="48">
        <f t="shared" si="93"/>
        <v>89.206655737326273</v>
      </c>
      <c r="AX230" s="18">
        <f t="shared" si="94"/>
        <v>8</v>
      </c>
      <c r="AY230" s="117">
        <f t="shared" si="95"/>
        <v>20</v>
      </c>
      <c r="AZ230" s="151">
        <v>2</v>
      </c>
      <c r="BA230" s="21">
        <f t="shared" si="96"/>
        <v>8.3468970410249987</v>
      </c>
      <c r="BB230" s="20">
        <v>1</v>
      </c>
      <c r="BC230" s="36"/>
      <c r="BD230" s="20">
        <v>18</v>
      </c>
      <c r="BE230" s="20">
        <f t="shared" si="100"/>
        <v>144</v>
      </c>
      <c r="BF230" s="20">
        <v>26</v>
      </c>
      <c r="BG230" s="20">
        <f t="shared" si="76"/>
        <v>208</v>
      </c>
      <c r="BH230" s="20">
        <v>9</v>
      </c>
      <c r="BI230" s="20">
        <v>18</v>
      </c>
      <c r="BJ230" s="20">
        <v>5</v>
      </c>
      <c r="BK230" s="20">
        <v>0</v>
      </c>
      <c r="BL230" s="20" t="s">
        <v>308</v>
      </c>
      <c r="BM230" s="20" t="s">
        <v>309</v>
      </c>
      <c r="BN230" s="71">
        <f t="shared" si="97"/>
        <v>29</v>
      </c>
      <c r="BO230" s="123">
        <f t="shared" si="98"/>
        <v>33</v>
      </c>
      <c r="BP230" s="71">
        <f t="shared" si="99"/>
        <v>28</v>
      </c>
      <c r="BQ230" s="138">
        <v>99</v>
      </c>
      <c r="BR230" s="138">
        <v>166</v>
      </c>
      <c r="BS230" s="62"/>
      <c r="BT230" s="62"/>
      <c r="BU230" s="52"/>
    </row>
    <row r="231" spans="1:73" s="63" customFormat="1" ht="19.5" thickBot="1" x14ac:dyDescent="0.35">
      <c r="A231" s="67" t="s">
        <v>79</v>
      </c>
      <c r="B231" s="67" t="s">
        <v>93</v>
      </c>
      <c r="C231" s="129" t="s">
        <v>96</v>
      </c>
      <c r="D231" s="148">
        <v>26421</v>
      </c>
      <c r="E231" s="148"/>
      <c r="F231" s="16">
        <v>126.8</v>
      </c>
      <c r="G231" s="18">
        <f t="shared" si="77"/>
        <v>10</v>
      </c>
      <c r="H231" s="117">
        <f t="shared" si="78"/>
        <v>3</v>
      </c>
      <c r="I231" s="68" t="s">
        <v>282</v>
      </c>
      <c r="J231" s="69">
        <f t="shared" si="79"/>
        <v>10</v>
      </c>
      <c r="K231" s="17">
        <v>2</v>
      </c>
      <c r="L231" s="17">
        <v>2</v>
      </c>
      <c r="M231" s="17">
        <v>0</v>
      </c>
      <c r="N231" s="17">
        <v>0</v>
      </c>
      <c r="O231" s="17">
        <v>0</v>
      </c>
      <c r="P231" s="17">
        <v>0</v>
      </c>
      <c r="Q231" s="17">
        <v>0</v>
      </c>
      <c r="R231" s="17">
        <v>0</v>
      </c>
      <c r="S231" s="17">
        <v>0</v>
      </c>
      <c r="T231" s="17">
        <v>0</v>
      </c>
      <c r="U231" s="17">
        <v>0</v>
      </c>
      <c r="V231" s="157">
        <v>4206</v>
      </c>
      <c r="W231" s="157">
        <v>4206</v>
      </c>
      <c r="X231" s="84">
        <v>2</v>
      </c>
      <c r="Y231" s="84">
        <v>0</v>
      </c>
      <c r="Z231" s="84">
        <v>0</v>
      </c>
      <c r="AA231" s="168">
        <v>2</v>
      </c>
      <c r="AB231" s="168">
        <v>0</v>
      </c>
      <c r="AC231" s="168">
        <v>0</v>
      </c>
      <c r="AD231" s="88">
        <v>0</v>
      </c>
      <c r="AE231" s="88">
        <v>0</v>
      </c>
      <c r="AF231" s="88">
        <v>0</v>
      </c>
      <c r="AG231" s="80">
        <v>0</v>
      </c>
      <c r="AH231" s="89">
        <f t="shared" si="80"/>
        <v>4</v>
      </c>
      <c r="AI231" s="13">
        <f t="shared" si="81"/>
        <v>126.18</v>
      </c>
      <c r="AJ231" s="13">
        <f t="shared" si="82"/>
        <v>81</v>
      </c>
      <c r="AK231" s="18">
        <v>1</v>
      </c>
      <c r="AL231" s="13">
        <v>80</v>
      </c>
      <c r="AM231" s="50">
        <f t="shared" si="83"/>
        <v>3.7854000000000001</v>
      </c>
      <c r="AN231" s="104">
        <f t="shared" si="84"/>
        <v>1.1356200000000001</v>
      </c>
      <c r="AO231" s="102">
        <f t="shared" si="85"/>
        <v>0.64351799999999992</v>
      </c>
      <c r="AP231" s="19">
        <f t="shared" si="86"/>
        <v>35.805991440798863</v>
      </c>
      <c r="AQ231" s="18">
        <f t="shared" si="87"/>
        <v>3</v>
      </c>
      <c r="AR231" s="117">
        <f t="shared" si="88"/>
        <v>3</v>
      </c>
      <c r="AS231" s="19">
        <f t="shared" si="89"/>
        <v>64.194008559201137</v>
      </c>
      <c r="AT231" s="107">
        <f t="shared" si="90"/>
        <v>21.061042352674011</v>
      </c>
      <c r="AU231" s="100">
        <f t="shared" si="91"/>
        <v>7.5697361946936148</v>
      </c>
      <c r="AV231" s="46">
        <f t="shared" si="92"/>
        <v>15.13947238938723</v>
      </c>
      <c r="AW231" s="48">
        <f t="shared" si="93"/>
        <v>28.116224563476795</v>
      </c>
      <c r="AX231" s="18">
        <f t="shared" si="94"/>
        <v>3</v>
      </c>
      <c r="AY231" s="117">
        <f t="shared" si="95"/>
        <v>3</v>
      </c>
      <c r="AZ231" s="151">
        <v>0</v>
      </c>
      <c r="BA231" s="21">
        <f t="shared" si="96"/>
        <v>0</v>
      </c>
      <c r="BB231" s="155">
        <v>0</v>
      </c>
      <c r="BC231" s="36"/>
      <c r="BD231" s="20">
        <v>3</v>
      </c>
      <c r="BE231" s="20">
        <f t="shared" si="100"/>
        <v>24</v>
      </c>
      <c r="BF231" s="20">
        <v>8</v>
      </c>
      <c r="BG231" s="20">
        <f t="shared" si="76"/>
        <v>64</v>
      </c>
      <c r="BH231" s="20">
        <v>0</v>
      </c>
      <c r="BI231" s="20">
        <v>6</v>
      </c>
      <c r="BJ231" s="20">
        <v>5</v>
      </c>
      <c r="BK231" s="20">
        <v>0</v>
      </c>
      <c r="BL231" s="20" t="s">
        <v>308</v>
      </c>
      <c r="BM231" s="20" t="s">
        <v>357</v>
      </c>
      <c r="BN231" s="70">
        <f t="shared" si="97"/>
        <v>31</v>
      </c>
      <c r="BO231" s="123">
        <f t="shared" si="98"/>
        <v>24</v>
      </c>
      <c r="BP231" s="71">
        <f t="shared" si="99"/>
        <v>19</v>
      </c>
      <c r="BQ231" s="138">
        <v>24</v>
      </c>
      <c r="BR231" s="138">
        <v>116</v>
      </c>
      <c r="BS231" s="62"/>
      <c r="BT231" s="62"/>
      <c r="BU231" s="62"/>
    </row>
    <row r="232" spans="1:73" s="63" customFormat="1" ht="19.5" thickBot="1" x14ac:dyDescent="0.35">
      <c r="A232" s="67" t="s">
        <v>79</v>
      </c>
      <c r="B232" s="67" t="s">
        <v>107</v>
      </c>
      <c r="C232" s="129" t="s">
        <v>120</v>
      </c>
      <c r="D232" s="148">
        <v>25995</v>
      </c>
      <c r="E232" s="148"/>
      <c r="F232" s="16">
        <v>247.3</v>
      </c>
      <c r="G232" s="18">
        <f t="shared" si="77"/>
        <v>10</v>
      </c>
      <c r="H232" s="117">
        <f t="shared" si="78"/>
        <v>3</v>
      </c>
      <c r="I232" s="68" t="s">
        <v>285</v>
      </c>
      <c r="J232" s="69">
        <f t="shared" si="79"/>
        <v>3</v>
      </c>
      <c r="K232" s="17">
        <v>3</v>
      </c>
      <c r="L232" s="17">
        <v>1</v>
      </c>
      <c r="M232" s="17">
        <v>1</v>
      </c>
      <c r="N232" s="17">
        <v>1</v>
      </c>
      <c r="O232" s="17">
        <v>0</v>
      </c>
      <c r="P232" s="17">
        <v>0</v>
      </c>
      <c r="Q232" s="17">
        <v>0</v>
      </c>
      <c r="R232" s="17">
        <v>0</v>
      </c>
      <c r="S232" s="17">
        <v>0</v>
      </c>
      <c r="T232" s="17">
        <v>0</v>
      </c>
      <c r="U232" s="17">
        <v>0</v>
      </c>
      <c r="V232" s="157">
        <v>18042</v>
      </c>
      <c r="W232" s="157">
        <v>18042</v>
      </c>
      <c r="X232" s="84">
        <v>2</v>
      </c>
      <c r="Y232" s="84">
        <v>0</v>
      </c>
      <c r="Z232" s="84">
        <v>0</v>
      </c>
      <c r="AA232" s="168">
        <v>0</v>
      </c>
      <c r="AB232" s="168">
        <v>0</v>
      </c>
      <c r="AC232" s="168">
        <v>0</v>
      </c>
      <c r="AD232" s="88">
        <v>0</v>
      </c>
      <c r="AE232" s="88">
        <v>0</v>
      </c>
      <c r="AF232" s="88">
        <v>0</v>
      </c>
      <c r="AG232" s="80">
        <v>0</v>
      </c>
      <c r="AH232" s="89">
        <f t="shared" si="80"/>
        <v>2</v>
      </c>
      <c r="AI232" s="13">
        <f t="shared" si="81"/>
        <v>541.26</v>
      </c>
      <c r="AJ232" s="13">
        <f t="shared" si="82"/>
        <v>348</v>
      </c>
      <c r="AK232" s="18">
        <v>0</v>
      </c>
      <c r="AL232" s="13">
        <v>348</v>
      </c>
      <c r="AM232" s="50">
        <f t="shared" si="83"/>
        <v>16.2378</v>
      </c>
      <c r="AN232" s="104">
        <f t="shared" si="84"/>
        <v>4.87134</v>
      </c>
      <c r="AO232" s="102">
        <f t="shared" si="85"/>
        <v>2.7604259999999998</v>
      </c>
      <c r="AP232" s="19">
        <f t="shared" si="86"/>
        <v>35.705575878505705</v>
      </c>
      <c r="AQ232" s="18">
        <f t="shared" si="87"/>
        <v>3</v>
      </c>
      <c r="AR232" s="117">
        <f t="shared" si="88"/>
        <v>3</v>
      </c>
      <c r="AS232" s="19">
        <f t="shared" si="89"/>
        <v>64.294424121494288</v>
      </c>
      <c r="AT232" s="107">
        <f t="shared" si="90"/>
        <v>91.82368147720716</v>
      </c>
      <c r="AU232" s="100">
        <f t="shared" si="91"/>
        <v>7.6937872667820733</v>
      </c>
      <c r="AV232" s="46">
        <f t="shared" si="92"/>
        <v>7.6937872667820733</v>
      </c>
      <c r="AW232" s="48">
        <f t="shared" si="93"/>
        <v>91.621129600764434</v>
      </c>
      <c r="AX232" s="18">
        <f t="shared" si="94"/>
        <v>8</v>
      </c>
      <c r="AY232" s="117">
        <f t="shared" si="95"/>
        <v>20</v>
      </c>
      <c r="AZ232" s="151">
        <v>5</v>
      </c>
      <c r="BA232" s="21">
        <f t="shared" si="96"/>
        <v>19.234468166955182</v>
      </c>
      <c r="BB232" s="155">
        <v>1</v>
      </c>
      <c r="BC232" s="36"/>
      <c r="BD232" s="20">
        <v>8</v>
      </c>
      <c r="BE232" s="20">
        <f t="shared" si="100"/>
        <v>64</v>
      </c>
      <c r="BF232" s="20">
        <v>28</v>
      </c>
      <c r="BG232" s="20">
        <f t="shared" si="76"/>
        <v>224</v>
      </c>
      <c r="BH232" s="20">
        <v>3</v>
      </c>
      <c r="BI232" s="20">
        <v>23</v>
      </c>
      <c r="BJ232" s="20">
        <v>5</v>
      </c>
      <c r="BK232" s="20">
        <v>0</v>
      </c>
      <c r="BL232" s="20" t="s">
        <v>308</v>
      </c>
      <c r="BM232" s="20" t="s">
        <v>357</v>
      </c>
      <c r="BN232" s="71">
        <f t="shared" si="97"/>
        <v>29</v>
      </c>
      <c r="BO232" s="123">
        <f t="shared" si="98"/>
        <v>34</v>
      </c>
      <c r="BP232" s="71">
        <f t="shared" si="99"/>
        <v>29</v>
      </c>
      <c r="BQ232" s="138">
        <v>355</v>
      </c>
      <c r="BR232" s="138">
        <v>183</v>
      </c>
      <c r="BS232" s="62"/>
      <c r="BT232" s="62"/>
      <c r="BU232" s="62"/>
    </row>
    <row r="233" spans="1:73" s="63" customFormat="1" ht="19.5" thickBot="1" x14ac:dyDescent="0.35">
      <c r="A233" s="67" t="s">
        <v>79</v>
      </c>
      <c r="B233" s="67" t="s">
        <v>107</v>
      </c>
      <c r="C233" s="129" t="s">
        <v>117</v>
      </c>
      <c r="D233" s="148">
        <v>11614</v>
      </c>
      <c r="E233" s="148"/>
      <c r="F233" s="16">
        <v>342.6</v>
      </c>
      <c r="G233" s="18">
        <f t="shared" si="77"/>
        <v>10</v>
      </c>
      <c r="H233" s="117">
        <f t="shared" si="78"/>
        <v>3</v>
      </c>
      <c r="I233" s="68" t="s">
        <v>283</v>
      </c>
      <c r="J233" s="69">
        <f t="shared" si="79"/>
        <v>8</v>
      </c>
      <c r="K233" s="17">
        <v>3</v>
      </c>
      <c r="L233" s="17">
        <v>0</v>
      </c>
      <c r="M233" s="17">
        <v>0</v>
      </c>
      <c r="N233" s="17">
        <v>0</v>
      </c>
      <c r="O233" s="17">
        <v>0</v>
      </c>
      <c r="P233" s="17">
        <v>0</v>
      </c>
      <c r="Q233" s="17">
        <v>0</v>
      </c>
      <c r="R233" s="17">
        <v>0</v>
      </c>
      <c r="S233" s="17">
        <v>0</v>
      </c>
      <c r="T233" s="17">
        <v>0</v>
      </c>
      <c r="U233" s="17">
        <v>0</v>
      </c>
      <c r="V233" s="157">
        <v>7434</v>
      </c>
      <c r="W233" s="157">
        <v>7434</v>
      </c>
      <c r="X233" s="84">
        <v>0</v>
      </c>
      <c r="Y233" s="84">
        <v>0</v>
      </c>
      <c r="Z233" s="84">
        <v>0</v>
      </c>
      <c r="AA233" s="207">
        <v>0</v>
      </c>
      <c r="AB233" s="207">
        <v>0</v>
      </c>
      <c r="AC233" s="207">
        <v>0</v>
      </c>
      <c r="AD233" s="88">
        <v>0</v>
      </c>
      <c r="AE233" s="88">
        <v>0</v>
      </c>
      <c r="AF233" s="88">
        <v>0</v>
      </c>
      <c r="AG233" s="80">
        <v>0</v>
      </c>
      <c r="AH233" s="89">
        <f t="shared" si="80"/>
        <v>0</v>
      </c>
      <c r="AI233" s="13">
        <f t="shared" si="81"/>
        <v>223.02</v>
      </c>
      <c r="AJ233" s="13">
        <f t="shared" si="82"/>
        <v>147</v>
      </c>
      <c r="AK233" s="18">
        <v>0</v>
      </c>
      <c r="AL233" s="13">
        <v>147</v>
      </c>
      <c r="AM233" s="50">
        <f t="shared" si="83"/>
        <v>6.6906000000000008</v>
      </c>
      <c r="AN233" s="104">
        <f t="shared" si="84"/>
        <v>2.00718</v>
      </c>
      <c r="AO233" s="102">
        <f t="shared" si="85"/>
        <v>1.1374020000000002</v>
      </c>
      <c r="AP233" s="19">
        <f t="shared" si="86"/>
        <v>34.086629001883239</v>
      </c>
      <c r="AQ233" s="18">
        <f t="shared" si="87"/>
        <v>3</v>
      </c>
      <c r="AR233" s="117">
        <f t="shared" si="88"/>
        <v>3</v>
      </c>
      <c r="AS233" s="19">
        <f t="shared" si="89"/>
        <v>65.913370998116761</v>
      </c>
      <c r="AT233" s="107">
        <f t="shared" si="90"/>
        <v>84.683847081109022</v>
      </c>
      <c r="AU233" s="100">
        <f t="shared" si="91"/>
        <v>0</v>
      </c>
      <c r="AV233" s="46">
        <f t="shared" si="92"/>
        <v>0</v>
      </c>
      <c r="AW233" s="48">
        <f t="shared" si="93"/>
        <v>100</v>
      </c>
      <c r="AX233" s="18">
        <f t="shared" si="94"/>
        <v>10</v>
      </c>
      <c r="AY233" s="117">
        <f t="shared" si="95"/>
        <v>25</v>
      </c>
      <c r="AZ233" s="151">
        <v>2</v>
      </c>
      <c r="BA233" s="21">
        <f t="shared" si="96"/>
        <v>17.220595832615807</v>
      </c>
      <c r="BB233" s="155">
        <v>0</v>
      </c>
      <c r="BC233" s="36"/>
      <c r="BD233" s="20">
        <v>1</v>
      </c>
      <c r="BE233" s="20">
        <f t="shared" si="100"/>
        <v>8</v>
      </c>
      <c r="BF233" s="20">
        <v>7</v>
      </c>
      <c r="BG233" s="20">
        <f t="shared" si="76"/>
        <v>56</v>
      </c>
      <c r="BH233" s="20">
        <v>0</v>
      </c>
      <c r="BI233" s="20">
        <v>11</v>
      </c>
      <c r="BJ233" s="20">
        <v>0</v>
      </c>
      <c r="BK233" s="20">
        <v>0</v>
      </c>
      <c r="BL233" s="20" t="s">
        <v>308</v>
      </c>
      <c r="BM233" s="20" t="s">
        <v>357</v>
      </c>
      <c r="BN233" s="76">
        <f t="shared" si="97"/>
        <v>31</v>
      </c>
      <c r="BO233" s="122">
        <f t="shared" si="98"/>
        <v>39</v>
      </c>
      <c r="BP233" s="127">
        <f t="shared" si="99"/>
        <v>39</v>
      </c>
      <c r="BQ233" s="138">
        <v>138</v>
      </c>
      <c r="BR233" s="138">
        <v>43</v>
      </c>
      <c r="BS233" s="62"/>
      <c r="BT233" s="62"/>
      <c r="BU233" s="62"/>
    </row>
    <row r="234" spans="1:73" s="63" customFormat="1" ht="19.5" thickBot="1" x14ac:dyDescent="0.35">
      <c r="A234" s="67" t="s">
        <v>79</v>
      </c>
      <c r="B234" s="67" t="s">
        <v>80</v>
      </c>
      <c r="C234" s="129" t="s">
        <v>88</v>
      </c>
      <c r="D234" s="148">
        <v>10934</v>
      </c>
      <c r="E234" s="148"/>
      <c r="F234" s="16">
        <v>472.2</v>
      </c>
      <c r="G234" s="18">
        <f t="shared" si="77"/>
        <v>10</v>
      </c>
      <c r="H234" s="117">
        <f t="shared" si="78"/>
        <v>3</v>
      </c>
      <c r="I234" s="68" t="s">
        <v>285</v>
      </c>
      <c r="J234" s="69">
        <f t="shared" si="79"/>
        <v>3</v>
      </c>
      <c r="K234" s="17">
        <v>2</v>
      </c>
      <c r="L234" s="17">
        <v>0</v>
      </c>
      <c r="M234" s="17">
        <v>0</v>
      </c>
      <c r="N234" s="17">
        <v>0</v>
      </c>
      <c r="O234" s="17">
        <v>0</v>
      </c>
      <c r="P234" s="17">
        <v>0</v>
      </c>
      <c r="Q234" s="17">
        <v>0</v>
      </c>
      <c r="R234" s="17">
        <v>0</v>
      </c>
      <c r="S234" s="17">
        <v>0</v>
      </c>
      <c r="T234" s="17">
        <v>0</v>
      </c>
      <c r="U234" s="17">
        <v>0</v>
      </c>
      <c r="V234" s="157">
        <v>5710</v>
      </c>
      <c r="W234" s="157">
        <v>5710</v>
      </c>
      <c r="X234" s="84">
        <v>1</v>
      </c>
      <c r="Y234" s="84">
        <v>0</v>
      </c>
      <c r="Z234" s="84">
        <v>0</v>
      </c>
      <c r="AA234" s="168">
        <v>0</v>
      </c>
      <c r="AB234" s="168">
        <v>0</v>
      </c>
      <c r="AC234" s="168">
        <v>0</v>
      </c>
      <c r="AD234" s="88">
        <v>1</v>
      </c>
      <c r="AE234" s="88">
        <v>0</v>
      </c>
      <c r="AF234" s="88">
        <v>0</v>
      </c>
      <c r="AG234" s="80">
        <v>0</v>
      </c>
      <c r="AH234" s="89">
        <f t="shared" si="80"/>
        <v>2</v>
      </c>
      <c r="AI234" s="13">
        <f t="shared" si="81"/>
        <v>171.3</v>
      </c>
      <c r="AJ234" s="13">
        <f t="shared" si="82"/>
        <v>113</v>
      </c>
      <c r="AK234" s="18">
        <v>0</v>
      </c>
      <c r="AL234" s="13">
        <v>113</v>
      </c>
      <c r="AM234" s="50">
        <f t="shared" si="83"/>
        <v>5.1390000000000011</v>
      </c>
      <c r="AN234" s="104">
        <f t="shared" si="84"/>
        <v>1.5417000000000005</v>
      </c>
      <c r="AO234" s="102">
        <f t="shared" si="85"/>
        <v>0.87363000000000013</v>
      </c>
      <c r="AP234" s="19">
        <f t="shared" si="86"/>
        <v>34.03385872737887</v>
      </c>
      <c r="AQ234" s="18">
        <f t="shared" si="87"/>
        <v>3</v>
      </c>
      <c r="AR234" s="117">
        <f t="shared" si="88"/>
        <v>3</v>
      </c>
      <c r="AS234" s="19">
        <f t="shared" si="89"/>
        <v>65.96614127262113</v>
      </c>
      <c r="AT234" s="107">
        <f t="shared" si="90"/>
        <v>69.09026888604356</v>
      </c>
      <c r="AU234" s="100">
        <f t="shared" si="91"/>
        <v>9.1457837936711179</v>
      </c>
      <c r="AV234" s="46">
        <f t="shared" si="92"/>
        <v>18.291567587342236</v>
      </c>
      <c r="AW234" s="48">
        <f t="shared" si="93"/>
        <v>73.525117383010809</v>
      </c>
      <c r="AX234" s="18">
        <f t="shared" si="94"/>
        <v>5</v>
      </c>
      <c r="AY234" s="117">
        <f t="shared" si="95"/>
        <v>8</v>
      </c>
      <c r="AZ234" s="151">
        <v>1</v>
      </c>
      <c r="BA234" s="21">
        <f t="shared" si="96"/>
        <v>9.1457837936711179</v>
      </c>
      <c r="BB234" s="155">
        <v>0</v>
      </c>
      <c r="BC234" s="36"/>
      <c r="BD234" s="20">
        <v>3</v>
      </c>
      <c r="BE234" s="20">
        <f t="shared" si="100"/>
        <v>24</v>
      </c>
      <c r="BF234" s="20">
        <v>27</v>
      </c>
      <c r="BG234" s="20">
        <f t="shared" si="76"/>
        <v>216</v>
      </c>
      <c r="BH234" s="20">
        <v>0</v>
      </c>
      <c r="BI234" s="20">
        <v>8</v>
      </c>
      <c r="BJ234" s="20">
        <v>5</v>
      </c>
      <c r="BK234" s="20">
        <v>0</v>
      </c>
      <c r="BL234" s="20" t="s">
        <v>308</v>
      </c>
      <c r="BM234" s="20" t="s">
        <v>357</v>
      </c>
      <c r="BN234" s="71">
        <f t="shared" si="97"/>
        <v>26</v>
      </c>
      <c r="BO234" s="123">
        <f t="shared" si="98"/>
        <v>22</v>
      </c>
      <c r="BP234" s="71">
        <f t="shared" si="99"/>
        <v>17</v>
      </c>
      <c r="BQ234" s="138">
        <v>35</v>
      </c>
      <c r="BR234" s="138">
        <v>67</v>
      </c>
      <c r="BS234" s="62"/>
      <c r="BT234" s="62"/>
      <c r="BU234" s="62"/>
    </row>
    <row r="235" spans="1:73" s="63" customFormat="1" ht="19.5" thickBot="1" x14ac:dyDescent="0.35">
      <c r="A235" s="67" t="s">
        <v>2</v>
      </c>
      <c r="B235" s="67" t="s">
        <v>36</v>
      </c>
      <c r="C235" s="129" t="s">
        <v>47</v>
      </c>
      <c r="D235" s="148">
        <v>7797</v>
      </c>
      <c r="E235" s="148"/>
      <c r="F235" s="16">
        <v>146.5</v>
      </c>
      <c r="G235" s="18">
        <f t="shared" si="77"/>
        <v>10</v>
      </c>
      <c r="H235" s="117">
        <f t="shared" si="78"/>
        <v>3</v>
      </c>
      <c r="I235" s="68" t="s">
        <v>284</v>
      </c>
      <c r="J235" s="69">
        <f t="shared" si="79"/>
        <v>5</v>
      </c>
      <c r="K235" s="26">
        <v>1</v>
      </c>
      <c r="L235" s="26">
        <v>0</v>
      </c>
      <c r="M235" s="26">
        <v>0</v>
      </c>
      <c r="N235" s="26">
        <v>0</v>
      </c>
      <c r="O235" s="26">
        <v>0</v>
      </c>
      <c r="P235" s="26">
        <v>0</v>
      </c>
      <c r="Q235" s="26">
        <v>0</v>
      </c>
      <c r="R235" s="17">
        <v>0</v>
      </c>
      <c r="S235" s="26">
        <v>0</v>
      </c>
      <c r="T235" s="26">
        <v>0</v>
      </c>
      <c r="U235" s="26">
        <v>0</v>
      </c>
      <c r="V235" s="157">
        <v>4560</v>
      </c>
      <c r="W235" s="157">
        <v>4560</v>
      </c>
      <c r="X235" s="84">
        <v>1</v>
      </c>
      <c r="Y235" s="84">
        <v>0</v>
      </c>
      <c r="Z235" s="84">
        <v>0</v>
      </c>
      <c r="AA235" s="168">
        <v>0</v>
      </c>
      <c r="AB235" s="168">
        <v>0</v>
      </c>
      <c r="AC235" s="168">
        <v>0</v>
      </c>
      <c r="AD235" s="88">
        <v>0</v>
      </c>
      <c r="AE235" s="88">
        <v>0</v>
      </c>
      <c r="AF235" s="88">
        <v>0</v>
      </c>
      <c r="AG235" s="80">
        <v>0</v>
      </c>
      <c r="AH235" s="89">
        <f t="shared" si="80"/>
        <v>1</v>
      </c>
      <c r="AI235" s="13">
        <f t="shared" si="81"/>
        <v>136.80000000000001</v>
      </c>
      <c r="AJ235" s="13">
        <f t="shared" si="82"/>
        <v>91</v>
      </c>
      <c r="AK235" s="18">
        <v>0</v>
      </c>
      <c r="AL235" s="13">
        <v>91</v>
      </c>
      <c r="AM235" s="50">
        <f t="shared" si="83"/>
        <v>4.1040000000000001</v>
      </c>
      <c r="AN235" s="104">
        <f t="shared" si="84"/>
        <v>1.2312000000000001</v>
      </c>
      <c r="AO235" s="102">
        <f t="shared" si="85"/>
        <v>0.69767999999999997</v>
      </c>
      <c r="AP235" s="19">
        <f t="shared" si="86"/>
        <v>33.479532163742697</v>
      </c>
      <c r="AQ235" s="18">
        <f t="shared" si="87"/>
        <v>3</v>
      </c>
      <c r="AR235" s="117">
        <f t="shared" si="88"/>
        <v>3</v>
      </c>
      <c r="AS235" s="19">
        <f t="shared" si="89"/>
        <v>66.520467836257296</v>
      </c>
      <c r="AT235" s="107">
        <f t="shared" si="90"/>
        <v>77.374374759522908</v>
      </c>
      <c r="AU235" s="100">
        <f t="shared" si="91"/>
        <v>12.825445684237527</v>
      </c>
      <c r="AV235" s="46">
        <f t="shared" si="92"/>
        <v>12.825445684237527</v>
      </c>
      <c r="AW235" s="48">
        <f t="shared" si="93"/>
        <v>83.424168887828046</v>
      </c>
      <c r="AX235" s="18">
        <f t="shared" si="94"/>
        <v>8</v>
      </c>
      <c r="AY235" s="117">
        <f t="shared" si="95"/>
        <v>20</v>
      </c>
      <c r="AZ235" s="151">
        <v>0</v>
      </c>
      <c r="BA235" s="21">
        <f t="shared" si="96"/>
        <v>0</v>
      </c>
      <c r="BB235" s="20">
        <v>1</v>
      </c>
      <c r="BC235" s="36"/>
      <c r="BD235" s="20">
        <v>1</v>
      </c>
      <c r="BE235" s="20">
        <f t="shared" si="100"/>
        <v>8</v>
      </c>
      <c r="BF235" s="20">
        <v>2</v>
      </c>
      <c r="BG235" s="20">
        <f t="shared" si="76"/>
        <v>16</v>
      </c>
      <c r="BH235" s="20">
        <v>1</v>
      </c>
      <c r="BI235" s="20">
        <v>8</v>
      </c>
      <c r="BJ235" s="20">
        <v>10</v>
      </c>
      <c r="BK235" s="20">
        <v>0</v>
      </c>
      <c r="BL235" s="20" t="s">
        <v>356</v>
      </c>
      <c r="BM235" s="20" t="s">
        <v>357</v>
      </c>
      <c r="BN235" s="70">
        <f t="shared" si="97"/>
        <v>36</v>
      </c>
      <c r="BO235" s="120">
        <f t="shared" si="98"/>
        <v>41</v>
      </c>
      <c r="BP235" s="71">
        <f t="shared" si="99"/>
        <v>31</v>
      </c>
      <c r="BQ235" s="138">
        <v>43</v>
      </c>
      <c r="BR235" s="138">
        <v>71</v>
      </c>
      <c r="BS235" s="62"/>
      <c r="BT235" s="62"/>
      <c r="BU235" s="62"/>
    </row>
    <row r="236" spans="1:73" s="63" customFormat="1" ht="19.5" thickBot="1" x14ac:dyDescent="0.35">
      <c r="A236" s="67" t="s">
        <v>2</v>
      </c>
      <c r="B236" s="67" t="s">
        <v>36</v>
      </c>
      <c r="C236" s="129" t="s">
        <v>45</v>
      </c>
      <c r="D236" s="148">
        <v>57850</v>
      </c>
      <c r="E236" s="148"/>
      <c r="F236" s="16">
        <v>380.4</v>
      </c>
      <c r="G236" s="18">
        <f t="shared" si="77"/>
        <v>10</v>
      </c>
      <c r="H236" s="117">
        <f t="shared" si="78"/>
        <v>3</v>
      </c>
      <c r="I236" s="68" t="s">
        <v>285</v>
      </c>
      <c r="J236" s="69">
        <f t="shared" si="79"/>
        <v>3</v>
      </c>
      <c r="K236" s="26">
        <v>3</v>
      </c>
      <c r="L236" s="26">
        <v>1</v>
      </c>
      <c r="M236" s="26">
        <v>2</v>
      </c>
      <c r="N236" s="26">
        <v>1</v>
      </c>
      <c r="O236" s="26">
        <v>1</v>
      </c>
      <c r="P236" s="26">
        <v>0</v>
      </c>
      <c r="Q236" s="26">
        <v>0</v>
      </c>
      <c r="R236" s="17">
        <v>0</v>
      </c>
      <c r="S236" s="26">
        <v>0</v>
      </c>
      <c r="T236" s="26">
        <v>1</v>
      </c>
      <c r="U236" s="26">
        <v>0</v>
      </c>
      <c r="V236" s="157">
        <v>33872</v>
      </c>
      <c r="W236" s="157">
        <v>33872</v>
      </c>
      <c r="X236" s="84">
        <v>4</v>
      </c>
      <c r="Y236" s="84">
        <v>0</v>
      </c>
      <c r="Z236" s="84">
        <v>176</v>
      </c>
      <c r="AA236" s="168">
        <v>2</v>
      </c>
      <c r="AB236" s="168">
        <v>0</v>
      </c>
      <c r="AC236" s="168">
        <v>1</v>
      </c>
      <c r="AD236" s="88">
        <v>2</v>
      </c>
      <c r="AE236" s="88">
        <v>0</v>
      </c>
      <c r="AF236" s="88">
        <v>4</v>
      </c>
      <c r="AG236" s="80">
        <v>22</v>
      </c>
      <c r="AH236" s="89">
        <f t="shared" si="80"/>
        <v>211</v>
      </c>
      <c r="AI236" s="13">
        <f t="shared" si="81"/>
        <v>1016.16</v>
      </c>
      <c r="AJ236" s="13">
        <f t="shared" si="82"/>
        <v>682</v>
      </c>
      <c r="AK236" s="18">
        <v>145</v>
      </c>
      <c r="AL236" s="13">
        <v>537</v>
      </c>
      <c r="AM236" s="50">
        <f t="shared" si="83"/>
        <v>30.4848</v>
      </c>
      <c r="AN236" s="104">
        <f t="shared" si="84"/>
        <v>9.1454400000000007</v>
      </c>
      <c r="AO236" s="102">
        <f t="shared" si="85"/>
        <v>5.1824159999999999</v>
      </c>
      <c r="AP236" s="19">
        <f t="shared" si="86"/>
        <v>32.884585104707917</v>
      </c>
      <c r="AQ236" s="18">
        <f t="shared" si="87"/>
        <v>3</v>
      </c>
      <c r="AR236" s="117">
        <f t="shared" si="88"/>
        <v>3</v>
      </c>
      <c r="AS236" s="19">
        <f t="shared" si="89"/>
        <v>67.115414895292076</v>
      </c>
      <c r="AT236" s="107">
        <f t="shared" si="90"/>
        <v>77.463536732929995</v>
      </c>
      <c r="AU236" s="100">
        <f t="shared" si="91"/>
        <v>311.1495246326707</v>
      </c>
      <c r="AV236" s="46">
        <f t="shared" si="92"/>
        <v>364.73638720829734</v>
      </c>
      <c r="AW236" s="48">
        <f t="shared" si="93"/>
        <v>-370.84912797848892</v>
      </c>
      <c r="AX236" s="18">
        <f t="shared" si="94"/>
        <v>0</v>
      </c>
      <c r="AY236" s="117">
        <f t="shared" si="95"/>
        <v>0</v>
      </c>
      <c r="AZ236" s="151">
        <v>9</v>
      </c>
      <c r="BA236" s="21">
        <f t="shared" si="96"/>
        <v>15.557476231633533</v>
      </c>
      <c r="BB236" s="20">
        <v>1</v>
      </c>
      <c r="BC236" s="36"/>
      <c r="BD236" s="20">
        <v>19</v>
      </c>
      <c r="BE236" s="20">
        <f t="shared" si="100"/>
        <v>152</v>
      </c>
      <c r="BF236" s="20">
        <v>11</v>
      </c>
      <c r="BG236" s="20">
        <f t="shared" si="76"/>
        <v>88</v>
      </c>
      <c r="BH236" s="20">
        <v>2</v>
      </c>
      <c r="BI236" s="20">
        <v>17</v>
      </c>
      <c r="BJ236" s="20">
        <v>5</v>
      </c>
      <c r="BK236" s="20">
        <v>15</v>
      </c>
      <c r="BL236" s="20" t="s">
        <v>356</v>
      </c>
      <c r="BM236" s="20" t="s">
        <v>357</v>
      </c>
      <c r="BN236" s="113">
        <f t="shared" si="97"/>
        <v>21</v>
      </c>
      <c r="BO236" s="139">
        <f t="shared" si="98"/>
        <v>14</v>
      </c>
      <c r="BP236" s="116">
        <f t="shared" si="99"/>
        <v>24</v>
      </c>
      <c r="BQ236" s="137">
        <v>374</v>
      </c>
      <c r="BR236" s="137">
        <v>559</v>
      </c>
    </row>
    <row r="237" spans="1:73" s="63" customFormat="1" ht="19.5" thickBot="1" x14ac:dyDescent="0.35">
      <c r="A237" s="67" t="s">
        <v>2</v>
      </c>
      <c r="B237" s="67" t="s">
        <v>36</v>
      </c>
      <c r="C237" s="129" t="s">
        <v>42</v>
      </c>
      <c r="D237" s="148">
        <v>138130</v>
      </c>
      <c r="E237" s="148"/>
      <c r="F237" s="23">
        <v>1196.9000000000001</v>
      </c>
      <c r="G237" s="18">
        <f t="shared" si="77"/>
        <v>10</v>
      </c>
      <c r="H237" s="117">
        <f t="shared" si="78"/>
        <v>8</v>
      </c>
      <c r="I237" s="68" t="s">
        <v>285</v>
      </c>
      <c r="J237" s="69">
        <f t="shared" si="79"/>
        <v>3</v>
      </c>
      <c r="K237" s="26">
        <v>3</v>
      </c>
      <c r="L237" s="26">
        <v>2</v>
      </c>
      <c r="M237" s="26">
        <v>4</v>
      </c>
      <c r="N237" s="26">
        <v>1</v>
      </c>
      <c r="O237" s="26">
        <v>0</v>
      </c>
      <c r="P237" s="26">
        <v>0</v>
      </c>
      <c r="Q237" s="26">
        <v>0</v>
      </c>
      <c r="R237" s="17">
        <v>1</v>
      </c>
      <c r="S237" s="26">
        <v>0</v>
      </c>
      <c r="T237" s="26">
        <v>1</v>
      </c>
      <c r="U237" s="26">
        <v>0</v>
      </c>
      <c r="V237" s="157">
        <v>57403</v>
      </c>
      <c r="W237" s="157">
        <v>57403</v>
      </c>
      <c r="X237" s="84">
        <v>7</v>
      </c>
      <c r="Y237" s="84">
        <v>40</v>
      </c>
      <c r="Z237" s="84">
        <v>0</v>
      </c>
      <c r="AA237" s="168">
        <v>4</v>
      </c>
      <c r="AB237" s="168">
        <v>0</v>
      </c>
      <c r="AC237" s="168">
        <v>0</v>
      </c>
      <c r="AD237" s="88">
        <v>6</v>
      </c>
      <c r="AE237" s="88">
        <v>8</v>
      </c>
      <c r="AF237" s="88">
        <v>0</v>
      </c>
      <c r="AG237" s="80">
        <v>0</v>
      </c>
      <c r="AH237" s="89">
        <f t="shared" si="80"/>
        <v>65</v>
      </c>
      <c r="AI237" s="13">
        <f t="shared" si="81"/>
        <v>1722.09</v>
      </c>
      <c r="AJ237" s="13">
        <f t="shared" si="82"/>
        <v>1167</v>
      </c>
      <c r="AK237" s="18">
        <v>31</v>
      </c>
      <c r="AL237" s="13">
        <v>1136</v>
      </c>
      <c r="AM237" s="50">
        <f t="shared" si="83"/>
        <v>51.662699999999994</v>
      </c>
      <c r="AN237" s="104">
        <f t="shared" si="84"/>
        <v>15.498809999999999</v>
      </c>
      <c r="AO237" s="102">
        <f t="shared" si="85"/>
        <v>8.7826589999999989</v>
      </c>
      <c r="AP237" s="19">
        <f t="shared" si="86"/>
        <v>32.233506959566569</v>
      </c>
      <c r="AQ237" s="18">
        <f t="shared" si="87"/>
        <v>3</v>
      </c>
      <c r="AR237" s="117">
        <f t="shared" si="88"/>
        <v>3</v>
      </c>
      <c r="AS237" s="19">
        <f t="shared" si="89"/>
        <v>67.766493040433431</v>
      </c>
      <c r="AT237" s="107">
        <f t="shared" si="90"/>
        <v>54.980213566929692</v>
      </c>
      <c r="AU237" s="100">
        <f t="shared" si="91"/>
        <v>34.025917613842033</v>
      </c>
      <c r="AV237" s="46">
        <f t="shared" si="92"/>
        <v>47.05712010424962</v>
      </c>
      <c r="AW237" s="48">
        <f t="shared" si="93"/>
        <v>14.410808814038093</v>
      </c>
      <c r="AX237" s="18">
        <f t="shared" si="94"/>
        <v>3</v>
      </c>
      <c r="AY237" s="117">
        <f t="shared" si="95"/>
        <v>3</v>
      </c>
      <c r="AZ237" s="151">
        <v>29</v>
      </c>
      <c r="BA237" s="21">
        <f t="shared" si="96"/>
        <v>20.994715123434446</v>
      </c>
      <c r="BB237" s="20">
        <v>2</v>
      </c>
      <c r="BC237" s="36"/>
      <c r="BD237" s="20">
        <v>38</v>
      </c>
      <c r="BE237" s="20">
        <f t="shared" si="100"/>
        <v>304</v>
      </c>
      <c r="BF237" s="20">
        <v>16</v>
      </c>
      <c r="BG237" s="20">
        <f t="shared" si="76"/>
        <v>128</v>
      </c>
      <c r="BH237" s="20">
        <v>7</v>
      </c>
      <c r="BI237" s="20">
        <v>11</v>
      </c>
      <c r="BJ237" s="20">
        <v>10</v>
      </c>
      <c r="BK237" s="20">
        <v>0</v>
      </c>
      <c r="BL237" s="20" t="s">
        <v>356</v>
      </c>
      <c r="BM237" s="20" t="s">
        <v>357</v>
      </c>
      <c r="BN237" s="71">
        <f t="shared" si="97"/>
        <v>29</v>
      </c>
      <c r="BO237" s="123">
        <f t="shared" si="98"/>
        <v>27</v>
      </c>
      <c r="BP237" s="71">
        <f t="shared" si="99"/>
        <v>17</v>
      </c>
      <c r="BQ237" s="138">
        <v>555</v>
      </c>
      <c r="BR237" s="138">
        <v>846</v>
      </c>
      <c r="BS237" s="62"/>
      <c r="BT237" s="62"/>
      <c r="BU237" s="62"/>
    </row>
    <row r="238" spans="1:73" s="63" customFormat="1" ht="19.5" thickBot="1" x14ac:dyDescent="0.35">
      <c r="A238" s="67" t="s">
        <v>79</v>
      </c>
      <c r="B238" s="67" t="s">
        <v>93</v>
      </c>
      <c r="C238" s="129" t="s">
        <v>105</v>
      </c>
      <c r="D238" s="148">
        <v>270959</v>
      </c>
      <c r="E238" s="148"/>
      <c r="F238" s="16">
        <v>660.2</v>
      </c>
      <c r="G238" s="18">
        <f t="shared" si="77"/>
        <v>10</v>
      </c>
      <c r="H238" s="117">
        <f t="shared" si="78"/>
        <v>5</v>
      </c>
      <c r="I238" s="68" t="s">
        <v>285</v>
      </c>
      <c r="J238" s="69">
        <f t="shared" si="79"/>
        <v>3</v>
      </c>
      <c r="K238" s="17">
        <v>11</v>
      </c>
      <c r="L238" s="17">
        <v>5</v>
      </c>
      <c r="M238" s="17">
        <v>6</v>
      </c>
      <c r="N238" s="17">
        <v>1</v>
      </c>
      <c r="O238" s="17">
        <v>3</v>
      </c>
      <c r="P238" s="17">
        <v>0</v>
      </c>
      <c r="Q238" s="17">
        <v>0</v>
      </c>
      <c r="R238" s="17">
        <v>2</v>
      </c>
      <c r="S238" s="17">
        <v>0</v>
      </c>
      <c r="T238" s="17">
        <v>0</v>
      </c>
      <c r="U238" s="17">
        <v>0</v>
      </c>
      <c r="V238" s="157">
        <v>181188</v>
      </c>
      <c r="W238" s="157">
        <v>181188</v>
      </c>
      <c r="X238" s="84">
        <v>45</v>
      </c>
      <c r="Y238" s="84">
        <v>20</v>
      </c>
      <c r="Z238" s="84">
        <v>64</v>
      </c>
      <c r="AA238" s="168">
        <v>28</v>
      </c>
      <c r="AB238" s="168">
        <v>1</v>
      </c>
      <c r="AC238" s="168">
        <v>0</v>
      </c>
      <c r="AD238" s="88">
        <v>19</v>
      </c>
      <c r="AE238" s="88">
        <v>6</v>
      </c>
      <c r="AF238" s="88">
        <v>5</v>
      </c>
      <c r="AG238" s="80">
        <v>8</v>
      </c>
      <c r="AH238" s="89">
        <f t="shared" si="80"/>
        <v>196</v>
      </c>
      <c r="AI238" s="13">
        <f t="shared" si="81"/>
        <v>5435.64</v>
      </c>
      <c r="AJ238" s="13">
        <f t="shared" si="82"/>
        <v>3721</v>
      </c>
      <c r="AK238" s="18">
        <v>128</v>
      </c>
      <c r="AL238" s="13">
        <v>3593</v>
      </c>
      <c r="AM238" s="50">
        <f t="shared" si="83"/>
        <v>163.06920000000002</v>
      </c>
      <c r="AN238" s="104">
        <f t="shared" si="84"/>
        <v>48.920760000000008</v>
      </c>
      <c r="AO238" s="102">
        <f t="shared" si="85"/>
        <v>27.721764000000004</v>
      </c>
      <c r="AP238" s="19">
        <f t="shared" si="86"/>
        <v>31.544399555526127</v>
      </c>
      <c r="AQ238" s="18">
        <f t="shared" si="87"/>
        <v>3</v>
      </c>
      <c r="AR238" s="117">
        <f t="shared" si="88"/>
        <v>3</v>
      </c>
      <c r="AS238" s="19">
        <f t="shared" si="89"/>
        <v>68.455600444473873</v>
      </c>
      <c r="AT238" s="107">
        <f t="shared" si="90"/>
        <v>88.467895142807592</v>
      </c>
      <c r="AU238" s="100">
        <f t="shared" si="91"/>
        <v>47.608678803804267</v>
      </c>
      <c r="AV238" s="46">
        <f t="shared" si="92"/>
        <v>72.335667019733606</v>
      </c>
      <c r="AW238" s="48">
        <f t="shared" si="93"/>
        <v>18.235121449462373</v>
      </c>
      <c r="AX238" s="18">
        <f t="shared" si="94"/>
        <v>3</v>
      </c>
      <c r="AY238" s="117">
        <f t="shared" si="95"/>
        <v>3</v>
      </c>
      <c r="AZ238" s="151">
        <v>67</v>
      </c>
      <c r="BA238" s="21">
        <f t="shared" si="96"/>
        <v>24.726988215929346</v>
      </c>
      <c r="BB238" s="155">
        <v>6</v>
      </c>
      <c r="BC238" s="36"/>
      <c r="BD238" s="20">
        <v>562</v>
      </c>
      <c r="BE238" s="20">
        <f t="shared" si="100"/>
        <v>4496</v>
      </c>
      <c r="BF238" s="20">
        <v>509</v>
      </c>
      <c r="BG238" s="20">
        <f t="shared" si="76"/>
        <v>4072</v>
      </c>
      <c r="BH238" s="20">
        <v>10</v>
      </c>
      <c r="BI238" s="20">
        <v>7</v>
      </c>
      <c r="BJ238" s="20">
        <v>10</v>
      </c>
      <c r="BK238" s="20">
        <v>15</v>
      </c>
      <c r="BL238" s="20" t="s">
        <v>308</v>
      </c>
      <c r="BM238" s="20" t="s">
        <v>357</v>
      </c>
      <c r="BN238" s="71">
        <f t="shared" si="97"/>
        <v>29</v>
      </c>
      <c r="BO238" s="123">
        <f t="shared" si="98"/>
        <v>24</v>
      </c>
      <c r="BP238" s="71">
        <f t="shared" si="99"/>
        <v>29</v>
      </c>
      <c r="BQ238" s="138">
        <v>1980</v>
      </c>
      <c r="BR238" s="138">
        <v>3224</v>
      </c>
      <c r="BS238" s="62"/>
      <c r="BT238" s="62"/>
      <c r="BU238" s="62"/>
    </row>
    <row r="239" spans="1:73" s="75" customFormat="1" ht="19.5" thickBot="1" x14ac:dyDescent="0.35">
      <c r="A239" s="67" t="s">
        <v>124</v>
      </c>
      <c r="B239" s="67" t="s">
        <v>145</v>
      </c>
      <c r="C239" s="129" t="s">
        <v>161</v>
      </c>
      <c r="D239" s="148">
        <v>3640</v>
      </c>
      <c r="E239" s="148"/>
      <c r="F239" s="16">
        <v>33.1</v>
      </c>
      <c r="G239" s="18">
        <f t="shared" si="77"/>
        <v>3</v>
      </c>
      <c r="H239" s="117">
        <f t="shared" si="78"/>
        <v>0</v>
      </c>
      <c r="I239" s="68" t="s">
        <v>284</v>
      </c>
      <c r="J239" s="69">
        <f t="shared" si="79"/>
        <v>5</v>
      </c>
      <c r="K239" s="17">
        <v>1</v>
      </c>
      <c r="L239" s="17">
        <v>2</v>
      </c>
      <c r="M239" s="17">
        <v>0</v>
      </c>
      <c r="N239" s="17">
        <v>0</v>
      </c>
      <c r="O239" s="17">
        <v>0</v>
      </c>
      <c r="P239" s="17">
        <v>0</v>
      </c>
      <c r="Q239" s="17">
        <v>0</v>
      </c>
      <c r="R239" s="17">
        <v>0</v>
      </c>
      <c r="S239" s="17">
        <v>0</v>
      </c>
      <c r="T239" s="17">
        <v>0</v>
      </c>
      <c r="U239" s="17">
        <v>0</v>
      </c>
      <c r="V239" s="157">
        <v>6324</v>
      </c>
      <c r="W239" s="157">
        <v>6324</v>
      </c>
      <c r="X239" s="84">
        <v>1</v>
      </c>
      <c r="Y239" s="84">
        <v>0</v>
      </c>
      <c r="Z239" s="84">
        <v>0</v>
      </c>
      <c r="AA239" s="168">
        <v>0</v>
      </c>
      <c r="AB239" s="168">
        <v>0</v>
      </c>
      <c r="AC239" s="168">
        <v>0</v>
      </c>
      <c r="AD239" s="88">
        <v>0</v>
      </c>
      <c r="AE239" s="88">
        <v>0</v>
      </c>
      <c r="AF239" s="88">
        <v>0</v>
      </c>
      <c r="AG239" s="80">
        <v>0</v>
      </c>
      <c r="AH239" s="89">
        <f t="shared" si="80"/>
        <v>1</v>
      </c>
      <c r="AI239" s="13">
        <f t="shared" si="81"/>
        <v>189.72</v>
      </c>
      <c r="AJ239" s="13">
        <f t="shared" si="82"/>
        <v>133</v>
      </c>
      <c r="AK239" s="18">
        <v>1</v>
      </c>
      <c r="AL239" s="13">
        <v>132</v>
      </c>
      <c r="AM239" s="50">
        <f t="shared" si="83"/>
        <v>5.6915999999999993</v>
      </c>
      <c r="AN239" s="104">
        <f t="shared" si="84"/>
        <v>1.7074799999999999</v>
      </c>
      <c r="AO239" s="102">
        <f t="shared" si="85"/>
        <v>0.96757199999999988</v>
      </c>
      <c r="AP239" s="19">
        <f t="shared" si="86"/>
        <v>29.896689858739194</v>
      </c>
      <c r="AQ239" s="18">
        <f t="shared" si="87"/>
        <v>3</v>
      </c>
      <c r="AR239" s="117">
        <f t="shared" si="88"/>
        <v>3</v>
      </c>
      <c r="AS239" s="19">
        <f t="shared" si="89"/>
        <v>70.103310141260806</v>
      </c>
      <c r="AT239" s="107">
        <f t="shared" si="90"/>
        <v>229.85307692307694</v>
      </c>
      <c r="AU239" s="100">
        <f t="shared" si="91"/>
        <v>27.472527472527471</v>
      </c>
      <c r="AV239" s="46">
        <f t="shared" si="92"/>
        <v>27.472527472527471</v>
      </c>
      <c r="AW239" s="48">
        <f t="shared" si="93"/>
        <v>88.047787812855134</v>
      </c>
      <c r="AX239" s="18">
        <f t="shared" si="94"/>
        <v>8</v>
      </c>
      <c r="AY239" s="117">
        <f t="shared" si="95"/>
        <v>20</v>
      </c>
      <c r="AZ239" s="151">
        <v>1</v>
      </c>
      <c r="BA239" s="21">
        <f t="shared" si="96"/>
        <v>27.472527472527471</v>
      </c>
      <c r="BB239" s="20">
        <v>1</v>
      </c>
      <c r="BC239" s="36"/>
      <c r="BD239" s="20">
        <v>15</v>
      </c>
      <c r="BE239" s="20">
        <f t="shared" si="100"/>
        <v>120</v>
      </c>
      <c r="BF239" s="20">
        <v>17</v>
      </c>
      <c r="BG239" s="20">
        <f t="shared" si="76"/>
        <v>136</v>
      </c>
      <c r="BH239" s="28">
        <v>3</v>
      </c>
      <c r="BI239" s="28">
        <v>2</v>
      </c>
      <c r="BJ239" s="28">
        <v>10</v>
      </c>
      <c r="BK239" s="20">
        <v>0</v>
      </c>
      <c r="BL239" s="28" t="s">
        <v>308</v>
      </c>
      <c r="BM239" s="28" t="s">
        <v>308</v>
      </c>
      <c r="BN239" s="71">
        <f t="shared" si="97"/>
        <v>29</v>
      </c>
      <c r="BO239" s="123">
        <f t="shared" si="98"/>
        <v>38</v>
      </c>
      <c r="BP239" s="71">
        <f t="shared" si="99"/>
        <v>28</v>
      </c>
      <c r="BQ239" s="138">
        <v>29</v>
      </c>
      <c r="BR239" s="138">
        <v>14</v>
      </c>
      <c r="BS239" s="63"/>
      <c r="BT239" s="63"/>
      <c r="BU239" s="63"/>
    </row>
    <row r="240" spans="1:73" s="63" customFormat="1" x14ac:dyDescent="0.3">
      <c r="A240" s="67" t="s">
        <v>124</v>
      </c>
      <c r="B240" s="67" t="s">
        <v>192</v>
      </c>
      <c r="C240" s="129" t="s">
        <v>212</v>
      </c>
      <c r="D240" s="148">
        <v>5470</v>
      </c>
      <c r="E240" s="148"/>
      <c r="F240" s="16">
        <v>46.2</v>
      </c>
      <c r="G240" s="18">
        <f t="shared" si="77"/>
        <v>3</v>
      </c>
      <c r="H240" s="117">
        <f t="shared" si="78"/>
        <v>0</v>
      </c>
      <c r="I240" s="68" t="s">
        <v>285</v>
      </c>
      <c r="J240" s="69">
        <f t="shared" si="79"/>
        <v>3</v>
      </c>
      <c r="K240" s="17">
        <v>2</v>
      </c>
      <c r="L240" s="17">
        <v>0</v>
      </c>
      <c r="M240" s="17">
        <v>0</v>
      </c>
      <c r="N240" s="17">
        <v>0</v>
      </c>
      <c r="O240" s="17">
        <v>0</v>
      </c>
      <c r="P240" s="17">
        <v>0</v>
      </c>
      <c r="Q240" s="17">
        <v>0</v>
      </c>
      <c r="R240" s="17">
        <v>0</v>
      </c>
      <c r="S240" s="17">
        <v>0</v>
      </c>
      <c r="T240" s="17">
        <v>0</v>
      </c>
      <c r="U240" s="17">
        <v>0</v>
      </c>
      <c r="V240" s="157">
        <v>3708</v>
      </c>
      <c r="W240" s="157">
        <v>3708</v>
      </c>
      <c r="X240" s="84">
        <v>1</v>
      </c>
      <c r="Y240" s="84">
        <v>0</v>
      </c>
      <c r="Z240" s="84">
        <v>0</v>
      </c>
      <c r="AA240" s="205">
        <v>0</v>
      </c>
      <c r="AB240" s="205">
        <v>0</v>
      </c>
      <c r="AC240" s="205">
        <v>0</v>
      </c>
      <c r="AD240" s="88">
        <v>0</v>
      </c>
      <c r="AE240" s="88">
        <v>0</v>
      </c>
      <c r="AF240" s="88">
        <v>0</v>
      </c>
      <c r="AG240" s="80">
        <v>0</v>
      </c>
      <c r="AH240" s="89">
        <f t="shared" si="80"/>
        <v>1</v>
      </c>
      <c r="AI240" s="13">
        <f t="shared" si="81"/>
        <v>111.24</v>
      </c>
      <c r="AJ240" s="13">
        <f t="shared" si="82"/>
        <v>80</v>
      </c>
      <c r="AK240" s="18">
        <v>0</v>
      </c>
      <c r="AL240" s="13">
        <v>80</v>
      </c>
      <c r="AM240" s="50">
        <f t="shared" si="83"/>
        <v>3.3371999999999997</v>
      </c>
      <c r="AN240" s="104">
        <f t="shared" si="84"/>
        <v>1.0011599999999998</v>
      </c>
      <c r="AO240" s="102">
        <f t="shared" si="85"/>
        <v>0.56732399999999994</v>
      </c>
      <c r="AP240" s="19">
        <f t="shared" si="86"/>
        <v>28.083423229054294</v>
      </c>
      <c r="AQ240" s="18">
        <f t="shared" si="87"/>
        <v>3</v>
      </c>
      <c r="AR240" s="117">
        <f t="shared" si="88"/>
        <v>3</v>
      </c>
      <c r="AS240" s="19">
        <f t="shared" si="89"/>
        <v>71.91657677094571</v>
      </c>
      <c r="AT240" s="107">
        <f t="shared" si="90"/>
        <v>89.683436928702008</v>
      </c>
      <c r="AU240" s="100">
        <f t="shared" si="91"/>
        <v>18.281535648994517</v>
      </c>
      <c r="AV240" s="46">
        <f t="shared" si="92"/>
        <v>18.281535648994517</v>
      </c>
      <c r="AW240" s="48">
        <f t="shared" si="93"/>
        <v>79.615482774675257</v>
      </c>
      <c r="AX240" s="18">
        <f t="shared" si="94"/>
        <v>8</v>
      </c>
      <c r="AY240" s="117">
        <f t="shared" si="95"/>
        <v>20</v>
      </c>
      <c r="AZ240" s="151">
        <v>0</v>
      </c>
      <c r="BA240" s="21">
        <f t="shared" si="96"/>
        <v>0</v>
      </c>
      <c r="BB240" s="20">
        <v>0</v>
      </c>
      <c r="BC240" s="36" t="s">
        <v>335</v>
      </c>
      <c r="BD240" s="20">
        <v>3</v>
      </c>
      <c r="BE240" s="20">
        <f t="shared" si="100"/>
        <v>24</v>
      </c>
      <c r="BF240" s="20">
        <v>4</v>
      </c>
      <c r="BG240" s="20">
        <f t="shared" si="76"/>
        <v>32</v>
      </c>
      <c r="BH240" s="20">
        <v>0</v>
      </c>
      <c r="BI240" s="20">
        <v>6</v>
      </c>
      <c r="BJ240" s="20">
        <v>0</v>
      </c>
      <c r="BK240" s="28">
        <v>0</v>
      </c>
      <c r="BL240" s="20" t="s">
        <v>308</v>
      </c>
      <c r="BM240" s="20" t="s">
        <v>309</v>
      </c>
      <c r="BN240" s="76">
        <f t="shared" si="97"/>
        <v>17</v>
      </c>
      <c r="BO240" s="123">
        <f t="shared" si="98"/>
        <v>26</v>
      </c>
      <c r="BP240" s="71">
        <f t="shared" si="99"/>
        <v>26</v>
      </c>
      <c r="BQ240" s="138">
        <v>24</v>
      </c>
      <c r="BR240" s="138">
        <v>61</v>
      </c>
    </row>
    <row r="241" spans="1:73" s="63" customFormat="1" x14ac:dyDescent="0.3">
      <c r="A241" s="67" t="s">
        <v>216</v>
      </c>
      <c r="B241" s="67" t="s">
        <v>245</v>
      </c>
      <c r="C241" s="129" t="s">
        <v>252</v>
      </c>
      <c r="D241" s="148">
        <v>5746</v>
      </c>
      <c r="E241" s="148"/>
      <c r="F241" s="20">
        <v>208.6</v>
      </c>
      <c r="G241" s="18">
        <f t="shared" si="77"/>
        <v>10</v>
      </c>
      <c r="H241" s="117">
        <f t="shared" si="78"/>
        <v>3</v>
      </c>
      <c r="I241" s="68" t="s">
        <v>283</v>
      </c>
      <c r="J241" s="69">
        <f t="shared" si="79"/>
        <v>8</v>
      </c>
      <c r="K241" s="17">
        <v>1</v>
      </c>
      <c r="L241" s="17">
        <v>0</v>
      </c>
      <c r="M241" s="17">
        <v>0</v>
      </c>
      <c r="N241" s="17">
        <v>0</v>
      </c>
      <c r="O241" s="17">
        <v>0</v>
      </c>
      <c r="P241" s="17">
        <v>0</v>
      </c>
      <c r="Q241" s="17">
        <v>0</v>
      </c>
      <c r="R241" s="17">
        <v>0</v>
      </c>
      <c r="S241" s="17">
        <v>0</v>
      </c>
      <c r="T241" s="17">
        <v>0</v>
      </c>
      <c r="U241" s="17">
        <v>0</v>
      </c>
      <c r="V241" s="157">
        <v>2588</v>
      </c>
      <c r="W241" s="157">
        <v>2588</v>
      </c>
      <c r="X241" s="199">
        <v>0</v>
      </c>
      <c r="Y241" s="199">
        <v>0</v>
      </c>
      <c r="Z241" s="199">
        <v>0</v>
      </c>
      <c r="AA241" s="210">
        <v>0</v>
      </c>
      <c r="AB241" s="210">
        <v>0</v>
      </c>
      <c r="AC241" s="210">
        <v>0</v>
      </c>
      <c r="AD241" s="216">
        <v>0</v>
      </c>
      <c r="AE241" s="216">
        <v>0</v>
      </c>
      <c r="AF241" s="216">
        <v>0</v>
      </c>
      <c r="AG241" s="224">
        <v>0</v>
      </c>
      <c r="AH241" s="89">
        <f t="shared" si="80"/>
        <v>0</v>
      </c>
      <c r="AI241" s="13">
        <f t="shared" si="81"/>
        <v>77.64</v>
      </c>
      <c r="AJ241" s="13">
        <f t="shared" si="82"/>
        <v>56</v>
      </c>
      <c r="AK241" s="18">
        <v>0</v>
      </c>
      <c r="AL241" s="13">
        <v>56</v>
      </c>
      <c r="AM241" s="50">
        <f t="shared" si="83"/>
        <v>2.3292000000000002</v>
      </c>
      <c r="AN241" s="104">
        <f t="shared" si="84"/>
        <v>0.69876000000000005</v>
      </c>
      <c r="AO241" s="102">
        <f t="shared" si="85"/>
        <v>0.39596400000000004</v>
      </c>
      <c r="AP241" s="19">
        <f t="shared" si="86"/>
        <v>27.872230808861413</v>
      </c>
      <c r="AQ241" s="18">
        <f t="shared" si="87"/>
        <v>3</v>
      </c>
      <c r="AR241" s="117">
        <f t="shared" si="88"/>
        <v>3</v>
      </c>
      <c r="AS241" s="19">
        <f t="shared" si="89"/>
        <v>72.127769191138597</v>
      </c>
      <c r="AT241" s="107">
        <f t="shared" si="90"/>
        <v>59.58795683954056</v>
      </c>
      <c r="AU241" s="100">
        <f t="shared" si="91"/>
        <v>0</v>
      </c>
      <c r="AV241" s="46">
        <f t="shared" si="92"/>
        <v>0</v>
      </c>
      <c r="AW241" s="48">
        <f t="shared" si="93"/>
        <v>100</v>
      </c>
      <c r="AX241" s="18">
        <f t="shared" si="94"/>
        <v>10</v>
      </c>
      <c r="AY241" s="117">
        <f t="shared" si="95"/>
        <v>25</v>
      </c>
      <c r="AZ241" s="151">
        <v>2</v>
      </c>
      <c r="BA241" s="21">
        <f t="shared" si="96"/>
        <v>34.80682213713888</v>
      </c>
      <c r="BB241" s="20">
        <v>0</v>
      </c>
      <c r="BC241" s="36"/>
      <c r="BD241" s="20">
        <v>1</v>
      </c>
      <c r="BE241" s="20">
        <f t="shared" si="100"/>
        <v>8</v>
      </c>
      <c r="BF241" s="20">
        <v>2</v>
      </c>
      <c r="BG241" s="20">
        <f t="shared" si="76"/>
        <v>16</v>
      </c>
      <c r="BH241" s="20">
        <v>0</v>
      </c>
      <c r="BI241" s="20">
        <v>4</v>
      </c>
      <c r="BJ241" s="20">
        <v>0</v>
      </c>
      <c r="BK241" s="28">
        <v>0</v>
      </c>
      <c r="BL241" s="20" t="s">
        <v>308</v>
      </c>
      <c r="BM241" s="20" t="s">
        <v>309</v>
      </c>
      <c r="BN241" s="71">
        <f t="shared" si="97"/>
        <v>31</v>
      </c>
      <c r="BO241" s="123">
        <f t="shared" si="98"/>
        <v>39</v>
      </c>
      <c r="BP241" s="71">
        <f t="shared" si="99"/>
        <v>39</v>
      </c>
      <c r="BQ241" s="138">
        <v>18</v>
      </c>
      <c r="BR241" s="138">
        <v>57</v>
      </c>
    </row>
    <row r="242" spans="1:73" s="63" customFormat="1" x14ac:dyDescent="0.3">
      <c r="A242" s="67" t="s">
        <v>58</v>
      </c>
      <c r="B242" s="67" t="s">
        <v>59</v>
      </c>
      <c r="C242" s="129" t="s">
        <v>71</v>
      </c>
      <c r="D242" s="148">
        <v>47304</v>
      </c>
      <c r="E242" s="148"/>
      <c r="F242" s="16">
        <v>512.9</v>
      </c>
      <c r="G242" s="18">
        <f t="shared" si="77"/>
        <v>10</v>
      </c>
      <c r="H242" s="117">
        <f t="shared" si="78"/>
        <v>5</v>
      </c>
      <c r="I242" s="68" t="s">
        <v>284</v>
      </c>
      <c r="J242" s="69">
        <f t="shared" si="79"/>
        <v>5</v>
      </c>
      <c r="K242" s="17">
        <v>7</v>
      </c>
      <c r="L242" s="17">
        <v>1</v>
      </c>
      <c r="M242" s="17">
        <v>0</v>
      </c>
      <c r="N242" s="17">
        <v>0</v>
      </c>
      <c r="O242" s="17">
        <v>0</v>
      </c>
      <c r="P242" s="17">
        <v>0</v>
      </c>
      <c r="Q242" s="17">
        <v>0</v>
      </c>
      <c r="R242" s="17">
        <v>0</v>
      </c>
      <c r="S242" s="17">
        <v>0</v>
      </c>
      <c r="T242" s="17">
        <v>0</v>
      </c>
      <c r="U242" s="17">
        <v>0</v>
      </c>
      <c r="V242" s="157">
        <v>33424</v>
      </c>
      <c r="W242" s="157">
        <v>33424</v>
      </c>
      <c r="X242" s="84">
        <v>5</v>
      </c>
      <c r="Y242" s="84">
        <v>0</v>
      </c>
      <c r="Z242" s="84">
        <v>0</v>
      </c>
      <c r="AA242" s="205">
        <v>1</v>
      </c>
      <c r="AB242" s="205">
        <v>0</v>
      </c>
      <c r="AC242" s="205">
        <v>0</v>
      </c>
      <c r="AD242" s="88">
        <v>2</v>
      </c>
      <c r="AE242" s="88">
        <v>0</v>
      </c>
      <c r="AF242" s="88">
        <v>0</v>
      </c>
      <c r="AG242" s="80">
        <v>0</v>
      </c>
      <c r="AH242" s="89">
        <f t="shared" si="80"/>
        <v>8</v>
      </c>
      <c r="AI242" s="13">
        <f t="shared" si="81"/>
        <v>1002.72</v>
      </c>
      <c r="AJ242" s="13">
        <f t="shared" si="82"/>
        <v>730</v>
      </c>
      <c r="AK242" s="18">
        <v>61</v>
      </c>
      <c r="AL242" s="13">
        <v>669</v>
      </c>
      <c r="AM242" s="50">
        <f t="shared" si="83"/>
        <v>30.081599999999998</v>
      </c>
      <c r="AN242" s="104">
        <f t="shared" si="84"/>
        <v>9.0244800000000005</v>
      </c>
      <c r="AO242" s="102">
        <f t="shared" si="85"/>
        <v>5.1138719999999998</v>
      </c>
      <c r="AP242" s="19">
        <f t="shared" si="86"/>
        <v>27.198021381841393</v>
      </c>
      <c r="AQ242" s="18">
        <f t="shared" si="87"/>
        <v>3</v>
      </c>
      <c r="AR242" s="117">
        <f t="shared" si="88"/>
        <v>3</v>
      </c>
      <c r="AS242" s="19">
        <f t="shared" si="89"/>
        <v>72.8019786181586</v>
      </c>
      <c r="AT242" s="107">
        <f t="shared" si="90"/>
        <v>93.480365296803654</v>
      </c>
      <c r="AU242" s="100">
        <f t="shared" si="91"/>
        <v>10.569930661254862</v>
      </c>
      <c r="AV242" s="46">
        <f t="shared" si="92"/>
        <v>16.91188905800778</v>
      </c>
      <c r="AW242" s="48">
        <f t="shared" si="93"/>
        <v>81.908618987193833</v>
      </c>
      <c r="AX242" s="18">
        <f t="shared" si="94"/>
        <v>8</v>
      </c>
      <c r="AY242" s="117">
        <f t="shared" si="95"/>
        <v>20</v>
      </c>
      <c r="AZ242" s="151">
        <v>13</v>
      </c>
      <c r="BA242" s="21">
        <f t="shared" si="96"/>
        <v>27.481819719262639</v>
      </c>
      <c r="BB242" s="20">
        <v>1</v>
      </c>
      <c r="BC242" s="36"/>
      <c r="BD242" s="20">
        <v>9</v>
      </c>
      <c r="BE242" s="20">
        <f t="shared" si="100"/>
        <v>72</v>
      </c>
      <c r="BF242" s="20">
        <v>12</v>
      </c>
      <c r="BG242" s="20">
        <f t="shared" si="76"/>
        <v>96</v>
      </c>
      <c r="BH242" s="20">
        <v>1</v>
      </c>
      <c r="BI242" s="20">
        <v>40</v>
      </c>
      <c r="BJ242" s="20">
        <v>0</v>
      </c>
      <c r="BK242" s="20">
        <v>0</v>
      </c>
      <c r="BL242" s="20" t="s">
        <v>308</v>
      </c>
      <c r="BM242" s="20" t="s">
        <v>309</v>
      </c>
      <c r="BN242" s="76">
        <f t="shared" si="97"/>
        <v>26</v>
      </c>
      <c r="BO242" s="123">
        <f t="shared" si="98"/>
        <v>33</v>
      </c>
      <c r="BP242" s="71">
        <f t="shared" si="99"/>
        <v>33</v>
      </c>
      <c r="BQ242" s="138">
        <v>235</v>
      </c>
      <c r="BR242" s="138">
        <v>342</v>
      </c>
    </row>
    <row r="243" spans="1:73" s="63" customFormat="1" x14ac:dyDescent="0.3">
      <c r="A243" s="67" t="s">
        <v>124</v>
      </c>
      <c r="B243" s="67" t="s">
        <v>192</v>
      </c>
      <c r="C243" s="129" t="s">
        <v>200</v>
      </c>
      <c r="D243" s="148">
        <v>12560</v>
      </c>
      <c r="E243" s="148"/>
      <c r="F243" s="16">
        <v>106.5</v>
      </c>
      <c r="G243" s="18">
        <f t="shared" si="77"/>
        <v>10</v>
      </c>
      <c r="H243" s="117">
        <f t="shared" si="78"/>
        <v>3</v>
      </c>
      <c r="I243" s="68" t="s">
        <v>283</v>
      </c>
      <c r="J243" s="69">
        <f t="shared" si="79"/>
        <v>8</v>
      </c>
      <c r="K243" s="17">
        <v>5</v>
      </c>
      <c r="L243" s="17">
        <v>1</v>
      </c>
      <c r="M243" s="17">
        <v>0</v>
      </c>
      <c r="N243" s="17">
        <v>0</v>
      </c>
      <c r="O243" s="17">
        <v>0</v>
      </c>
      <c r="P243" s="17">
        <v>0</v>
      </c>
      <c r="Q243" s="17">
        <v>0</v>
      </c>
      <c r="R243" s="17">
        <v>0</v>
      </c>
      <c r="S243" s="17">
        <v>0</v>
      </c>
      <c r="T243" s="17">
        <v>0</v>
      </c>
      <c r="U243" s="17">
        <v>0</v>
      </c>
      <c r="V243" s="157">
        <v>8337</v>
      </c>
      <c r="W243" s="157">
        <v>8337</v>
      </c>
      <c r="X243" s="201">
        <v>3</v>
      </c>
      <c r="Y243" s="201">
        <v>1</v>
      </c>
      <c r="Z243" s="201">
        <v>0</v>
      </c>
      <c r="AA243" s="266">
        <v>2</v>
      </c>
      <c r="AB243" s="266">
        <v>0</v>
      </c>
      <c r="AC243" s="266">
        <v>0</v>
      </c>
      <c r="AD243" s="218">
        <v>0</v>
      </c>
      <c r="AE243" s="218">
        <v>0</v>
      </c>
      <c r="AF243" s="218">
        <v>0</v>
      </c>
      <c r="AG243" s="226">
        <v>0</v>
      </c>
      <c r="AH243" s="89">
        <f t="shared" si="80"/>
        <v>6</v>
      </c>
      <c r="AI243" s="13">
        <f t="shared" si="81"/>
        <v>250.11</v>
      </c>
      <c r="AJ243" s="13">
        <f t="shared" si="82"/>
        <v>186</v>
      </c>
      <c r="AK243" s="18">
        <v>2</v>
      </c>
      <c r="AL243" s="13">
        <v>184</v>
      </c>
      <c r="AM243" s="50">
        <f t="shared" si="83"/>
        <v>7.5033000000000003</v>
      </c>
      <c r="AN243" s="104">
        <f t="shared" si="84"/>
        <v>2.2509900000000003</v>
      </c>
      <c r="AO243" s="102">
        <f t="shared" si="85"/>
        <v>1.2755609999999999</v>
      </c>
      <c r="AP243" s="19">
        <f t="shared" si="86"/>
        <v>25.632721602494907</v>
      </c>
      <c r="AQ243" s="18">
        <f t="shared" si="87"/>
        <v>3</v>
      </c>
      <c r="AR243" s="117">
        <f t="shared" si="88"/>
        <v>3</v>
      </c>
      <c r="AS243" s="19">
        <f t="shared" si="89"/>
        <v>74.367278397505103</v>
      </c>
      <c r="AT243" s="107">
        <f t="shared" si="90"/>
        <v>87.817285031847149</v>
      </c>
      <c r="AU243" s="100">
        <f t="shared" si="91"/>
        <v>31.847133757961782</v>
      </c>
      <c r="AV243" s="46">
        <f t="shared" si="92"/>
        <v>47.770700636942678</v>
      </c>
      <c r="AW243" s="48">
        <f t="shared" si="93"/>
        <v>45.602166339327709</v>
      </c>
      <c r="AX243" s="18">
        <f t="shared" si="94"/>
        <v>3</v>
      </c>
      <c r="AY243" s="117">
        <f t="shared" si="95"/>
        <v>3</v>
      </c>
      <c r="AZ243" s="151">
        <v>3</v>
      </c>
      <c r="BA243" s="21">
        <f t="shared" si="96"/>
        <v>23.885350318471339</v>
      </c>
      <c r="BB243" s="20">
        <v>1</v>
      </c>
      <c r="BC243" s="36"/>
      <c r="BD243" s="20">
        <v>6</v>
      </c>
      <c r="BE243" s="20">
        <f t="shared" si="100"/>
        <v>48</v>
      </c>
      <c r="BF243" s="20">
        <v>9</v>
      </c>
      <c r="BG243" s="20">
        <f t="shared" si="76"/>
        <v>72</v>
      </c>
      <c r="BH243" s="20">
        <v>3</v>
      </c>
      <c r="BI243" s="20">
        <v>14</v>
      </c>
      <c r="BJ243" s="20">
        <v>0</v>
      </c>
      <c r="BK243" s="20">
        <v>0</v>
      </c>
      <c r="BL243" s="20" t="s">
        <v>308</v>
      </c>
      <c r="BM243" s="20" t="s">
        <v>309</v>
      </c>
      <c r="BN243" s="76">
        <f t="shared" si="97"/>
        <v>24</v>
      </c>
      <c r="BO243" s="122">
        <f t="shared" si="98"/>
        <v>17</v>
      </c>
      <c r="BP243" s="71">
        <f t="shared" si="99"/>
        <v>17</v>
      </c>
      <c r="BQ243" s="138">
        <v>44</v>
      </c>
      <c r="BR243" s="138">
        <v>66</v>
      </c>
      <c r="BS243" s="62"/>
      <c r="BT243" s="62"/>
      <c r="BU243" s="62"/>
    </row>
    <row r="244" spans="1:73" s="63" customFormat="1" x14ac:dyDescent="0.3">
      <c r="A244" s="67" t="s">
        <v>79</v>
      </c>
      <c r="B244" s="67" t="s">
        <v>107</v>
      </c>
      <c r="C244" s="129" t="s">
        <v>121</v>
      </c>
      <c r="D244" s="148">
        <v>56452</v>
      </c>
      <c r="E244" s="148"/>
      <c r="F244" s="16">
        <v>316.39999999999998</v>
      </c>
      <c r="G244" s="18">
        <f t="shared" si="77"/>
        <v>10</v>
      </c>
      <c r="H244" s="117">
        <f t="shared" si="78"/>
        <v>3</v>
      </c>
      <c r="I244" s="68" t="s">
        <v>284</v>
      </c>
      <c r="J244" s="69">
        <f t="shared" si="79"/>
        <v>5</v>
      </c>
      <c r="K244" s="17">
        <v>5</v>
      </c>
      <c r="L244" s="17">
        <v>1</v>
      </c>
      <c r="M244" s="17">
        <v>0</v>
      </c>
      <c r="N244" s="17">
        <v>0</v>
      </c>
      <c r="O244" s="17">
        <v>0</v>
      </c>
      <c r="P244" s="17">
        <v>0</v>
      </c>
      <c r="Q244" s="17">
        <v>0</v>
      </c>
      <c r="R244" s="17">
        <v>0</v>
      </c>
      <c r="S244" s="17">
        <v>0</v>
      </c>
      <c r="T244" s="17">
        <v>0</v>
      </c>
      <c r="U244" s="17">
        <v>0</v>
      </c>
      <c r="V244" s="157">
        <v>23552</v>
      </c>
      <c r="W244" s="157">
        <v>23552</v>
      </c>
      <c r="X244" s="171">
        <v>19</v>
      </c>
      <c r="Y244" s="171">
        <v>0</v>
      </c>
      <c r="Z244" s="171">
        <v>0</v>
      </c>
      <c r="AA244" s="172">
        <v>3</v>
      </c>
      <c r="AB244" s="172">
        <v>0</v>
      </c>
      <c r="AC244" s="172">
        <v>0</v>
      </c>
      <c r="AD244" s="173">
        <v>2</v>
      </c>
      <c r="AE244" s="173">
        <v>0</v>
      </c>
      <c r="AF244" s="173">
        <v>0</v>
      </c>
      <c r="AG244" s="174">
        <v>1</v>
      </c>
      <c r="AH244" s="89">
        <f t="shared" si="80"/>
        <v>25</v>
      </c>
      <c r="AI244" s="13">
        <f t="shared" si="81"/>
        <v>706.56</v>
      </c>
      <c r="AJ244" s="13">
        <f t="shared" si="82"/>
        <v>529</v>
      </c>
      <c r="AK244" s="18">
        <v>14</v>
      </c>
      <c r="AL244" s="13">
        <v>515</v>
      </c>
      <c r="AM244" s="50">
        <f t="shared" si="83"/>
        <v>21.1968</v>
      </c>
      <c r="AN244" s="104">
        <f t="shared" si="84"/>
        <v>6.3590400000000002</v>
      </c>
      <c r="AO244" s="102">
        <f t="shared" si="85"/>
        <v>3.603456</v>
      </c>
      <c r="AP244" s="19">
        <f t="shared" si="86"/>
        <v>25.130208333333325</v>
      </c>
      <c r="AQ244" s="18">
        <f t="shared" si="87"/>
        <v>3</v>
      </c>
      <c r="AR244" s="117">
        <f t="shared" si="88"/>
        <v>3</v>
      </c>
      <c r="AS244" s="19">
        <f t="shared" si="89"/>
        <v>74.869791666666671</v>
      </c>
      <c r="AT244" s="107">
        <f t="shared" si="90"/>
        <v>55.196088712534539</v>
      </c>
      <c r="AU244" s="100">
        <f t="shared" si="91"/>
        <v>33.65691206688868</v>
      </c>
      <c r="AV244" s="46">
        <f t="shared" si="92"/>
        <v>44.285410614327212</v>
      </c>
      <c r="AW244" s="48">
        <f t="shared" si="93"/>
        <v>19.767121824575241</v>
      </c>
      <c r="AX244" s="18">
        <f t="shared" si="94"/>
        <v>3</v>
      </c>
      <c r="AY244" s="117">
        <f t="shared" si="95"/>
        <v>3</v>
      </c>
      <c r="AZ244" s="151">
        <v>5</v>
      </c>
      <c r="BA244" s="21">
        <f t="shared" si="96"/>
        <v>8.8570821228654424</v>
      </c>
      <c r="BB244" s="155">
        <v>0</v>
      </c>
      <c r="BC244" s="36"/>
      <c r="BD244" s="20">
        <v>3</v>
      </c>
      <c r="BE244" s="20">
        <f t="shared" si="100"/>
        <v>24</v>
      </c>
      <c r="BF244" s="20">
        <v>29</v>
      </c>
      <c r="BG244" s="20">
        <f t="shared" si="76"/>
        <v>232</v>
      </c>
      <c r="BH244" s="20">
        <v>0</v>
      </c>
      <c r="BI244" s="20">
        <v>42</v>
      </c>
      <c r="BJ244" s="20">
        <v>0</v>
      </c>
      <c r="BK244" s="20">
        <v>0</v>
      </c>
      <c r="BL244" s="20" t="s">
        <v>308</v>
      </c>
      <c r="BM244" s="20" t="s">
        <v>357</v>
      </c>
      <c r="BN244" s="76">
        <f t="shared" si="97"/>
        <v>21</v>
      </c>
      <c r="BO244" s="122">
        <f t="shared" si="98"/>
        <v>14</v>
      </c>
      <c r="BP244" s="127">
        <f t="shared" si="99"/>
        <v>14</v>
      </c>
      <c r="BQ244" s="138">
        <v>110</v>
      </c>
      <c r="BR244" s="138">
        <v>33</v>
      </c>
    </row>
    <row r="245" spans="1:73" s="63" customFormat="1" x14ac:dyDescent="0.3">
      <c r="A245" s="67" t="s">
        <v>124</v>
      </c>
      <c r="B245" s="67" t="s">
        <v>192</v>
      </c>
      <c r="C245" s="129" t="s">
        <v>210</v>
      </c>
      <c r="D245" s="148">
        <v>8017</v>
      </c>
      <c r="E245" s="148"/>
      <c r="F245" s="16">
        <v>166.3</v>
      </c>
      <c r="G245" s="18">
        <f t="shared" si="77"/>
        <v>10</v>
      </c>
      <c r="H245" s="117">
        <f t="shared" si="78"/>
        <v>3</v>
      </c>
      <c r="I245" s="68" t="s">
        <v>283</v>
      </c>
      <c r="J245" s="69">
        <f t="shared" si="79"/>
        <v>8</v>
      </c>
      <c r="K245" s="17">
        <v>3</v>
      </c>
      <c r="L245" s="17">
        <v>0</v>
      </c>
      <c r="M245" s="17">
        <v>0</v>
      </c>
      <c r="N245" s="17">
        <v>0</v>
      </c>
      <c r="O245" s="17">
        <v>0</v>
      </c>
      <c r="P245" s="17">
        <v>0</v>
      </c>
      <c r="Q245" s="17">
        <v>0</v>
      </c>
      <c r="R245" s="17">
        <v>0</v>
      </c>
      <c r="S245" s="17">
        <v>0</v>
      </c>
      <c r="T245" s="17">
        <v>0</v>
      </c>
      <c r="U245" s="17">
        <v>0</v>
      </c>
      <c r="V245" s="157">
        <v>5065</v>
      </c>
      <c r="W245" s="157">
        <v>5065</v>
      </c>
      <c r="X245" s="199">
        <v>1</v>
      </c>
      <c r="Y245" s="199">
        <v>0</v>
      </c>
      <c r="Z245" s="199">
        <v>0</v>
      </c>
      <c r="AA245" s="210">
        <v>1</v>
      </c>
      <c r="AB245" s="210">
        <v>0</v>
      </c>
      <c r="AC245" s="210">
        <v>0</v>
      </c>
      <c r="AD245" s="216">
        <v>0</v>
      </c>
      <c r="AE245" s="216">
        <v>0</v>
      </c>
      <c r="AF245" s="216">
        <v>0</v>
      </c>
      <c r="AG245" s="224">
        <v>1</v>
      </c>
      <c r="AH245" s="89">
        <f t="shared" si="80"/>
        <v>3</v>
      </c>
      <c r="AI245" s="13">
        <f t="shared" si="81"/>
        <v>151.94999999999999</v>
      </c>
      <c r="AJ245" s="13">
        <f t="shared" si="82"/>
        <v>114</v>
      </c>
      <c r="AK245" s="18">
        <v>0</v>
      </c>
      <c r="AL245" s="13">
        <v>114</v>
      </c>
      <c r="AM245" s="50">
        <f t="shared" si="83"/>
        <v>4.5584999999999996</v>
      </c>
      <c r="AN245" s="104">
        <f t="shared" si="84"/>
        <v>1.36755</v>
      </c>
      <c r="AO245" s="102">
        <f t="shared" si="85"/>
        <v>0.77494499999999988</v>
      </c>
      <c r="AP245" s="19">
        <f t="shared" si="86"/>
        <v>24.975320829220131</v>
      </c>
      <c r="AQ245" s="18">
        <f t="shared" si="87"/>
        <v>3</v>
      </c>
      <c r="AR245" s="117">
        <f t="shared" si="88"/>
        <v>3</v>
      </c>
      <c r="AS245" s="19">
        <f t="shared" si="89"/>
        <v>75.024679170779862</v>
      </c>
      <c r="AT245" s="107">
        <f t="shared" si="90"/>
        <v>83.58481975801422</v>
      </c>
      <c r="AU245" s="100">
        <f t="shared" si="91"/>
        <v>12.473493825620558</v>
      </c>
      <c r="AV245" s="46">
        <f t="shared" si="92"/>
        <v>37.420481476861667</v>
      </c>
      <c r="AW245" s="48">
        <f t="shared" si="93"/>
        <v>55.23052919752962</v>
      </c>
      <c r="AX245" s="18">
        <f t="shared" si="94"/>
        <v>5</v>
      </c>
      <c r="AY245" s="117">
        <f t="shared" si="95"/>
        <v>8</v>
      </c>
      <c r="AZ245" s="151">
        <v>0</v>
      </c>
      <c r="BA245" s="21">
        <f t="shared" si="96"/>
        <v>0</v>
      </c>
      <c r="BB245" s="20">
        <v>0</v>
      </c>
      <c r="BC245" s="36" t="s">
        <v>336</v>
      </c>
      <c r="BD245" s="20">
        <v>4</v>
      </c>
      <c r="BE245" s="20">
        <f t="shared" si="100"/>
        <v>32</v>
      </c>
      <c r="BF245" s="20">
        <v>7</v>
      </c>
      <c r="BG245" s="20">
        <f t="shared" si="76"/>
        <v>56</v>
      </c>
      <c r="BH245" s="20">
        <v>0</v>
      </c>
      <c r="BI245" s="20">
        <v>10</v>
      </c>
      <c r="BJ245" s="20">
        <v>0</v>
      </c>
      <c r="BK245" s="28">
        <v>0</v>
      </c>
      <c r="BL245" s="20" t="s">
        <v>337</v>
      </c>
      <c r="BM245" s="20" t="s">
        <v>309</v>
      </c>
      <c r="BN245" s="71">
        <f t="shared" si="97"/>
        <v>26</v>
      </c>
      <c r="BO245" s="123">
        <f t="shared" si="98"/>
        <v>22</v>
      </c>
      <c r="BP245" s="71">
        <f t="shared" si="99"/>
        <v>22</v>
      </c>
      <c r="BQ245" s="138">
        <v>60</v>
      </c>
      <c r="BR245" s="138">
        <v>127</v>
      </c>
    </row>
    <row r="246" spans="1:73" s="63" customFormat="1" x14ac:dyDescent="0.3">
      <c r="A246" s="67" t="s">
        <v>79</v>
      </c>
      <c r="B246" s="67" t="s">
        <v>107</v>
      </c>
      <c r="C246" s="129" t="s">
        <v>111</v>
      </c>
      <c r="D246" s="148">
        <v>14615</v>
      </c>
      <c r="E246" s="148"/>
      <c r="F246" s="16">
        <v>183.1</v>
      </c>
      <c r="G246" s="18">
        <f t="shared" si="77"/>
        <v>10</v>
      </c>
      <c r="H246" s="117">
        <f t="shared" si="78"/>
        <v>3</v>
      </c>
      <c r="I246" s="68" t="s">
        <v>282</v>
      </c>
      <c r="J246" s="69">
        <f t="shared" si="79"/>
        <v>10</v>
      </c>
      <c r="K246" s="17">
        <v>4</v>
      </c>
      <c r="L246" s="17">
        <v>1</v>
      </c>
      <c r="M246" s="17">
        <v>0</v>
      </c>
      <c r="N246" s="17">
        <v>0</v>
      </c>
      <c r="O246" s="17">
        <v>0</v>
      </c>
      <c r="P246" s="17">
        <v>0</v>
      </c>
      <c r="Q246" s="17">
        <v>0</v>
      </c>
      <c r="R246" s="17">
        <v>0</v>
      </c>
      <c r="S246" s="17">
        <v>0</v>
      </c>
      <c r="T246" s="17">
        <v>0</v>
      </c>
      <c r="U246" s="17">
        <v>0</v>
      </c>
      <c r="V246" s="157">
        <v>6822</v>
      </c>
      <c r="W246" s="157">
        <v>6822</v>
      </c>
      <c r="X246" s="84">
        <v>4</v>
      </c>
      <c r="Y246" s="84">
        <v>0</v>
      </c>
      <c r="Z246" s="84">
        <v>0</v>
      </c>
      <c r="AA246" s="205">
        <v>0</v>
      </c>
      <c r="AB246" s="205">
        <v>0</v>
      </c>
      <c r="AC246" s="205">
        <v>0</v>
      </c>
      <c r="AD246" s="88">
        <v>0</v>
      </c>
      <c r="AE246" s="88">
        <v>0</v>
      </c>
      <c r="AF246" s="88">
        <v>0</v>
      </c>
      <c r="AG246" s="80">
        <v>0</v>
      </c>
      <c r="AH246" s="89">
        <f t="shared" si="80"/>
        <v>4</v>
      </c>
      <c r="AI246" s="13">
        <f t="shared" si="81"/>
        <v>204.66</v>
      </c>
      <c r="AJ246" s="13">
        <f t="shared" si="82"/>
        <v>160</v>
      </c>
      <c r="AK246" s="18">
        <v>3</v>
      </c>
      <c r="AL246" s="13">
        <v>157</v>
      </c>
      <c r="AM246" s="50">
        <f t="shared" si="83"/>
        <v>6.1398000000000001</v>
      </c>
      <c r="AN246" s="104">
        <f t="shared" si="84"/>
        <v>1.8419400000000001</v>
      </c>
      <c r="AO246" s="102">
        <f t="shared" si="85"/>
        <v>1.043766</v>
      </c>
      <c r="AP246" s="19">
        <f t="shared" si="86"/>
        <v>21.82155770546272</v>
      </c>
      <c r="AQ246" s="18">
        <f t="shared" si="87"/>
        <v>3</v>
      </c>
      <c r="AR246" s="117">
        <f t="shared" si="88"/>
        <v>3</v>
      </c>
      <c r="AS246" s="19">
        <f t="shared" si="89"/>
        <v>78.178442294537291</v>
      </c>
      <c r="AT246" s="107">
        <f t="shared" si="90"/>
        <v>61.755087239137879</v>
      </c>
      <c r="AU246" s="100">
        <f t="shared" si="91"/>
        <v>27.369141293191923</v>
      </c>
      <c r="AV246" s="46">
        <f t="shared" si="92"/>
        <v>27.369141293191923</v>
      </c>
      <c r="AW246" s="48">
        <f t="shared" si="93"/>
        <v>55.681155161826943</v>
      </c>
      <c r="AX246" s="18">
        <f t="shared" si="94"/>
        <v>5</v>
      </c>
      <c r="AY246" s="117">
        <f t="shared" si="95"/>
        <v>8</v>
      </c>
      <c r="AZ246" s="151">
        <v>1</v>
      </c>
      <c r="BA246" s="21">
        <f t="shared" si="96"/>
        <v>6.8422853232979808</v>
      </c>
      <c r="BB246" s="155">
        <v>0</v>
      </c>
      <c r="BC246" s="36"/>
      <c r="BD246" s="20">
        <v>1</v>
      </c>
      <c r="BE246" s="20">
        <f t="shared" si="100"/>
        <v>8</v>
      </c>
      <c r="BF246" s="20">
        <v>7</v>
      </c>
      <c r="BG246" s="20">
        <f t="shared" ref="BG246:BG267" si="101">+BF246*8</f>
        <v>56</v>
      </c>
      <c r="BH246" s="20">
        <v>0</v>
      </c>
      <c r="BI246" s="20">
        <v>12</v>
      </c>
      <c r="BJ246" s="20">
        <v>0</v>
      </c>
      <c r="BK246" s="20">
        <v>0</v>
      </c>
      <c r="BL246" s="20" t="s">
        <v>308</v>
      </c>
      <c r="BM246" s="20" t="s">
        <v>357</v>
      </c>
      <c r="BN246" s="71">
        <f t="shared" si="97"/>
        <v>28</v>
      </c>
      <c r="BO246" s="123">
        <f t="shared" si="98"/>
        <v>24</v>
      </c>
      <c r="BP246" s="71">
        <f t="shared" si="99"/>
        <v>24</v>
      </c>
      <c r="BQ246" s="138">
        <v>18</v>
      </c>
      <c r="BR246" s="138">
        <v>82</v>
      </c>
    </row>
    <row r="247" spans="1:73" s="63" customFormat="1" x14ac:dyDescent="0.3">
      <c r="A247" s="67" t="s">
        <v>79</v>
      </c>
      <c r="B247" s="67" t="s">
        <v>93</v>
      </c>
      <c r="C247" s="129" t="s">
        <v>95</v>
      </c>
      <c r="D247" s="148">
        <v>3262</v>
      </c>
      <c r="E247" s="148"/>
      <c r="F247" s="16">
        <v>64.3</v>
      </c>
      <c r="G247" s="18">
        <f t="shared" si="77"/>
        <v>5</v>
      </c>
      <c r="H247" s="117">
        <f t="shared" si="78"/>
        <v>0</v>
      </c>
      <c r="I247" s="68" t="s">
        <v>284</v>
      </c>
      <c r="J247" s="69">
        <f t="shared" si="79"/>
        <v>5</v>
      </c>
      <c r="K247" s="17">
        <v>1</v>
      </c>
      <c r="L247" s="17">
        <v>0</v>
      </c>
      <c r="M247" s="17">
        <v>0</v>
      </c>
      <c r="N247" s="17">
        <v>0</v>
      </c>
      <c r="O247" s="17">
        <v>0</v>
      </c>
      <c r="P247" s="17">
        <v>0</v>
      </c>
      <c r="Q247" s="17">
        <v>0</v>
      </c>
      <c r="R247" s="17">
        <v>0</v>
      </c>
      <c r="S247" s="17">
        <v>0</v>
      </c>
      <c r="T247" s="17">
        <v>0</v>
      </c>
      <c r="U247" s="17">
        <v>0</v>
      </c>
      <c r="V247" s="157">
        <v>1320</v>
      </c>
      <c r="W247" s="157">
        <v>1320</v>
      </c>
      <c r="X247" s="84">
        <v>1</v>
      </c>
      <c r="Y247" s="84">
        <v>0</v>
      </c>
      <c r="Z247" s="84">
        <v>0</v>
      </c>
      <c r="AA247" s="205">
        <v>0</v>
      </c>
      <c r="AB247" s="205">
        <v>0</v>
      </c>
      <c r="AC247" s="205">
        <v>0</v>
      </c>
      <c r="AD247" s="88">
        <v>0</v>
      </c>
      <c r="AE247" s="88">
        <v>0</v>
      </c>
      <c r="AF247" s="88">
        <v>0</v>
      </c>
      <c r="AG247" s="80">
        <v>0</v>
      </c>
      <c r="AH247" s="89">
        <f t="shared" si="80"/>
        <v>1</v>
      </c>
      <c r="AI247" s="13">
        <f t="shared" si="81"/>
        <v>39.6</v>
      </c>
      <c r="AJ247" s="13">
        <f t="shared" si="82"/>
        <v>31</v>
      </c>
      <c r="AK247" s="18">
        <v>1</v>
      </c>
      <c r="AL247" s="13">
        <v>30</v>
      </c>
      <c r="AM247" s="50">
        <f t="shared" si="83"/>
        <v>1.1880000000000002</v>
      </c>
      <c r="AN247" s="104">
        <f t="shared" si="84"/>
        <v>0.35640000000000005</v>
      </c>
      <c r="AO247" s="102">
        <f t="shared" si="85"/>
        <v>0.20196000000000003</v>
      </c>
      <c r="AP247" s="19">
        <f t="shared" si="86"/>
        <v>21.71717171717172</v>
      </c>
      <c r="AQ247" s="18">
        <f t="shared" si="87"/>
        <v>3</v>
      </c>
      <c r="AR247" s="117">
        <f t="shared" si="88"/>
        <v>3</v>
      </c>
      <c r="AS247" s="19">
        <f t="shared" si="89"/>
        <v>78.282828282828277</v>
      </c>
      <c r="AT247" s="107">
        <f t="shared" si="90"/>
        <v>53.536480686695278</v>
      </c>
      <c r="AU247" s="100">
        <f t="shared" si="91"/>
        <v>30.656039239730227</v>
      </c>
      <c r="AV247" s="46">
        <f t="shared" si="92"/>
        <v>30.656039239730227</v>
      </c>
      <c r="AW247" s="48">
        <f t="shared" si="93"/>
        <v>42.738037976133214</v>
      </c>
      <c r="AX247" s="18">
        <f t="shared" si="94"/>
        <v>3</v>
      </c>
      <c r="AY247" s="117">
        <f t="shared" si="95"/>
        <v>3</v>
      </c>
      <c r="AZ247" s="151">
        <v>0</v>
      </c>
      <c r="BA247" s="21">
        <f t="shared" si="96"/>
        <v>0</v>
      </c>
      <c r="BB247" s="155">
        <v>0</v>
      </c>
      <c r="BC247" s="36"/>
      <c r="BD247" s="20">
        <v>1</v>
      </c>
      <c r="BE247" s="20">
        <f t="shared" si="100"/>
        <v>8</v>
      </c>
      <c r="BF247" s="20">
        <v>4</v>
      </c>
      <c r="BG247" s="20">
        <f t="shared" si="101"/>
        <v>32</v>
      </c>
      <c r="BH247" s="20">
        <v>0</v>
      </c>
      <c r="BI247" s="20">
        <v>3</v>
      </c>
      <c r="BJ247" s="20">
        <v>5</v>
      </c>
      <c r="BK247" s="20">
        <v>0</v>
      </c>
      <c r="BL247" s="20" t="s">
        <v>357</v>
      </c>
      <c r="BM247" s="20" t="s">
        <v>357</v>
      </c>
      <c r="BN247" s="71">
        <f t="shared" si="97"/>
        <v>21</v>
      </c>
      <c r="BO247" s="123">
        <f t="shared" si="98"/>
        <v>16</v>
      </c>
      <c r="BP247" s="71">
        <f t="shared" si="99"/>
        <v>11</v>
      </c>
      <c r="BQ247" s="138">
        <v>13</v>
      </c>
      <c r="BR247" s="138">
        <v>32</v>
      </c>
    </row>
    <row r="248" spans="1:73" s="63" customFormat="1" x14ac:dyDescent="0.3">
      <c r="A248" s="67" t="s">
        <v>216</v>
      </c>
      <c r="B248" s="67" t="s">
        <v>228</v>
      </c>
      <c r="C248" s="129" t="s">
        <v>232</v>
      </c>
      <c r="D248" s="148">
        <v>57231</v>
      </c>
      <c r="E248" s="148"/>
      <c r="F248" s="20">
        <v>1586.5</v>
      </c>
      <c r="G248" s="18">
        <f t="shared" si="77"/>
        <v>10</v>
      </c>
      <c r="H248" s="117">
        <f t="shared" si="78"/>
        <v>8</v>
      </c>
      <c r="I248" s="68" t="s">
        <v>285</v>
      </c>
      <c r="J248" s="69">
        <f t="shared" si="79"/>
        <v>3</v>
      </c>
      <c r="K248" s="17">
        <v>2</v>
      </c>
      <c r="L248" s="17">
        <v>1</v>
      </c>
      <c r="M248" s="17">
        <v>2</v>
      </c>
      <c r="N248" s="17">
        <v>1</v>
      </c>
      <c r="O248" s="17">
        <v>2</v>
      </c>
      <c r="P248" s="17">
        <v>1</v>
      </c>
      <c r="Q248" s="17">
        <v>1</v>
      </c>
      <c r="R248" s="17">
        <v>0</v>
      </c>
      <c r="S248" s="17">
        <v>0</v>
      </c>
      <c r="T248" s="17">
        <v>0</v>
      </c>
      <c r="U248" s="17">
        <v>0</v>
      </c>
      <c r="V248" s="157">
        <v>34139</v>
      </c>
      <c r="W248" s="157">
        <v>34139</v>
      </c>
      <c r="X248" s="84">
        <v>5</v>
      </c>
      <c r="Y248" s="84">
        <v>3</v>
      </c>
      <c r="Z248" s="84">
        <v>11</v>
      </c>
      <c r="AA248" s="205">
        <v>0</v>
      </c>
      <c r="AB248" s="205">
        <v>1</v>
      </c>
      <c r="AC248" s="205">
        <v>0</v>
      </c>
      <c r="AD248" s="88">
        <v>2</v>
      </c>
      <c r="AE248" s="88">
        <v>0</v>
      </c>
      <c r="AF248" s="88">
        <v>2</v>
      </c>
      <c r="AG248" s="80">
        <v>2</v>
      </c>
      <c r="AH248" s="89">
        <f t="shared" si="80"/>
        <v>26</v>
      </c>
      <c r="AI248" s="13">
        <f t="shared" si="81"/>
        <v>1024.17</v>
      </c>
      <c r="AJ248" s="13">
        <f t="shared" si="82"/>
        <v>814</v>
      </c>
      <c r="AK248" s="18">
        <v>29</v>
      </c>
      <c r="AL248" s="13">
        <v>785</v>
      </c>
      <c r="AM248" s="50">
        <f t="shared" si="83"/>
        <v>30.725100000000001</v>
      </c>
      <c r="AN248" s="104">
        <f t="shared" si="84"/>
        <v>9.21753</v>
      </c>
      <c r="AO248" s="102">
        <f t="shared" si="85"/>
        <v>5.2232670000000008</v>
      </c>
      <c r="AP248" s="19">
        <f t="shared" si="86"/>
        <v>20.521007254654993</v>
      </c>
      <c r="AQ248" s="18">
        <f t="shared" si="87"/>
        <v>3</v>
      </c>
      <c r="AR248" s="117">
        <f t="shared" si="88"/>
        <v>3</v>
      </c>
      <c r="AS248" s="19">
        <f t="shared" si="89"/>
        <v>79.478992745344996</v>
      </c>
      <c r="AT248" s="107">
        <f t="shared" si="90"/>
        <v>78.918587828274894</v>
      </c>
      <c r="AU248" s="100">
        <f t="shared" si="91"/>
        <v>33.198790865090601</v>
      </c>
      <c r="AV248" s="46">
        <f t="shared" si="92"/>
        <v>45.429924341702922</v>
      </c>
      <c r="AW248" s="48">
        <f t="shared" si="93"/>
        <v>42.434443403172097</v>
      </c>
      <c r="AX248" s="18">
        <f t="shared" si="94"/>
        <v>3</v>
      </c>
      <c r="AY248" s="117">
        <f t="shared" si="95"/>
        <v>3</v>
      </c>
      <c r="AZ248" s="151">
        <v>10</v>
      </c>
      <c r="BA248" s="21">
        <f t="shared" si="96"/>
        <v>17.473047823731893</v>
      </c>
      <c r="BB248" s="20">
        <v>2</v>
      </c>
      <c r="BC248" s="36"/>
      <c r="BD248" s="20">
        <v>56</v>
      </c>
      <c r="BE248" s="20">
        <f t="shared" si="100"/>
        <v>448</v>
      </c>
      <c r="BF248" s="20">
        <v>7</v>
      </c>
      <c r="BG248" s="20">
        <f t="shared" si="101"/>
        <v>56</v>
      </c>
      <c r="BH248" s="20">
        <v>14</v>
      </c>
      <c r="BI248" s="20">
        <v>8</v>
      </c>
      <c r="BJ248" s="20">
        <v>10</v>
      </c>
      <c r="BK248" s="20">
        <v>15</v>
      </c>
      <c r="BL248" s="20" t="s">
        <v>308</v>
      </c>
      <c r="BM248" s="20" t="s">
        <v>309</v>
      </c>
      <c r="BN248" s="71">
        <f t="shared" si="97"/>
        <v>29</v>
      </c>
      <c r="BO248" s="123">
        <f t="shared" si="98"/>
        <v>27</v>
      </c>
      <c r="BP248" s="71">
        <f t="shared" si="99"/>
        <v>32</v>
      </c>
      <c r="BQ248" s="138">
        <v>448</v>
      </c>
      <c r="BR248" s="138">
        <v>396</v>
      </c>
    </row>
    <row r="249" spans="1:73" s="63" customFormat="1" x14ac:dyDescent="0.3">
      <c r="A249" s="67" t="s">
        <v>216</v>
      </c>
      <c r="B249" s="67" t="s">
        <v>222</v>
      </c>
      <c r="C249" s="129" t="s">
        <v>274</v>
      </c>
      <c r="D249" s="148">
        <v>60646</v>
      </c>
      <c r="E249" s="148"/>
      <c r="F249" s="20">
        <v>204</v>
      </c>
      <c r="G249" s="18">
        <f t="shared" si="77"/>
        <v>10</v>
      </c>
      <c r="H249" s="117">
        <f t="shared" si="78"/>
        <v>3</v>
      </c>
      <c r="I249" s="68" t="s">
        <v>284</v>
      </c>
      <c r="J249" s="69">
        <f t="shared" si="79"/>
        <v>5</v>
      </c>
      <c r="K249" s="17">
        <v>4</v>
      </c>
      <c r="L249" s="17">
        <v>1</v>
      </c>
      <c r="M249" s="17">
        <v>1</v>
      </c>
      <c r="N249" s="17">
        <v>1</v>
      </c>
      <c r="O249" s="17">
        <v>1</v>
      </c>
      <c r="P249" s="17">
        <v>1</v>
      </c>
      <c r="Q249" s="17">
        <v>0</v>
      </c>
      <c r="R249" s="17">
        <v>0</v>
      </c>
      <c r="S249" s="17">
        <v>0</v>
      </c>
      <c r="T249" s="17">
        <v>0</v>
      </c>
      <c r="U249" s="17">
        <v>0</v>
      </c>
      <c r="V249" s="157">
        <v>56098</v>
      </c>
      <c r="W249" s="157">
        <v>56098</v>
      </c>
      <c r="X249" s="84">
        <v>8</v>
      </c>
      <c r="Y249" s="84">
        <v>0</v>
      </c>
      <c r="Z249" s="84">
        <v>37</v>
      </c>
      <c r="AA249" s="205">
        <v>1</v>
      </c>
      <c r="AB249" s="205">
        <v>0</v>
      </c>
      <c r="AC249" s="205">
        <v>0</v>
      </c>
      <c r="AD249" s="88">
        <v>4</v>
      </c>
      <c r="AE249" s="88">
        <v>0</v>
      </c>
      <c r="AF249" s="88">
        <v>4</v>
      </c>
      <c r="AG249" s="80">
        <v>4</v>
      </c>
      <c r="AH249" s="89">
        <f t="shared" si="80"/>
        <v>58</v>
      </c>
      <c r="AI249" s="13">
        <f t="shared" si="81"/>
        <v>1682.94</v>
      </c>
      <c r="AJ249" s="13">
        <f t="shared" si="82"/>
        <v>1338</v>
      </c>
      <c r="AK249" s="18">
        <v>57</v>
      </c>
      <c r="AL249" s="13">
        <v>1281</v>
      </c>
      <c r="AM249" s="50">
        <f t="shared" si="83"/>
        <v>50.488199999999999</v>
      </c>
      <c r="AN249" s="104">
        <f t="shared" si="84"/>
        <v>15.146459999999999</v>
      </c>
      <c r="AO249" s="102">
        <f t="shared" si="85"/>
        <v>8.5829939999999993</v>
      </c>
      <c r="AP249" s="19">
        <f t="shared" si="86"/>
        <v>20.496274376983141</v>
      </c>
      <c r="AQ249" s="18">
        <f t="shared" si="87"/>
        <v>3</v>
      </c>
      <c r="AR249" s="117">
        <f t="shared" si="88"/>
        <v>3</v>
      </c>
      <c r="AS249" s="19">
        <f t="shared" si="89"/>
        <v>79.503725623016862</v>
      </c>
      <c r="AT249" s="107">
        <f t="shared" si="90"/>
        <v>122.37848168057249</v>
      </c>
      <c r="AU249" s="100">
        <f t="shared" si="91"/>
        <v>74.201101474128549</v>
      </c>
      <c r="AV249" s="46">
        <f t="shared" si="92"/>
        <v>95.636975233321238</v>
      </c>
      <c r="AW249" s="48">
        <f t="shared" si="93"/>
        <v>21.851477547377065</v>
      </c>
      <c r="AX249" s="18">
        <f t="shared" si="94"/>
        <v>3</v>
      </c>
      <c r="AY249" s="117">
        <f t="shared" si="95"/>
        <v>3</v>
      </c>
      <c r="AZ249" s="151">
        <v>5</v>
      </c>
      <c r="BA249" s="21">
        <f t="shared" si="96"/>
        <v>8.2445668304587283</v>
      </c>
      <c r="BB249" s="28">
        <v>1</v>
      </c>
      <c r="BC249" s="37"/>
      <c r="BD249" s="28">
        <v>11</v>
      </c>
      <c r="BE249" s="20">
        <f t="shared" si="100"/>
        <v>88</v>
      </c>
      <c r="BF249" s="28">
        <v>9</v>
      </c>
      <c r="BG249" s="20">
        <f t="shared" si="101"/>
        <v>72</v>
      </c>
      <c r="BH249" s="28">
        <v>2</v>
      </c>
      <c r="BI249" s="28">
        <v>15</v>
      </c>
      <c r="BJ249" s="28">
        <v>5</v>
      </c>
      <c r="BK249" s="20">
        <v>15</v>
      </c>
      <c r="BL249" s="28" t="s">
        <v>308</v>
      </c>
      <c r="BM249" s="28" t="s">
        <v>308</v>
      </c>
      <c r="BN249" s="71">
        <f t="shared" si="97"/>
        <v>26</v>
      </c>
      <c r="BO249" s="123">
        <f t="shared" si="98"/>
        <v>19</v>
      </c>
      <c r="BP249" s="71">
        <f t="shared" si="99"/>
        <v>29</v>
      </c>
      <c r="BQ249" s="138">
        <v>45</v>
      </c>
      <c r="BR249" s="138">
        <v>799</v>
      </c>
    </row>
    <row r="250" spans="1:73" s="63" customFormat="1" x14ac:dyDescent="0.3">
      <c r="A250" s="67" t="s">
        <v>124</v>
      </c>
      <c r="B250" s="67" t="s">
        <v>136</v>
      </c>
      <c r="C250" s="129" t="s">
        <v>187</v>
      </c>
      <c r="D250" s="148">
        <v>3194</v>
      </c>
      <c r="E250" s="148"/>
      <c r="F250" s="25">
        <v>46</v>
      </c>
      <c r="G250" s="18">
        <f t="shared" si="77"/>
        <v>3</v>
      </c>
      <c r="H250" s="117">
        <f t="shared" si="78"/>
        <v>0</v>
      </c>
      <c r="I250" s="68" t="s">
        <v>285</v>
      </c>
      <c r="J250" s="69">
        <f t="shared" si="79"/>
        <v>3</v>
      </c>
      <c r="K250" s="17">
        <v>1</v>
      </c>
      <c r="L250" s="17">
        <v>0</v>
      </c>
      <c r="M250" s="17">
        <v>0</v>
      </c>
      <c r="N250" s="17">
        <v>0</v>
      </c>
      <c r="O250" s="17">
        <v>0</v>
      </c>
      <c r="P250" s="17">
        <v>0</v>
      </c>
      <c r="Q250" s="17">
        <v>0</v>
      </c>
      <c r="R250" s="17">
        <v>0</v>
      </c>
      <c r="S250" s="17">
        <v>0</v>
      </c>
      <c r="T250" s="17">
        <v>0</v>
      </c>
      <c r="U250" s="17">
        <v>0</v>
      </c>
      <c r="V250" s="157">
        <v>2503</v>
      </c>
      <c r="W250" s="157">
        <v>2503</v>
      </c>
      <c r="X250" s="186">
        <v>1</v>
      </c>
      <c r="Y250" s="186">
        <v>0</v>
      </c>
      <c r="Z250" s="186">
        <v>0</v>
      </c>
      <c r="AA250" s="187">
        <v>0</v>
      </c>
      <c r="AB250" s="187">
        <v>0</v>
      </c>
      <c r="AC250" s="187">
        <v>0</v>
      </c>
      <c r="AD250" s="188">
        <v>0</v>
      </c>
      <c r="AE250" s="188">
        <v>0</v>
      </c>
      <c r="AF250" s="188">
        <v>0</v>
      </c>
      <c r="AG250" s="189">
        <v>0</v>
      </c>
      <c r="AH250" s="89">
        <f t="shared" si="80"/>
        <v>1</v>
      </c>
      <c r="AI250" s="13">
        <f t="shared" si="81"/>
        <v>75.09</v>
      </c>
      <c r="AJ250" s="13">
        <f t="shared" si="82"/>
        <v>61</v>
      </c>
      <c r="AK250" s="18">
        <v>0</v>
      </c>
      <c r="AL250" s="13">
        <v>61</v>
      </c>
      <c r="AM250" s="50">
        <f t="shared" si="83"/>
        <v>2.2526999999999999</v>
      </c>
      <c r="AN250" s="104">
        <f t="shared" si="84"/>
        <v>0.67581000000000002</v>
      </c>
      <c r="AO250" s="102">
        <f t="shared" si="85"/>
        <v>0.38295899999999994</v>
      </c>
      <c r="AP250" s="19">
        <f t="shared" si="86"/>
        <v>18.76414968704222</v>
      </c>
      <c r="AQ250" s="18">
        <f t="shared" si="87"/>
        <v>3</v>
      </c>
      <c r="AR250" s="117">
        <f t="shared" si="88"/>
        <v>3</v>
      </c>
      <c r="AS250" s="19">
        <f t="shared" si="89"/>
        <v>81.23585031295778</v>
      </c>
      <c r="AT250" s="107">
        <f t="shared" si="90"/>
        <v>103.67780212899187</v>
      </c>
      <c r="AU250" s="100">
        <f t="shared" si="91"/>
        <v>31.308703819661865</v>
      </c>
      <c r="AV250" s="46">
        <f t="shared" si="92"/>
        <v>31.308703819661865</v>
      </c>
      <c r="AW250" s="48">
        <f t="shared" si="93"/>
        <v>69.801921745303986</v>
      </c>
      <c r="AX250" s="18">
        <f t="shared" si="94"/>
        <v>5</v>
      </c>
      <c r="AY250" s="117">
        <f t="shared" si="95"/>
        <v>8</v>
      </c>
      <c r="AZ250" s="151">
        <v>0</v>
      </c>
      <c r="BA250" s="21">
        <f t="shared" si="96"/>
        <v>0</v>
      </c>
      <c r="BB250" s="20">
        <v>0</v>
      </c>
      <c r="BC250" s="36" t="s">
        <v>382</v>
      </c>
      <c r="BD250" s="20">
        <v>1</v>
      </c>
      <c r="BE250" s="20">
        <f t="shared" si="100"/>
        <v>8</v>
      </c>
      <c r="BF250" s="20">
        <v>2</v>
      </c>
      <c r="BG250" s="20">
        <f t="shared" si="101"/>
        <v>16</v>
      </c>
      <c r="BH250" s="20">
        <v>0</v>
      </c>
      <c r="BI250" s="20">
        <v>4</v>
      </c>
      <c r="BJ250" s="20">
        <v>10</v>
      </c>
      <c r="BK250" s="20">
        <v>0</v>
      </c>
      <c r="BL250" s="20" t="s">
        <v>308</v>
      </c>
      <c r="BM250" s="20" t="s">
        <v>308</v>
      </c>
      <c r="BN250" s="113">
        <f t="shared" si="97"/>
        <v>24</v>
      </c>
      <c r="BO250" s="139">
        <f t="shared" si="98"/>
        <v>24</v>
      </c>
      <c r="BP250" s="140">
        <f t="shared" si="99"/>
        <v>14</v>
      </c>
      <c r="BQ250" s="137">
        <v>28</v>
      </c>
      <c r="BR250" s="137">
        <v>60</v>
      </c>
      <c r="BS250" s="62"/>
      <c r="BT250" s="62"/>
      <c r="BU250" s="62"/>
    </row>
    <row r="251" spans="1:73" s="63" customFormat="1" x14ac:dyDescent="0.3">
      <c r="A251" s="67" t="s">
        <v>79</v>
      </c>
      <c r="B251" s="67" t="s">
        <v>107</v>
      </c>
      <c r="C251" s="129" t="s">
        <v>110</v>
      </c>
      <c r="D251" s="148">
        <v>10587</v>
      </c>
      <c r="E251" s="148"/>
      <c r="F251" s="16">
        <v>190.5</v>
      </c>
      <c r="G251" s="18">
        <f t="shared" si="77"/>
        <v>10</v>
      </c>
      <c r="H251" s="117">
        <f t="shared" si="78"/>
        <v>3</v>
      </c>
      <c r="I251" s="68" t="s">
        <v>282</v>
      </c>
      <c r="J251" s="69">
        <f t="shared" si="79"/>
        <v>10</v>
      </c>
      <c r="K251" s="17">
        <v>3</v>
      </c>
      <c r="L251" s="17">
        <v>1</v>
      </c>
      <c r="M251" s="17">
        <v>0</v>
      </c>
      <c r="N251" s="17">
        <v>0</v>
      </c>
      <c r="O251" s="17">
        <v>0</v>
      </c>
      <c r="P251" s="17">
        <v>0</v>
      </c>
      <c r="Q251" s="17">
        <v>0</v>
      </c>
      <c r="R251" s="17">
        <v>0</v>
      </c>
      <c r="S251" s="17">
        <v>0</v>
      </c>
      <c r="T251" s="17">
        <v>0</v>
      </c>
      <c r="U251" s="17">
        <v>0</v>
      </c>
      <c r="V251" s="157">
        <v>6727</v>
      </c>
      <c r="W251" s="157">
        <v>6727</v>
      </c>
      <c r="X251" s="199">
        <v>3</v>
      </c>
      <c r="Y251" s="199">
        <v>0</v>
      </c>
      <c r="Z251" s="199">
        <v>0</v>
      </c>
      <c r="AA251" s="210">
        <v>0</v>
      </c>
      <c r="AB251" s="210">
        <v>0</v>
      </c>
      <c r="AC251" s="210">
        <v>0</v>
      </c>
      <c r="AD251" s="216">
        <v>0</v>
      </c>
      <c r="AE251" s="216">
        <v>0</v>
      </c>
      <c r="AF251" s="216">
        <v>0</v>
      </c>
      <c r="AG251" s="224">
        <v>0</v>
      </c>
      <c r="AH251" s="89">
        <f t="shared" si="80"/>
        <v>3</v>
      </c>
      <c r="AI251" s="13">
        <f t="shared" si="81"/>
        <v>201.81</v>
      </c>
      <c r="AJ251" s="13">
        <f t="shared" si="82"/>
        <v>164</v>
      </c>
      <c r="AK251" s="18">
        <v>1</v>
      </c>
      <c r="AL251" s="13">
        <v>163</v>
      </c>
      <c r="AM251" s="50">
        <f t="shared" si="83"/>
        <v>6.0543000000000005</v>
      </c>
      <c r="AN251" s="104">
        <f t="shared" si="84"/>
        <v>1.8162900000000002</v>
      </c>
      <c r="AO251" s="102">
        <f t="shared" si="85"/>
        <v>1.029231</v>
      </c>
      <c r="AP251" s="19">
        <f t="shared" si="86"/>
        <v>18.735444229721026</v>
      </c>
      <c r="AQ251" s="18">
        <f t="shared" si="87"/>
        <v>3</v>
      </c>
      <c r="AR251" s="117">
        <f t="shared" si="88"/>
        <v>3</v>
      </c>
      <c r="AS251" s="19">
        <f t="shared" si="89"/>
        <v>81.264555770278974</v>
      </c>
      <c r="AT251" s="107">
        <f t="shared" si="90"/>
        <v>84.063672428449991</v>
      </c>
      <c r="AU251" s="100">
        <f t="shared" si="91"/>
        <v>28.336639274582037</v>
      </c>
      <c r="AV251" s="46">
        <f t="shared" si="92"/>
        <v>28.336639274582037</v>
      </c>
      <c r="AW251" s="48">
        <f t="shared" si="93"/>
        <v>66.291456873121376</v>
      </c>
      <c r="AX251" s="18">
        <f t="shared" si="94"/>
        <v>5</v>
      </c>
      <c r="AY251" s="117">
        <f t="shared" si="95"/>
        <v>8</v>
      </c>
      <c r="AZ251" s="151">
        <v>2</v>
      </c>
      <c r="BA251" s="21">
        <f t="shared" si="96"/>
        <v>18.891092849721357</v>
      </c>
      <c r="BB251" s="155">
        <v>0</v>
      </c>
      <c r="BC251" s="36"/>
      <c r="BD251" s="20">
        <v>3</v>
      </c>
      <c r="BE251" s="20">
        <f t="shared" si="100"/>
        <v>24</v>
      </c>
      <c r="BF251" s="20">
        <v>6</v>
      </c>
      <c r="BG251" s="20">
        <f t="shared" si="101"/>
        <v>48</v>
      </c>
      <c r="BH251" s="20">
        <v>0</v>
      </c>
      <c r="BI251" s="20">
        <v>10</v>
      </c>
      <c r="BJ251" s="20">
        <v>5</v>
      </c>
      <c r="BK251" s="20">
        <v>0</v>
      </c>
      <c r="BL251" s="20" t="s">
        <v>309</v>
      </c>
      <c r="BM251" s="20" t="s">
        <v>357</v>
      </c>
      <c r="BN251" s="71">
        <f t="shared" si="97"/>
        <v>33</v>
      </c>
      <c r="BO251" s="123">
        <f t="shared" si="98"/>
        <v>29</v>
      </c>
      <c r="BP251" s="71">
        <f t="shared" si="99"/>
        <v>24</v>
      </c>
      <c r="BQ251" s="138">
        <v>31</v>
      </c>
      <c r="BR251" s="138">
        <v>109</v>
      </c>
    </row>
    <row r="252" spans="1:73" s="63" customFormat="1" x14ac:dyDescent="0.3">
      <c r="A252" s="67" t="s">
        <v>124</v>
      </c>
      <c r="B252" s="67" t="s">
        <v>192</v>
      </c>
      <c r="C252" s="129" t="s">
        <v>208</v>
      </c>
      <c r="D252" s="148">
        <v>7952</v>
      </c>
      <c r="E252" s="148"/>
      <c r="F252" s="16">
        <v>190.2</v>
      </c>
      <c r="G252" s="18">
        <f t="shared" si="77"/>
        <v>10</v>
      </c>
      <c r="H252" s="117">
        <f t="shared" si="78"/>
        <v>3</v>
      </c>
      <c r="I252" s="68" t="s">
        <v>284</v>
      </c>
      <c r="J252" s="69">
        <f t="shared" si="79"/>
        <v>5</v>
      </c>
      <c r="K252" s="17">
        <v>1</v>
      </c>
      <c r="L252" s="17">
        <v>0</v>
      </c>
      <c r="M252" s="17">
        <v>0</v>
      </c>
      <c r="N252" s="17">
        <v>0</v>
      </c>
      <c r="O252" s="17">
        <v>0</v>
      </c>
      <c r="P252" s="17">
        <v>0</v>
      </c>
      <c r="Q252" s="17">
        <v>0</v>
      </c>
      <c r="R252" s="17">
        <v>0</v>
      </c>
      <c r="S252" s="17">
        <v>0</v>
      </c>
      <c r="T252" s="17">
        <v>0</v>
      </c>
      <c r="U252" s="17">
        <v>0</v>
      </c>
      <c r="V252" s="157">
        <v>3443</v>
      </c>
      <c r="W252" s="157">
        <v>3443</v>
      </c>
      <c r="X252" s="84">
        <v>2</v>
      </c>
      <c r="Y252" s="84">
        <v>0</v>
      </c>
      <c r="Z252" s="84">
        <v>0</v>
      </c>
      <c r="AA252" s="205">
        <v>0</v>
      </c>
      <c r="AB252" s="205">
        <v>0</v>
      </c>
      <c r="AC252" s="205">
        <v>0</v>
      </c>
      <c r="AD252" s="88">
        <v>0</v>
      </c>
      <c r="AE252" s="88">
        <v>0</v>
      </c>
      <c r="AF252" s="88">
        <v>0</v>
      </c>
      <c r="AG252" s="80">
        <v>0</v>
      </c>
      <c r="AH252" s="89">
        <f t="shared" si="80"/>
        <v>2</v>
      </c>
      <c r="AI252" s="13">
        <f t="shared" si="81"/>
        <v>103.29</v>
      </c>
      <c r="AJ252" s="13">
        <f t="shared" si="82"/>
        <v>87</v>
      </c>
      <c r="AK252" s="18">
        <v>2</v>
      </c>
      <c r="AL252" s="13">
        <v>85</v>
      </c>
      <c r="AM252" s="50">
        <f t="shared" si="83"/>
        <v>3.0987</v>
      </c>
      <c r="AN252" s="104">
        <f t="shared" si="84"/>
        <v>0.92960999999999994</v>
      </c>
      <c r="AO252" s="102">
        <f t="shared" si="85"/>
        <v>0.526779</v>
      </c>
      <c r="AP252" s="19">
        <f t="shared" si="86"/>
        <v>15.77112982863782</v>
      </c>
      <c r="AQ252" s="18">
        <f t="shared" si="87"/>
        <v>3</v>
      </c>
      <c r="AR252" s="117">
        <f t="shared" si="88"/>
        <v>3</v>
      </c>
      <c r="AS252" s="19">
        <f t="shared" si="89"/>
        <v>84.228870171362175</v>
      </c>
      <c r="AT252" s="107">
        <f t="shared" si="90"/>
        <v>57.282306338028178</v>
      </c>
      <c r="AU252" s="100">
        <f t="shared" si="91"/>
        <v>25.150905432595575</v>
      </c>
      <c r="AV252" s="46">
        <f t="shared" si="92"/>
        <v>25.150905432595575</v>
      </c>
      <c r="AW252" s="48">
        <f t="shared" si="93"/>
        <v>56.093064262849744</v>
      </c>
      <c r="AX252" s="18">
        <f t="shared" si="94"/>
        <v>5</v>
      </c>
      <c r="AY252" s="117">
        <f t="shared" si="95"/>
        <v>8</v>
      </c>
      <c r="AZ252" s="151">
        <v>0</v>
      </c>
      <c r="BA252" s="21">
        <f t="shared" si="96"/>
        <v>0</v>
      </c>
      <c r="BB252" s="20">
        <v>0</v>
      </c>
      <c r="BC252" s="36" t="s">
        <v>332</v>
      </c>
      <c r="BD252" s="20">
        <v>3</v>
      </c>
      <c r="BE252" s="20">
        <f t="shared" si="100"/>
        <v>24</v>
      </c>
      <c r="BF252" s="20">
        <v>3</v>
      </c>
      <c r="BG252" s="20">
        <f t="shared" si="101"/>
        <v>24</v>
      </c>
      <c r="BH252" s="20">
        <v>0</v>
      </c>
      <c r="BI252" s="20">
        <v>5</v>
      </c>
      <c r="BJ252" s="20">
        <v>10</v>
      </c>
      <c r="BK252" s="20">
        <v>0</v>
      </c>
      <c r="BL252" s="20" t="s">
        <v>308</v>
      </c>
      <c r="BM252" s="20" t="s">
        <v>309</v>
      </c>
      <c r="BN252" s="70">
        <f t="shared" si="97"/>
        <v>33</v>
      </c>
      <c r="BO252" s="120">
        <f t="shared" si="98"/>
        <v>29</v>
      </c>
      <c r="BP252" s="71">
        <f t="shared" si="99"/>
        <v>19</v>
      </c>
      <c r="BQ252" s="138">
        <v>46</v>
      </c>
      <c r="BR252" s="138">
        <v>114</v>
      </c>
      <c r="BS252" s="62"/>
      <c r="BT252" s="62"/>
      <c r="BU252" s="62"/>
    </row>
    <row r="253" spans="1:73" s="63" customFormat="1" x14ac:dyDescent="0.3">
      <c r="A253" s="67" t="s">
        <v>216</v>
      </c>
      <c r="B253" s="67" t="s">
        <v>222</v>
      </c>
      <c r="C253" s="129" t="s">
        <v>280</v>
      </c>
      <c r="D253" s="148">
        <v>7128</v>
      </c>
      <c r="E253" s="148"/>
      <c r="F253" s="20">
        <v>266.8</v>
      </c>
      <c r="G253" s="18">
        <f t="shared" si="77"/>
        <v>10</v>
      </c>
      <c r="H253" s="117">
        <f t="shared" si="78"/>
        <v>3</v>
      </c>
      <c r="I253" s="68" t="s">
        <v>283</v>
      </c>
      <c r="J253" s="69">
        <f t="shared" si="79"/>
        <v>8</v>
      </c>
      <c r="K253" s="17">
        <v>4</v>
      </c>
      <c r="L253" s="17">
        <v>1</v>
      </c>
      <c r="M253" s="17">
        <v>0</v>
      </c>
      <c r="N253" s="17">
        <v>0</v>
      </c>
      <c r="O253" s="17">
        <v>0</v>
      </c>
      <c r="P253" s="17">
        <v>0</v>
      </c>
      <c r="Q253" s="17">
        <v>0</v>
      </c>
      <c r="R253" s="17">
        <v>0</v>
      </c>
      <c r="S253" s="17">
        <v>0</v>
      </c>
      <c r="T253" s="17">
        <v>0</v>
      </c>
      <c r="U253" s="17">
        <v>0</v>
      </c>
      <c r="V253" s="157">
        <v>7956</v>
      </c>
      <c r="W253" s="157">
        <v>7956</v>
      </c>
      <c r="X253" s="199">
        <v>0</v>
      </c>
      <c r="Y253" s="199">
        <v>0</v>
      </c>
      <c r="Z253" s="199">
        <v>0</v>
      </c>
      <c r="AA253" s="210">
        <v>0</v>
      </c>
      <c r="AB253" s="210">
        <v>0</v>
      </c>
      <c r="AC253" s="210">
        <v>0</v>
      </c>
      <c r="AD253" s="216">
        <v>1</v>
      </c>
      <c r="AE253" s="216">
        <v>0</v>
      </c>
      <c r="AF253" s="216">
        <v>0</v>
      </c>
      <c r="AG253" s="224">
        <v>0</v>
      </c>
      <c r="AH253" s="89">
        <f t="shared" si="80"/>
        <v>1</v>
      </c>
      <c r="AI253" s="13">
        <f t="shared" si="81"/>
        <v>238.68</v>
      </c>
      <c r="AJ253" s="13">
        <f t="shared" si="82"/>
        <v>203</v>
      </c>
      <c r="AK253" s="18">
        <v>1</v>
      </c>
      <c r="AL253" s="13">
        <v>202</v>
      </c>
      <c r="AM253" s="50">
        <f t="shared" si="83"/>
        <v>7.1603999999999992</v>
      </c>
      <c r="AN253" s="104">
        <f t="shared" si="84"/>
        <v>2.14812</v>
      </c>
      <c r="AO253" s="102">
        <f t="shared" si="85"/>
        <v>1.2172679999999998</v>
      </c>
      <c r="AP253" s="19">
        <f t="shared" si="86"/>
        <v>14.948885537120834</v>
      </c>
      <c r="AQ253" s="18">
        <f t="shared" si="87"/>
        <v>3</v>
      </c>
      <c r="AR253" s="117">
        <f t="shared" si="88"/>
        <v>3</v>
      </c>
      <c r="AS253" s="19">
        <f t="shared" si="89"/>
        <v>85.051114462879156</v>
      </c>
      <c r="AT253" s="107">
        <f t="shared" si="90"/>
        <v>147.66818181818181</v>
      </c>
      <c r="AU253" s="100">
        <f t="shared" si="91"/>
        <v>0</v>
      </c>
      <c r="AV253" s="46">
        <f t="shared" si="92"/>
        <v>14.029180695847364</v>
      </c>
      <c r="AW253" s="48">
        <f t="shared" si="93"/>
        <v>90.499523646115605</v>
      </c>
      <c r="AX253" s="18">
        <f t="shared" si="94"/>
        <v>8</v>
      </c>
      <c r="AY253" s="117">
        <f t="shared" si="95"/>
        <v>20</v>
      </c>
      <c r="AZ253" s="151">
        <v>0</v>
      </c>
      <c r="BA253" s="21">
        <f t="shared" si="96"/>
        <v>0</v>
      </c>
      <c r="BB253" s="28">
        <v>1</v>
      </c>
      <c r="BC253" s="37"/>
      <c r="BD253" s="28">
        <v>6</v>
      </c>
      <c r="BE253" s="20">
        <f t="shared" si="100"/>
        <v>48</v>
      </c>
      <c r="BF253" s="28">
        <v>9</v>
      </c>
      <c r="BG253" s="20">
        <f t="shared" si="101"/>
        <v>72</v>
      </c>
      <c r="BH253" s="28">
        <v>2</v>
      </c>
      <c r="BI253" s="28">
        <v>8</v>
      </c>
      <c r="BJ253" s="28">
        <v>0</v>
      </c>
      <c r="BK253" s="28">
        <v>0</v>
      </c>
      <c r="BL253" s="28" t="s">
        <v>308</v>
      </c>
      <c r="BM253" s="28" t="s">
        <v>309</v>
      </c>
      <c r="BN253" s="71">
        <f t="shared" si="97"/>
        <v>29</v>
      </c>
      <c r="BO253" s="123">
        <f t="shared" si="98"/>
        <v>34</v>
      </c>
      <c r="BP253" s="71">
        <f t="shared" si="99"/>
        <v>34</v>
      </c>
      <c r="BQ253" s="138">
        <v>69</v>
      </c>
      <c r="BR253" s="138">
        <v>121</v>
      </c>
    </row>
    <row r="254" spans="1:73" s="63" customFormat="1" x14ac:dyDescent="0.3">
      <c r="A254" s="67" t="s">
        <v>216</v>
      </c>
      <c r="B254" s="67" t="s">
        <v>245</v>
      </c>
      <c r="C254" s="129" t="s">
        <v>261</v>
      </c>
      <c r="D254" s="148">
        <v>11284</v>
      </c>
      <c r="E254" s="148"/>
      <c r="F254" s="20">
        <v>948.2</v>
      </c>
      <c r="G254" s="18">
        <f t="shared" si="77"/>
        <v>10</v>
      </c>
      <c r="H254" s="117">
        <f t="shared" si="78"/>
        <v>5</v>
      </c>
      <c r="I254" s="68" t="s">
        <v>285</v>
      </c>
      <c r="J254" s="69">
        <f t="shared" si="79"/>
        <v>3</v>
      </c>
      <c r="K254" s="17">
        <v>3</v>
      </c>
      <c r="L254" s="17">
        <v>0</v>
      </c>
      <c r="M254" s="17">
        <v>0</v>
      </c>
      <c r="N254" s="17">
        <v>1</v>
      </c>
      <c r="O254" s="17">
        <v>0</v>
      </c>
      <c r="P254" s="17">
        <v>0</v>
      </c>
      <c r="Q254" s="17">
        <v>0</v>
      </c>
      <c r="R254" s="17">
        <v>0</v>
      </c>
      <c r="S254" s="17">
        <v>0</v>
      </c>
      <c r="T254" s="17">
        <v>0</v>
      </c>
      <c r="U254" s="17">
        <v>0</v>
      </c>
      <c r="V254" s="157">
        <v>5668</v>
      </c>
      <c r="W254" s="157">
        <v>5668</v>
      </c>
      <c r="X254" s="84">
        <v>0</v>
      </c>
      <c r="Y254" s="84">
        <v>0</v>
      </c>
      <c r="Z254" s="84">
        <v>0</v>
      </c>
      <c r="AA254" s="205">
        <v>0</v>
      </c>
      <c r="AB254" s="205">
        <v>0</v>
      </c>
      <c r="AC254" s="205">
        <v>0</v>
      </c>
      <c r="AD254" s="88">
        <v>0</v>
      </c>
      <c r="AE254" s="88">
        <v>0</v>
      </c>
      <c r="AF254" s="88">
        <v>0</v>
      </c>
      <c r="AG254" s="80">
        <v>1</v>
      </c>
      <c r="AH254" s="89">
        <f t="shared" si="80"/>
        <v>1</v>
      </c>
      <c r="AI254" s="13">
        <f t="shared" si="81"/>
        <v>170.04</v>
      </c>
      <c r="AJ254" s="13">
        <f t="shared" si="82"/>
        <v>147</v>
      </c>
      <c r="AK254" s="18">
        <v>1</v>
      </c>
      <c r="AL254" s="13">
        <v>146</v>
      </c>
      <c r="AM254" s="50">
        <f t="shared" si="83"/>
        <v>5.1012000000000004</v>
      </c>
      <c r="AN254" s="104">
        <f t="shared" si="84"/>
        <v>1.5303599999999999</v>
      </c>
      <c r="AO254" s="102">
        <f t="shared" si="85"/>
        <v>0.86720400000000009</v>
      </c>
      <c r="AP254" s="19">
        <f t="shared" si="86"/>
        <v>13.549752999294279</v>
      </c>
      <c r="AQ254" s="18">
        <f t="shared" si="87"/>
        <v>3</v>
      </c>
      <c r="AR254" s="130">
        <f t="shared" si="88"/>
        <v>3</v>
      </c>
      <c r="AS254" s="19">
        <f t="shared" si="89"/>
        <v>86.450247000705716</v>
      </c>
      <c r="AT254" s="107">
        <f t="shared" si="90"/>
        <v>66.454838709677432</v>
      </c>
      <c r="AU254" s="100">
        <f t="shared" si="91"/>
        <v>0</v>
      </c>
      <c r="AV254" s="46">
        <f t="shared" si="92"/>
        <v>8.8621056362991855</v>
      </c>
      <c r="AW254" s="48">
        <f t="shared" si="93"/>
        <v>86.664468971153113</v>
      </c>
      <c r="AX254" s="18">
        <f t="shared" si="94"/>
        <v>8</v>
      </c>
      <c r="AY254" s="117">
        <f t="shared" si="95"/>
        <v>20</v>
      </c>
      <c r="AZ254" s="151">
        <v>2</v>
      </c>
      <c r="BA254" s="21">
        <f t="shared" si="96"/>
        <v>17.724211272598371</v>
      </c>
      <c r="BB254" s="20">
        <v>0</v>
      </c>
      <c r="BC254" s="36"/>
      <c r="BD254" s="20">
        <v>1</v>
      </c>
      <c r="BE254" s="20">
        <f t="shared" si="100"/>
        <v>8</v>
      </c>
      <c r="BF254" s="20">
        <v>2</v>
      </c>
      <c r="BG254" s="20">
        <f t="shared" si="101"/>
        <v>16</v>
      </c>
      <c r="BH254" s="20">
        <v>0</v>
      </c>
      <c r="BI254" s="20">
        <v>3</v>
      </c>
      <c r="BJ254" s="20">
        <v>5</v>
      </c>
      <c r="BK254" s="28">
        <v>0</v>
      </c>
      <c r="BL254" s="20" t="s">
        <v>308</v>
      </c>
      <c r="BM254" s="20" t="s">
        <v>309</v>
      </c>
      <c r="BN254" s="71">
        <f t="shared" si="97"/>
        <v>29</v>
      </c>
      <c r="BO254" s="120">
        <f t="shared" si="98"/>
        <v>36</v>
      </c>
      <c r="BP254" s="70">
        <f t="shared" si="99"/>
        <v>31</v>
      </c>
      <c r="BQ254" s="138">
        <v>49</v>
      </c>
      <c r="BR254" s="138">
        <v>61</v>
      </c>
    </row>
    <row r="255" spans="1:73" s="63" customFormat="1" x14ac:dyDescent="0.3">
      <c r="A255" s="67" t="s">
        <v>124</v>
      </c>
      <c r="B255" s="67" t="s">
        <v>145</v>
      </c>
      <c r="C255" s="129" t="s">
        <v>155</v>
      </c>
      <c r="D255" s="148">
        <v>4080</v>
      </c>
      <c r="E255" s="148"/>
      <c r="F255" s="16">
        <v>302.89999999999998</v>
      </c>
      <c r="G255" s="18">
        <f t="shared" si="77"/>
        <v>10</v>
      </c>
      <c r="H255" s="117">
        <f t="shared" si="78"/>
        <v>3</v>
      </c>
      <c r="I255" s="68" t="s">
        <v>285</v>
      </c>
      <c r="J255" s="69">
        <f t="shared" si="79"/>
        <v>3</v>
      </c>
      <c r="K255" s="17">
        <v>1</v>
      </c>
      <c r="L255" s="17">
        <v>0</v>
      </c>
      <c r="M255" s="17">
        <v>0</v>
      </c>
      <c r="N255" s="17">
        <v>0</v>
      </c>
      <c r="O255" s="17">
        <v>0</v>
      </c>
      <c r="P255" s="17">
        <v>0</v>
      </c>
      <c r="Q255" s="17">
        <v>0</v>
      </c>
      <c r="R255" s="17">
        <v>0</v>
      </c>
      <c r="S255" s="17">
        <v>0</v>
      </c>
      <c r="T255" s="17">
        <v>0</v>
      </c>
      <c r="U255" s="17">
        <v>0</v>
      </c>
      <c r="V255" s="157">
        <v>2491</v>
      </c>
      <c r="W255" s="157">
        <v>2491</v>
      </c>
      <c r="X255" s="84">
        <v>0</v>
      </c>
      <c r="Y255" s="84">
        <v>0</v>
      </c>
      <c r="Z255" s="84">
        <v>0</v>
      </c>
      <c r="AA255" s="205">
        <v>0</v>
      </c>
      <c r="AB255" s="205">
        <v>0</v>
      </c>
      <c r="AC255" s="205">
        <v>0</v>
      </c>
      <c r="AD255" s="88">
        <v>0</v>
      </c>
      <c r="AE255" s="88">
        <v>0</v>
      </c>
      <c r="AF255" s="88">
        <v>0</v>
      </c>
      <c r="AG255" s="80">
        <v>0</v>
      </c>
      <c r="AH255" s="89">
        <f t="shared" si="80"/>
        <v>0</v>
      </c>
      <c r="AI255" s="13">
        <f t="shared" si="81"/>
        <v>74.73</v>
      </c>
      <c r="AJ255" s="13">
        <f t="shared" si="82"/>
        <v>65</v>
      </c>
      <c r="AK255" s="18">
        <v>0</v>
      </c>
      <c r="AL255" s="13">
        <v>65</v>
      </c>
      <c r="AM255" s="50">
        <f t="shared" si="83"/>
        <v>2.2418999999999998</v>
      </c>
      <c r="AN255" s="104">
        <f t="shared" si="84"/>
        <v>0.67256999999999989</v>
      </c>
      <c r="AO255" s="102">
        <f t="shared" si="85"/>
        <v>0.38112299999999999</v>
      </c>
      <c r="AP255" s="19">
        <f t="shared" si="86"/>
        <v>13.020206075204072</v>
      </c>
      <c r="AQ255" s="18">
        <f t="shared" si="87"/>
        <v>3</v>
      </c>
      <c r="AR255" s="117">
        <f t="shared" si="88"/>
        <v>3</v>
      </c>
      <c r="AS255" s="19">
        <f t="shared" si="89"/>
        <v>86.979793924795928</v>
      </c>
      <c r="AT255" s="107">
        <f t="shared" si="90"/>
        <v>80.774338235294124</v>
      </c>
      <c r="AU255" s="100">
        <f t="shared" si="91"/>
        <v>0</v>
      </c>
      <c r="AV255" s="46">
        <f t="shared" si="92"/>
        <v>0</v>
      </c>
      <c r="AW255" s="48">
        <f t="shared" si="93"/>
        <v>100</v>
      </c>
      <c r="AX255" s="18">
        <f t="shared" si="94"/>
        <v>10</v>
      </c>
      <c r="AY255" s="117">
        <f t="shared" si="95"/>
        <v>25</v>
      </c>
      <c r="AZ255" s="151">
        <v>0</v>
      </c>
      <c r="BA255" s="21">
        <f t="shared" si="96"/>
        <v>0</v>
      </c>
      <c r="BB255" s="20">
        <v>0</v>
      </c>
      <c r="BC255" s="36" t="s">
        <v>315</v>
      </c>
      <c r="BD255" s="20">
        <v>2</v>
      </c>
      <c r="BE255" s="20">
        <f t="shared" si="100"/>
        <v>16</v>
      </c>
      <c r="BF255" s="20">
        <v>2</v>
      </c>
      <c r="BG255" s="20">
        <f t="shared" si="101"/>
        <v>16</v>
      </c>
      <c r="BH255" s="28">
        <v>0</v>
      </c>
      <c r="BI255" s="28">
        <v>3</v>
      </c>
      <c r="BJ255" s="28">
        <v>10</v>
      </c>
      <c r="BK255" s="20">
        <v>0</v>
      </c>
      <c r="BL255" s="28" t="s">
        <v>308</v>
      </c>
      <c r="BM255" s="28" t="s">
        <v>308</v>
      </c>
      <c r="BN255" s="70">
        <f t="shared" si="97"/>
        <v>36</v>
      </c>
      <c r="BO255" s="123">
        <f t="shared" si="98"/>
        <v>44</v>
      </c>
      <c r="BP255" s="71">
        <f t="shared" si="99"/>
        <v>34</v>
      </c>
      <c r="BQ255" s="138">
        <v>16</v>
      </c>
      <c r="BR255" s="138">
        <v>9</v>
      </c>
    </row>
    <row r="256" spans="1:73" s="63" customFormat="1" ht="18" customHeight="1" x14ac:dyDescent="0.3">
      <c r="A256" s="67" t="s">
        <v>79</v>
      </c>
      <c r="B256" s="67" t="s">
        <v>107</v>
      </c>
      <c r="C256" s="129" t="s">
        <v>122</v>
      </c>
      <c r="D256" s="148">
        <v>6377</v>
      </c>
      <c r="E256" s="148"/>
      <c r="F256" s="16">
        <v>307.3</v>
      </c>
      <c r="G256" s="18">
        <f t="shared" si="77"/>
        <v>10</v>
      </c>
      <c r="H256" s="117">
        <f t="shared" si="78"/>
        <v>3</v>
      </c>
      <c r="I256" s="68" t="s">
        <v>284</v>
      </c>
      <c r="J256" s="69">
        <f t="shared" si="79"/>
        <v>5</v>
      </c>
      <c r="K256" s="17">
        <v>1</v>
      </c>
      <c r="L256" s="17">
        <v>0</v>
      </c>
      <c r="M256" s="17">
        <v>0</v>
      </c>
      <c r="N256" s="17">
        <v>0</v>
      </c>
      <c r="O256" s="17">
        <v>0</v>
      </c>
      <c r="P256" s="17">
        <v>0</v>
      </c>
      <c r="Q256" s="17">
        <v>0</v>
      </c>
      <c r="R256" s="17">
        <v>0</v>
      </c>
      <c r="S256" s="17">
        <v>0</v>
      </c>
      <c r="T256" s="17">
        <v>0</v>
      </c>
      <c r="U256" s="17">
        <v>0</v>
      </c>
      <c r="V256" s="157">
        <v>4181</v>
      </c>
      <c r="W256" s="157">
        <v>4181</v>
      </c>
      <c r="X256" s="264">
        <v>0</v>
      </c>
      <c r="Y256" s="264">
        <v>0</v>
      </c>
      <c r="Z256" s="264">
        <v>0</v>
      </c>
      <c r="AA256" s="267">
        <v>0</v>
      </c>
      <c r="AB256" s="267">
        <v>0</v>
      </c>
      <c r="AC256" s="267">
        <v>0</v>
      </c>
      <c r="AD256" s="269">
        <v>0</v>
      </c>
      <c r="AE256" s="269">
        <v>0</v>
      </c>
      <c r="AF256" s="269">
        <v>0</v>
      </c>
      <c r="AG256" s="271">
        <v>1</v>
      </c>
      <c r="AH256" s="89">
        <f t="shared" si="80"/>
        <v>1</v>
      </c>
      <c r="AI256" s="13">
        <f t="shared" si="81"/>
        <v>125.43</v>
      </c>
      <c r="AJ256" s="13">
        <f t="shared" si="82"/>
        <v>110</v>
      </c>
      <c r="AK256" s="18">
        <v>0</v>
      </c>
      <c r="AL256" s="13">
        <v>110</v>
      </c>
      <c r="AM256" s="50">
        <f t="shared" si="83"/>
        <v>3.7629000000000001</v>
      </c>
      <c r="AN256" s="104">
        <f t="shared" si="84"/>
        <v>1.12887</v>
      </c>
      <c r="AO256" s="102">
        <f t="shared" si="85"/>
        <v>0.63969300000000007</v>
      </c>
      <c r="AP256" s="19">
        <f t="shared" si="86"/>
        <v>12.301682213186643</v>
      </c>
      <c r="AQ256" s="18">
        <f t="shared" si="87"/>
        <v>3</v>
      </c>
      <c r="AR256" s="117">
        <f t="shared" si="88"/>
        <v>3</v>
      </c>
      <c r="AS256" s="19">
        <f t="shared" si="89"/>
        <v>87.698317786813362</v>
      </c>
      <c r="AT256" s="107">
        <f t="shared" si="90"/>
        <v>86.74083424807904</v>
      </c>
      <c r="AU256" s="100">
        <f t="shared" si="91"/>
        <v>0</v>
      </c>
      <c r="AV256" s="46">
        <f t="shared" si="92"/>
        <v>15.681354869060687</v>
      </c>
      <c r="AW256" s="48">
        <f t="shared" si="93"/>
        <v>81.921600126404186</v>
      </c>
      <c r="AX256" s="18">
        <f t="shared" si="94"/>
        <v>8</v>
      </c>
      <c r="AY256" s="117">
        <f t="shared" si="95"/>
        <v>20</v>
      </c>
      <c r="AZ256" s="151">
        <v>1</v>
      </c>
      <c r="BA256" s="21">
        <f t="shared" si="96"/>
        <v>15.681354869060687</v>
      </c>
      <c r="BB256" s="155">
        <v>0</v>
      </c>
      <c r="BC256" s="36"/>
      <c r="BD256" s="20">
        <v>1</v>
      </c>
      <c r="BE256" s="20">
        <f t="shared" si="100"/>
        <v>8</v>
      </c>
      <c r="BF256" s="20">
        <v>7</v>
      </c>
      <c r="BG256" s="20">
        <f t="shared" si="101"/>
        <v>56</v>
      </c>
      <c r="BH256" s="20">
        <v>0</v>
      </c>
      <c r="BI256" s="20">
        <v>3</v>
      </c>
      <c r="BJ256" s="20">
        <v>10</v>
      </c>
      <c r="BK256" s="20">
        <v>0</v>
      </c>
      <c r="BL256" s="20" t="s">
        <v>308</v>
      </c>
      <c r="BM256" s="20" t="s">
        <v>357</v>
      </c>
      <c r="BN256" s="71">
        <f t="shared" si="97"/>
        <v>36</v>
      </c>
      <c r="BO256" s="123">
        <f t="shared" si="98"/>
        <v>41</v>
      </c>
      <c r="BP256" s="127">
        <f t="shared" si="99"/>
        <v>31</v>
      </c>
      <c r="BQ256" s="138">
        <v>23</v>
      </c>
      <c r="BR256" s="138">
        <v>25</v>
      </c>
    </row>
    <row r="257" spans="1:73" s="63" customFormat="1" x14ac:dyDescent="0.3">
      <c r="A257" s="67" t="s">
        <v>79</v>
      </c>
      <c r="B257" s="67" t="s">
        <v>107</v>
      </c>
      <c r="C257" s="129" t="s">
        <v>114</v>
      </c>
      <c r="D257" s="148">
        <v>11133</v>
      </c>
      <c r="E257" s="148"/>
      <c r="F257" s="16">
        <v>111.3</v>
      </c>
      <c r="G257" s="18">
        <f t="shared" si="77"/>
        <v>10</v>
      </c>
      <c r="H257" s="117">
        <f t="shared" si="78"/>
        <v>3</v>
      </c>
      <c r="I257" s="68" t="s">
        <v>283</v>
      </c>
      <c r="J257" s="69">
        <f t="shared" si="79"/>
        <v>8</v>
      </c>
      <c r="K257" s="17">
        <v>3</v>
      </c>
      <c r="L257" s="17">
        <v>1</v>
      </c>
      <c r="M257" s="17">
        <v>0</v>
      </c>
      <c r="N257" s="17">
        <v>0</v>
      </c>
      <c r="O257" s="17">
        <v>0</v>
      </c>
      <c r="P257" s="17">
        <v>0</v>
      </c>
      <c r="Q257" s="17">
        <v>0</v>
      </c>
      <c r="R257" s="17">
        <v>0</v>
      </c>
      <c r="S257" s="17">
        <v>0</v>
      </c>
      <c r="T257" s="17">
        <v>0</v>
      </c>
      <c r="U257" s="17">
        <v>0</v>
      </c>
      <c r="V257" s="157">
        <v>5763</v>
      </c>
      <c r="W257" s="157">
        <v>5763</v>
      </c>
      <c r="X257" s="84">
        <v>2</v>
      </c>
      <c r="Y257" s="84">
        <v>0</v>
      </c>
      <c r="Z257" s="84">
        <v>0</v>
      </c>
      <c r="AA257" s="205">
        <v>0</v>
      </c>
      <c r="AB257" s="205">
        <v>0</v>
      </c>
      <c r="AC257" s="205">
        <v>0</v>
      </c>
      <c r="AD257" s="88">
        <v>0</v>
      </c>
      <c r="AE257" s="88">
        <v>0</v>
      </c>
      <c r="AF257" s="88">
        <v>0</v>
      </c>
      <c r="AG257" s="80">
        <v>0</v>
      </c>
      <c r="AH257" s="89">
        <f t="shared" si="80"/>
        <v>2</v>
      </c>
      <c r="AI257" s="13">
        <f t="shared" si="81"/>
        <v>172.89</v>
      </c>
      <c r="AJ257" s="13">
        <f t="shared" si="82"/>
        <v>153</v>
      </c>
      <c r="AK257" s="18">
        <v>1</v>
      </c>
      <c r="AL257" s="13">
        <v>152</v>
      </c>
      <c r="AM257" s="50">
        <f t="shared" si="83"/>
        <v>5.1866999999999992</v>
      </c>
      <c r="AN257" s="104">
        <f t="shared" si="84"/>
        <v>1.5560099999999997</v>
      </c>
      <c r="AO257" s="102">
        <f t="shared" si="85"/>
        <v>0.88173899999999994</v>
      </c>
      <c r="AP257" s="19">
        <f t="shared" si="86"/>
        <v>11.504424778761054</v>
      </c>
      <c r="AQ257" s="18">
        <f t="shared" si="87"/>
        <v>3</v>
      </c>
      <c r="AR257" s="117">
        <f t="shared" si="88"/>
        <v>3</v>
      </c>
      <c r="AS257" s="19">
        <f t="shared" si="89"/>
        <v>88.495575221238937</v>
      </c>
      <c r="AT257" s="107">
        <f t="shared" si="90"/>
        <v>68.485125303152785</v>
      </c>
      <c r="AU257" s="100">
        <f t="shared" si="91"/>
        <v>17.964609718853858</v>
      </c>
      <c r="AV257" s="46">
        <f t="shared" si="92"/>
        <v>17.964609718853858</v>
      </c>
      <c r="AW257" s="48">
        <f t="shared" si="93"/>
        <v>73.768596261841353</v>
      </c>
      <c r="AX257" s="18">
        <f t="shared" si="94"/>
        <v>5</v>
      </c>
      <c r="AY257" s="117">
        <f t="shared" si="95"/>
        <v>8</v>
      </c>
      <c r="AZ257" s="151">
        <v>2</v>
      </c>
      <c r="BA257" s="21">
        <f t="shared" si="96"/>
        <v>17.964609718853858</v>
      </c>
      <c r="BB257" s="155">
        <v>0</v>
      </c>
      <c r="BC257" s="36"/>
      <c r="BD257" s="20">
        <v>2</v>
      </c>
      <c r="BE257" s="20">
        <f t="shared" si="100"/>
        <v>16</v>
      </c>
      <c r="BF257" s="20">
        <v>11</v>
      </c>
      <c r="BG257" s="20">
        <f t="shared" si="101"/>
        <v>88</v>
      </c>
      <c r="BH257" s="20">
        <v>0</v>
      </c>
      <c r="BI257" s="20">
        <v>12</v>
      </c>
      <c r="BJ257" s="20">
        <v>0</v>
      </c>
      <c r="BK257" s="20">
        <v>0</v>
      </c>
      <c r="BL257" s="20" t="s">
        <v>308</v>
      </c>
      <c r="BM257" s="20" t="s">
        <v>357</v>
      </c>
      <c r="BN257" s="71">
        <f t="shared" si="97"/>
        <v>26</v>
      </c>
      <c r="BO257" s="123">
        <f t="shared" si="98"/>
        <v>22</v>
      </c>
      <c r="BP257" s="71">
        <f t="shared" si="99"/>
        <v>22</v>
      </c>
      <c r="BQ257" s="138">
        <v>24</v>
      </c>
      <c r="BR257" s="138">
        <v>92</v>
      </c>
    </row>
    <row r="258" spans="1:73" s="63" customFormat="1" x14ac:dyDescent="0.3">
      <c r="A258" s="67" t="s">
        <v>79</v>
      </c>
      <c r="B258" s="67" t="s">
        <v>80</v>
      </c>
      <c r="C258" s="129" t="s">
        <v>92</v>
      </c>
      <c r="D258" s="148">
        <v>8433</v>
      </c>
      <c r="E258" s="148"/>
      <c r="F258" s="16">
        <v>199.2</v>
      </c>
      <c r="G258" s="18">
        <f t="shared" si="77"/>
        <v>10</v>
      </c>
      <c r="H258" s="117">
        <f t="shared" si="78"/>
        <v>3</v>
      </c>
      <c r="I258" s="68" t="s">
        <v>283</v>
      </c>
      <c r="J258" s="69">
        <f t="shared" si="79"/>
        <v>8</v>
      </c>
      <c r="K258" s="17">
        <v>3</v>
      </c>
      <c r="L258" s="17">
        <v>0</v>
      </c>
      <c r="M258" s="17">
        <v>0</v>
      </c>
      <c r="N258" s="17">
        <v>0</v>
      </c>
      <c r="O258" s="17">
        <v>0</v>
      </c>
      <c r="P258" s="17">
        <v>0</v>
      </c>
      <c r="Q258" s="17">
        <v>0</v>
      </c>
      <c r="R258" s="17">
        <v>0</v>
      </c>
      <c r="S258" s="17">
        <v>0</v>
      </c>
      <c r="T258" s="17">
        <v>0</v>
      </c>
      <c r="U258" s="17">
        <v>0</v>
      </c>
      <c r="V258" s="157">
        <v>3563</v>
      </c>
      <c r="W258" s="157">
        <v>3563</v>
      </c>
      <c r="X258" s="84">
        <v>1</v>
      </c>
      <c r="Y258" s="84">
        <v>0</v>
      </c>
      <c r="Z258" s="84">
        <v>0</v>
      </c>
      <c r="AA258" s="205">
        <v>0</v>
      </c>
      <c r="AB258" s="205">
        <v>0</v>
      </c>
      <c r="AC258" s="205">
        <v>1</v>
      </c>
      <c r="AD258" s="88">
        <v>0</v>
      </c>
      <c r="AE258" s="88">
        <v>0</v>
      </c>
      <c r="AF258" s="88">
        <v>0</v>
      </c>
      <c r="AG258" s="80">
        <v>2</v>
      </c>
      <c r="AH258" s="89">
        <f t="shared" si="80"/>
        <v>4</v>
      </c>
      <c r="AI258" s="13">
        <f t="shared" si="81"/>
        <v>106.89</v>
      </c>
      <c r="AJ258" s="13">
        <f t="shared" si="82"/>
        <v>98</v>
      </c>
      <c r="AK258" s="18">
        <v>1</v>
      </c>
      <c r="AL258" s="13">
        <v>97</v>
      </c>
      <c r="AM258" s="50">
        <f t="shared" si="83"/>
        <v>3.2067000000000001</v>
      </c>
      <c r="AN258" s="104">
        <f t="shared" si="84"/>
        <v>0.96201000000000003</v>
      </c>
      <c r="AO258" s="102">
        <f t="shared" si="85"/>
        <v>0.54513900000000004</v>
      </c>
      <c r="AP258" s="19">
        <f t="shared" si="86"/>
        <v>8.3169613621480032</v>
      </c>
      <c r="AQ258" s="18">
        <f t="shared" si="87"/>
        <v>0</v>
      </c>
      <c r="AR258" s="117">
        <f t="shared" si="88"/>
        <v>0</v>
      </c>
      <c r="AS258" s="19">
        <f t="shared" si="89"/>
        <v>91.683038637851993</v>
      </c>
      <c r="AT258" s="107">
        <f t="shared" si="90"/>
        <v>55.897652081109918</v>
      </c>
      <c r="AU258" s="100">
        <f t="shared" si="91"/>
        <v>11.858176212498517</v>
      </c>
      <c r="AV258" s="46">
        <f t="shared" si="92"/>
        <v>47.432704849994067</v>
      </c>
      <c r="AW258" s="48">
        <f t="shared" si="93"/>
        <v>15.143654368224349</v>
      </c>
      <c r="AX258" s="18">
        <f t="shared" si="94"/>
        <v>3</v>
      </c>
      <c r="AY258" s="117">
        <f t="shared" si="95"/>
        <v>3</v>
      </c>
      <c r="AZ258" s="151">
        <v>0</v>
      </c>
      <c r="BA258" s="21">
        <f t="shared" si="96"/>
        <v>0</v>
      </c>
      <c r="BB258" s="155">
        <v>0</v>
      </c>
      <c r="BC258" s="36"/>
      <c r="BD258" s="20">
        <v>1</v>
      </c>
      <c r="BE258" s="20">
        <f t="shared" si="100"/>
        <v>8</v>
      </c>
      <c r="BF258" s="20">
        <v>6</v>
      </c>
      <c r="BG258" s="20">
        <f t="shared" si="101"/>
        <v>48</v>
      </c>
      <c r="BH258" s="20">
        <v>0</v>
      </c>
      <c r="BI258" s="20">
        <v>7</v>
      </c>
      <c r="BJ258" s="20">
        <v>0</v>
      </c>
      <c r="BK258" s="20">
        <v>0</v>
      </c>
      <c r="BL258" s="20" t="s">
        <v>308</v>
      </c>
      <c r="BM258" s="20" t="s">
        <v>357</v>
      </c>
      <c r="BN258" s="71">
        <f t="shared" si="97"/>
        <v>21</v>
      </c>
      <c r="BO258" s="123">
        <f t="shared" si="98"/>
        <v>14</v>
      </c>
      <c r="BP258" s="71">
        <f t="shared" si="99"/>
        <v>14</v>
      </c>
      <c r="BQ258" s="138">
        <v>17</v>
      </c>
      <c r="BR258" s="138">
        <v>44</v>
      </c>
    </row>
    <row r="259" spans="1:73" s="63" customFormat="1" x14ac:dyDescent="0.3">
      <c r="A259" s="67" t="s">
        <v>2</v>
      </c>
      <c r="B259" s="67" t="s">
        <v>3</v>
      </c>
      <c r="C259" s="129" t="s">
        <v>5</v>
      </c>
      <c r="D259" s="148">
        <v>31077</v>
      </c>
      <c r="E259" s="148"/>
      <c r="F259" s="16">
        <v>237.7</v>
      </c>
      <c r="G259" s="18">
        <f t="shared" si="77"/>
        <v>10</v>
      </c>
      <c r="H259" s="117">
        <f t="shared" si="78"/>
        <v>3</v>
      </c>
      <c r="I259" s="68" t="s">
        <v>284</v>
      </c>
      <c r="J259" s="69">
        <f t="shared" si="79"/>
        <v>5</v>
      </c>
      <c r="K259" s="24">
        <v>5</v>
      </c>
      <c r="L259" s="24">
        <v>3</v>
      </c>
      <c r="M259" s="24">
        <v>2</v>
      </c>
      <c r="N259" s="24">
        <v>1</v>
      </c>
      <c r="O259" s="24">
        <v>1</v>
      </c>
      <c r="P259" s="24">
        <v>0</v>
      </c>
      <c r="Q259" s="24">
        <v>0</v>
      </c>
      <c r="R259" s="17">
        <v>1</v>
      </c>
      <c r="S259" s="24">
        <v>0</v>
      </c>
      <c r="T259" s="24">
        <v>0</v>
      </c>
      <c r="U259" s="24">
        <v>0</v>
      </c>
      <c r="V259" s="157">
        <v>39527</v>
      </c>
      <c r="W259" s="157">
        <v>39527</v>
      </c>
      <c r="X259" s="199">
        <v>14</v>
      </c>
      <c r="Y259" s="199">
        <v>41</v>
      </c>
      <c r="Z259" s="199">
        <v>85</v>
      </c>
      <c r="AA259" s="210">
        <v>1</v>
      </c>
      <c r="AB259" s="210">
        <v>0</v>
      </c>
      <c r="AC259" s="210">
        <v>1</v>
      </c>
      <c r="AD259" s="216">
        <v>1</v>
      </c>
      <c r="AE259" s="216">
        <v>2</v>
      </c>
      <c r="AF259" s="216">
        <v>1</v>
      </c>
      <c r="AG259" s="224">
        <v>21</v>
      </c>
      <c r="AH259" s="89">
        <f t="shared" si="80"/>
        <v>167</v>
      </c>
      <c r="AI259" s="13">
        <f t="shared" si="81"/>
        <v>1185.81</v>
      </c>
      <c r="AJ259" s="13">
        <f t="shared" si="82"/>
        <v>1128</v>
      </c>
      <c r="AK259" s="18">
        <v>126</v>
      </c>
      <c r="AL259" s="13">
        <v>1002</v>
      </c>
      <c r="AM259" s="50">
        <f t="shared" si="83"/>
        <v>35.574300000000001</v>
      </c>
      <c r="AN259" s="104">
        <f t="shared" si="84"/>
        <v>10.67229</v>
      </c>
      <c r="AO259" s="102">
        <f t="shared" si="85"/>
        <v>6.047631</v>
      </c>
      <c r="AP259" s="19">
        <f t="shared" si="86"/>
        <v>4.8751486325802569</v>
      </c>
      <c r="AQ259" s="18">
        <f t="shared" si="87"/>
        <v>0</v>
      </c>
      <c r="AR259" s="117">
        <f t="shared" si="88"/>
        <v>0</v>
      </c>
      <c r="AS259" s="19">
        <f t="shared" si="89"/>
        <v>95.124851367419737</v>
      </c>
      <c r="AT259" s="107">
        <f t="shared" si="90"/>
        <v>168.27306689834927</v>
      </c>
      <c r="AU259" s="100">
        <f t="shared" si="91"/>
        <v>450.49393442095442</v>
      </c>
      <c r="AV259" s="46">
        <f t="shared" si="92"/>
        <v>537.37490748785274</v>
      </c>
      <c r="AW259" s="48">
        <f t="shared" si="93"/>
        <v>-219.34695040203388</v>
      </c>
      <c r="AX259" s="18">
        <f t="shared" si="94"/>
        <v>0</v>
      </c>
      <c r="AY259" s="117">
        <f t="shared" si="95"/>
        <v>0</v>
      </c>
      <c r="AZ259" s="151">
        <v>4</v>
      </c>
      <c r="BA259" s="21">
        <f t="shared" si="96"/>
        <v>12.871255269170126</v>
      </c>
      <c r="BB259" s="20">
        <v>1</v>
      </c>
      <c r="BC259" s="36"/>
      <c r="BD259" s="20">
        <v>7</v>
      </c>
      <c r="BE259" s="20">
        <f t="shared" si="100"/>
        <v>56</v>
      </c>
      <c r="BF259" s="20">
        <v>14</v>
      </c>
      <c r="BG259" s="20">
        <f t="shared" si="101"/>
        <v>112</v>
      </c>
      <c r="BH259" s="20">
        <v>2</v>
      </c>
      <c r="BI259" s="20">
        <v>13</v>
      </c>
      <c r="BJ259" s="20">
        <v>5</v>
      </c>
      <c r="BK259" s="20">
        <v>15</v>
      </c>
      <c r="BL259" s="20" t="s">
        <v>356</v>
      </c>
      <c r="BM259" s="20" t="s">
        <v>357</v>
      </c>
      <c r="BN259" s="76">
        <f t="shared" si="97"/>
        <v>20</v>
      </c>
      <c r="BO259" s="122">
        <f t="shared" si="98"/>
        <v>13</v>
      </c>
      <c r="BP259" s="71">
        <f t="shared" si="99"/>
        <v>23</v>
      </c>
      <c r="BQ259" s="138">
        <v>412</v>
      </c>
      <c r="BR259" s="138">
        <v>529</v>
      </c>
    </row>
    <row r="260" spans="1:73" s="63" customFormat="1" x14ac:dyDescent="0.3">
      <c r="A260" s="67" t="s">
        <v>58</v>
      </c>
      <c r="B260" s="67" t="s">
        <v>59</v>
      </c>
      <c r="C260" s="129" t="s">
        <v>70</v>
      </c>
      <c r="D260" s="148">
        <v>145821</v>
      </c>
      <c r="E260" s="148"/>
      <c r="F260" s="23">
        <v>6701.8</v>
      </c>
      <c r="G260" s="18">
        <f t="shared" si="77"/>
        <v>10</v>
      </c>
      <c r="H260" s="117">
        <f t="shared" si="78"/>
        <v>10</v>
      </c>
      <c r="I260" s="68" t="s">
        <v>285</v>
      </c>
      <c r="J260" s="69">
        <f t="shared" si="79"/>
        <v>3</v>
      </c>
      <c r="K260" s="17">
        <v>5</v>
      </c>
      <c r="L260" s="17">
        <v>2</v>
      </c>
      <c r="M260" s="17">
        <v>3</v>
      </c>
      <c r="N260" s="17">
        <v>1</v>
      </c>
      <c r="O260" s="17">
        <v>1</v>
      </c>
      <c r="P260" s="17">
        <v>0</v>
      </c>
      <c r="Q260" s="17">
        <v>0</v>
      </c>
      <c r="R260" s="17">
        <v>0</v>
      </c>
      <c r="S260" s="17">
        <v>0</v>
      </c>
      <c r="T260" s="17">
        <v>0</v>
      </c>
      <c r="U260" s="17">
        <v>0</v>
      </c>
      <c r="V260" s="157">
        <v>70423</v>
      </c>
      <c r="W260" s="157">
        <v>70423</v>
      </c>
      <c r="X260" s="203">
        <v>24</v>
      </c>
      <c r="Y260" s="203">
        <v>31</v>
      </c>
      <c r="Z260" s="203">
        <v>52</v>
      </c>
      <c r="AA260" s="213">
        <v>3</v>
      </c>
      <c r="AB260" s="213">
        <v>1</v>
      </c>
      <c r="AC260" s="213">
        <v>8</v>
      </c>
      <c r="AD260" s="221">
        <v>4</v>
      </c>
      <c r="AE260" s="221">
        <v>10</v>
      </c>
      <c r="AF260" s="221">
        <v>8</v>
      </c>
      <c r="AG260" s="228">
        <v>8</v>
      </c>
      <c r="AH260" s="89">
        <f t="shared" si="80"/>
        <v>149</v>
      </c>
      <c r="AI260" s="13">
        <f t="shared" si="81"/>
        <v>2112.69</v>
      </c>
      <c r="AJ260" s="13">
        <f t="shared" si="82"/>
        <v>2043</v>
      </c>
      <c r="AK260" s="18">
        <v>105</v>
      </c>
      <c r="AL260" s="13">
        <v>1938</v>
      </c>
      <c r="AM260" s="50">
        <f t="shared" si="83"/>
        <v>63.380699999999997</v>
      </c>
      <c r="AN260" s="104">
        <f t="shared" si="84"/>
        <v>19.014209999999999</v>
      </c>
      <c r="AO260" s="102">
        <f t="shared" si="85"/>
        <v>10.774718999999999</v>
      </c>
      <c r="AP260" s="19">
        <f t="shared" si="86"/>
        <v>3.298638228987691</v>
      </c>
      <c r="AQ260" s="18">
        <f t="shared" si="87"/>
        <v>0</v>
      </c>
      <c r="AR260" s="117">
        <f t="shared" si="88"/>
        <v>0</v>
      </c>
      <c r="AS260" s="19">
        <f t="shared" si="89"/>
        <v>96.701361771012301</v>
      </c>
      <c r="AT260" s="107">
        <f t="shared" si="90"/>
        <v>63.893149134898266</v>
      </c>
      <c r="AU260" s="100">
        <f t="shared" si="91"/>
        <v>73.377634222779974</v>
      </c>
      <c r="AV260" s="46">
        <f t="shared" si="92"/>
        <v>102.18007008592727</v>
      </c>
      <c r="AW260" s="48">
        <f t="shared" si="93"/>
        <v>-59.923358715960973</v>
      </c>
      <c r="AX260" s="18">
        <f t="shared" si="94"/>
        <v>0</v>
      </c>
      <c r="AY260" s="117">
        <f t="shared" si="95"/>
        <v>0</v>
      </c>
      <c r="AZ260" s="151">
        <v>49</v>
      </c>
      <c r="BA260" s="21">
        <f t="shared" si="96"/>
        <v>33.602841840338492</v>
      </c>
      <c r="BB260" s="20">
        <v>2</v>
      </c>
      <c r="BC260" s="36"/>
      <c r="BD260" s="20">
        <v>60</v>
      </c>
      <c r="BE260" s="20">
        <f t="shared" si="100"/>
        <v>480</v>
      </c>
      <c r="BF260" s="20">
        <v>37</v>
      </c>
      <c r="BG260" s="20">
        <f t="shared" si="101"/>
        <v>296</v>
      </c>
      <c r="BH260" s="20">
        <v>6</v>
      </c>
      <c r="BI260" s="20">
        <v>18</v>
      </c>
      <c r="BJ260" s="20">
        <v>5</v>
      </c>
      <c r="BK260" s="20">
        <v>15</v>
      </c>
      <c r="BL260" s="20" t="s">
        <v>309</v>
      </c>
      <c r="BM260" s="20" t="s">
        <v>309</v>
      </c>
      <c r="BN260" s="76">
        <f t="shared" si="97"/>
        <v>18</v>
      </c>
      <c r="BO260" s="122">
        <f t="shared" si="98"/>
        <v>18</v>
      </c>
      <c r="BP260" s="71">
        <f t="shared" si="99"/>
        <v>28</v>
      </c>
      <c r="BQ260" s="138">
        <v>663</v>
      </c>
      <c r="BR260" s="138">
        <v>786</v>
      </c>
      <c r="BS260" s="62"/>
      <c r="BT260" s="62"/>
      <c r="BU260" s="62"/>
    </row>
    <row r="261" spans="1:73" s="63" customFormat="1" x14ac:dyDescent="0.3">
      <c r="A261" s="67" t="s">
        <v>124</v>
      </c>
      <c r="B261" s="67" t="s">
        <v>145</v>
      </c>
      <c r="C261" s="129" t="s">
        <v>157</v>
      </c>
      <c r="D261" s="148">
        <v>1286</v>
      </c>
      <c r="E261" s="148"/>
      <c r="F261" s="16">
        <v>71.3</v>
      </c>
      <c r="G261" s="18">
        <f t="shared" si="77"/>
        <v>5</v>
      </c>
      <c r="H261" s="117">
        <f t="shared" si="78"/>
        <v>0</v>
      </c>
      <c r="I261" s="68" t="s">
        <v>283</v>
      </c>
      <c r="J261" s="69">
        <f t="shared" si="79"/>
        <v>8</v>
      </c>
      <c r="K261" s="17">
        <v>1</v>
      </c>
      <c r="L261" s="17">
        <v>0</v>
      </c>
      <c r="M261" s="17">
        <v>0</v>
      </c>
      <c r="N261" s="17">
        <v>0</v>
      </c>
      <c r="O261" s="17">
        <v>0</v>
      </c>
      <c r="P261" s="17">
        <v>0</v>
      </c>
      <c r="Q261" s="17">
        <v>0</v>
      </c>
      <c r="R261" s="17">
        <v>0</v>
      </c>
      <c r="S261" s="17">
        <v>0</v>
      </c>
      <c r="T261" s="17">
        <v>0</v>
      </c>
      <c r="U261" s="17">
        <v>0</v>
      </c>
      <c r="V261" s="157">
        <v>744</v>
      </c>
      <c r="W261" s="157">
        <v>744</v>
      </c>
      <c r="X261" s="84">
        <v>0</v>
      </c>
      <c r="Y261" s="84">
        <v>0</v>
      </c>
      <c r="Z261" s="84">
        <v>0</v>
      </c>
      <c r="AA261" s="205">
        <v>0</v>
      </c>
      <c r="AB261" s="205">
        <v>0</v>
      </c>
      <c r="AC261" s="205">
        <v>0</v>
      </c>
      <c r="AD261" s="88">
        <v>0</v>
      </c>
      <c r="AE261" s="88">
        <v>0</v>
      </c>
      <c r="AF261" s="88">
        <v>0</v>
      </c>
      <c r="AG261" s="80">
        <v>0</v>
      </c>
      <c r="AH261" s="89">
        <f t="shared" si="80"/>
        <v>0</v>
      </c>
      <c r="AI261" s="13">
        <f t="shared" si="81"/>
        <v>22.32</v>
      </c>
      <c r="AJ261" s="13">
        <f t="shared" si="82"/>
        <v>23</v>
      </c>
      <c r="AK261" s="18">
        <v>0</v>
      </c>
      <c r="AL261" s="13">
        <v>23</v>
      </c>
      <c r="AM261" s="50">
        <f t="shared" si="83"/>
        <v>0.66960000000000008</v>
      </c>
      <c r="AN261" s="104">
        <f t="shared" si="84"/>
        <v>0.20088</v>
      </c>
      <c r="AO261" s="102">
        <f t="shared" si="85"/>
        <v>0.11383200000000002</v>
      </c>
      <c r="AP261" s="19">
        <f t="shared" si="86"/>
        <v>-3.0465949820788518</v>
      </c>
      <c r="AQ261" s="18">
        <f t="shared" si="87"/>
        <v>0</v>
      </c>
      <c r="AR261" s="117">
        <f t="shared" si="88"/>
        <v>0</v>
      </c>
      <c r="AS261" s="19">
        <f t="shared" si="89"/>
        <v>103.04659498207884</v>
      </c>
      <c r="AT261" s="107">
        <f t="shared" si="90"/>
        <v>76.54059097978228</v>
      </c>
      <c r="AU261" s="100">
        <f t="shared" si="91"/>
        <v>0</v>
      </c>
      <c r="AV261" s="46">
        <f t="shared" si="92"/>
        <v>0</v>
      </c>
      <c r="AW261" s="48">
        <f t="shared" si="93"/>
        <v>100</v>
      </c>
      <c r="AX261" s="18">
        <f t="shared" si="94"/>
        <v>10</v>
      </c>
      <c r="AY261" s="117">
        <f t="shared" si="95"/>
        <v>25</v>
      </c>
      <c r="AZ261" s="151">
        <v>0</v>
      </c>
      <c r="BA261" s="21">
        <f t="shared" si="96"/>
        <v>0</v>
      </c>
      <c r="BB261" s="20">
        <v>0</v>
      </c>
      <c r="BC261" s="36" t="s">
        <v>325</v>
      </c>
      <c r="BD261" s="20">
        <v>1</v>
      </c>
      <c r="BE261" s="20">
        <f t="shared" si="100"/>
        <v>8</v>
      </c>
      <c r="BF261" s="20">
        <v>2</v>
      </c>
      <c r="BG261" s="20">
        <f t="shared" si="101"/>
        <v>16</v>
      </c>
      <c r="BH261" s="28">
        <v>0</v>
      </c>
      <c r="BI261" s="28">
        <v>2</v>
      </c>
      <c r="BJ261" s="28">
        <v>0</v>
      </c>
      <c r="BK261" s="28">
        <v>0</v>
      </c>
      <c r="BL261" s="28" t="s">
        <v>308</v>
      </c>
      <c r="BM261" s="28" t="s">
        <v>308</v>
      </c>
      <c r="BN261" s="76">
        <f t="shared" si="97"/>
        <v>23</v>
      </c>
      <c r="BO261" s="123">
        <f t="shared" si="98"/>
        <v>33</v>
      </c>
      <c r="BP261" s="71">
        <f t="shared" si="99"/>
        <v>33</v>
      </c>
      <c r="BQ261" s="138">
        <v>6</v>
      </c>
      <c r="BR261" s="138">
        <v>15</v>
      </c>
      <c r="BS261" s="62"/>
      <c r="BT261" s="62"/>
      <c r="BU261" s="62"/>
    </row>
    <row r="262" spans="1:73" s="63" customFormat="1" x14ac:dyDescent="0.3">
      <c r="A262" s="67" t="s">
        <v>79</v>
      </c>
      <c r="B262" s="67" t="s">
        <v>107</v>
      </c>
      <c r="C262" s="129" t="s">
        <v>112</v>
      </c>
      <c r="D262" s="148">
        <v>80150</v>
      </c>
      <c r="E262" s="148"/>
      <c r="F262" s="16">
        <v>422.9</v>
      </c>
      <c r="G262" s="18">
        <f t="shared" ref="G262:G267" si="102">IFERROR(IF(F262&lt;10,0,IF(F262&lt;50,3,IF(F262&lt;75,5,IF(F262&lt;100,8,10)))),"")</f>
        <v>10</v>
      </c>
      <c r="H262" s="117">
        <f t="shared" ref="H262:H267" si="103">IFERROR(IF(F262&lt;100,0,IF(F262&lt;500,3,IF(F262&lt;1000,5,IF(F262&lt;2000,8,10)))),"")</f>
        <v>3</v>
      </c>
      <c r="I262" s="68" t="s">
        <v>284</v>
      </c>
      <c r="J262" s="69">
        <f t="shared" ref="J262:J267" si="104">VLOOKUP(I262,ponderacion,2,FALSE)</f>
        <v>5</v>
      </c>
      <c r="K262" s="17">
        <v>7</v>
      </c>
      <c r="L262" s="17">
        <v>1</v>
      </c>
      <c r="M262" s="17">
        <v>1</v>
      </c>
      <c r="N262" s="17">
        <v>1</v>
      </c>
      <c r="O262" s="17">
        <v>2</v>
      </c>
      <c r="P262" s="17">
        <v>0</v>
      </c>
      <c r="Q262" s="17">
        <v>0</v>
      </c>
      <c r="R262" s="17">
        <v>0</v>
      </c>
      <c r="S262" s="17">
        <v>0</v>
      </c>
      <c r="T262" s="17">
        <v>0</v>
      </c>
      <c r="U262" s="17">
        <v>0</v>
      </c>
      <c r="V262" s="157">
        <v>39852</v>
      </c>
      <c r="W262" s="157">
        <v>39852</v>
      </c>
      <c r="X262" s="202">
        <v>12</v>
      </c>
      <c r="Y262" s="202">
        <v>0</v>
      </c>
      <c r="Z262" s="202">
        <v>127</v>
      </c>
      <c r="AA262" s="211">
        <v>6</v>
      </c>
      <c r="AB262" s="211">
        <v>0</v>
      </c>
      <c r="AC262" s="211">
        <v>1</v>
      </c>
      <c r="AD262" s="219">
        <v>6</v>
      </c>
      <c r="AE262" s="219">
        <v>0</v>
      </c>
      <c r="AF262" s="219">
        <v>1</v>
      </c>
      <c r="AG262" s="80">
        <v>11</v>
      </c>
      <c r="AH262" s="89">
        <f t="shared" ref="AH262:AH267" si="105">SUM(X262:AG262)</f>
        <v>164</v>
      </c>
      <c r="AI262" s="13">
        <f t="shared" ref="AI262:AI267" si="106">+(V262*3)/100</f>
        <v>1195.56</v>
      </c>
      <c r="AJ262" s="13">
        <f t="shared" ref="AJ262:AJ267" si="107">+AK262+AL262</f>
        <v>1319</v>
      </c>
      <c r="AK262" s="18">
        <v>120</v>
      </c>
      <c r="AL262" s="13">
        <v>1199</v>
      </c>
      <c r="AM262" s="50">
        <f t="shared" ref="AM262:AM267" si="108">(AI262*3)/100</f>
        <v>35.866799999999998</v>
      </c>
      <c r="AN262" s="104">
        <f t="shared" ref="AN262:AN267" si="109">(AM262*30)/100</f>
        <v>10.760039999999998</v>
      </c>
      <c r="AO262" s="102">
        <f t="shared" ref="AO262:AO267" si="110">(AM262*17)/100</f>
        <v>6.0973559999999996</v>
      </c>
      <c r="AP262" s="19">
        <f t="shared" ref="AP262:AP267" si="111">IFERROR(((AI262-AJ262)/AI262)*100,"")</f>
        <v>-10.324868680785579</v>
      </c>
      <c r="AQ262" s="18">
        <f t="shared" ref="AQ262:AQ267" si="112">IFERROR(IF(AP262&lt;10,0,IF(AP262&lt;50,3,IF(AP262&lt;75,5,IF(AP262&lt;100,8,10)))),"")</f>
        <v>0</v>
      </c>
      <c r="AR262" s="117">
        <f t="shared" ref="AR262:AR267" si="113">IFERROR(IF(AP262&lt;10,0,IF(AP262&lt;50,3,IF(AP262&lt;75,8,IF(AP262&lt;100,20,25)))),"")</f>
        <v>0</v>
      </c>
      <c r="AS262" s="19">
        <f t="shared" ref="AS262:AS267" si="114">IFERROR(AJ262/AI262*100,0)</f>
        <v>110.32486868078557</v>
      </c>
      <c r="AT262" s="107">
        <f t="shared" ref="AT262:AT267" si="115">(SUM(AM262:AO262)/D262)*100000</f>
        <v>65.781903930130994</v>
      </c>
      <c r="AU262" s="100">
        <f t="shared" ref="AU262:AU267" si="116">((SUM(X262:Z262)/D262)*100000)</f>
        <v>173.4248284466625</v>
      </c>
      <c r="AV262" s="46">
        <f t="shared" ref="AV262:AV267" si="117">(AH262/D262)*100000</f>
        <v>204.61634435433564</v>
      </c>
      <c r="AW262" s="48">
        <f t="shared" ref="AW262:AW267" si="118">IFERROR(((AT262-AV262)/AT262)*100,"")</f>
        <v>-211.05263321606657</v>
      </c>
      <c r="AX262" s="18">
        <f t="shared" ref="AX262:AX267" si="119">IFERROR(IF(AW262&lt;10,0,IF(AW262&lt;50,3,IF(AW262&lt;75,5,IF(AW262&lt;100,8,10)))),"")</f>
        <v>0</v>
      </c>
      <c r="AY262" s="117">
        <f t="shared" ref="AY262:AY267" si="120">IFERROR(IF(AW262&lt;10,0,IF(AW262&lt;50,3,IF(AW262&lt;75,8,IF(AW262&lt;100,20,25)))),"")</f>
        <v>0</v>
      </c>
      <c r="AZ262" s="151">
        <v>17</v>
      </c>
      <c r="BA262" s="21">
        <f t="shared" ref="BA262:BA267" si="121">(AZ262/D262)*100000</f>
        <v>21.210230817217717</v>
      </c>
      <c r="BB262" s="155">
        <v>1</v>
      </c>
      <c r="BC262" s="36"/>
      <c r="BD262" s="20">
        <v>15</v>
      </c>
      <c r="BE262" s="20">
        <f t="shared" si="100"/>
        <v>120</v>
      </c>
      <c r="BF262" s="20">
        <v>43</v>
      </c>
      <c r="BG262" s="20">
        <f t="shared" si="101"/>
        <v>344</v>
      </c>
      <c r="BH262" s="20">
        <v>5</v>
      </c>
      <c r="BI262" s="20">
        <v>52</v>
      </c>
      <c r="BJ262" s="20">
        <v>0</v>
      </c>
      <c r="BK262" s="20">
        <v>15</v>
      </c>
      <c r="BL262" s="20" t="s">
        <v>308</v>
      </c>
      <c r="BM262" s="20" t="s">
        <v>357</v>
      </c>
      <c r="BN262" s="76">
        <f t="shared" ref="BN262:BN267" si="122">+G262+J262+AQ262+AX262+BJ262</f>
        <v>15</v>
      </c>
      <c r="BO262" s="122">
        <f t="shared" ref="BO262:BO267" si="123">+H262+J262+AR262+AY262+BJ262</f>
        <v>8</v>
      </c>
      <c r="BP262" s="71">
        <f t="shared" ref="BP262:BP267" si="124">+H262+J262+AR262+AY262+BK262</f>
        <v>23</v>
      </c>
      <c r="BQ262" s="138">
        <v>43</v>
      </c>
      <c r="BR262" s="138">
        <v>643</v>
      </c>
    </row>
    <row r="263" spans="1:73" s="63" customFormat="1" x14ac:dyDescent="0.3">
      <c r="A263" s="67" t="s">
        <v>79</v>
      </c>
      <c r="B263" s="67" t="s">
        <v>107</v>
      </c>
      <c r="C263" s="129" t="s">
        <v>123</v>
      </c>
      <c r="D263" s="148">
        <v>37299</v>
      </c>
      <c r="E263" s="148"/>
      <c r="F263" s="23">
        <v>3839.1</v>
      </c>
      <c r="G263" s="18">
        <f t="shared" si="102"/>
        <v>10</v>
      </c>
      <c r="H263" s="117">
        <f t="shared" si="103"/>
        <v>10</v>
      </c>
      <c r="I263" s="68" t="s">
        <v>285</v>
      </c>
      <c r="J263" s="69">
        <f t="shared" si="104"/>
        <v>3</v>
      </c>
      <c r="K263" s="17">
        <v>1</v>
      </c>
      <c r="L263" s="17">
        <v>1</v>
      </c>
      <c r="M263" s="17">
        <v>1</v>
      </c>
      <c r="N263" s="17">
        <v>0</v>
      </c>
      <c r="O263" s="17">
        <v>0</v>
      </c>
      <c r="P263" s="17">
        <v>0</v>
      </c>
      <c r="Q263" s="17">
        <v>0</v>
      </c>
      <c r="R263" s="17">
        <v>0</v>
      </c>
      <c r="S263" s="17">
        <v>0</v>
      </c>
      <c r="T263" s="17">
        <v>0</v>
      </c>
      <c r="U263" s="17">
        <v>0</v>
      </c>
      <c r="V263" s="157">
        <v>13100</v>
      </c>
      <c r="W263" s="157">
        <v>13100</v>
      </c>
      <c r="X263" s="171">
        <v>9</v>
      </c>
      <c r="Y263" s="171">
        <v>0</v>
      </c>
      <c r="Z263" s="171">
        <v>0</v>
      </c>
      <c r="AA263" s="172">
        <v>0</v>
      </c>
      <c r="AB263" s="172">
        <v>0</v>
      </c>
      <c r="AC263" s="172">
        <v>0</v>
      </c>
      <c r="AD263" s="173">
        <v>3</v>
      </c>
      <c r="AE263" s="173">
        <v>0</v>
      </c>
      <c r="AF263" s="173">
        <v>0</v>
      </c>
      <c r="AG263" s="174">
        <v>0</v>
      </c>
      <c r="AH263" s="89">
        <f t="shared" si="105"/>
        <v>12</v>
      </c>
      <c r="AI263" s="13">
        <f t="shared" si="106"/>
        <v>393</v>
      </c>
      <c r="AJ263" s="13">
        <f t="shared" si="107"/>
        <v>462</v>
      </c>
      <c r="AK263" s="18">
        <v>14</v>
      </c>
      <c r="AL263" s="13">
        <v>448</v>
      </c>
      <c r="AM263" s="50">
        <f t="shared" si="108"/>
        <v>11.79</v>
      </c>
      <c r="AN263" s="104">
        <f t="shared" si="109"/>
        <v>3.5369999999999999</v>
      </c>
      <c r="AO263" s="102">
        <f t="shared" si="110"/>
        <v>2.0042999999999997</v>
      </c>
      <c r="AP263" s="19">
        <f t="shared" si="111"/>
        <v>-17.557251908396946</v>
      </c>
      <c r="AQ263" s="18">
        <f t="shared" si="112"/>
        <v>0</v>
      </c>
      <c r="AR263" s="117">
        <f t="shared" si="113"/>
        <v>0</v>
      </c>
      <c r="AS263" s="19">
        <f t="shared" si="114"/>
        <v>117.55725190839695</v>
      </c>
      <c r="AT263" s="107">
        <f t="shared" si="115"/>
        <v>46.465856993485076</v>
      </c>
      <c r="AU263" s="100">
        <f t="shared" si="116"/>
        <v>24.129333226091852</v>
      </c>
      <c r="AV263" s="46">
        <f t="shared" si="117"/>
        <v>32.172444301455805</v>
      </c>
      <c r="AW263" s="48">
        <f t="shared" si="118"/>
        <v>30.761108514652669</v>
      </c>
      <c r="AX263" s="18">
        <f t="shared" si="119"/>
        <v>3</v>
      </c>
      <c r="AY263" s="117">
        <f t="shared" si="120"/>
        <v>3</v>
      </c>
      <c r="AZ263" s="151">
        <v>8</v>
      </c>
      <c r="BA263" s="21">
        <f t="shared" si="121"/>
        <v>21.448296200970535</v>
      </c>
      <c r="BB263" s="155">
        <v>1</v>
      </c>
      <c r="BC263" s="36"/>
      <c r="BD263" s="20">
        <v>23</v>
      </c>
      <c r="BE263" s="20">
        <f t="shared" si="100"/>
        <v>184</v>
      </c>
      <c r="BF263" s="20">
        <v>42</v>
      </c>
      <c r="BG263" s="20">
        <f t="shared" si="101"/>
        <v>336</v>
      </c>
      <c r="BH263" s="20">
        <v>7</v>
      </c>
      <c r="BI263" s="20">
        <v>9</v>
      </c>
      <c r="BJ263" s="20">
        <v>0</v>
      </c>
      <c r="BK263" s="20">
        <v>0</v>
      </c>
      <c r="BL263" s="20" t="s">
        <v>308</v>
      </c>
      <c r="BM263" s="20" t="s">
        <v>357</v>
      </c>
      <c r="BN263" s="76">
        <f t="shared" si="122"/>
        <v>16</v>
      </c>
      <c r="BO263" s="122">
        <f t="shared" si="123"/>
        <v>16</v>
      </c>
      <c r="BP263" s="127">
        <f t="shared" si="124"/>
        <v>16</v>
      </c>
      <c r="BQ263" s="138">
        <v>98</v>
      </c>
      <c r="BR263" s="138">
        <v>103</v>
      </c>
      <c r="BS263" s="62"/>
      <c r="BT263" s="62"/>
      <c r="BU263" s="62"/>
    </row>
    <row r="264" spans="1:73" s="63" customFormat="1" x14ac:dyDescent="0.3">
      <c r="A264" s="67" t="s">
        <v>124</v>
      </c>
      <c r="B264" s="67" t="s">
        <v>136</v>
      </c>
      <c r="C264" s="129" t="s">
        <v>178</v>
      </c>
      <c r="D264" s="148">
        <v>28830</v>
      </c>
      <c r="E264" s="148"/>
      <c r="F264" s="16">
        <v>207.2</v>
      </c>
      <c r="G264" s="18">
        <f t="shared" si="102"/>
        <v>10</v>
      </c>
      <c r="H264" s="117">
        <f t="shared" si="103"/>
        <v>3</v>
      </c>
      <c r="I264" s="68" t="s">
        <v>283</v>
      </c>
      <c r="J264" s="69">
        <f t="shared" si="104"/>
        <v>8</v>
      </c>
      <c r="K264" s="17">
        <v>8</v>
      </c>
      <c r="L264" s="17">
        <v>1</v>
      </c>
      <c r="M264" s="17">
        <v>0</v>
      </c>
      <c r="N264" s="17">
        <v>1</v>
      </c>
      <c r="O264" s="17">
        <v>1</v>
      </c>
      <c r="P264" s="17">
        <v>0</v>
      </c>
      <c r="Q264" s="17">
        <v>0</v>
      </c>
      <c r="R264" s="17">
        <v>1</v>
      </c>
      <c r="S264" s="17">
        <v>0</v>
      </c>
      <c r="T264" s="17">
        <v>0</v>
      </c>
      <c r="U264" s="17">
        <v>0</v>
      </c>
      <c r="V264" s="157">
        <v>25784</v>
      </c>
      <c r="W264" s="157">
        <v>25784</v>
      </c>
      <c r="X264" s="199">
        <v>4</v>
      </c>
      <c r="Y264" s="199">
        <v>0</v>
      </c>
      <c r="Z264" s="199">
        <v>102</v>
      </c>
      <c r="AA264" s="210">
        <v>0</v>
      </c>
      <c r="AB264" s="210">
        <v>0</v>
      </c>
      <c r="AC264" s="210">
        <v>0</v>
      </c>
      <c r="AD264" s="216">
        <v>0</v>
      </c>
      <c r="AE264" s="216">
        <v>0</v>
      </c>
      <c r="AF264" s="216">
        <v>4</v>
      </c>
      <c r="AG264" s="224">
        <v>26</v>
      </c>
      <c r="AH264" s="89">
        <f t="shared" si="105"/>
        <v>136</v>
      </c>
      <c r="AI264" s="13">
        <f t="shared" si="106"/>
        <v>773.52</v>
      </c>
      <c r="AJ264" s="13">
        <f t="shared" si="107"/>
        <v>960</v>
      </c>
      <c r="AK264" s="18">
        <v>122</v>
      </c>
      <c r="AL264" s="13">
        <v>838</v>
      </c>
      <c r="AM264" s="50">
        <f t="shared" si="108"/>
        <v>23.2056</v>
      </c>
      <c r="AN264" s="104">
        <f t="shared" si="109"/>
        <v>6.9616800000000003</v>
      </c>
      <c r="AO264" s="102">
        <f t="shared" si="110"/>
        <v>3.9449520000000002</v>
      </c>
      <c r="AP264" s="19">
        <f t="shared" si="111"/>
        <v>-24.107973937325475</v>
      </c>
      <c r="AQ264" s="18">
        <f t="shared" si="112"/>
        <v>0</v>
      </c>
      <c r="AR264" s="117">
        <f t="shared" si="113"/>
        <v>0</v>
      </c>
      <c r="AS264" s="19">
        <f t="shared" si="114"/>
        <v>124.10797393732547</v>
      </c>
      <c r="AT264" s="107">
        <f t="shared" si="115"/>
        <v>118.32199791883455</v>
      </c>
      <c r="AU264" s="100">
        <f t="shared" si="116"/>
        <v>367.67256330211586</v>
      </c>
      <c r="AV264" s="46">
        <f t="shared" si="117"/>
        <v>471.73083593479009</v>
      </c>
      <c r="AW264" s="48">
        <f t="shared" si="118"/>
        <v>-298.68396767470381</v>
      </c>
      <c r="AX264" s="18">
        <f t="shared" si="119"/>
        <v>0</v>
      </c>
      <c r="AY264" s="117">
        <f t="shared" si="120"/>
        <v>0</v>
      </c>
      <c r="AZ264" s="151">
        <v>0</v>
      </c>
      <c r="BA264" s="21">
        <f t="shared" si="121"/>
        <v>0</v>
      </c>
      <c r="BB264" s="20">
        <v>2</v>
      </c>
      <c r="BC264" s="36"/>
      <c r="BD264" s="20">
        <v>5</v>
      </c>
      <c r="BE264" s="20">
        <f t="shared" si="100"/>
        <v>40</v>
      </c>
      <c r="BF264" s="20">
        <v>7</v>
      </c>
      <c r="BG264" s="20">
        <f t="shared" si="101"/>
        <v>56</v>
      </c>
      <c r="BH264" s="20">
        <v>1</v>
      </c>
      <c r="BI264" s="20">
        <v>4</v>
      </c>
      <c r="BJ264" s="20">
        <v>5</v>
      </c>
      <c r="BK264" s="20">
        <v>15</v>
      </c>
      <c r="BL264" s="20" t="s">
        <v>308</v>
      </c>
      <c r="BM264" s="20" t="s">
        <v>309</v>
      </c>
      <c r="BN264" s="76">
        <f t="shared" si="122"/>
        <v>23</v>
      </c>
      <c r="BO264" s="122">
        <f t="shared" si="123"/>
        <v>16</v>
      </c>
      <c r="BP264" s="71">
        <f t="shared" si="124"/>
        <v>26</v>
      </c>
      <c r="BQ264" s="138">
        <v>151</v>
      </c>
      <c r="BR264" s="138">
        <v>605</v>
      </c>
      <c r="BS264" s="62"/>
      <c r="BT264" s="62"/>
      <c r="BU264" s="62"/>
    </row>
    <row r="265" spans="1:73" s="63" customFormat="1" x14ac:dyDescent="0.3">
      <c r="A265" s="67" t="s">
        <v>79</v>
      </c>
      <c r="B265" s="67" t="s">
        <v>107</v>
      </c>
      <c r="C265" s="129" t="s">
        <v>119</v>
      </c>
      <c r="D265" s="148">
        <v>73232</v>
      </c>
      <c r="E265" s="148"/>
      <c r="F265" s="16">
        <v>309.7</v>
      </c>
      <c r="G265" s="18">
        <f t="shared" si="102"/>
        <v>10</v>
      </c>
      <c r="H265" s="117">
        <f t="shared" si="103"/>
        <v>3</v>
      </c>
      <c r="I265" s="68" t="s">
        <v>285</v>
      </c>
      <c r="J265" s="69">
        <f t="shared" si="104"/>
        <v>3</v>
      </c>
      <c r="K265" s="17">
        <v>5</v>
      </c>
      <c r="L265" s="17">
        <v>1</v>
      </c>
      <c r="M265" s="17">
        <v>6</v>
      </c>
      <c r="N265" s="17">
        <v>1</v>
      </c>
      <c r="O265" s="17">
        <v>1</v>
      </c>
      <c r="P265" s="17">
        <v>1</v>
      </c>
      <c r="Q265" s="17">
        <v>0</v>
      </c>
      <c r="R265" s="17">
        <v>1</v>
      </c>
      <c r="S265" s="17">
        <v>1</v>
      </c>
      <c r="T265" s="17">
        <v>1</v>
      </c>
      <c r="U265" s="17">
        <v>0</v>
      </c>
      <c r="V265" s="157">
        <v>45347</v>
      </c>
      <c r="W265" s="157">
        <v>45347</v>
      </c>
      <c r="X265" s="171">
        <v>33</v>
      </c>
      <c r="Y265" s="171">
        <v>14</v>
      </c>
      <c r="Z265" s="171">
        <v>22</v>
      </c>
      <c r="AA265" s="172">
        <v>5</v>
      </c>
      <c r="AB265" s="172">
        <v>3</v>
      </c>
      <c r="AC265" s="172">
        <v>1</v>
      </c>
      <c r="AD265" s="173">
        <v>2</v>
      </c>
      <c r="AE265" s="173">
        <v>6</v>
      </c>
      <c r="AF265" s="173">
        <v>1</v>
      </c>
      <c r="AG265" s="174">
        <v>8</v>
      </c>
      <c r="AH265" s="89">
        <f t="shared" si="105"/>
        <v>95</v>
      </c>
      <c r="AI265" s="13">
        <f t="shared" si="106"/>
        <v>1360.41</v>
      </c>
      <c r="AJ265" s="13">
        <f t="shared" si="107"/>
        <v>2625</v>
      </c>
      <c r="AK265" s="18">
        <v>114</v>
      </c>
      <c r="AL265" s="13">
        <v>2511</v>
      </c>
      <c r="AM265" s="50">
        <f t="shared" si="108"/>
        <v>40.812300000000008</v>
      </c>
      <c r="AN265" s="104">
        <f t="shared" si="109"/>
        <v>12.243690000000001</v>
      </c>
      <c r="AO265" s="102">
        <f t="shared" si="110"/>
        <v>6.9380910000000018</v>
      </c>
      <c r="AP265" s="19">
        <f t="shared" si="111"/>
        <v>-92.956535162193745</v>
      </c>
      <c r="AQ265" s="18">
        <f t="shared" si="112"/>
        <v>0</v>
      </c>
      <c r="AR265" s="117">
        <f t="shared" si="113"/>
        <v>0</v>
      </c>
      <c r="AS265" s="19">
        <f t="shared" si="114"/>
        <v>192.95653516219375</v>
      </c>
      <c r="AT265" s="107">
        <f t="shared" si="115"/>
        <v>81.923313578763384</v>
      </c>
      <c r="AU265" s="100">
        <f t="shared" si="116"/>
        <v>94.221105527638187</v>
      </c>
      <c r="AV265" s="46">
        <f t="shared" si="117"/>
        <v>129.72471050906708</v>
      </c>
      <c r="AW265" s="48">
        <f t="shared" si="118"/>
        <v>-58.348954457690581</v>
      </c>
      <c r="AX265" s="18">
        <f t="shared" si="119"/>
        <v>0</v>
      </c>
      <c r="AY265" s="117">
        <f t="shared" si="120"/>
        <v>0</v>
      </c>
      <c r="AZ265" s="151">
        <v>29</v>
      </c>
      <c r="BA265" s="21">
        <f t="shared" si="121"/>
        <v>39.600174786978371</v>
      </c>
      <c r="BB265" s="155">
        <v>1</v>
      </c>
      <c r="BC265" s="36"/>
      <c r="BD265" s="20">
        <f>178+58</f>
        <v>236</v>
      </c>
      <c r="BE265" s="20">
        <f t="shared" si="100"/>
        <v>1888</v>
      </c>
      <c r="BF265" s="20">
        <v>100</v>
      </c>
      <c r="BG265" s="20">
        <f t="shared" si="101"/>
        <v>800</v>
      </c>
      <c r="BH265" s="20">
        <v>19</v>
      </c>
      <c r="BI265" s="20">
        <v>18</v>
      </c>
      <c r="BJ265" s="20">
        <v>5</v>
      </c>
      <c r="BK265" s="20">
        <v>15</v>
      </c>
      <c r="BL265" s="20" t="s">
        <v>308</v>
      </c>
      <c r="BM265" s="20" t="s">
        <v>357</v>
      </c>
      <c r="BN265" s="113">
        <f t="shared" si="122"/>
        <v>18</v>
      </c>
      <c r="BO265" s="139">
        <f t="shared" si="123"/>
        <v>11</v>
      </c>
      <c r="BP265" s="140">
        <f t="shared" si="124"/>
        <v>21</v>
      </c>
      <c r="BQ265" s="137">
        <v>408</v>
      </c>
      <c r="BR265" s="137">
        <v>356</v>
      </c>
    </row>
    <row r="266" spans="1:73" s="63" customFormat="1" x14ac:dyDescent="0.3">
      <c r="A266" s="67" t="s">
        <v>124</v>
      </c>
      <c r="B266" s="67" t="s">
        <v>136</v>
      </c>
      <c r="C266" s="129" t="s">
        <v>176</v>
      </c>
      <c r="D266" s="148">
        <v>10900</v>
      </c>
      <c r="E266" s="148"/>
      <c r="F266" s="16">
        <v>208.2</v>
      </c>
      <c r="G266" s="18">
        <f t="shared" si="102"/>
        <v>10</v>
      </c>
      <c r="H266" s="117">
        <f t="shared" si="103"/>
        <v>3</v>
      </c>
      <c r="I266" s="68" t="s">
        <v>285</v>
      </c>
      <c r="J266" s="69">
        <f t="shared" si="104"/>
        <v>3</v>
      </c>
      <c r="K266" s="17">
        <v>2</v>
      </c>
      <c r="L266" s="17">
        <v>0</v>
      </c>
      <c r="M266" s="17">
        <v>0</v>
      </c>
      <c r="N266" s="17">
        <v>1</v>
      </c>
      <c r="O266" s="17">
        <v>0</v>
      </c>
      <c r="P266" s="17">
        <v>0</v>
      </c>
      <c r="Q266" s="17">
        <v>0</v>
      </c>
      <c r="R266" s="17">
        <v>0</v>
      </c>
      <c r="S266" s="17">
        <v>0</v>
      </c>
      <c r="T266" s="17">
        <v>0</v>
      </c>
      <c r="U266" s="17">
        <v>0</v>
      </c>
      <c r="V266" s="157">
        <v>4824</v>
      </c>
      <c r="W266" s="157">
        <v>4824</v>
      </c>
      <c r="X266" s="84">
        <v>0</v>
      </c>
      <c r="Y266" s="84">
        <v>0</v>
      </c>
      <c r="Z266" s="84">
        <v>0</v>
      </c>
      <c r="AA266" s="205">
        <v>0</v>
      </c>
      <c r="AB266" s="205">
        <v>0</v>
      </c>
      <c r="AC266" s="205">
        <v>0</v>
      </c>
      <c r="AD266" s="88">
        <v>0</v>
      </c>
      <c r="AE266" s="88">
        <v>0</v>
      </c>
      <c r="AF266" s="88">
        <v>0</v>
      </c>
      <c r="AG266" s="80">
        <v>0</v>
      </c>
      <c r="AH266" s="89">
        <f t="shared" si="105"/>
        <v>0</v>
      </c>
      <c r="AI266" s="13">
        <f t="shared" si="106"/>
        <v>144.72</v>
      </c>
      <c r="AJ266" s="13">
        <f t="shared" si="107"/>
        <v>313</v>
      </c>
      <c r="AK266" s="18">
        <v>9</v>
      </c>
      <c r="AL266" s="13">
        <v>304</v>
      </c>
      <c r="AM266" s="50">
        <f t="shared" si="108"/>
        <v>4.3415999999999997</v>
      </c>
      <c r="AN266" s="104">
        <f t="shared" si="109"/>
        <v>1.3024799999999999</v>
      </c>
      <c r="AO266" s="102">
        <f t="shared" si="110"/>
        <v>0.73807199999999995</v>
      </c>
      <c r="AP266" s="19">
        <f t="shared" si="111"/>
        <v>-116.27971254836926</v>
      </c>
      <c r="AQ266" s="18">
        <f t="shared" si="112"/>
        <v>0</v>
      </c>
      <c r="AR266" s="117">
        <f t="shared" si="113"/>
        <v>0</v>
      </c>
      <c r="AS266" s="19">
        <f t="shared" si="114"/>
        <v>216.27971254836928</v>
      </c>
      <c r="AT266" s="107">
        <f t="shared" si="115"/>
        <v>58.551853211009174</v>
      </c>
      <c r="AU266" s="100">
        <f t="shared" si="116"/>
        <v>0</v>
      </c>
      <c r="AV266" s="46">
        <f t="shared" si="117"/>
        <v>0</v>
      </c>
      <c r="AW266" s="48">
        <f t="shared" si="118"/>
        <v>100</v>
      </c>
      <c r="AX266" s="18">
        <f t="shared" si="119"/>
        <v>10</v>
      </c>
      <c r="AY266" s="117">
        <f t="shared" si="120"/>
        <v>25</v>
      </c>
      <c r="AZ266" s="151">
        <v>0</v>
      </c>
      <c r="BA266" s="21">
        <f t="shared" si="121"/>
        <v>0</v>
      </c>
      <c r="BB266" s="20">
        <v>1</v>
      </c>
      <c r="BC266" s="36"/>
      <c r="BD266" s="20">
        <v>26</v>
      </c>
      <c r="BE266" s="20">
        <f t="shared" si="100"/>
        <v>208</v>
      </c>
      <c r="BF266" s="20">
        <v>54</v>
      </c>
      <c r="BG266" s="20">
        <f t="shared" si="101"/>
        <v>432</v>
      </c>
      <c r="BH266" s="20">
        <v>7</v>
      </c>
      <c r="BI266" s="20">
        <v>2</v>
      </c>
      <c r="BJ266" s="20">
        <v>10</v>
      </c>
      <c r="BK266" s="28">
        <v>0</v>
      </c>
      <c r="BL266" s="20" t="s">
        <v>308</v>
      </c>
      <c r="BM266" s="20" t="s">
        <v>309</v>
      </c>
      <c r="BN266" s="71">
        <f t="shared" si="122"/>
        <v>33</v>
      </c>
      <c r="BO266" s="123">
        <f t="shared" si="123"/>
        <v>41</v>
      </c>
      <c r="BP266" s="71">
        <f t="shared" si="124"/>
        <v>31</v>
      </c>
      <c r="BQ266" s="138">
        <v>72</v>
      </c>
      <c r="BR266" s="138">
        <v>45</v>
      </c>
      <c r="BS266" s="62"/>
      <c r="BT266" s="62"/>
      <c r="BU266" s="62"/>
    </row>
    <row r="267" spans="1:73" s="63" customFormat="1" ht="19.5" thickBot="1" x14ac:dyDescent="0.35">
      <c r="A267" s="77" t="s">
        <v>79</v>
      </c>
      <c r="B267" s="67" t="s">
        <v>107</v>
      </c>
      <c r="C267" s="129" t="s">
        <v>115</v>
      </c>
      <c r="D267" s="148">
        <v>56452</v>
      </c>
      <c r="E267" s="148"/>
      <c r="F267" s="239">
        <v>1494.7</v>
      </c>
      <c r="G267" s="33">
        <f t="shared" si="102"/>
        <v>10</v>
      </c>
      <c r="H267" s="118">
        <f t="shared" si="103"/>
        <v>8</v>
      </c>
      <c r="I267" s="78" t="s">
        <v>285</v>
      </c>
      <c r="J267" s="79">
        <f t="shared" si="104"/>
        <v>3</v>
      </c>
      <c r="K267" s="32">
        <v>1</v>
      </c>
      <c r="L267" s="32">
        <v>0</v>
      </c>
      <c r="M267" s="32">
        <v>0</v>
      </c>
      <c r="N267" s="32">
        <v>0</v>
      </c>
      <c r="O267" s="32">
        <v>0</v>
      </c>
      <c r="P267" s="32">
        <v>0</v>
      </c>
      <c r="Q267" s="32">
        <v>0</v>
      </c>
      <c r="R267" s="32">
        <v>0</v>
      </c>
      <c r="S267" s="32">
        <v>0</v>
      </c>
      <c r="T267" s="32">
        <v>0</v>
      </c>
      <c r="U267" s="32">
        <v>0</v>
      </c>
      <c r="V267" s="263">
        <v>4977</v>
      </c>
      <c r="W267" s="263">
        <v>4977</v>
      </c>
      <c r="X267" s="240">
        <v>1</v>
      </c>
      <c r="Y267" s="240">
        <v>0</v>
      </c>
      <c r="Z267" s="240">
        <v>0</v>
      </c>
      <c r="AA267" s="242">
        <v>2</v>
      </c>
      <c r="AB267" s="242">
        <v>0</v>
      </c>
      <c r="AC267" s="242">
        <v>0</v>
      </c>
      <c r="AD267" s="243">
        <v>1</v>
      </c>
      <c r="AE267" s="243">
        <v>0</v>
      </c>
      <c r="AF267" s="243">
        <v>0</v>
      </c>
      <c r="AG267" s="244">
        <v>1</v>
      </c>
      <c r="AH267" s="89">
        <f t="shared" si="105"/>
        <v>5</v>
      </c>
      <c r="AI267" s="15">
        <f t="shared" si="106"/>
        <v>149.31</v>
      </c>
      <c r="AJ267" s="15">
        <f t="shared" si="107"/>
        <v>529</v>
      </c>
      <c r="AK267" s="33">
        <v>14</v>
      </c>
      <c r="AL267" s="15">
        <v>515</v>
      </c>
      <c r="AM267" s="58">
        <f t="shared" si="108"/>
        <v>4.4793000000000003</v>
      </c>
      <c r="AN267" s="105">
        <f t="shared" si="109"/>
        <v>1.3437900000000003</v>
      </c>
      <c r="AO267" s="106">
        <f t="shared" si="110"/>
        <v>0.76148099999999996</v>
      </c>
      <c r="AP267" s="41">
        <f t="shared" si="111"/>
        <v>-254.29643024579732</v>
      </c>
      <c r="AQ267" s="33">
        <f t="shared" si="112"/>
        <v>0</v>
      </c>
      <c r="AR267" s="118">
        <f t="shared" si="113"/>
        <v>0</v>
      </c>
      <c r="AS267" s="41">
        <f t="shared" si="114"/>
        <v>354.29643024579735</v>
      </c>
      <c r="AT267" s="108">
        <f t="shared" si="115"/>
        <v>11.664017218167647</v>
      </c>
      <c r="AU267" s="109">
        <f t="shared" si="116"/>
        <v>1.7714164245730888</v>
      </c>
      <c r="AV267" s="110">
        <f t="shared" si="117"/>
        <v>8.8570821228654424</v>
      </c>
      <c r="AW267" s="111">
        <f t="shared" si="118"/>
        <v>24.064908708555205</v>
      </c>
      <c r="AX267" s="33">
        <f t="shared" si="119"/>
        <v>3</v>
      </c>
      <c r="AY267" s="118">
        <f t="shared" si="120"/>
        <v>3</v>
      </c>
      <c r="AZ267" s="153">
        <v>2</v>
      </c>
      <c r="BA267" s="35">
        <f t="shared" si="121"/>
        <v>3.5428328491461776</v>
      </c>
      <c r="BB267" s="262">
        <v>0</v>
      </c>
      <c r="BC267" s="42"/>
      <c r="BD267" s="34">
        <v>1</v>
      </c>
      <c r="BE267" s="34">
        <f t="shared" si="100"/>
        <v>8</v>
      </c>
      <c r="BF267" s="34">
        <v>4</v>
      </c>
      <c r="BG267" s="34">
        <f t="shared" si="101"/>
        <v>32</v>
      </c>
      <c r="BH267" s="34">
        <v>0</v>
      </c>
      <c r="BI267" s="34">
        <v>4</v>
      </c>
      <c r="BJ267" s="34">
        <v>10</v>
      </c>
      <c r="BK267" s="34">
        <v>0</v>
      </c>
      <c r="BL267" s="34" t="s">
        <v>308</v>
      </c>
      <c r="BM267" s="34" t="s">
        <v>357</v>
      </c>
      <c r="BN267" s="230">
        <f t="shared" si="122"/>
        <v>26</v>
      </c>
      <c r="BO267" s="245">
        <f t="shared" si="123"/>
        <v>24</v>
      </c>
      <c r="BP267" s="230">
        <f t="shared" si="124"/>
        <v>14</v>
      </c>
      <c r="BQ267" s="141">
        <v>117</v>
      </c>
      <c r="BR267" s="141">
        <v>139</v>
      </c>
    </row>
    <row r="268" spans="1:73" ht="30" customHeight="1" x14ac:dyDescent="0.3">
      <c r="A268" s="246"/>
      <c r="B268" s="246"/>
      <c r="C268" s="246"/>
      <c r="D268" s="249">
        <f>SUM(D6:D267)</f>
        <v>6581649</v>
      </c>
      <c r="E268" s="249"/>
      <c r="F268" s="246"/>
      <c r="G268" s="246"/>
      <c r="H268" s="246"/>
      <c r="I268" s="246"/>
      <c r="J268" s="246"/>
      <c r="K268" s="250"/>
      <c r="L268" s="250"/>
      <c r="M268" s="250"/>
      <c r="N268" s="250"/>
      <c r="O268" s="250"/>
      <c r="P268" s="250"/>
      <c r="Q268" s="250"/>
      <c r="R268" s="250"/>
      <c r="S268" s="250"/>
      <c r="T268" s="250"/>
      <c r="U268" s="246" t="s">
        <v>426</v>
      </c>
      <c r="V268" s="246">
        <v>4476725</v>
      </c>
      <c r="W268" s="246">
        <v>4476725</v>
      </c>
      <c r="X268" s="90">
        <f t="shared" ref="X268:AG268" si="125">SUM(X6:X202,X203:X267)</f>
        <v>897</v>
      </c>
      <c r="Y268" s="91">
        <f t="shared" si="125"/>
        <v>498</v>
      </c>
      <c r="Z268" s="91">
        <f t="shared" si="125"/>
        <v>847</v>
      </c>
      <c r="AA268" s="92">
        <f t="shared" si="125"/>
        <v>205</v>
      </c>
      <c r="AB268" s="92">
        <f t="shared" si="125"/>
        <v>30</v>
      </c>
      <c r="AC268" s="92">
        <f t="shared" si="125"/>
        <v>36</v>
      </c>
      <c r="AD268" s="93">
        <f t="shared" si="125"/>
        <v>261</v>
      </c>
      <c r="AE268" s="93">
        <f t="shared" si="125"/>
        <v>85</v>
      </c>
      <c r="AF268" s="93">
        <f t="shared" si="125"/>
        <v>41</v>
      </c>
      <c r="AG268" s="95">
        <f t="shared" si="125"/>
        <v>176</v>
      </c>
      <c r="AH268" s="96">
        <f t="shared" ref="AH268:AO268" si="126">SUM(AH6:AH267)</f>
        <v>3076</v>
      </c>
      <c r="AI268" s="255">
        <f t="shared" si="126"/>
        <v>139278.42000000004</v>
      </c>
      <c r="AJ268" s="256">
        <f t="shared" si="126"/>
        <v>57329</v>
      </c>
      <c r="AK268" s="257">
        <f t="shared" si="126"/>
        <v>1836</v>
      </c>
      <c r="AL268" s="258">
        <f t="shared" si="126"/>
        <v>55493</v>
      </c>
      <c r="AM268" s="259">
        <f t="shared" si="126"/>
        <v>4178.3525999999983</v>
      </c>
      <c r="AN268" s="260">
        <f t="shared" si="126"/>
        <v>1253.5057799999997</v>
      </c>
      <c r="AO268" s="261">
        <f t="shared" si="126"/>
        <v>710.31994200000008</v>
      </c>
      <c r="AP268" s="246"/>
      <c r="AQ268" s="246"/>
      <c r="AR268" s="246"/>
      <c r="AS268" s="57"/>
      <c r="AT268" s="246"/>
      <c r="AU268" s="246"/>
      <c r="AV268" s="246"/>
      <c r="AW268" s="246"/>
      <c r="AX268" s="246"/>
      <c r="AY268" s="246"/>
      <c r="AZ268" s="246"/>
      <c r="BA268" s="246"/>
      <c r="BB268" s="246"/>
      <c r="BC268" s="246"/>
      <c r="BD268" s="246"/>
      <c r="BE268" s="246"/>
      <c r="BF268" s="246"/>
      <c r="BG268" s="246"/>
      <c r="BH268" s="246"/>
      <c r="BI268" s="246"/>
      <c r="BJ268" s="10"/>
      <c r="BK268" s="10"/>
      <c r="BL268" s="246"/>
      <c r="BM268" s="246"/>
    </row>
    <row r="269" spans="1:73" ht="30" customHeight="1" thickBot="1" x14ac:dyDescent="0.35">
      <c r="A269" s="246"/>
      <c r="B269" s="246"/>
      <c r="C269" s="246"/>
      <c r="D269" s="248"/>
      <c r="E269" s="248"/>
      <c r="F269" s="246"/>
      <c r="G269" s="246"/>
      <c r="H269" s="246"/>
      <c r="I269" s="246"/>
      <c r="J269" s="246"/>
      <c r="K269" s="246"/>
      <c r="L269" s="246"/>
      <c r="M269" s="246"/>
      <c r="N269" s="246"/>
      <c r="O269" s="246"/>
      <c r="P269" s="246"/>
      <c r="Q269" s="246"/>
      <c r="R269" s="246"/>
      <c r="S269" s="246"/>
      <c r="T269" s="246"/>
      <c r="U269" s="251"/>
      <c r="V269" s="246"/>
      <c r="W269" s="246"/>
      <c r="X269" s="253"/>
      <c r="Y269" s="253"/>
      <c r="Z269" s="253"/>
      <c r="AA269" s="253"/>
      <c r="AB269" s="253"/>
      <c r="AC269" s="253"/>
      <c r="AD269" s="253"/>
      <c r="AE269" s="253"/>
      <c r="AF269" s="253"/>
      <c r="AG269" s="253"/>
      <c r="AH269" s="253"/>
      <c r="AI269" s="246"/>
      <c r="AJ269" s="246"/>
      <c r="AK269" s="246"/>
      <c r="AL269" s="246"/>
      <c r="AM269" s="246"/>
      <c r="AN269" s="246"/>
      <c r="AO269" s="246"/>
      <c r="AP269" s="246"/>
      <c r="AQ269" s="246"/>
      <c r="AR269" s="246"/>
      <c r="AS269" s="246"/>
      <c r="AT269" s="246"/>
      <c r="AU269" s="246"/>
      <c r="AV269" s="246"/>
      <c r="AW269" s="246"/>
      <c r="AX269" s="246"/>
      <c r="AY269" s="246"/>
      <c r="AZ269" s="246"/>
      <c r="BA269" s="246"/>
      <c r="BB269" s="246"/>
      <c r="BC269" s="246"/>
      <c r="BD269" s="246"/>
      <c r="BE269" s="246"/>
      <c r="BF269" s="246"/>
      <c r="BG269" s="246"/>
      <c r="BH269" s="246"/>
      <c r="BI269" s="246"/>
      <c r="BJ269" s="10"/>
      <c r="BK269" s="10"/>
      <c r="BL269" s="246"/>
      <c r="BM269" s="246"/>
    </row>
    <row r="270" spans="1:73" ht="63" x14ac:dyDescent="0.3">
      <c r="A270" s="246"/>
      <c r="B270" s="339"/>
      <c r="C270" s="339"/>
      <c r="D270" s="248"/>
      <c r="E270" s="248"/>
      <c r="F270" s="246"/>
      <c r="G270" s="53" t="s">
        <v>393</v>
      </c>
      <c r="H270" s="54" t="s">
        <v>394</v>
      </c>
      <c r="I270" s="246"/>
      <c r="J270" s="246"/>
      <c r="K270" s="246"/>
      <c r="L270" s="246"/>
      <c r="M270" s="246"/>
      <c r="N270" s="246"/>
      <c r="O270" s="246"/>
      <c r="P270" s="246"/>
      <c r="Q270" s="246"/>
      <c r="R270" s="246"/>
      <c r="S270" s="246"/>
      <c r="T270" s="246"/>
      <c r="U270" s="251"/>
      <c r="V270" s="246"/>
      <c r="W270" s="246"/>
      <c r="X270" s="253"/>
      <c r="Y270" s="253"/>
      <c r="Z270" s="253"/>
      <c r="AA270" s="253"/>
      <c r="AB270" s="253"/>
      <c r="AC270" s="253"/>
      <c r="AD270" s="253"/>
      <c r="AE270" s="253"/>
      <c r="AF270" s="253"/>
      <c r="AG270" s="253"/>
      <c r="AH270" s="253"/>
      <c r="AI270" s="246"/>
      <c r="AJ270" s="246"/>
      <c r="AK270" s="246"/>
      <c r="AL270" s="246"/>
      <c r="AM270" s="246"/>
      <c r="AN270" s="246"/>
      <c r="AO270" s="246"/>
      <c r="AP270" s="246"/>
      <c r="AQ270" s="246"/>
      <c r="AR270" s="246"/>
      <c r="AS270" s="246"/>
      <c r="AT270" s="246"/>
      <c r="AU270" s="246"/>
      <c r="AV270" s="246"/>
      <c r="AW270" s="246"/>
      <c r="AX270" s="246"/>
      <c r="AY270" s="246"/>
      <c r="AZ270" s="246"/>
      <c r="BA270" s="246"/>
      <c r="BB270" s="246"/>
      <c r="BC270" s="246"/>
      <c r="BD270" s="246"/>
      <c r="BE270" s="246" t="s">
        <v>424</v>
      </c>
      <c r="BF270" s="246"/>
      <c r="BG270" s="246"/>
      <c r="BH270" s="246"/>
      <c r="BI270" s="246"/>
      <c r="BJ270" s="10"/>
      <c r="BK270" s="10"/>
      <c r="BL270" s="246"/>
      <c r="BM270" s="246"/>
    </row>
    <row r="271" spans="1:73" x14ac:dyDescent="0.3">
      <c r="A271" s="246"/>
      <c r="B271" s="340"/>
      <c r="C271" s="341"/>
      <c r="D271" s="248"/>
      <c r="E271" s="248"/>
      <c r="F271" s="246"/>
      <c r="G271" s="125" t="s">
        <v>390</v>
      </c>
      <c r="H271" s="55">
        <v>52</v>
      </c>
      <c r="I271" s="246"/>
      <c r="J271" s="246"/>
      <c r="K271" s="246"/>
      <c r="L271" s="246"/>
      <c r="M271" s="246"/>
      <c r="N271" s="246"/>
      <c r="O271" s="246"/>
      <c r="P271" s="246"/>
      <c r="Q271" s="246"/>
      <c r="R271" s="246"/>
      <c r="S271" s="246"/>
      <c r="T271" s="246"/>
      <c r="U271" s="246"/>
      <c r="V271" s="252"/>
      <c r="W271" s="252"/>
      <c r="X271" s="253"/>
      <c r="Y271" s="253"/>
      <c r="Z271" s="253"/>
      <c r="AA271" s="253"/>
      <c r="AB271" s="253"/>
      <c r="AC271" s="253"/>
      <c r="AD271" s="253"/>
      <c r="AE271" s="253"/>
      <c r="AF271" s="253"/>
      <c r="AG271" s="253"/>
      <c r="AH271" s="253"/>
      <c r="AI271" s="246"/>
      <c r="AJ271" s="246"/>
      <c r="AK271" s="246"/>
      <c r="AL271" s="246"/>
      <c r="AM271" s="246"/>
      <c r="AN271" s="246"/>
      <c r="AO271" s="246"/>
      <c r="AP271" s="246"/>
      <c r="AQ271" s="246"/>
      <c r="AR271" s="246"/>
      <c r="AS271" s="246"/>
      <c r="AT271" s="246"/>
      <c r="AU271" s="246"/>
      <c r="AV271" s="246"/>
      <c r="AW271" s="246"/>
      <c r="AX271" s="246"/>
      <c r="AY271" s="246"/>
      <c r="AZ271" s="246"/>
      <c r="BA271" s="246"/>
      <c r="BB271" s="246"/>
      <c r="BC271" s="246"/>
      <c r="BD271" s="246"/>
      <c r="BE271" s="246" t="s">
        <v>425</v>
      </c>
      <c r="BF271" s="246"/>
      <c r="BG271" s="246"/>
      <c r="BH271" s="246"/>
      <c r="BI271" s="246"/>
      <c r="BJ271" s="246"/>
      <c r="BK271" s="246"/>
      <c r="BL271" s="246"/>
      <c r="BM271" s="246"/>
    </row>
    <row r="272" spans="1:73" x14ac:dyDescent="0.3">
      <c r="A272" s="246"/>
      <c r="B272" s="340"/>
      <c r="C272" s="341"/>
      <c r="D272" s="248"/>
      <c r="E272" s="248"/>
      <c r="F272" s="246"/>
      <c r="G272" s="124" t="s">
        <v>391</v>
      </c>
      <c r="H272" s="55">
        <v>187</v>
      </c>
      <c r="I272" s="246"/>
      <c r="J272" s="246"/>
      <c r="K272" s="246"/>
      <c r="L272" s="246"/>
      <c r="M272" s="246"/>
      <c r="N272" s="246"/>
      <c r="O272" s="246"/>
      <c r="P272" s="246"/>
      <c r="Q272" s="246"/>
      <c r="R272" s="246"/>
      <c r="S272" s="246"/>
      <c r="T272" s="246"/>
      <c r="U272" s="246"/>
      <c r="V272" s="252"/>
      <c r="W272" s="252"/>
      <c r="X272" s="253"/>
      <c r="Y272" s="253"/>
      <c r="Z272" s="253"/>
      <c r="AA272" s="253"/>
      <c r="AB272" s="253"/>
      <c r="AC272" s="253"/>
      <c r="AD272" s="253"/>
      <c r="AE272" s="253"/>
      <c r="AF272" s="253"/>
      <c r="AG272" s="253"/>
      <c r="AH272" s="253"/>
      <c r="AI272" s="246"/>
      <c r="AJ272" s="246"/>
      <c r="AK272" s="246"/>
      <c r="AL272" s="246"/>
      <c r="AM272" s="246"/>
      <c r="AN272" s="246"/>
      <c r="AO272" s="246"/>
      <c r="AP272" s="246"/>
      <c r="AQ272" s="246"/>
      <c r="AR272" s="246"/>
      <c r="AS272" s="246"/>
      <c r="AT272" s="246"/>
      <c r="AU272" s="246"/>
      <c r="AV272" s="246"/>
      <c r="AW272" s="246"/>
      <c r="AX272" s="246"/>
      <c r="AY272" s="246"/>
      <c r="AZ272" s="246"/>
      <c r="BA272" s="246"/>
      <c r="BB272" s="246"/>
      <c r="BC272" s="246"/>
      <c r="BD272" s="246"/>
      <c r="BE272" s="246"/>
      <c r="BF272" s="246"/>
      <c r="BG272" s="246"/>
      <c r="BH272" s="246"/>
      <c r="BI272" s="246"/>
      <c r="BJ272" s="246"/>
      <c r="BK272" s="246"/>
      <c r="BL272" s="246"/>
      <c r="BM272" s="246"/>
    </row>
    <row r="273" spans="1:65" x14ac:dyDescent="0.3">
      <c r="A273" s="246"/>
      <c r="B273" s="340"/>
      <c r="C273" s="341"/>
      <c r="D273" s="248"/>
      <c r="E273" s="248"/>
      <c r="F273" s="246"/>
      <c r="G273" s="126" t="s">
        <v>392</v>
      </c>
      <c r="H273" s="55">
        <v>23</v>
      </c>
      <c r="I273" s="246"/>
      <c r="J273" s="246"/>
      <c r="K273" s="246"/>
      <c r="L273" s="246"/>
      <c r="M273" s="246"/>
      <c r="N273" s="246"/>
      <c r="O273" s="246"/>
      <c r="P273" s="246"/>
      <c r="Q273" s="246"/>
      <c r="R273" s="246"/>
      <c r="S273" s="246"/>
      <c r="T273" s="246"/>
      <c r="U273" s="246"/>
      <c r="V273" s="252"/>
      <c r="W273" s="252"/>
      <c r="X273" s="254"/>
      <c r="Y273" s="253"/>
      <c r="Z273" s="253"/>
      <c r="AA273" s="253"/>
      <c r="AB273" s="253"/>
      <c r="AC273" s="253"/>
      <c r="AD273" s="253"/>
      <c r="AE273" s="253"/>
      <c r="AF273" s="253"/>
      <c r="AG273" s="253"/>
      <c r="AH273" s="253"/>
      <c r="AI273" s="246"/>
      <c r="AJ273" s="246"/>
      <c r="AK273" s="246"/>
      <c r="AL273" s="246"/>
      <c r="AM273" s="246"/>
      <c r="AN273" s="246"/>
      <c r="AO273" s="246"/>
      <c r="AP273" s="246"/>
      <c r="AQ273" s="246"/>
      <c r="AR273" s="246"/>
      <c r="AS273" s="246"/>
      <c r="AT273" s="246"/>
      <c r="AU273" s="246"/>
      <c r="AV273" s="246"/>
      <c r="AW273" s="246"/>
      <c r="AX273" s="246"/>
      <c r="AY273" s="246"/>
      <c r="AZ273" s="246"/>
      <c r="BA273" s="246"/>
      <c r="BB273" s="246"/>
      <c r="BC273" s="246"/>
      <c r="BD273" s="246"/>
      <c r="BE273" s="246"/>
      <c r="BF273" s="246"/>
      <c r="BG273" s="246"/>
      <c r="BH273" s="246"/>
      <c r="BI273" s="246"/>
      <c r="BJ273" s="246"/>
      <c r="BK273" s="246"/>
      <c r="BL273" s="246"/>
      <c r="BM273" s="246"/>
    </row>
    <row r="274" spans="1:65" x14ac:dyDescent="0.3">
      <c r="A274" s="246"/>
      <c r="B274" s="340"/>
      <c r="C274" s="341"/>
      <c r="D274" s="248"/>
      <c r="E274" s="248"/>
      <c r="F274" s="246"/>
      <c r="G274" s="247"/>
      <c r="H274" s="56">
        <f>SUM(H271:H273)</f>
        <v>262</v>
      </c>
      <c r="I274" s="246"/>
      <c r="J274" s="246"/>
      <c r="K274" s="246"/>
      <c r="L274" s="246"/>
      <c r="M274" s="246"/>
      <c r="N274" s="246"/>
      <c r="O274" s="246"/>
      <c r="P274" s="246"/>
      <c r="Q274" s="246"/>
      <c r="R274" s="246"/>
      <c r="S274" s="246"/>
      <c r="T274" s="246"/>
      <c r="U274" s="246"/>
      <c r="V274" s="252"/>
      <c r="W274" s="252"/>
      <c r="X274" s="253"/>
      <c r="Y274" s="253"/>
      <c r="Z274" s="253"/>
      <c r="AA274" s="253"/>
      <c r="AB274" s="253"/>
      <c r="AC274" s="253"/>
      <c r="AD274" s="253"/>
      <c r="AE274" s="253"/>
      <c r="AF274" s="253"/>
      <c r="AG274" s="253"/>
      <c r="AH274" s="253"/>
      <c r="AI274" s="246"/>
      <c r="AJ274" s="246"/>
      <c r="AK274" s="246"/>
      <c r="AL274" s="246"/>
      <c r="AM274" s="246"/>
      <c r="AN274" s="246"/>
      <c r="AO274" s="246"/>
      <c r="AP274" s="246"/>
      <c r="AQ274" s="246"/>
      <c r="AR274" s="246"/>
      <c r="AS274" s="246"/>
      <c r="AT274" s="246"/>
      <c r="AU274" s="246"/>
      <c r="AV274" s="246"/>
      <c r="AW274" s="246"/>
      <c r="AX274" s="246"/>
      <c r="AY274" s="246"/>
      <c r="AZ274" s="246"/>
      <c r="BA274" s="246"/>
      <c r="BB274" s="246"/>
      <c r="BC274" s="246"/>
      <c r="BD274" s="246"/>
      <c r="BE274" s="246"/>
      <c r="BF274" s="246"/>
      <c r="BG274" s="246"/>
      <c r="BH274" s="246"/>
      <c r="BI274" s="246"/>
      <c r="BJ274" s="246"/>
      <c r="BK274" s="246"/>
      <c r="BL274" s="246"/>
      <c r="BM274" s="246"/>
    </row>
    <row r="275" spans="1:65" x14ac:dyDescent="0.3">
      <c r="A275" s="246"/>
      <c r="B275" s="246"/>
      <c r="C275" s="246"/>
      <c r="D275" s="248"/>
      <c r="E275" s="248"/>
      <c r="F275" s="246"/>
      <c r="G275" s="246"/>
      <c r="H275" s="246"/>
      <c r="I275" s="246"/>
      <c r="J275" s="246"/>
      <c r="K275" s="246"/>
      <c r="L275" s="246"/>
      <c r="M275" s="246"/>
      <c r="N275" s="246"/>
      <c r="O275" s="246"/>
      <c r="P275" s="246"/>
      <c r="Q275" s="246"/>
      <c r="R275" s="246"/>
      <c r="S275" s="246"/>
      <c r="T275" s="246"/>
      <c r="U275" s="246"/>
      <c r="V275" s="252"/>
      <c r="W275" s="252"/>
      <c r="X275" s="253"/>
      <c r="Y275" s="253"/>
      <c r="Z275" s="253"/>
      <c r="AA275" s="253"/>
      <c r="AB275" s="253"/>
      <c r="AC275" s="253"/>
      <c r="AD275" s="253"/>
      <c r="AE275" s="253"/>
      <c r="AF275" s="253"/>
      <c r="AG275" s="253"/>
      <c r="AH275" s="253"/>
      <c r="AI275" s="246"/>
      <c r="AJ275" s="246"/>
      <c r="AK275" s="246"/>
      <c r="AL275" s="246"/>
      <c r="AM275" s="246"/>
      <c r="AN275" s="246"/>
      <c r="AO275" s="246"/>
      <c r="AP275" s="246"/>
      <c r="AQ275" s="246"/>
      <c r="AR275" s="246"/>
      <c r="AS275" s="246"/>
      <c r="AT275" s="246"/>
      <c r="AU275" s="246"/>
      <c r="AV275" s="246"/>
      <c r="AW275" s="246"/>
      <c r="AX275" s="246"/>
      <c r="AY275" s="246"/>
      <c r="AZ275" s="246"/>
      <c r="BA275" s="246"/>
      <c r="BB275" s="246"/>
      <c r="BC275" s="246"/>
      <c r="BD275" s="246"/>
      <c r="BE275" s="246"/>
      <c r="BF275" s="246"/>
      <c r="BG275" s="246"/>
      <c r="BH275" s="246"/>
      <c r="BI275" s="246"/>
      <c r="BJ275" s="246"/>
      <c r="BK275" s="246"/>
      <c r="BL275" s="246"/>
      <c r="BM275" s="246"/>
    </row>
    <row r="276" spans="1:65" x14ac:dyDescent="0.3">
      <c r="A276" s="246"/>
      <c r="B276" s="246"/>
      <c r="C276" s="246"/>
      <c r="D276" s="248"/>
      <c r="E276" s="248"/>
      <c r="F276" s="246"/>
      <c r="G276" s="246"/>
      <c r="H276" s="246"/>
      <c r="I276" s="246"/>
      <c r="J276" s="246"/>
      <c r="K276" s="246"/>
      <c r="L276" s="246"/>
      <c r="M276" s="246"/>
      <c r="N276" s="246"/>
      <c r="O276" s="246"/>
      <c r="P276" s="246"/>
      <c r="Q276" s="246"/>
      <c r="R276" s="246"/>
      <c r="S276" s="246"/>
      <c r="T276" s="246"/>
      <c r="U276" s="246"/>
      <c r="V276" s="252"/>
      <c r="W276" s="252"/>
      <c r="X276" s="253"/>
      <c r="Y276" s="253"/>
      <c r="Z276" s="253"/>
      <c r="AA276" s="253"/>
      <c r="AB276" s="253"/>
      <c r="AC276" s="253"/>
      <c r="AD276" s="253"/>
      <c r="AE276" s="253"/>
      <c r="AF276" s="253"/>
      <c r="AG276" s="253"/>
      <c r="AH276" s="253"/>
      <c r="AI276" s="246"/>
      <c r="AJ276" s="246"/>
      <c r="AK276" s="246"/>
      <c r="AL276" s="246"/>
      <c r="AM276" s="246"/>
      <c r="AN276" s="246"/>
      <c r="AO276" s="246"/>
      <c r="AP276" s="246"/>
      <c r="AQ276" s="246"/>
      <c r="AR276" s="246"/>
      <c r="AS276" s="246"/>
      <c r="AT276" s="246"/>
      <c r="AU276" s="246"/>
      <c r="AV276" s="246"/>
      <c r="AW276" s="246"/>
      <c r="AX276" s="246"/>
      <c r="AY276" s="246"/>
      <c r="AZ276" s="246"/>
      <c r="BA276" s="246"/>
      <c r="BB276" s="246"/>
      <c r="BC276" s="246"/>
      <c r="BD276" s="246"/>
      <c r="BE276" s="246"/>
      <c r="BF276" s="246"/>
      <c r="BG276" s="246"/>
      <c r="BH276" s="246"/>
      <c r="BI276" s="246"/>
      <c r="BJ276" s="246"/>
      <c r="BK276" s="246"/>
      <c r="BL276" s="246"/>
      <c r="BM276" s="246"/>
    </row>
    <row r="277" spans="1:65" x14ac:dyDescent="0.3">
      <c r="A277" s="246"/>
      <c r="B277" s="246"/>
      <c r="C277" s="246"/>
      <c r="D277" s="248"/>
      <c r="E277" s="248"/>
      <c r="F277" s="246"/>
      <c r="G277" s="246"/>
      <c r="H277" s="246"/>
      <c r="I277" s="246"/>
      <c r="J277" s="246"/>
      <c r="K277" s="246"/>
      <c r="L277" s="246"/>
      <c r="M277" s="246"/>
      <c r="N277" s="246"/>
      <c r="O277" s="246"/>
      <c r="P277" s="246"/>
      <c r="Q277" s="246"/>
      <c r="R277" s="246"/>
      <c r="S277" s="246"/>
      <c r="T277" s="246"/>
      <c r="U277" s="246"/>
      <c r="V277" s="252"/>
      <c r="W277" s="252"/>
      <c r="X277" s="253"/>
      <c r="Y277" s="253"/>
      <c r="Z277" s="253"/>
      <c r="AA277" s="253"/>
      <c r="AB277" s="253"/>
      <c r="AC277" s="253"/>
      <c r="AD277" s="253"/>
      <c r="AE277" s="253"/>
      <c r="AF277" s="253"/>
      <c r="AG277" s="253"/>
      <c r="AH277" s="253"/>
      <c r="AI277" s="246"/>
      <c r="AJ277" s="246"/>
      <c r="AK277" s="246"/>
      <c r="AL277" s="246"/>
      <c r="AM277" s="246"/>
      <c r="AN277" s="246"/>
      <c r="AO277" s="246"/>
      <c r="AP277" s="246"/>
      <c r="AQ277" s="246"/>
      <c r="AR277" s="246"/>
      <c r="AS277" s="246"/>
      <c r="AT277" s="246"/>
      <c r="AU277" s="246"/>
      <c r="AV277" s="246"/>
      <c r="AW277" s="246"/>
      <c r="AX277" s="246"/>
      <c r="AY277" s="246"/>
      <c r="AZ277" s="246"/>
      <c r="BA277" s="246"/>
      <c r="BB277" s="246"/>
      <c r="BC277" s="246"/>
      <c r="BD277" s="246"/>
      <c r="BE277" s="246"/>
      <c r="BF277" s="246"/>
      <c r="BG277" s="246"/>
      <c r="BH277" s="246"/>
      <c r="BI277" s="246"/>
      <c r="BJ277" s="246"/>
      <c r="BK277" s="246"/>
      <c r="BL277" s="246"/>
      <c r="BM277" s="246"/>
    </row>
    <row r="278" spans="1:65" x14ac:dyDescent="0.3">
      <c r="A278" s="246"/>
      <c r="B278" s="246"/>
      <c r="C278" s="246"/>
      <c r="D278" s="248"/>
      <c r="E278" s="248"/>
      <c r="F278" s="246"/>
      <c r="G278" s="246"/>
      <c r="H278" s="246"/>
      <c r="I278" s="246"/>
      <c r="J278" s="246"/>
      <c r="K278" s="246"/>
      <c r="L278" s="246"/>
      <c r="M278" s="246"/>
      <c r="N278" s="246"/>
      <c r="O278" s="246"/>
      <c r="P278" s="246"/>
      <c r="Q278" s="246"/>
      <c r="R278" s="246"/>
      <c r="S278" s="246"/>
      <c r="T278" s="246"/>
      <c r="U278" s="246"/>
      <c r="V278" s="252"/>
      <c r="W278" s="252"/>
      <c r="X278" s="253"/>
      <c r="Y278" s="253"/>
      <c r="Z278" s="253"/>
      <c r="AA278" s="253"/>
      <c r="AB278" s="253"/>
      <c r="AC278" s="253"/>
      <c r="AD278" s="253"/>
      <c r="AE278" s="253"/>
      <c r="AF278" s="253"/>
      <c r="AG278" s="253"/>
      <c r="AH278" s="253"/>
      <c r="AI278" s="246"/>
      <c r="AJ278" s="246"/>
      <c r="AK278" s="246"/>
      <c r="AL278" s="246"/>
      <c r="AM278" s="246"/>
      <c r="AN278" s="246"/>
      <c r="AO278" s="246"/>
      <c r="AP278" s="246"/>
      <c r="AQ278" s="246"/>
      <c r="AR278" s="246"/>
      <c r="AS278" s="246"/>
      <c r="AT278" s="246"/>
      <c r="AU278" s="246"/>
      <c r="AV278" s="246"/>
      <c r="AW278" s="246"/>
      <c r="AX278" s="246"/>
      <c r="AY278" s="246"/>
      <c r="AZ278" s="246"/>
      <c r="BA278" s="246"/>
      <c r="BB278" s="246"/>
      <c r="BC278" s="246"/>
      <c r="BD278" s="246"/>
      <c r="BE278" s="246"/>
      <c r="BF278" s="246"/>
      <c r="BG278" s="246"/>
      <c r="BH278" s="246"/>
      <c r="BI278" s="246"/>
      <c r="BJ278" s="246"/>
      <c r="BK278" s="246"/>
      <c r="BL278" s="246"/>
      <c r="BM278" s="246"/>
    </row>
  </sheetData>
  <autoFilter ref="A5:BU278">
    <sortState ref="A6:BU278">
      <sortCondition descending="1" ref="AP5:AP278"/>
    </sortState>
  </autoFilter>
  <mergeCells count="12">
    <mergeCell ref="BJ4:BM4"/>
    <mergeCell ref="BQ4:BR4"/>
    <mergeCell ref="A1:BR1"/>
    <mergeCell ref="D4:G4"/>
    <mergeCell ref="I4:J4"/>
    <mergeCell ref="K4:U4"/>
    <mergeCell ref="X4:AH4"/>
    <mergeCell ref="AJ4:AL4"/>
    <mergeCell ref="AM4:AO4"/>
    <mergeCell ref="AU4:AV4"/>
    <mergeCell ref="BB4:BC4"/>
    <mergeCell ref="BD4:BI4"/>
  </mergeCells>
  <printOptions horizontalCentered="1" verticalCentered="1"/>
  <pageMargins left="0" right="0" top="0.39370078740157483" bottom="0.19685039370078741" header="0.31496062992125984" footer="0.31496062992125984"/>
  <pageSetup scale="6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4"/>
  <sheetViews>
    <sheetView workbookViewId="0">
      <selection activeCell="C2" sqref="C2"/>
    </sheetView>
  </sheetViews>
  <sheetFormatPr baseColWidth="10" defaultRowHeight="18.75" x14ac:dyDescent="0.3"/>
  <sheetData>
    <row r="1" spans="1:2" x14ac:dyDescent="0.3">
      <c r="A1" s="8" t="s">
        <v>285</v>
      </c>
      <c r="B1">
        <v>3</v>
      </c>
    </row>
    <row r="2" spans="1:2" ht="19.5" thickBot="1" x14ac:dyDescent="0.35">
      <c r="A2" s="9" t="s">
        <v>284</v>
      </c>
      <c r="B2">
        <v>5</v>
      </c>
    </row>
    <row r="3" spans="1:2" x14ac:dyDescent="0.3">
      <c r="A3" s="8" t="s">
        <v>283</v>
      </c>
      <c r="B3">
        <v>8</v>
      </c>
    </row>
    <row r="4" spans="1:2" x14ac:dyDescent="0.3">
      <c r="A4" s="8" t="s">
        <v>282</v>
      </c>
      <c r="B4">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J22"/>
  <sheetViews>
    <sheetView topLeftCell="A58" workbookViewId="0">
      <selection activeCell="E68" sqref="E68"/>
    </sheetView>
  </sheetViews>
  <sheetFormatPr baseColWidth="10" defaultRowHeight="18.75" x14ac:dyDescent="0.3"/>
  <cols>
    <col min="10" max="10" width="17.69921875" customWidth="1"/>
  </cols>
  <sheetData>
    <row r="4" spans="3:9" x14ac:dyDescent="0.3">
      <c r="C4" s="365" t="s">
        <v>429</v>
      </c>
      <c r="D4" s="366"/>
      <c r="E4" s="366"/>
      <c r="F4" s="366"/>
      <c r="G4" s="366"/>
      <c r="H4" s="366"/>
      <c r="I4" s="367"/>
    </row>
    <row r="5" spans="3:9" x14ac:dyDescent="0.3">
      <c r="C5" s="368"/>
      <c r="D5" s="369"/>
      <c r="E5" s="369"/>
      <c r="F5" s="369"/>
      <c r="G5" s="369"/>
      <c r="H5" s="369"/>
      <c r="I5" s="370"/>
    </row>
    <row r="6" spans="3:9" x14ac:dyDescent="0.3">
      <c r="C6" s="368"/>
      <c r="D6" s="369"/>
      <c r="E6" s="369"/>
      <c r="F6" s="369"/>
      <c r="G6" s="369"/>
      <c r="H6" s="369"/>
      <c r="I6" s="370"/>
    </row>
    <row r="7" spans="3:9" x14ac:dyDescent="0.3">
      <c r="C7" s="368"/>
      <c r="D7" s="369"/>
      <c r="E7" s="369"/>
      <c r="F7" s="369"/>
      <c r="G7" s="369"/>
      <c r="H7" s="369"/>
      <c r="I7" s="370"/>
    </row>
    <row r="8" spans="3:9" x14ac:dyDescent="0.3">
      <c r="C8" s="368"/>
      <c r="D8" s="369"/>
      <c r="E8" s="369"/>
      <c r="F8" s="369"/>
      <c r="G8" s="369"/>
      <c r="H8" s="369"/>
      <c r="I8" s="370"/>
    </row>
    <row r="9" spans="3:9" x14ac:dyDescent="0.3">
      <c r="C9" s="368"/>
      <c r="D9" s="369"/>
      <c r="E9" s="369"/>
      <c r="F9" s="369"/>
      <c r="G9" s="369"/>
      <c r="H9" s="369"/>
      <c r="I9" s="370"/>
    </row>
    <row r="10" spans="3:9" x14ac:dyDescent="0.3">
      <c r="C10" s="368"/>
      <c r="D10" s="369"/>
      <c r="E10" s="369"/>
      <c r="F10" s="369"/>
      <c r="G10" s="369"/>
      <c r="H10" s="369"/>
      <c r="I10" s="370"/>
    </row>
    <row r="11" spans="3:9" x14ac:dyDescent="0.3">
      <c r="C11" s="368"/>
      <c r="D11" s="369"/>
      <c r="E11" s="369"/>
      <c r="F11" s="369"/>
      <c r="G11" s="369"/>
      <c r="H11" s="369"/>
      <c r="I11" s="370"/>
    </row>
    <row r="12" spans="3:9" x14ac:dyDescent="0.3">
      <c r="C12" s="368"/>
      <c r="D12" s="369"/>
      <c r="E12" s="369"/>
      <c r="F12" s="369"/>
      <c r="G12" s="369"/>
      <c r="H12" s="369"/>
      <c r="I12" s="370"/>
    </row>
    <row r="13" spans="3:9" x14ac:dyDescent="0.3">
      <c r="C13" s="368"/>
      <c r="D13" s="369"/>
      <c r="E13" s="369"/>
      <c r="F13" s="369"/>
      <c r="G13" s="369"/>
      <c r="H13" s="369"/>
      <c r="I13" s="370"/>
    </row>
    <row r="14" spans="3:9" x14ac:dyDescent="0.3">
      <c r="C14" s="368"/>
      <c r="D14" s="369"/>
      <c r="E14" s="369"/>
      <c r="F14" s="369"/>
      <c r="G14" s="369"/>
      <c r="H14" s="369"/>
      <c r="I14" s="370"/>
    </row>
    <row r="15" spans="3:9" x14ac:dyDescent="0.3">
      <c r="C15" s="368"/>
      <c r="D15" s="369"/>
      <c r="E15" s="369"/>
      <c r="F15" s="369"/>
      <c r="G15" s="369"/>
      <c r="H15" s="369"/>
      <c r="I15" s="370"/>
    </row>
    <row r="16" spans="3:9" x14ac:dyDescent="0.3">
      <c r="C16" s="368"/>
      <c r="D16" s="369"/>
      <c r="E16" s="369"/>
      <c r="F16" s="369"/>
      <c r="G16" s="369"/>
      <c r="H16" s="369"/>
      <c r="I16" s="370"/>
    </row>
    <row r="17" spans="1:10" x14ac:dyDescent="0.3">
      <c r="C17" s="368"/>
      <c r="D17" s="369"/>
      <c r="E17" s="369"/>
      <c r="F17" s="369"/>
      <c r="G17" s="369"/>
      <c r="H17" s="369"/>
      <c r="I17" s="370"/>
    </row>
    <row r="18" spans="1:10" x14ac:dyDescent="0.3">
      <c r="C18" s="368"/>
      <c r="D18" s="369"/>
      <c r="E18" s="369"/>
      <c r="F18" s="369"/>
      <c r="G18" s="369"/>
      <c r="H18" s="369"/>
      <c r="I18" s="370"/>
    </row>
    <row r="19" spans="1:10" x14ac:dyDescent="0.3">
      <c r="C19" s="371"/>
      <c r="D19" s="372"/>
      <c r="E19" s="372"/>
      <c r="F19" s="372"/>
      <c r="G19" s="372"/>
      <c r="H19" s="372"/>
      <c r="I19" s="373"/>
    </row>
    <row r="22" spans="1:10" ht="365.25" customHeight="1" x14ac:dyDescent="0.3">
      <c r="A22" s="374" t="s">
        <v>428</v>
      </c>
      <c r="B22" s="375"/>
      <c r="C22" s="375"/>
      <c r="D22" s="375"/>
      <c r="E22" s="375"/>
      <c r="F22" s="375"/>
      <c r="G22" s="375"/>
      <c r="H22" s="375"/>
      <c r="I22" s="375"/>
      <c r="J22" s="375"/>
    </row>
  </sheetData>
  <mergeCells count="2">
    <mergeCell ref="C4:I19"/>
    <mergeCell ref="A22:J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8" tint="-0.249977111117893"/>
  </sheetPr>
  <dimension ref="A1:BU125"/>
  <sheetViews>
    <sheetView topLeftCell="A64" zoomScale="70" zoomScaleNormal="70" workbookViewId="0">
      <selection activeCell="B117" sqref="B117:C121"/>
    </sheetView>
  </sheetViews>
  <sheetFormatPr baseColWidth="10" defaultColWidth="11.19921875" defaultRowHeight="18.75" x14ac:dyDescent="0.3"/>
  <cols>
    <col min="1" max="1" width="19.296875" style="44" customWidth="1"/>
    <col min="2" max="2" width="14.09765625" style="44" customWidth="1"/>
    <col min="3" max="3" width="22" style="44" customWidth="1"/>
    <col min="4" max="5" width="12.296875" style="146" customWidth="1"/>
    <col min="6" max="6" width="10" style="44" customWidth="1"/>
    <col min="7" max="7" width="12" style="44" customWidth="1"/>
    <col min="8" max="8" width="13.8984375" style="44" customWidth="1"/>
    <col min="9" max="10" width="12" style="44" customWidth="1"/>
    <col min="11" max="11" width="2.3984375" style="44" customWidth="1"/>
    <col min="12" max="12" width="2.296875" style="44" customWidth="1"/>
    <col min="13" max="13" width="2.3984375" style="44" customWidth="1"/>
    <col min="14" max="17" width="2.296875" style="44" customWidth="1"/>
    <col min="18" max="18" width="2.3984375" style="44" customWidth="1"/>
    <col min="19" max="20" width="2.296875" style="44" customWidth="1"/>
    <col min="21" max="21" width="4.796875" style="44" customWidth="1"/>
    <col min="22" max="23" width="14.5" style="44" customWidth="1"/>
    <col min="24" max="24" width="8.5" style="82" customWidth="1"/>
    <col min="25" max="25" width="7.296875" style="82" customWidth="1"/>
    <col min="26" max="26" width="11" style="82" customWidth="1"/>
    <col min="27" max="27" width="12.3984375" style="82" customWidth="1"/>
    <col min="28" max="28" width="12.69921875" style="82" customWidth="1"/>
    <col min="29" max="29" width="9" style="82" customWidth="1"/>
    <col min="30" max="30" width="8.3984375" style="82" customWidth="1"/>
    <col min="31" max="31" width="10.3984375" style="82" customWidth="1"/>
    <col min="32" max="32" width="11.796875" style="82" customWidth="1"/>
    <col min="33" max="33" width="8.5" style="82" customWidth="1"/>
    <col min="34" max="34" width="11.796875" style="82" customWidth="1"/>
    <col min="35" max="35" width="11.19921875" style="44" customWidth="1"/>
    <col min="36" max="36" width="7.69921875" style="44" customWidth="1"/>
    <col min="37" max="37" width="6.796875" style="44" customWidth="1"/>
    <col min="38" max="38" width="6.8984375" style="44" customWidth="1"/>
    <col min="39" max="41" width="10.09765625" style="44" customWidth="1"/>
    <col min="42" max="42" width="11.19921875" style="44" customWidth="1"/>
    <col min="43" max="44" width="9.3984375" style="44" customWidth="1"/>
    <col min="45" max="45" width="10.296875" style="44" customWidth="1"/>
    <col min="46" max="46" width="6.796875" style="44" customWidth="1"/>
    <col min="47" max="47" width="6.59765625" style="44" customWidth="1"/>
    <col min="48" max="48" width="6.296875" style="44" customWidth="1"/>
    <col min="49" max="52" width="11.19921875" style="44" customWidth="1"/>
    <col min="53" max="53" width="7.5" style="44" customWidth="1"/>
    <col min="54" max="54" width="10.59765625" style="44" customWidth="1"/>
    <col min="55" max="55" width="24.69921875" style="44" customWidth="1"/>
    <col min="56" max="56" width="15.59765625" style="44" customWidth="1"/>
    <col min="57" max="57" width="14.69921875" style="44" customWidth="1"/>
    <col min="58" max="58" width="9.796875" style="44" customWidth="1"/>
    <col min="59" max="59" width="13.8984375" style="44" customWidth="1"/>
    <col min="60" max="60" width="8.796875" style="44" customWidth="1"/>
    <col min="61" max="61" width="7.69921875" style="44" customWidth="1"/>
    <col min="62" max="68" width="10.69921875" style="44" customWidth="1"/>
    <col min="69" max="69" width="12" style="62" customWidth="1"/>
    <col min="70" max="70" width="11.19921875" style="62" customWidth="1"/>
    <col min="71" max="16384" width="11.19921875" style="62"/>
  </cols>
  <sheetData>
    <row r="1" spans="1:73" s="59" customFormat="1" ht="23.25" x14ac:dyDescent="0.3">
      <c r="A1" s="349" t="s">
        <v>427</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row>
    <row r="2" spans="1:73" ht="35.25" customHeight="1" x14ac:dyDescent="0.3">
      <c r="A2" s="60"/>
      <c r="AJ2" s="61"/>
      <c r="AK2" s="61"/>
      <c r="AP2" s="61"/>
    </row>
    <row r="3" spans="1:73" ht="14.25" customHeight="1" x14ac:dyDescent="0.3"/>
    <row r="4" spans="1:73" ht="70.5" customHeight="1" thickBot="1" x14ac:dyDescent="0.35">
      <c r="A4" s="63"/>
      <c r="B4" s="63"/>
      <c r="C4" s="63"/>
      <c r="D4" s="350" t="s">
        <v>354</v>
      </c>
      <c r="E4" s="351"/>
      <c r="F4" s="351"/>
      <c r="G4" s="352"/>
      <c r="H4" s="279"/>
      <c r="I4" s="353" t="s">
        <v>355</v>
      </c>
      <c r="J4" s="354"/>
      <c r="K4" s="355" t="s">
        <v>352</v>
      </c>
      <c r="L4" s="356"/>
      <c r="M4" s="356"/>
      <c r="N4" s="356"/>
      <c r="O4" s="356"/>
      <c r="P4" s="356"/>
      <c r="Q4" s="356"/>
      <c r="R4" s="356"/>
      <c r="S4" s="356"/>
      <c r="T4" s="356"/>
      <c r="U4" s="357"/>
      <c r="V4" s="142" t="s">
        <v>353</v>
      </c>
      <c r="W4" s="142" t="s">
        <v>353</v>
      </c>
      <c r="X4" s="358" t="s">
        <v>398</v>
      </c>
      <c r="Y4" s="359"/>
      <c r="Z4" s="359"/>
      <c r="AA4" s="359"/>
      <c r="AB4" s="359"/>
      <c r="AC4" s="359"/>
      <c r="AD4" s="359"/>
      <c r="AE4" s="359"/>
      <c r="AF4" s="359"/>
      <c r="AG4" s="359"/>
      <c r="AH4" s="359"/>
      <c r="AI4" s="97"/>
      <c r="AJ4" s="360" t="s">
        <v>351</v>
      </c>
      <c r="AK4" s="360"/>
      <c r="AL4" s="360"/>
      <c r="AM4" s="353" t="s">
        <v>414</v>
      </c>
      <c r="AN4" s="361"/>
      <c r="AO4" s="354"/>
      <c r="AP4" s="64"/>
      <c r="AQ4" s="64"/>
      <c r="AR4" s="64"/>
      <c r="AS4" s="64"/>
      <c r="AT4" s="64"/>
      <c r="AU4" s="362" t="s">
        <v>413</v>
      </c>
      <c r="AV4" s="362"/>
      <c r="AW4" s="64"/>
      <c r="AX4" s="64"/>
      <c r="AY4" s="64"/>
      <c r="AZ4" s="150" t="s">
        <v>432</v>
      </c>
      <c r="BA4" s="65"/>
      <c r="BB4" s="346" t="s">
        <v>301</v>
      </c>
      <c r="BC4" s="346"/>
      <c r="BD4" s="347" t="s">
        <v>299</v>
      </c>
      <c r="BE4" s="363"/>
      <c r="BF4" s="363"/>
      <c r="BG4" s="363"/>
      <c r="BH4" s="363"/>
      <c r="BI4" s="364"/>
      <c r="BJ4" s="346" t="s">
        <v>300</v>
      </c>
      <c r="BK4" s="346"/>
      <c r="BL4" s="346"/>
      <c r="BM4" s="347"/>
      <c r="BQ4" s="348" t="s">
        <v>353</v>
      </c>
      <c r="BR4" s="348"/>
    </row>
    <row r="5" spans="1:73" ht="110.25" customHeight="1" thickBot="1" x14ac:dyDescent="0.35">
      <c r="A5" s="1" t="s">
        <v>0</v>
      </c>
      <c r="B5" s="1" t="s">
        <v>1</v>
      </c>
      <c r="C5" s="1" t="s">
        <v>415</v>
      </c>
      <c r="D5" s="147" t="s">
        <v>430</v>
      </c>
      <c r="E5" s="147" t="s">
        <v>433</v>
      </c>
      <c r="F5" s="2" t="s">
        <v>281</v>
      </c>
      <c r="G5" s="38" t="s">
        <v>374</v>
      </c>
      <c r="H5" s="115" t="s">
        <v>416</v>
      </c>
      <c r="I5" s="2" t="s">
        <v>312</v>
      </c>
      <c r="J5" s="135" t="s">
        <v>311</v>
      </c>
      <c r="K5" s="66" t="s">
        <v>289</v>
      </c>
      <c r="L5" s="66" t="s">
        <v>339</v>
      </c>
      <c r="M5" s="66" t="s">
        <v>286</v>
      </c>
      <c r="N5" s="66" t="s">
        <v>287</v>
      </c>
      <c r="O5" s="66" t="s">
        <v>288</v>
      </c>
      <c r="P5" s="66" t="s">
        <v>340</v>
      </c>
      <c r="Q5" s="66" t="s">
        <v>290</v>
      </c>
      <c r="R5" s="66" t="s">
        <v>341</v>
      </c>
      <c r="S5" s="66" t="s">
        <v>342</v>
      </c>
      <c r="T5" s="66" t="s">
        <v>343</v>
      </c>
      <c r="U5" s="66" t="s">
        <v>344</v>
      </c>
      <c r="V5" s="98" t="s">
        <v>338</v>
      </c>
      <c r="W5" s="98" t="s">
        <v>338</v>
      </c>
      <c r="X5" s="83" t="s">
        <v>399</v>
      </c>
      <c r="Y5" s="83" t="s">
        <v>400</v>
      </c>
      <c r="Z5" s="83" t="s">
        <v>401</v>
      </c>
      <c r="AA5" s="85" t="s">
        <v>402</v>
      </c>
      <c r="AB5" s="85" t="s">
        <v>403</v>
      </c>
      <c r="AC5" s="85" t="s">
        <v>404</v>
      </c>
      <c r="AD5" s="86" t="s">
        <v>405</v>
      </c>
      <c r="AE5" s="86" t="s">
        <v>406</v>
      </c>
      <c r="AF5" s="86" t="s">
        <v>407</v>
      </c>
      <c r="AG5" s="94" t="s">
        <v>396</v>
      </c>
      <c r="AH5" s="170" t="s">
        <v>395</v>
      </c>
      <c r="AI5" s="134" t="s">
        <v>346</v>
      </c>
      <c r="AJ5" s="11" t="s">
        <v>348</v>
      </c>
      <c r="AK5" s="12" t="s">
        <v>349</v>
      </c>
      <c r="AL5" s="12" t="s">
        <v>350</v>
      </c>
      <c r="AM5" s="49" t="s">
        <v>423</v>
      </c>
      <c r="AN5" s="103" t="s">
        <v>412</v>
      </c>
      <c r="AO5" s="101" t="s">
        <v>411</v>
      </c>
      <c r="AP5" s="2" t="s">
        <v>389</v>
      </c>
      <c r="AQ5" s="38" t="s">
        <v>375</v>
      </c>
      <c r="AR5" s="115" t="s">
        <v>417</v>
      </c>
      <c r="AS5" s="2" t="s">
        <v>376</v>
      </c>
      <c r="AT5" s="2" t="s">
        <v>292</v>
      </c>
      <c r="AU5" s="99" t="s">
        <v>410</v>
      </c>
      <c r="AV5" s="45" t="s">
        <v>408</v>
      </c>
      <c r="AW5" s="47" t="s">
        <v>409</v>
      </c>
      <c r="AX5" s="38" t="s">
        <v>377</v>
      </c>
      <c r="AY5" s="115" t="s">
        <v>418</v>
      </c>
      <c r="AZ5" s="2" t="s">
        <v>431</v>
      </c>
      <c r="BA5" s="7" t="s">
        <v>345</v>
      </c>
      <c r="BB5" s="4" t="s">
        <v>302</v>
      </c>
      <c r="BC5" s="5" t="s">
        <v>293</v>
      </c>
      <c r="BD5" s="6" t="s">
        <v>303</v>
      </c>
      <c r="BE5" s="2" t="s">
        <v>294</v>
      </c>
      <c r="BF5" s="6" t="s">
        <v>304</v>
      </c>
      <c r="BG5" s="2" t="s">
        <v>310</v>
      </c>
      <c r="BH5" s="2" t="s">
        <v>295</v>
      </c>
      <c r="BI5" s="2" t="s">
        <v>296</v>
      </c>
      <c r="BJ5" s="39" t="s">
        <v>347</v>
      </c>
      <c r="BK5" s="115" t="s">
        <v>421</v>
      </c>
      <c r="BL5" s="3" t="s">
        <v>297</v>
      </c>
      <c r="BM5" s="3" t="s">
        <v>298</v>
      </c>
      <c r="BN5" s="43" t="s">
        <v>420</v>
      </c>
      <c r="BO5" s="119" t="s">
        <v>419</v>
      </c>
      <c r="BP5" s="154" t="s">
        <v>422</v>
      </c>
      <c r="BQ5" s="40" t="s">
        <v>378</v>
      </c>
      <c r="BR5" s="40" t="s">
        <v>379</v>
      </c>
    </row>
    <row r="6" spans="1:73" hidden="1" x14ac:dyDescent="0.3">
      <c r="A6" s="67" t="s">
        <v>2</v>
      </c>
      <c r="B6" s="67" t="s">
        <v>3</v>
      </c>
      <c r="C6" s="129" t="s">
        <v>21</v>
      </c>
      <c r="D6" s="274">
        <v>1537</v>
      </c>
      <c r="E6" s="148"/>
      <c r="F6" s="16">
        <v>48.4</v>
      </c>
      <c r="G6" s="18">
        <f t="shared" ref="G6:G37" si="0">IFERROR(IF(F6&lt;10,0,IF(F6&lt;50,3,IF(F6&lt;75,5,IF(F6&lt;100,8,10)))),"")</f>
        <v>3</v>
      </c>
      <c r="H6" s="117">
        <f t="shared" ref="H6:H37" si="1">IFERROR(IF(F6&lt;100,0,IF(F6&lt;500,3,IF(F6&lt;1000,5,IF(F6&lt;2000,8,10)))),"")</f>
        <v>0</v>
      </c>
      <c r="I6" s="68" t="s">
        <v>285</v>
      </c>
      <c r="J6" s="74">
        <f t="shared" ref="J6:J37" si="2">VLOOKUP(I6,ponderacion,2,FALSE)</f>
        <v>3</v>
      </c>
      <c r="K6" s="24">
        <v>1</v>
      </c>
      <c r="L6" s="24">
        <v>1</v>
      </c>
      <c r="M6" s="24">
        <v>0</v>
      </c>
      <c r="N6" s="24">
        <v>0</v>
      </c>
      <c r="O6" s="24">
        <v>0</v>
      </c>
      <c r="P6" s="24">
        <v>0</v>
      </c>
      <c r="Q6" s="24">
        <v>0</v>
      </c>
      <c r="R6" s="17">
        <v>0</v>
      </c>
      <c r="S6" s="24">
        <v>0</v>
      </c>
      <c r="T6" s="24">
        <v>0</v>
      </c>
      <c r="U6" s="24">
        <v>0</v>
      </c>
      <c r="V6" s="157">
        <v>3670</v>
      </c>
      <c r="W6" s="157">
        <v>3670</v>
      </c>
      <c r="X6" s="81">
        <v>0</v>
      </c>
      <c r="Y6" s="81">
        <v>0</v>
      </c>
      <c r="Z6" s="81">
        <v>0</v>
      </c>
      <c r="AA6" s="265">
        <v>0</v>
      </c>
      <c r="AB6" s="265">
        <v>0</v>
      </c>
      <c r="AC6" s="265">
        <v>0</v>
      </c>
      <c r="AD6" s="87">
        <v>0</v>
      </c>
      <c r="AE6" s="87">
        <v>0</v>
      </c>
      <c r="AF6" s="87">
        <v>0</v>
      </c>
      <c r="AG6" s="80">
        <v>0</v>
      </c>
      <c r="AH6" s="89">
        <f t="shared" ref="AH6:AH37" si="3">SUM(X6:AG6)</f>
        <v>0</v>
      </c>
      <c r="AI6" s="14">
        <f t="shared" ref="AI6:AI37" si="4">+(V6*3)/100</f>
        <v>110.1</v>
      </c>
      <c r="AJ6" s="13">
        <f t="shared" ref="AJ6:AJ37" si="5">+AK6+AL6</f>
        <v>8</v>
      </c>
      <c r="AK6" s="18">
        <v>0</v>
      </c>
      <c r="AL6" s="13">
        <v>8</v>
      </c>
      <c r="AM6" s="50">
        <f t="shared" ref="AM6:AM37" si="6">(AI6*3)/100</f>
        <v>3.3029999999999995</v>
      </c>
      <c r="AN6" s="104">
        <f t="shared" ref="AN6:AN37" si="7">(AM6*30)/100</f>
        <v>0.99089999999999989</v>
      </c>
      <c r="AO6" s="102">
        <f t="shared" ref="AO6:AO37" si="8">(AM6*17)/100</f>
        <v>0.56150999999999984</v>
      </c>
      <c r="AP6" s="159">
        <f t="shared" ref="AP6:AP37" si="9">IFERROR(((AI6-AJ6)/AI6)*100,"")</f>
        <v>92.733878292461398</v>
      </c>
      <c r="AQ6" s="18">
        <f t="shared" ref="AQ6:AQ37" si="10">IFERROR(IF(AP6&lt;10,0,IF(AP6&lt;50,3,IF(AP6&lt;75,5,IF(AP6&lt;100,8,10)))),"")</f>
        <v>8</v>
      </c>
      <c r="AR6" s="130">
        <f t="shared" ref="AR6:AR37" si="11">IFERROR(IF(AP6&lt;10,0,IF(AP6&lt;50,3,IF(AP6&lt;75,8,IF(AP6&lt;100,20,25)))),"")</f>
        <v>20</v>
      </c>
      <c r="AS6" s="19">
        <f t="shared" ref="AS6:AS37" si="12">IFERROR(AJ6/AI6*100,0)</f>
        <v>7.266121707538602</v>
      </c>
      <c r="AT6" s="107">
        <f t="shared" ref="AT6:AT37" si="13">(SUM(AM6:AO6)/D6)*100000</f>
        <v>315.90175666883533</v>
      </c>
      <c r="AU6" s="100">
        <f t="shared" ref="AU6:AU37" si="14">((SUM(X6:Z6)/D6)*100000)</f>
        <v>0</v>
      </c>
      <c r="AV6" s="277">
        <f t="shared" ref="AV6:AV37" si="15">(AH6/D6)*100000</f>
        <v>0</v>
      </c>
      <c r="AW6" s="112">
        <f t="shared" ref="AW6:AW37" si="16">IFERROR(((AT6-AV6)/AT6)*100,"")</f>
        <v>100</v>
      </c>
      <c r="AX6" s="18">
        <f t="shared" ref="AX6:AX37" si="17">IFERROR(IF(AW6&lt;10,0,IF(AW6&lt;50,3,IF(AW6&lt;75,5,IF(AW6&lt;100,8,10)))),"")</f>
        <v>10</v>
      </c>
      <c r="AY6" s="117">
        <f t="shared" ref="AY6:AY37" si="18">IFERROR(IF(AW6&lt;10,0,IF(AW6&lt;50,3,IF(AW6&lt;75,8,IF(AW6&lt;100,20,25)))),"")</f>
        <v>25</v>
      </c>
      <c r="AZ6" s="151">
        <v>0</v>
      </c>
      <c r="BA6" s="21">
        <f t="shared" ref="BA6:BA37" si="19">(AZ6/D6)*100000</f>
        <v>0</v>
      </c>
      <c r="BB6" s="20">
        <v>0</v>
      </c>
      <c r="BC6" s="36" t="s">
        <v>360</v>
      </c>
      <c r="BD6" s="20">
        <v>1</v>
      </c>
      <c r="BE6" s="20">
        <f t="shared" ref="BE6:BE33" si="20">+BD6*8</f>
        <v>8</v>
      </c>
      <c r="BF6" s="20">
        <v>2</v>
      </c>
      <c r="BG6" s="20">
        <f t="shared" ref="BG6:BG52" si="21">+BF6*8</f>
        <v>16</v>
      </c>
      <c r="BH6" s="20">
        <v>0</v>
      </c>
      <c r="BI6" s="20">
        <v>2</v>
      </c>
      <c r="BJ6" s="20">
        <v>0</v>
      </c>
      <c r="BK6" s="20">
        <v>0</v>
      </c>
      <c r="BL6" s="20" t="s">
        <v>356</v>
      </c>
      <c r="BM6" s="20" t="s">
        <v>357</v>
      </c>
      <c r="BN6" s="76">
        <f t="shared" ref="BN6:BN37" si="22">+G6+J6+AQ6+AX6+BJ6</f>
        <v>24</v>
      </c>
      <c r="BO6" s="123">
        <f t="shared" ref="BO6:BO37" si="23">+H6+J6+AR6+AY6+BJ6</f>
        <v>48</v>
      </c>
      <c r="BP6" s="70">
        <f t="shared" ref="BP6:BP37" si="24">+H6+J6+AR6+AY6+BK6</f>
        <v>48</v>
      </c>
      <c r="BQ6" s="138">
        <v>21</v>
      </c>
      <c r="BR6" s="138">
        <v>10</v>
      </c>
      <c r="BS6" s="63"/>
      <c r="BT6" s="63"/>
      <c r="BU6" s="63"/>
    </row>
    <row r="7" spans="1:73" ht="30" hidden="1" customHeight="1" x14ac:dyDescent="0.3">
      <c r="A7" s="67" t="s">
        <v>2</v>
      </c>
      <c r="B7" s="67" t="s">
        <v>3</v>
      </c>
      <c r="C7" s="129" t="s">
        <v>26</v>
      </c>
      <c r="D7" s="274">
        <v>1600</v>
      </c>
      <c r="E7" s="148"/>
      <c r="F7" s="22">
        <v>149</v>
      </c>
      <c r="G7" s="18">
        <f t="shared" si="0"/>
        <v>10</v>
      </c>
      <c r="H7" s="117">
        <f t="shared" si="1"/>
        <v>3</v>
      </c>
      <c r="I7" s="68" t="s">
        <v>282</v>
      </c>
      <c r="J7" s="69">
        <f t="shared" si="2"/>
        <v>10</v>
      </c>
      <c r="K7" s="24">
        <v>1</v>
      </c>
      <c r="L7" s="24">
        <v>1</v>
      </c>
      <c r="M7" s="24">
        <v>0</v>
      </c>
      <c r="N7" s="24">
        <v>0</v>
      </c>
      <c r="O7" s="24">
        <v>0</v>
      </c>
      <c r="P7" s="24">
        <v>0</v>
      </c>
      <c r="Q7" s="24">
        <v>0</v>
      </c>
      <c r="R7" s="17">
        <v>0</v>
      </c>
      <c r="S7" s="24">
        <v>0</v>
      </c>
      <c r="T7" s="24">
        <v>0</v>
      </c>
      <c r="U7" s="24">
        <v>0</v>
      </c>
      <c r="V7" s="157">
        <v>2949</v>
      </c>
      <c r="W7" s="157">
        <v>2949</v>
      </c>
      <c r="X7" s="84">
        <v>0</v>
      </c>
      <c r="Y7" s="84">
        <v>0</v>
      </c>
      <c r="Z7" s="84">
        <v>0</v>
      </c>
      <c r="AA7" s="205">
        <v>0</v>
      </c>
      <c r="AB7" s="205">
        <v>0</v>
      </c>
      <c r="AC7" s="205">
        <v>0</v>
      </c>
      <c r="AD7" s="88">
        <v>0</v>
      </c>
      <c r="AE7" s="88">
        <v>0</v>
      </c>
      <c r="AF7" s="88">
        <v>0</v>
      </c>
      <c r="AG7" s="80">
        <v>0</v>
      </c>
      <c r="AH7" s="89">
        <f t="shared" si="3"/>
        <v>0</v>
      </c>
      <c r="AI7" s="13">
        <f t="shared" si="4"/>
        <v>88.47</v>
      </c>
      <c r="AJ7" s="13">
        <f t="shared" si="5"/>
        <v>9</v>
      </c>
      <c r="AK7" s="18">
        <v>0</v>
      </c>
      <c r="AL7" s="13">
        <v>9</v>
      </c>
      <c r="AM7" s="50">
        <f t="shared" si="6"/>
        <v>2.6540999999999997</v>
      </c>
      <c r="AN7" s="104">
        <f t="shared" si="7"/>
        <v>0.79622999999999988</v>
      </c>
      <c r="AO7" s="102">
        <f t="shared" si="8"/>
        <v>0.45119699999999996</v>
      </c>
      <c r="AP7" s="159">
        <f t="shared" si="9"/>
        <v>89.827060020345883</v>
      </c>
      <c r="AQ7" s="18">
        <f t="shared" si="10"/>
        <v>8</v>
      </c>
      <c r="AR7" s="117">
        <f t="shared" si="11"/>
        <v>20</v>
      </c>
      <c r="AS7" s="19">
        <f t="shared" si="12"/>
        <v>10.172939979654121</v>
      </c>
      <c r="AT7" s="107">
        <f t="shared" si="13"/>
        <v>243.84543749999997</v>
      </c>
      <c r="AU7" s="100">
        <f t="shared" si="14"/>
        <v>0</v>
      </c>
      <c r="AV7" s="277">
        <f t="shared" si="15"/>
        <v>0</v>
      </c>
      <c r="AW7" s="48">
        <f t="shared" si="16"/>
        <v>100</v>
      </c>
      <c r="AX7" s="18">
        <f t="shared" si="17"/>
        <v>10</v>
      </c>
      <c r="AY7" s="117">
        <f t="shared" si="18"/>
        <v>25</v>
      </c>
      <c r="AZ7" s="151">
        <v>1</v>
      </c>
      <c r="BA7" s="21">
        <f t="shared" si="19"/>
        <v>62.5</v>
      </c>
      <c r="BB7" s="20">
        <v>0</v>
      </c>
      <c r="BC7" s="36" t="s">
        <v>360</v>
      </c>
      <c r="BD7" s="20">
        <v>1</v>
      </c>
      <c r="BE7" s="20">
        <f t="shared" si="20"/>
        <v>8</v>
      </c>
      <c r="BF7" s="20">
        <v>2</v>
      </c>
      <c r="BG7" s="20">
        <f t="shared" si="21"/>
        <v>16</v>
      </c>
      <c r="BH7" s="20">
        <v>0</v>
      </c>
      <c r="BI7" s="20">
        <v>1</v>
      </c>
      <c r="BJ7" s="20">
        <v>0</v>
      </c>
      <c r="BK7" s="20">
        <v>0</v>
      </c>
      <c r="BL7" s="20" t="s">
        <v>356</v>
      </c>
      <c r="BM7" s="20" t="s">
        <v>357</v>
      </c>
      <c r="BN7" s="114">
        <f t="shared" si="22"/>
        <v>38</v>
      </c>
      <c r="BO7" s="133">
        <f t="shared" si="23"/>
        <v>58</v>
      </c>
      <c r="BP7" s="116">
        <f t="shared" si="24"/>
        <v>58</v>
      </c>
      <c r="BQ7" s="137">
        <v>12</v>
      </c>
      <c r="BR7" s="137">
        <v>31</v>
      </c>
      <c r="BS7" s="63"/>
      <c r="BT7" s="63"/>
      <c r="BU7" s="63"/>
    </row>
    <row r="8" spans="1:73" ht="19.5" thickBot="1" x14ac:dyDescent="0.35">
      <c r="A8" s="67" t="s">
        <v>124</v>
      </c>
      <c r="B8" s="67" t="s">
        <v>136</v>
      </c>
      <c r="C8" s="129" t="s">
        <v>189</v>
      </c>
      <c r="D8" s="148">
        <v>261714</v>
      </c>
      <c r="E8" s="148"/>
      <c r="F8" s="16">
        <v>191.6</v>
      </c>
      <c r="G8" s="18">
        <f t="shared" si="0"/>
        <v>10</v>
      </c>
      <c r="H8" s="117">
        <f t="shared" si="1"/>
        <v>3</v>
      </c>
      <c r="I8" s="68" t="s">
        <v>285</v>
      </c>
      <c r="J8" s="69">
        <f t="shared" si="2"/>
        <v>3</v>
      </c>
      <c r="K8" s="17">
        <v>15</v>
      </c>
      <c r="L8" s="17">
        <v>4</v>
      </c>
      <c r="M8" s="17">
        <v>12</v>
      </c>
      <c r="N8" s="17">
        <v>2</v>
      </c>
      <c r="O8" s="17">
        <v>1</v>
      </c>
      <c r="P8" s="17">
        <v>1</v>
      </c>
      <c r="Q8" s="17">
        <v>1</v>
      </c>
      <c r="R8" s="17">
        <v>4</v>
      </c>
      <c r="S8" s="17">
        <v>0</v>
      </c>
      <c r="T8" s="17">
        <v>1</v>
      </c>
      <c r="U8" s="17">
        <v>0</v>
      </c>
      <c r="V8" s="157">
        <v>666271</v>
      </c>
      <c r="W8" s="157">
        <v>666271</v>
      </c>
      <c r="X8" s="84">
        <v>76</v>
      </c>
      <c r="Y8" s="84">
        <v>9</v>
      </c>
      <c r="Z8" s="84">
        <v>65</v>
      </c>
      <c r="AA8" s="205">
        <v>20</v>
      </c>
      <c r="AB8" s="205">
        <v>3</v>
      </c>
      <c r="AC8" s="205">
        <v>16</v>
      </c>
      <c r="AD8" s="88">
        <v>8</v>
      </c>
      <c r="AE8" s="88">
        <v>1</v>
      </c>
      <c r="AF8" s="88">
        <v>1</v>
      </c>
      <c r="AG8" s="80">
        <v>11</v>
      </c>
      <c r="AH8" s="89">
        <f t="shared" si="3"/>
        <v>210</v>
      </c>
      <c r="AI8" s="13">
        <f t="shared" si="4"/>
        <v>19988.13</v>
      </c>
      <c r="AJ8" s="13">
        <f t="shared" si="5"/>
        <v>2435</v>
      </c>
      <c r="AK8" s="18">
        <v>141</v>
      </c>
      <c r="AL8" s="13">
        <v>2294</v>
      </c>
      <c r="AM8" s="50">
        <f t="shared" si="6"/>
        <v>599.64390000000003</v>
      </c>
      <c r="AN8" s="104">
        <f t="shared" si="7"/>
        <v>179.89317000000003</v>
      </c>
      <c r="AO8" s="102">
        <f t="shared" si="8"/>
        <v>101.93946299999999</v>
      </c>
      <c r="AP8" s="178">
        <f t="shared" si="9"/>
        <v>87.817769846403834</v>
      </c>
      <c r="AQ8" s="18">
        <f t="shared" si="10"/>
        <v>8</v>
      </c>
      <c r="AR8" s="117">
        <f t="shared" si="11"/>
        <v>20</v>
      </c>
      <c r="AS8" s="19">
        <f t="shared" si="12"/>
        <v>12.182230153596159</v>
      </c>
      <c r="AT8" s="107">
        <f t="shared" si="13"/>
        <v>336.80908663655748</v>
      </c>
      <c r="AU8" s="100">
        <f t="shared" si="14"/>
        <v>57.314473050734769</v>
      </c>
      <c r="AV8" s="128">
        <f t="shared" si="15"/>
        <v>80.240262271028683</v>
      </c>
      <c r="AW8" s="48">
        <f t="shared" si="16"/>
        <v>76.176336846394534</v>
      </c>
      <c r="AX8" s="18">
        <f t="shared" si="17"/>
        <v>8</v>
      </c>
      <c r="AY8" s="117">
        <f t="shared" si="18"/>
        <v>20</v>
      </c>
      <c r="AZ8" s="151">
        <v>48</v>
      </c>
      <c r="BA8" s="21">
        <f t="shared" si="19"/>
        <v>18.340631376235127</v>
      </c>
      <c r="BB8" s="20">
        <v>6</v>
      </c>
      <c r="BC8" s="36"/>
      <c r="BD8" s="20">
        <v>34</v>
      </c>
      <c r="BE8" s="20">
        <f t="shared" si="20"/>
        <v>272</v>
      </c>
      <c r="BF8" s="20">
        <v>36</v>
      </c>
      <c r="BG8" s="20">
        <f t="shared" si="21"/>
        <v>288</v>
      </c>
      <c r="BH8" s="20">
        <v>8</v>
      </c>
      <c r="BI8" s="20">
        <v>17</v>
      </c>
      <c r="BJ8" s="20">
        <v>5</v>
      </c>
      <c r="BK8" s="20">
        <v>15</v>
      </c>
      <c r="BL8" s="20" t="s">
        <v>308</v>
      </c>
      <c r="BM8" s="20" t="s">
        <v>309</v>
      </c>
      <c r="BN8" s="76">
        <f t="shared" si="22"/>
        <v>34</v>
      </c>
      <c r="BO8" s="122">
        <f t="shared" si="23"/>
        <v>51</v>
      </c>
      <c r="BP8" s="71">
        <f t="shared" si="24"/>
        <v>61</v>
      </c>
      <c r="BQ8" s="138">
        <v>2063</v>
      </c>
      <c r="BR8" s="138">
        <v>2553</v>
      </c>
      <c r="BS8" s="63"/>
      <c r="BT8" s="63"/>
      <c r="BU8" s="63"/>
    </row>
    <row r="9" spans="1:73" ht="19.5" thickBot="1" x14ac:dyDescent="0.35">
      <c r="A9" s="67" t="s">
        <v>124</v>
      </c>
      <c r="B9" s="67" t="s">
        <v>125</v>
      </c>
      <c r="C9" s="129" t="s">
        <v>140</v>
      </c>
      <c r="D9" s="148">
        <v>9224</v>
      </c>
      <c r="E9" s="148"/>
      <c r="F9" s="16">
        <v>130.69999999999999</v>
      </c>
      <c r="G9" s="18">
        <f t="shared" si="0"/>
        <v>10</v>
      </c>
      <c r="H9" s="117">
        <f t="shared" si="1"/>
        <v>3</v>
      </c>
      <c r="I9" s="68" t="s">
        <v>285</v>
      </c>
      <c r="J9" s="69">
        <f t="shared" si="2"/>
        <v>3</v>
      </c>
      <c r="K9" s="17">
        <v>1</v>
      </c>
      <c r="L9" s="17">
        <v>0</v>
      </c>
      <c r="M9" s="17">
        <v>0</v>
      </c>
      <c r="N9" s="17">
        <v>0</v>
      </c>
      <c r="O9" s="17">
        <v>0</v>
      </c>
      <c r="P9" s="17">
        <v>0</v>
      </c>
      <c r="Q9" s="17">
        <v>0</v>
      </c>
      <c r="R9" s="17">
        <v>0</v>
      </c>
      <c r="S9" s="17">
        <v>0</v>
      </c>
      <c r="T9" s="17">
        <v>0</v>
      </c>
      <c r="U9" s="17">
        <v>0</v>
      </c>
      <c r="V9" s="157">
        <v>3209</v>
      </c>
      <c r="W9" s="157">
        <v>3209</v>
      </c>
      <c r="X9" s="84">
        <v>1</v>
      </c>
      <c r="Y9" s="84">
        <v>0</v>
      </c>
      <c r="Z9" s="84">
        <v>0</v>
      </c>
      <c r="AA9" s="168">
        <v>0</v>
      </c>
      <c r="AB9" s="168">
        <v>0</v>
      </c>
      <c r="AC9" s="168">
        <v>0</v>
      </c>
      <c r="AD9" s="88">
        <v>0</v>
      </c>
      <c r="AE9" s="88">
        <v>0</v>
      </c>
      <c r="AF9" s="88">
        <v>0</v>
      </c>
      <c r="AG9" s="80">
        <v>0</v>
      </c>
      <c r="AH9" s="89">
        <f t="shared" si="3"/>
        <v>1</v>
      </c>
      <c r="AI9" s="13">
        <f t="shared" si="4"/>
        <v>96.27</v>
      </c>
      <c r="AJ9" s="13">
        <f t="shared" si="5"/>
        <v>12</v>
      </c>
      <c r="AK9" s="18">
        <v>0</v>
      </c>
      <c r="AL9" s="13">
        <v>12</v>
      </c>
      <c r="AM9" s="50">
        <f t="shared" si="6"/>
        <v>2.8881000000000001</v>
      </c>
      <c r="AN9" s="104">
        <f t="shared" si="7"/>
        <v>0.86643000000000003</v>
      </c>
      <c r="AO9" s="102">
        <f t="shared" si="8"/>
        <v>0.49097700000000005</v>
      </c>
      <c r="AP9" s="178">
        <f t="shared" si="9"/>
        <v>87.535057650358368</v>
      </c>
      <c r="AQ9" s="18">
        <f t="shared" si="10"/>
        <v>8</v>
      </c>
      <c r="AR9" s="130">
        <f t="shared" si="11"/>
        <v>20</v>
      </c>
      <c r="AS9" s="19">
        <f t="shared" si="12"/>
        <v>12.464942349641634</v>
      </c>
      <c r="AT9" s="107">
        <f t="shared" si="13"/>
        <v>46.026745446660883</v>
      </c>
      <c r="AU9" s="100">
        <f t="shared" si="14"/>
        <v>10.841283607979184</v>
      </c>
      <c r="AV9" s="277">
        <f t="shared" si="15"/>
        <v>10.841283607979184</v>
      </c>
      <c r="AW9" s="48">
        <f t="shared" si="16"/>
        <v>76.445687169989355</v>
      </c>
      <c r="AX9" s="18">
        <f t="shared" si="17"/>
        <v>8</v>
      </c>
      <c r="AY9" s="117">
        <f t="shared" si="18"/>
        <v>20</v>
      </c>
      <c r="AZ9" s="151">
        <v>0</v>
      </c>
      <c r="BA9" s="21">
        <f t="shared" si="19"/>
        <v>0</v>
      </c>
      <c r="BB9" s="20">
        <v>1</v>
      </c>
      <c r="BC9" s="36"/>
      <c r="BD9" s="20">
        <v>2</v>
      </c>
      <c r="BE9" s="20">
        <f t="shared" si="20"/>
        <v>16</v>
      </c>
      <c r="BF9" s="20">
        <v>2</v>
      </c>
      <c r="BG9" s="20">
        <f t="shared" si="21"/>
        <v>16</v>
      </c>
      <c r="BH9" s="28">
        <v>1</v>
      </c>
      <c r="BI9" s="28">
        <v>6</v>
      </c>
      <c r="BJ9" s="28">
        <v>10</v>
      </c>
      <c r="BK9" s="28">
        <v>0</v>
      </c>
      <c r="BL9" s="28" t="s">
        <v>308</v>
      </c>
      <c r="BM9" s="28" t="s">
        <v>309</v>
      </c>
      <c r="BN9" s="71">
        <f t="shared" si="22"/>
        <v>39</v>
      </c>
      <c r="BO9" s="123">
        <f t="shared" si="23"/>
        <v>56</v>
      </c>
      <c r="BP9" s="71">
        <f t="shared" si="24"/>
        <v>46</v>
      </c>
      <c r="BQ9" s="138">
        <v>25</v>
      </c>
      <c r="BR9" s="138">
        <v>276</v>
      </c>
    </row>
    <row r="10" spans="1:73" ht="19.5" thickBot="1" x14ac:dyDescent="0.35">
      <c r="A10" s="67" t="s">
        <v>124</v>
      </c>
      <c r="B10" s="67" t="s">
        <v>136</v>
      </c>
      <c r="C10" s="129" t="s">
        <v>185</v>
      </c>
      <c r="D10" s="148">
        <v>14272</v>
      </c>
      <c r="E10" s="148"/>
      <c r="F10" s="16">
        <v>147.69999999999999</v>
      </c>
      <c r="G10" s="18">
        <f t="shared" si="0"/>
        <v>10</v>
      </c>
      <c r="H10" s="117">
        <f t="shared" si="1"/>
        <v>3</v>
      </c>
      <c r="I10" s="68" t="s">
        <v>284</v>
      </c>
      <c r="J10" s="69">
        <f t="shared" si="2"/>
        <v>5</v>
      </c>
      <c r="K10" s="17">
        <v>1</v>
      </c>
      <c r="L10" s="17">
        <v>0</v>
      </c>
      <c r="M10" s="17">
        <v>0</v>
      </c>
      <c r="N10" s="17">
        <v>1</v>
      </c>
      <c r="O10" s="17">
        <v>0</v>
      </c>
      <c r="P10" s="17">
        <v>0</v>
      </c>
      <c r="Q10" s="17">
        <v>0</v>
      </c>
      <c r="R10" s="17">
        <v>0</v>
      </c>
      <c r="S10" s="17">
        <v>0</v>
      </c>
      <c r="T10" s="17">
        <v>0</v>
      </c>
      <c r="U10" s="17">
        <v>0</v>
      </c>
      <c r="V10" s="157">
        <v>7437</v>
      </c>
      <c r="W10" s="157">
        <v>7437</v>
      </c>
      <c r="X10" s="84">
        <v>2</v>
      </c>
      <c r="Y10" s="84">
        <v>0</v>
      </c>
      <c r="Z10" s="84">
        <v>0</v>
      </c>
      <c r="AA10" s="168">
        <v>0</v>
      </c>
      <c r="AB10" s="168">
        <v>1</v>
      </c>
      <c r="AC10" s="168">
        <v>0</v>
      </c>
      <c r="AD10" s="88">
        <v>0</v>
      </c>
      <c r="AE10" s="88">
        <v>0</v>
      </c>
      <c r="AF10" s="88">
        <v>0</v>
      </c>
      <c r="AG10" s="80">
        <v>0</v>
      </c>
      <c r="AH10" s="89">
        <f t="shared" si="3"/>
        <v>3</v>
      </c>
      <c r="AI10" s="13">
        <f t="shared" si="4"/>
        <v>223.11</v>
      </c>
      <c r="AJ10" s="13">
        <f t="shared" si="5"/>
        <v>28</v>
      </c>
      <c r="AK10" s="18">
        <v>2</v>
      </c>
      <c r="AL10" s="13">
        <v>26</v>
      </c>
      <c r="AM10" s="50">
        <f t="shared" si="6"/>
        <v>6.6933000000000007</v>
      </c>
      <c r="AN10" s="104">
        <f t="shared" si="7"/>
        <v>2.0079900000000004</v>
      </c>
      <c r="AO10" s="102">
        <f t="shared" si="8"/>
        <v>1.137861</v>
      </c>
      <c r="AP10" s="178">
        <f t="shared" si="9"/>
        <v>87.450136703868054</v>
      </c>
      <c r="AQ10" s="18">
        <f t="shared" si="10"/>
        <v>8</v>
      </c>
      <c r="AR10" s="130">
        <f t="shared" si="11"/>
        <v>20</v>
      </c>
      <c r="AS10" s="19">
        <f t="shared" si="12"/>
        <v>12.549863296131953</v>
      </c>
      <c r="AT10" s="107">
        <f t="shared" si="13"/>
        <v>68.940239630044843</v>
      </c>
      <c r="AU10" s="100">
        <f t="shared" si="14"/>
        <v>14.013452914798206</v>
      </c>
      <c r="AV10" s="277">
        <f t="shared" si="15"/>
        <v>21.020179372197312</v>
      </c>
      <c r="AW10" s="48">
        <f t="shared" si="16"/>
        <v>69.509564392293598</v>
      </c>
      <c r="AX10" s="18">
        <f t="shared" si="17"/>
        <v>5</v>
      </c>
      <c r="AY10" s="117">
        <f t="shared" si="18"/>
        <v>8</v>
      </c>
      <c r="AZ10" s="151">
        <v>0</v>
      </c>
      <c r="BA10" s="21">
        <f t="shared" si="19"/>
        <v>0</v>
      </c>
      <c r="BB10" s="20">
        <v>0</v>
      </c>
      <c r="BC10" s="36" t="s">
        <v>333</v>
      </c>
      <c r="BD10" s="20">
        <v>2</v>
      </c>
      <c r="BE10" s="20">
        <f t="shared" si="20"/>
        <v>16</v>
      </c>
      <c r="BF10" s="20">
        <v>4</v>
      </c>
      <c r="BG10" s="20">
        <f t="shared" si="21"/>
        <v>32</v>
      </c>
      <c r="BH10" s="20">
        <v>0</v>
      </c>
      <c r="BI10" s="20">
        <v>1</v>
      </c>
      <c r="BJ10" s="20">
        <v>10</v>
      </c>
      <c r="BK10" s="20">
        <v>0</v>
      </c>
      <c r="BL10" s="20" t="s">
        <v>308</v>
      </c>
      <c r="BM10" s="20" t="s">
        <v>309</v>
      </c>
      <c r="BN10" s="70">
        <f t="shared" si="22"/>
        <v>38</v>
      </c>
      <c r="BO10" s="123">
        <f t="shared" si="23"/>
        <v>46</v>
      </c>
      <c r="BP10" s="70">
        <f t="shared" si="24"/>
        <v>36</v>
      </c>
      <c r="BQ10" s="138">
        <v>37</v>
      </c>
      <c r="BR10" s="138">
        <v>80</v>
      </c>
      <c r="BS10" s="180"/>
      <c r="BT10" s="180"/>
      <c r="BU10" s="180"/>
    </row>
    <row r="11" spans="1:73" ht="19.5" hidden="1" thickBot="1" x14ac:dyDescent="0.35">
      <c r="A11" s="67" t="s">
        <v>216</v>
      </c>
      <c r="B11" s="67" t="s">
        <v>245</v>
      </c>
      <c r="C11" s="129" t="s">
        <v>257</v>
      </c>
      <c r="D11" s="274">
        <v>4475</v>
      </c>
      <c r="E11" s="148"/>
      <c r="F11" s="20">
        <v>150.30000000000001</v>
      </c>
      <c r="G11" s="18">
        <f t="shared" si="0"/>
        <v>10</v>
      </c>
      <c r="H11" s="117">
        <f t="shared" si="1"/>
        <v>3</v>
      </c>
      <c r="I11" s="68" t="s">
        <v>283</v>
      </c>
      <c r="J11" s="69">
        <f t="shared" si="2"/>
        <v>8</v>
      </c>
      <c r="K11" s="17">
        <v>2</v>
      </c>
      <c r="L11" s="17">
        <v>0</v>
      </c>
      <c r="M11" s="17">
        <v>0</v>
      </c>
      <c r="N11" s="17">
        <v>0</v>
      </c>
      <c r="O11" s="17">
        <v>0</v>
      </c>
      <c r="P11" s="17">
        <v>0</v>
      </c>
      <c r="Q11" s="17">
        <v>0</v>
      </c>
      <c r="R11" s="17">
        <v>0</v>
      </c>
      <c r="S11" s="17">
        <v>0</v>
      </c>
      <c r="T11" s="17">
        <v>0</v>
      </c>
      <c r="U11" s="17">
        <v>0</v>
      </c>
      <c r="V11" s="157">
        <v>3366</v>
      </c>
      <c r="W11" s="157">
        <v>3366</v>
      </c>
      <c r="X11" s="84">
        <v>0</v>
      </c>
      <c r="Y11" s="84">
        <v>0</v>
      </c>
      <c r="Z11" s="84">
        <v>0</v>
      </c>
      <c r="AA11" s="168">
        <v>0</v>
      </c>
      <c r="AB11" s="168">
        <v>0</v>
      </c>
      <c r="AC11" s="168">
        <v>0</v>
      </c>
      <c r="AD11" s="88">
        <v>0</v>
      </c>
      <c r="AE11" s="88">
        <v>0</v>
      </c>
      <c r="AF11" s="88">
        <v>0</v>
      </c>
      <c r="AG11" s="80">
        <v>0</v>
      </c>
      <c r="AH11" s="89">
        <f t="shared" si="3"/>
        <v>0</v>
      </c>
      <c r="AI11" s="13">
        <f t="shared" si="4"/>
        <v>100.98</v>
      </c>
      <c r="AJ11" s="13">
        <f t="shared" si="5"/>
        <v>14</v>
      </c>
      <c r="AK11" s="18">
        <v>0</v>
      </c>
      <c r="AL11" s="13">
        <v>14</v>
      </c>
      <c r="AM11" s="50">
        <f t="shared" si="6"/>
        <v>3.0293999999999999</v>
      </c>
      <c r="AN11" s="104">
        <f t="shared" si="7"/>
        <v>0.90881999999999996</v>
      </c>
      <c r="AO11" s="102">
        <f t="shared" si="8"/>
        <v>0.51499799999999996</v>
      </c>
      <c r="AP11" s="159">
        <f t="shared" si="9"/>
        <v>86.135868488809663</v>
      </c>
      <c r="AQ11" s="18">
        <f t="shared" si="10"/>
        <v>8</v>
      </c>
      <c r="AR11" s="117">
        <f t="shared" si="11"/>
        <v>20</v>
      </c>
      <c r="AS11" s="19">
        <f t="shared" si="12"/>
        <v>13.864131511190333</v>
      </c>
      <c r="AT11" s="107">
        <f t="shared" si="13"/>
        <v>99.513251396648045</v>
      </c>
      <c r="AU11" s="100">
        <f t="shared" si="14"/>
        <v>0</v>
      </c>
      <c r="AV11" s="277">
        <f t="shared" si="15"/>
        <v>0</v>
      </c>
      <c r="AW11" s="48">
        <f t="shared" si="16"/>
        <v>100</v>
      </c>
      <c r="AX11" s="18">
        <f t="shared" si="17"/>
        <v>10</v>
      </c>
      <c r="AY11" s="117">
        <f t="shared" si="18"/>
        <v>25</v>
      </c>
      <c r="AZ11" s="151">
        <v>0</v>
      </c>
      <c r="BA11" s="21">
        <f t="shared" si="19"/>
        <v>0</v>
      </c>
      <c r="BB11" s="20">
        <v>0</v>
      </c>
      <c r="BC11" s="36"/>
      <c r="BD11" s="20">
        <v>1</v>
      </c>
      <c r="BE11" s="20">
        <f t="shared" si="20"/>
        <v>8</v>
      </c>
      <c r="BF11" s="20">
        <v>4</v>
      </c>
      <c r="BG11" s="20">
        <f t="shared" si="21"/>
        <v>32</v>
      </c>
      <c r="BH11" s="20">
        <v>0</v>
      </c>
      <c r="BI11" s="20">
        <v>4</v>
      </c>
      <c r="BJ11" s="20">
        <v>0</v>
      </c>
      <c r="BK11" s="28">
        <v>0</v>
      </c>
      <c r="BL11" s="20" t="s">
        <v>308</v>
      </c>
      <c r="BM11" s="20" t="s">
        <v>309</v>
      </c>
      <c r="BN11" s="71">
        <f t="shared" si="22"/>
        <v>36</v>
      </c>
      <c r="BO11" s="123">
        <f t="shared" si="23"/>
        <v>56</v>
      </c>
      <c r="BP11" s="71">
        <f t="shared" si="24"/>
        <v>56</v>
      </c>
      <c r="BQ11" s="138">
        <v>10</v>
      </c>
      <c r="BR11" s="138">
        <v>10</v>
      </c>
      <c r="BS11" s="63"/>
      <c r="BT11" s="63"/>
      <c r="BU11" s="63"/>
    </row>
    <row r="12" spans="1:73" ht="19.5" thickBot="1" x14ac:dyDescent="0.35">
      <c r="A12" s="67" t="s">
        <v>216</v>
      </c>
      <c r="B12" s="67" t="s">
        <v>222</v>
      </c>
      <c r="C12" s="129" t="s">
        <v>272</v>
      </c>
      <c r="D12" s="148">
        <v>5571</v>
      </c>
      <c r="E12" s="148"/>
      <c r="F12" s="20">
        <v>44.8</v>
      </c>
      <c r="G12" s="18">
        <f t="shared" si="0"/>
        <v>3</v>
      </c>
      <c r="H12" s="117">
        <f t="shared" si="1"/>
        <v>0</v>
      </c>
      <c r="I12" s="68" t="s">
        <v>282</v>
      </c>
      <c r="J12" s="69">
        <f t="shared" si="2"/>
        <v>10</v>
      </c>
      <c r="K12" s="17">
        <v>2</v>
      </c>
      <c r="L12" s="17">
        <v>1</v>
      </c>
      <c r="M12" s="17">
        <v>0</v>
      </c>
      <c r="N12" s="17">
        <v>0</v>
      </c>
      <c r="O12" s="17">
        <v>0</v>
      </c>
      <c r="P12" s="17">
        <v>0</v>
      </c>
      <c r="Q12" s="17">
        <v>0</v>
      </c>
      <c r="R12" s="17">
        <v>0</v>
      </c>
      <c r="S12" s="17">
        <v>0</v>
      </c>
      <c r="T12" s="17">
        <v>0</v>
      </c>
      <c r="U12" s="17">
        <v>0</v>
      </c>
      <c r="V12" s="157">
        <v>5764</v>
      </c>
      <c r="W12" s="157">
        <v>5764</v>
      </c>
      <c r="X12" s="84">
        <v>0</v>
      </c>
      <c r="Y12" s="84">
        <v>0</v>
      </c>
      <c r="Z12" s="84">
        <v>0</v>
      </c>
      <c r="AA12" s="168">
        <v>0</v>
      </c>
      <c r="AB12" s="168">
        <v>0</v>
      </c>
      <c r="AC12" s="168">
        <v>0</v>
      </c>
      <c r="AD12" s="88">
        <v>0</v>
      </c>
      <c r="AE12" s="88">
        <v>0</v>
      </c>
      <c r="AF12" s="88">
        <v>0</v>
      </c>
      <c r="AG12" s="80">
        <v>0</v>
      </c>
      <c r="AH12" s="89">
        <f t="shared" si="3"/>
        <v>0</v>
      </c>
      <c r="AI12" s="13">
        <f t="shared" si="4"/>
        <v>172.92</v>
      </c>
      <c r="AJ12" s="13">
        <f t="shared" si="5"/>
        <v>24</v>
      </c>
      <c r="AK12" s="18">
        <v>1</v>
      </c>
      <c r="AL12" s="13">
        <v>23</v>
      </c>
      <c r="AM12" s="50">
        <f t="shared" si="6"/>
        <v>5.1875999999999998</v>
      </c>
      <c r="AN12" s="104">
        <f t="shared" si="7"/>
        <v>1.5562799999999999</v>
      </c>
      <c r="AO12" s="102">
        <f t="shared" si="8"/>
        <v>0.88189200000000001</v>
      </c>
      <c r="AP12" s="178">
        <f t="shared" si="9"/>
        <v>86.120749479528101</v>
      </c>
      <c r="AQ12" s="18">
        <f t="shared" si="10"/>
        <v>8</v>
      </c>
      <c r="AR12" s="130">
        <f t="shared" si="11"/>
        <v>20</v>
      </c>
      <c r="AS12" s="19">
        <f t="shared" si="12"/>
        <v>13.879250520471894</v>
      </c>
      <c r="AT12" s="107">
        <f t="shared" si="13"/>
        <v>136.88336025848142</v>
      </c>
      <c r="AU12" s="100">
        <f t="shared" si="14"/>
        <v>0</v>
      </c>
      <c r="AV12" s="277">
        <f t="shared" si="15"/>
        <v>0</v>
      </c>
      <c r="AW12" s="48">
        <f t="shared" si="16"/>
        <v>100</v>
      </c>
      <c r="AX12" s="18">
        <f t="shared" si="17"/>
        <v>10</v>
      </c>
      <c r="AY12" s="117">
        <f t="shared" si="18"/>
        <v>25</v>
      </c>
      <c r="AZ12" s="151">
        <v>0</v>
      </c>
      <c r="BA12" s="21">
        <f t="shared" si="19"/>
        <v>0</v>
      </c>
      <c r="BB12" s="28">
        <v>0</v>
      </c>
      <c r="BC12" s="37" t="s">
        <v>306</v>
      </c>
      <c r="BD12" s="28">
        <v>2</v>
      </c>
      <c r="BE12" s="20">
        <f t="shared" si="20"/>
        <v>16</v>
      </c>
      <c r="BF12" s="28">
        <v>4</v>
      </c>
      <c r="BG12" s="20">
        <f t="shared" si="21"/>
        <v>32</v>
      </c>
      <c r="BH12" s="28">
        <v>0</v>
      </c>
      <c r="BI12" s="28">
        <v>7</v>
      </c>
      <c r="BJ12" s="28">
        <v>0</v>
      </c>
      <c r="BK12" s="28">
        <v>0</v>
      </c>
      <c r="BL12" s="28" t="s">
        <v>308</v>
      </c>
      <c r="BM12" s="28" t="s">
        <v>309</v>
      </c>
      <c r="BN12" s="71">
        <f t="shared" si="22"/>
        <v>31</v>
      </c>
      <c r="BO12" s="120">
        <f t="shared" si="23"/>
        <v>55</v>
      </c>
      <c r="BP12" s="70">
        <f t="shared" si="24"/>
        <v>55</v>
      </c>
      <c r="BQ12" s="138">
        <v>27</v>
      </c>
      <c r="BR12" s="138">
        <v>78</v>
      </c>
      <c r="BS12" s="63"/>
      <c r="BT12" s="63"/>
      <c r="BU12" s="63"/>
    </row>
    <row r="13" spans="1:73" ht="19.5" hidden="1" thickBot="1" x14ac:dyDescent="0.35">
      <c r="A13" s="67" t="s">
        <v>2</v>
      </c>
      <c r="B13" s="67" t="s">
        <v>3</v>
      </c>
      <c r="C13" s="129" t="s">
        <v>15</v>
      </c>
      <c r="D13" s="274">
        <v>2518</v>
      </c>
      <c r="E13" s="148"/>
      <c r="F13" s="16">
        <v>132.4</v>
      </c>
      <c r="G13" s="18">
        <f t="shared" si="0"/>
        <v>10</v>
      </c>
      <c r="H13" s="117">
        <f t="shared" si="1"/>
        <v>3</v>
      </c>
      <c r="I13" s="68" t="s">
        <v>283</v>
      </c>
      <c r="J13" s="69">
        <f t="shared" si="2"/>
        <v>8</v>
      </c>
      <c r="K13" s="24">
        <v>1</v>
      </c>
      <c r="L13" s="24">
        <v>0</v>
      </c>
      <c r="M13" s="24">
        <v>0</v>
      </c>
      <c r="N13" s="24">
        <v>0</v>
      </c>
      <c r="O13" s="24">
        <v>0</v>
      </c>
      <c r="P13" s="24">
        <v>0</v>
      </c>
      <c r="Q13" s="24">
        <v>0</v>
      </c>
      <c r="R13" s="17">
        <v>0</v>
      </c>
      <c r="S13" s="24">
        <v>0</v>
      </c>
      <c r="T13" s="24">
        <v>0</v>
      </c>
      <c r="U13" s="24">
        <v>0</v>
      </c>
      <c r="V13" s="157">
        <v>3517</v>
      </c>
      <c r="W13" s="157">
        <v>3517</v>
      </c>
      <c r="X13" s="84">
        <v>0</v>
      </c>
      <c r="Y13" s="84">
        <v>0</v>
      </c>
      <c r="Z13" s="84">
        <v>0</v>
      </c>
      <c r="AA13" s="168">
        <v>0</v>
      </c>
      <c r="AB13" s="168">
        <v>0</v>
      </c>
      <c r="AC13" s="168">
        <v>0</v>
      </c>
      <c r="AD13" s="88">
        <v>0</v>
      </c>
      <c r="AE13" s="88">
        <v>0</v>
      </c>
      <c r="AF13" s="88">
        <v>0</v>
      </c>
      <c r="AG13" s="80">
        <v>0</v>
      </c>
      <c r="AH13" s="89">
        <f t="shared" si="3"/>
        <v>0</v>
      </c>
      <c r="AI13" s="13">
        <f t="shared" si="4"/>
        <v>105.51</v>
      </c>
      <c r="AJ13" s="13">
        <f t="shared" si="5"/>
        <v>15</v>
      </c>
      <c r="AK13" s="18">
        <v>0</v>
      </c>
      <c r="AL13" s="13">
        <v>15</v>
      </c>
      <c r="AM13" s="50">
        <f t="shared" si="6"/>
        <v>3.1653000000000002</v>
      </c>
      <c r="AN13" s="104">
        <f t="shared" si="7"/>
        <v>0.94959000000000005</v>
      </c>
      <c r="AO13" s="102">
        <f t="shared" si="8"/>
        <v>0.53810100000000005</v>
      </c>
      <c r="AP13" s="159">
        <f t="shared" si="9"/>
        <v>85.783338072220644</v>
      </c>
      <c r="AQ13" s="18">
        <f t="shared" si="10"/>
        <v>8</v>
      </c>
      <c r="AR13" s="130">
        <f t="shared" si="11"/>
        <v>20</v>
      </c>
      <c r="AS13" s="19">
        <f t="shared" si="12"/>
        <v>14.216661927779356</v>
      </c>
      <c r="AT13" s="107">
        <f t="shared" si="13"/>
        <v>184.78915806195394</v>
      </c>
      <c r="AU13" s="100">
        <f t="shared" si="14"/>
        <v>0</v>
      </c>
      <c r="AV13" s="277">
        <f t="shared" si="15"/>
        <v>0</v>
      </c>
      <c r="AW13" s="48">
        <f t="shared" si="16"/>
        <v>100</v>
      </c>
      <c r="AX13" s="18">
        <f t="shared" si="17"/>
        <v>10</v>
      </c>
      <c r="AY13" s="117">
        <f t="shared" si="18"/>
        <v>25</v>
      </c>
      <c r="AZ13" s="151">
        <v>0</v>
      </c>
      <c r="BA13" s="21">
        <f t="shared" si="19"/>
        <v>0</v>
      </c>
      <c r="BB13" s="20">
        <v>0</v>
      </c>
      <c r="BC13" s="36" t="s">
        <v>365</v>
      </c>
      <c r="BD13" s="20">
        <v>1</v>
      </c>
      <c r="BE13" s="20">
        <f t="shared" si="20"/>
        <v>8</v>
      </c>
      <c r="BF13" s="20">
        <v>2</v>
      </c>
      <c r="BG13" s="20">
        <f t="shared" si="21"/>
        <v>16</v>
      </c>
      <c r="BH13" s="20">
        <v>0</v>
      </c>
      <c r="BI13" s="20">
        <v>3</v>
      </c>
      <c r="BJ13" s="20">
        <v>0</v>
      </c>
      <c r="BK13" s="20">
        <v>0</v>
      </c>
      <c r="BL13" s="20" t="s">
        <v>356</v>
      </c>
      <c r="BM13" s="20" t="s">
        <v>357</v>
      </c>
      <c r="BN13" s="70">
        <f t="shared" si="22"/>
        <v>36</v>
      </c>
      <c r="BO13" s="120">
        <f t="shared" si="23"/>
        <v>56</v>
      </c>
      <c r="BP13" s="70">
        <f t="shared" si="24"/>
        <v>56</v>
      </c>
      <c r="BQ13" s="138">
        <v>18</v>
      </c>
      <c r="BR13" s="138">
        <v>33</v>
      </c>
    </row>
    <row r="14" spans="1:73" ht="19.5" thickBot="1" x14ac:dyDescent="0.35">
      <c r="A14" s="67" t="s">
        <v>2</v>
      </c>
      <c r="B14" s="67" t="s">
        <v>36</v>
      </c>
      <c r="C14" s="129" t="s">
        <v>397</v>
      </c>
      <c r="D14" s="148">
        <v>40681</v>
      </c>
      <c r="E14" s="148"/>
      <c r="F14" s="16">
        <v>244.4</v>
      </c>
      <c r="G14" s="18">
        <f t="shared" si="0"/>
        <v>10</v>
      </c>
      <c r="H14" s="117">
        <f t="shared" si="1"/>
        <v>3</v>
      </c>
      <c r="I14" s="68" t="s">
        <v>285</v>
      </c>
      <c r="J14" s="69">
        <f t="shared" si="2"/>
        <v>3</v>
      </c>
      <c r="K14" s="26">
        <v>2</v>
      </c>
      <c r="L14" s="26">
        <v>1</v>
      </c>
      <c r="M14" s="26">
        <v>2</v>
      </c>
      <c r="N14" s="26">
        <v>1</v>
      </c>
      <c r="O14" s="26">
        <v>0</v>
      </c>
      <c r="P14" s="26">
        <v>1</v>
      </c>
      <c r="Q14" s="26">
        <v>0</v>
      </c>
      <c r="R14" s="17">
        <v>0</v>
      </c>
      <c r="S14" s="26">
        <v>0</v>
      </c>
      <c r="T14" s="26">
        <v>0</v>
      </c>
      <c r="U14" s="26">
        <v>0</v>
      </c>
      <c r="V14" s="157">
        <v>52904</v>
      </c>
      <c r="W14" s="157">
        <v>52904</v>
      </c>
      <c r="X14" s="202">
        <v>8</v>
      </c>
      <c r="Y14" s="202">
        <v>0</v>
      </c>
      <c r="Z14" s="202">
        <v>0</v>
      </c>
      <c r="AA14" s="211">
        <v>2</v>
      </c>
      <c r="AB14" s="211">
        <v>0</v>
      </c>
      <c r="AC14" s="211">
        <v>0</v>
      </c>
      <c r="AD14" s="219">
        <v>0</v>
      </c>
      <c r="AE14" s="219">
        <v>3</v>
      </c>
      <c r="AF14" s="219">
        <v>0</v>
      </c>
      <c r="AG14" s="80">
        <v>1</v>
      </c>
      <c r="AH14" s="89">
        <f t="shared" si="3"/>
        <v>14</v>
      </c>
      <c r="AI14" s="13">
        <f t="shared" si="4"/>
        <v>1587.12</v>
      </c>
      <c r="AJ14" s="13">
        <f t="shared" si="5"/>
        <v>229</v>
      </c>
      <c r="AK14" s="18">
        <v>7</v>
      </c>
      <c r="AL14" s="13">
        <v>222</v>
      </c>
      <c r="AM14" s="50">
        <f t="shared" si="6"/>
        <v>47.613599999999998</v>
      </c>
      <c r="AN14" s="104">
        <f t="shared" si="7"/>
        <v>14.284079999999999</v>
      </c>
      <c r="AO14" s="102">
        <f t="shared" si="8"/>
        <v>8.0943120000000004</v>
      </c>
      <c r="AP14" s="178">
        <f t="shared" si="9"/>
        <v>85.571349362367059</v>
      </c>
      <c r="AQ14" s="18">
        <f t="shared" si="10"/>
        <v>8</v>
      </c>
      <c r="AR14" s="130">
        <f t="shared" si="11"/>
        <v>20</v>
      </c>
      <c r="AS14" s="19">
        <f t="shared" si="12"/>
        <v>14.428650637632945</v>
      </c>
      <c r="AT14" s="107">
        <f t="shared" si="13"/>
        <v>172.05081487672376</v>
      </c>
      <c r="AU14" s="100">
        <f t="shared" si="14"/>
        <v>19.665199970502201</v>
      </c>
      <c r="AV14" s="276">
        <f t="shared" si="15"/>
        <v>34.414099948378848</v>
      </c>
      <c r="AW14" s="48">
        <f t="shared" si="16"/>
        <v>79.997711738222861</v>
      </c>
      <c r="AX14" s="18">
        <f t="shared" si="17"/>
        <v>8</v>
      </c>
      <c r="AY14" s="117">
        <f t="shared" si="18"/>
        <v>20</v>
      </c>
      <c r="AZ14" s="151">
        <v>14</v>
      </c>
      <c r="BA14" s="21">
        <f t="shared" si="19"/>
        <v>34.414099948378848</v>
      </c>
      <c r="BB14" s="20">
        <v>1</v>
      </c>
      <c r="BC14" s="36"/>
      <c r="BD14" s="20">
        <v>6</v>
      </c>
      <c r="BE14" s="20">
        <f t="shared" si="20"/>
        <v>48</v>
      </c>
      <c r="BF14" s="20">
        <v>12</v>
      </c>
      <c r="BG14" s="20">
        <f t="shared" si="21"/>
        <v>96</v>
      </c>
      <c r="BH14" s="20">
        <v>3</v>
      </c>
      <c r="BI14" s="20">
        <v>12</v>
      </c>
      <c r="BJ14" s="20">
        <v>10</v>
      </c>
      <c r="BK14" s="20">
        <v>0</v>
      </c>
      <c r="BL14" s="20" t="s">
        <v>356</v>
      </c>
      <c r="BM14" s="20" t="s">
        <v>357</v>
      </c>
      <c r="BN14" s="70">
        <f t="shared" si="22"/>
        <v>39</v>
      </c>
      <c r="BO14" s="120">
        <f t="shared" si="23"/>
        <v>56</v>
      </c>
      <c r="BP14" s="71">
        <f t="shared" si="24"/>
        <v>46</v>
      </c>
      <c r="BQ14" s="138">
        <v>478</v>
      </c>
      <c r="BR14" s="138">
        <v>391</v>
      </c>
      <c r="BS14" s="63"/>
      <c r="BT14" s="63"/>
      <c r="BU14" s="63"/>
    </row>
    <row r="15" spans="1:73" ht="19.5" hidden="1" thickBot="1" x14ac:dyDescent="0.35">
      <c r="A15" s="67" t="s">
        <v>2</v>
      </c>
      <c r="B15" s="67" t="s">
        <v>3</v>
      </c>
      <c r="C15" s="129" t="s">
        <v>25</v>
      </c>
      <c r="D15" s="274">
        <v>1669</v>
      </c>
      <c r="E15" s="148"/>
      <c r="F15" s="16">
        <v>73.400000000000006</v>
      </c>
      <c r="G15" s="18">
        <f t="shared" si="0"/>
        <v>5</v>
      </c>
      <c r="H15" s="117">
        <f t="shared" si="1"/>
        <v>0</v>
      </c>
      <c r="I15" s="68" t="s">
        <v>283</v>
      </c>
      <c r="J15" s="69">
        <f t="shared" si="2"/>
        <v>8</v>
      </c>
      <c r="K15" s="24">
        <v>1</v>
      </c>
      <c r="L15" s="24">
        <v>0</v>
      </c>
      <c r="M15" s="24">
        <v>0</v>
      </c>
      <c r="N15" s="24">
        <v>0</v>
      </c>
      <c r="O15" s="24">
        <v>0</v>
      </c>
      <c r="P15" s="24">
        <v>0</v>
      </c>
      <c r="Q15" s="24">
        <v>0</v>
      </c>
      <c r="R15" s="17">
        <v>0</v>
      </c>
      <c r="S15" s="24">
        <v>0</v>
      </c>
      <c r="T15" s="24">
        <v>0</v>
      </c>
      <c r="U15" s="24">
        <v>0</v>
      </c>
      <c r="V15" s="157">
        <v>3293</v>
      </c>
      <c r="W15" s="157">
        <v>3293</v>
      </c>
      <c r="X15" s="84">
        <v>0</v>
      </c>
      <c r="Y15" s="84">
        <v>0</v>
      </c>
      <c r="Z15" s="84">
        <v>0</v>
      </c>
      <c r="AA15" s="207">
        <v>0</v>
      </c>
      <c r="AB15" s="207">
        <v>0</v>
      </c>
      <c r="AC15" s="207">
        <v>0</v>
      </c>
      <c r="AD15" s="88">
        <v>0</v>
      </c>
      <c r="AE15" s="88">
        <v>0</v>
      </c>
      <c r="AF15" s="88">
        <v>0</v>
      </c>
      <c r="AG15" s="80">
        <v>0</v>
      </c>
      <c r="AH15" s="89">
        <f t="shared" si="3"/>
        <v>0</v>
      </c>
      <c r="AI15" s="13">
        <f t="shared" si="4"/>
        <v>98.79</v>
      </c>
      <c r="AJ15" s="13">
        <f t="shared" si="5"/>
        <v>15</v>
      </c>
      <c r="AK15" s="18">
        <v>0</v>
      </c>
      <c r="AL15" s="13">
        <v>15</v>
      </c>
      <c r="AM15" s="50">
        <f t="shared" si="6"/>
        <v>2.9637000000000002</v>
      </c>
      <c r="AN15" s="104">
        <f t="shared" si="7"/>
        <v>0.88911000000000007</v>
      </c>
      <c r="AO15" s="102">
        <f t="shared" si="8"/>
        <v>0.50382900000000008</v>
      </c>
      <c r="AP15" s="159">
        <f t="shared" si="9"/>
        <v>84.816276951108421</v>
      </c>
      <c r="AQ15" s="18">
        <f t="shared" si="10"/>
        <v>8</v>
      </c>
      <c r="AR15" s="117">
        <f t="shared" si="11"/>
        <v>20</v>
      </c>
      <c r="AS15" s="19">
        <f t="shared" si="12"/>
        <v>15.183723048891586</v>
      </c>
      <c r="AT15" s="107">
        <f t="shared" si="13"/>
        <v>261.03289394847218</v>
      </c>
      <c r="AU15" s="100">
        <f t="shared" si="14"/>
        <v>0</v>
      </c>
      <c r="AV15" s="277">
        <f t="shared" si="15"/>
        <v>0</v>
      </c>
      <c r="AW15" s="48">
        <f t="shared" si="16"/>
        <v>100</v>
      </c>
      <c r="AX15" s="18">
        <f t="shared" si="17"/>
        <v>10</v>
      </c>
      <c r="AY15" s="117">
        <f t="shared" si="18"/>
        <v>25</v>
      </c>
      <c r="AZ15" s="151">
        <v>0</v>
      </c>
      <c r="BA15" s="21">
        <f t="shared" si="19"/>
        <v>0</v>
      </c>
      <c r="BB15" s="20">
        <v>0</v>
      </c>
      <c r="BC15" s="36" t="s">
        <v>366</v>
      </c>
      <c r="BD15" s="20">
        <v>1</v>
      </c>
      <c r="BE15" s="20">
        <f t="shared" si="20"/>
        <v>8</v>
      </c>
      <c r="BF15" s="20">
        <v>2</v>
      </c>
      <c r="BG15" s="20">
        <f t="shared" si="21"/>
        <v>16</v>
      </c>
      <c r="BH15" s="20">
        <v>0</v>
      </c>
      <c r="BI15" s="20">
        <v>4</v>
      </c>
      <c r="BJ15" s="20">
        <v>0</v>
      </c>
      <c r="BK15" s="20">
        <v>0</v>
      </c>
      <c r="BL15" s="20" t="s">
        <v>356</v>
      </c>
      <c r="BM15" s="20" t="s">
        <v>357</v>
      </c>
      <c r="BN15" s="76">
        <f t="shared" si="22"/>
        <v>31</v>
      </c>
      <c r="BO15" s="122">
        <f t="shared" si="23"/>
        <v>53</v>
      </c>
      <c r="BP15" s="127">
        <f t="shared" si="24"/>
        <v>53</v>
      </c>
      <c r="BQ15" s="138">
        <v>8</v>
      </c>
      <c r="BR15" s="138">
        <v>22</v>
      </c>
      <c r="BS15" s="63"/>
      <c r="BT15" s="63"/>
      <c r="BU15" s="63"/>
    </row>
    <row r="16" spans="1:73" ht="19.5" hidden="1" thickBot="1" x14ac:dyDescent="0.35">
      <c r="A16" s="67" t="s">
        <v>124</v>
      </c>
      <c r="B16" s="67" t="s">
        <v>145</v>
      </c>
      <c r="C16" s="129" t="s">
        <v>163</v>
      </c>
      <c r="D16" s="274">
        <v>3358</v>
      </c>
      <c r="E16" s="148"/>
      <c r="F16" s="16">
        <v>57.6</v>
      </c>
      <c r="G16" s="18">
        <f t="shared" si="0"/>
        <v>5</v>
      </c>
      <c r="H16" s="117">
        <f t="shared" si="1"/>
        <v>0</v>
      </c>
      <c r="I16" s="68" t="s">
        <v>282</v>
      </c>
      <c r="J16" s="69">
        <f t="shared" si="2"/>
        <v>10</v>
      </c>
      <c r="K16" s="17">
        <v>1</v>
      </c>
      <c r="L16" s="17">
        <v>1</v>
      </c>
      <c r="M16" s="17">
        <v>0</v>
      </c>
      <c r="N16" s="17">
        <v>0</v>
      </c>
      <c r="O16" s="17">
        <v>0</v>
      </c>
      <c r="P16" s="17">
        <v>0</v>
      </c>
      <c r="Q16" s="17">
        <v>0</v>
      </c>
      <c r="R16" s="17">
        <v>0</v>
      </c>
      <c r="S16" s="17">
        <v>0</v>
      </c>
      <c r="T16" s="17">
        <v>0</v>
      </c>
      <c r="U16" s="17">
        <v>0</v>
      </c>
      <c r="V16" s="157">
        <v>4706</v>
      </c>
      <c r="W16" s="157">
        <v>4706</v>
      </c>
      <c r="X16" s="165">
        <v>0</v>
      </c>
      <c r="Y16" s="165">
        <v>0</v>
      </c>
      <c r="Z16" s="165">
        <v>0</v>
      </c>
      <c r="AA16" s="209">
        <v>0</v>
      </c>
      <c r="AB16" s="209">
        <v>0</v>
      </c>
      <c r="AC16" s="209">
        <v>0</v>
      </c>
      <c r="AD16" s="166">
        <v>1</v>
      </c>
      <c r="AE16" s="166">
        <v>0</v>
      </c>
      <c r="AF16" s="166">
        <v>0</v>
      </c>
      <c r="AG16" s="167">
        <v>0</v>
      </c>
      <c r="AH16" s="89">
        <f t="shared" si="3"/>
        <v>1</v>
      </c>
      <c r="AI16" s="13">
        <f t="shared" si="4"/>
        <v>141.18</v>
      </c>
      <c r="AJ16" s="13">
        <f t="shared" si="5"/>
        <v>22</v>
      </c>
      <c r="AK16" s="18">
        <v>0</v>
      </c>
      <c r="AL16" s="13">
        <v>22</v>
      </c>
      <c r="AM16" s="50">
        <f t="shared" si="6"/>
        <v>4.2354000000000003</v>
      </c>
      <c r="AN16" s="104">
        <f t="shared" si="7"/>
        <v>1.2706200000000001</v>
      </c>
      <c r="AO16" s="102">
        <f t="shared" si="8"/>
        <v>0.72001800000000005</v>
      </c>
      <c r="AP16" s="159">
        <f t="shared" si="9"/>
        <v>84.417056240260663</v>
      </c>
      <c r="AQ16" s="18">
        <f t="shared" si="10"/>
        <v>8</v>
      </c>
      <c r="AR16" s="130">
        <f t="shared" si="11"/>
        <v>20</v>
      </c>
      <c r="AS16" s="19">
        <f t="shared" si="12"/>
        <v>15.58294375973934</v>
      </c>
      <c r="AT16" s="107">
        <f t="shared" si="13"/>
        <v>185.40911256700417</v>
      </c>
      <c r="AU16" s="100">
        <f t="shared" si="14"/>
        <v>0</v>
      </c>
      <c r="AV16" s="276">
        <f t="shared" si="15"/>
        <v>29.779630732578919</v>
      </c>
      <c r="AW16" s="48">
        <f t="shared" si="16"/>
        <v>83.938421191775575</v>
      </c>
      <c r="AX16" s="18">
        <f t="shared" si="17"/>
        <v>8</v>
      </c>
      <c r="AY16" s="117">
        <f t="shared" si="18"/>
        <v>20</v>
      </c>
      <c r="AZ16" s="151">
        <v>0</v>
      </c>
      <c r="BA16" s="21">
        <f t="shared" si="19"/>
        <v>0</v>
      </c>
      <c r="BB16" s="20">
        <v>0</v>
      </c>
      <c r="BC16" s="36" t="s">
        <v>316</v>
      </c>
      <c r="BD16" s="20">
        <v>2</v>
      </c>
      <c r="BE16" s="20">
        <f t="shared" si="20"/>
        <v>16</v>
      </c>
      <c r="BF16" s="20">
        <v>4</v>
      </c>
      <c r="BG16" s="20">
        <f t="shared" si="21"/>
        <v>32</v>
      </c>
      <c r="BH16" s="28">
        <v>0</v>
      </c>
      <c r="BI16" s="28">
        <v>7</v>
      </c>
      <c r="BJ16" s="28">
        <v>0</v>
      </c>
      <c r="BK16" s="20">
        <v>0</v>
      </c>
      <c r="BL16" s="28" t="s">
        <v>308</v>
      </c>
      <c r="BM16" s="28" t="s">
        <v>308</v>
      </c>
      <c r="BN16" s="71">
        <f t="shared" si="22"/>
        <v>31</v>
      </c>
      <c r="BO16" s="120">
        <f t="shared" si="23"/>
        <v>50</v>
      </c>
      <c r="BP16" s="70">
        <f t="shared" si="24"/>
        <v>50</v>
      </c>
      <c r="BQ16" s="138">
        <v>16</v>
      </c>
      <c r="BR16" s="138">
        <v>37</v>
      </c>
    </row>
    <row r="17" spans="1:73" ht="19.5" thickBot="1" x14ac:dyDescent="0.35">
      <c r="A17" s="67" t="s">
        <v>79</v>
      </c>
      <c r="B17" s="67" t="s">
        <v>80</v>
      </c>
      <c r="C17" s="129" t="s">
        <v>85</v>
      </c>
      <c r="D17" s="148">
        <v>35220</v>
      </c>
      <c r="E17" s="198">
        <v>33579</v>
      </c>
      <c r="F17" s="16">
        <v>501.2</v>
      </c>
      <c r="G17" s="18">
        <f t="shared" si="0"/>
        <v>10</v>
      </c>
      <c r="H17" s="117">
        <f t="shared" si="1"/>
        <v>5</v>
      </c>
      <c r="I17" s="68" t="s">
        <v>285</v>
      </c>
      <c r="J17" s="69">
        <f t="shared" si="2"/>
        <v>3</v>
      </c>
      <c r="K17" s="17">
        <v>2</v>
      </c>
      <c r="L17" s="17">
        <v>1</v>
      </c>
      <c r="M17" s="17">
        <v>0</v>
      </c>
      <c r="N17" s="17">
        <v>1</v>
      </c>
      <c r="O17" s="17">
        <v>0</v>
      </c>
      <c r="P17" s="17">
        <v>0</v>
      </c>
      <c r="Q17" s="17">
        <v>0</v>
      </c>
      <c r="R17" s="17">
        <v>0</v>
      </c>
      <c r="S17" s="17">
        <v>0</v>
      </c>
      <c r="T17" s="17">
        <v>0</v>
      </c>
      <c r="U17" s="17">
        <v>0</v>
      </c>
      <c r="V17" s="157">
        <v>75666</v>
      </c>
      <c r="W17" s="157">
        <v>75666</v>
      </c>
      <c r="X17" s="84">
        <v>5</v>
      </c>
      <c r="Y17" s="84">
        <v>0</v>
      </c>
      <c r="Z17" s="84">
        <v>0</v>
      </c>
      <c r="AA17" s="168">
        <v>1</v>
      </c>
      <c r="AB17" s="168">
        <v>0</v>
      </c>
      <c r="AC17" s="168">
        <v>0</v>
      </c>
      <c r="AD17" s="88">
        <v>1</v>
      </c>
      <c r="AE17" s="88">
        <v>0</v>
      </c>
      <c r="AF17" s="88">
        <v>0</v>
      </c>
      <c r="AG17" s="80">
        <v>0</v>
      </c>
      <c r="AH17" s="89">
        <f t="shared" si="3"/>
        <v>7</v>
      </c>
      <c r="AI17" s="13">
        <f t="shared" si="4"/>
        <v>2269.98</v>
      </c>
      <c r="AJ17" s="13">
        <f t="shared" si="5"/>
        <v>359</v>
      </c>
      <c r="AK17" s="18">
        <v>4</v>
      </c>
      <c r="AL17" s="13">
        <v>355</v>
      </c>
      <c r="AM17" s="50">
        <f t="shared" si="6"/>
        <v>68.099400000000003</v>
      </c>
      <c r="AN17" s="104">
        <f t="shared" si="7"/>
        <v>20.429819999999999</v>
      </c>
      <c r="AO17" s="102">
        <f t="shared" si="8"/>
        <v>11.576898000000002</v>
      </c>
      <c r="AP17" s="178">
        <f t="shared" si="9"/>
        <v>84.18488268619106</v>
      </c>
      <c r="AQ17" s="18">
        <f t="shared" si="10"/>
        <v>8</v>
      </c>
      <c r="AR17" s="130">
        <f t="shared" si="11"/>
        <v>20</v>
      </c>
      <c r="AS17" s="19">
        <f t="shared" si="12"/>
        <v>15.815117313808932</v>
      </c>
      <c r="AT17" s="107">
        <f t="shared" si="13"/>
        <v>284.23088586030667</v>
      </c>
      <c r="AU17" s="100">
        <f t="shared" si="14"/>
        <v>14.196479273140261</v>
      </c>
      <c r="AV17" s="277">
        <f t="shared" si="15"/>
        <v>19.875070982396366</v>
      </c>
      <c r="AW17" s="48">
        <f t="shared" si="16"/>
        <v>93.007420385635157</v>
      </c>
      <c r="AX17" s="18">
        <f t="shared" si="17"/>
        <v>8</v>
      </c>
      <c r="AY17" s="117">
        <f t="shared" si="18"/>
        <v>20</v>
      </c>
      <c r="AZ17" s="151">
        <v>3</v>
      </c>
      <c r="BA17" s="21">
        <f t="shared" si="19"/>
        <v>8.5178875638841571</v>
      </c>
      <c r="BB17" s="155">
        <v>1</v>
      </c>
      <c r="BC17" s="36"/>
      <c r="BD17" s="20">
        <v>28</v>
      </c>
      <c r="BE17" s="20">
        <f t="shared" si="20"/>
        <v>224</v>
      </c>
      <c r="BF17" s="20">
        <v>120</v>
      </c>
      <c r="BG17" s="20">
        <f t="shared" si="21"/>
        <v>960</v>
      </c>
      <c r="BH17" s="20">
        <v>3</v>
      </c>
      <c r="BI17" s="20">
        <v>5</v>
      </c>
      <c r="BJ17" s="20">
        <v>5</v>
      </c>
      <c r="BK17" s="20">
        <v>0</v>
      </c>
      <c r="BL17" s="20" t="s">
        <v>308</v>
      </c>
      <c r="BM17" s="20" t="s">
        <v>357</v>
      </c>
      <c r="BN17" s="71">
        <f t="shared" si="22"/>
        <v>34</v>
      </c>
      <c r="BO17" s="120">
        <f t="shared" si="23"/>
        <v>53</v>
      </c>
      <c r="BP17" s="70">
        <f t="shared" si="24"/>
        <v>48</v>
      </c>
      <c r="BQ17" s="138">
        <v>174</v>
      </c>
      <c r="BR17" s="138">
        <v>306</v>
      </c>
      <c r="BS17" s="63"/>
      <c r="BT17" s="63"/>
      <c r="BU17" s="63"/>
    </row>
    <row r="18" spans="1:73" ht="19.5" hidden="1" thickBot="1" x14ac:dyDescent="0.35">
      <c r="A18" s="67" t="s">
        <v>2</v>
      </c>
      <c r="B18" s="67" t="s">
        <v>3</v>
      </c>
      <c r="C18" s="129" t="s">
        <v>28</v>
      </c>
      <c r="D18" s="274">
        <v>4033</v>
      </c>
      <c r="E18" s="148"/>
      <c r="F18" s="16">
        <v>53.8</v>
      </c>
      <c r="G18" s="18">
        <f t="shared" si="0"/>
        <v>5</v>
      </c>
      <c r="H18" s="117">
        <f t="shared" si="1"/>
        <v>0</v>
      </c>
      <c r="I18" s="68" t="s">
        <v>283</v>
      </c>
      <c r="J18" s="69">
        <f t="shared" si="2"/>
        <v>8</v>
      </c>
      <c r="K18" s="24">
        <v>2</v>
      </c>
      <c r="L18" s="24">
        <v>1</v>
      </c>
      <c r="M18" s="24">
        <v>0</v>
      </c>
      <c r="N18" s="24">
        <v>0</v>
      </c>
      <c r="O18" s="24">
        <v>0</v>
      </c>
      <c r="P18" s="24">
        <v>0</v>
      </c>
      <c r="Q18" s="24">
        <v>0</v>
      </c>
      <c r="R18" s="17">
        <v>0</v>
      </c>
      <c r="S18" s="24">
        <v>0</v>
      </c>
      <c r="T18" s="24">
        <v>0</v>
      </c>
      <c r="U18" s="24">
        <v>0</v>
      </c>
      <c r="V18" s="157">
        <v>5366</v>
      </c>
      <c r="W18" s="157">
        <v>5366</v>
      </c>
      <c r="X18" s="84">
        <v>0</v>
      </c>
      <c r="Y18" s="84">
        <v>0</v>
      </c>
      <c r="Z18" s="84">
        <v>0</v>
      </c>
      <c r="AA18" s="168">
        <v>0</v>
      </c>
      <c r="AB18" s="168">
        <v>0</v>
      </c>
      <c r="AC18" s="168">
        <v>0</v>
      </c>
      <c r="AD18" s="88">
        <v>1</v>
      </c>
      <c r="AE18" s="88">
        <v>0</v>
      </c>
      <c r="AF18" s="88">
        <v>0</v>
      </c>
      <c r="AG18" s="80">
        <v>0</v>
      </c>
      <c r="AH18" s="89">
        <f t="shared" si="3"/>
        <v>1</v>
      </c>
      <c r="AI18" s="13">
        <f t="shared" si="4"/>
        <v>160.97999999999999</v>
      </c>
      <c r="AJ18" s="13">
        <f t="shared" si="5"/>
        <v>26</v>
      </c>
      <c r="AK18" s="18">
        <v>0</v>
      </c>
      <c r="AL18" s="13">
        <v>26</v>
      </c>
      <c r="AM18" s="50">
        <f t="shared" si="6"/>
        <v>4.8293999999999997</v>
      </c>
      <c r="AN18" s="104">
        <f t="shared" si="7"/>
        <v>1.44882</v>
      </c>
      <c r="AO18" s="102">
        <f t="shared" si="8"/>
        <v>0.82099799999999989</v>
      </c>
      <c r="AP18" s="159">
        <f t="shared" si="9"/>
        <v>83.848925332339419</v>
      </c>
      <c r="AQ18" s="18">
        <f t="shared" si="10"/>
        <v>8</v>
      </c>
      <c r="AR18" s="130">
        <f t="shared" si="11"/>
        <v>20</v>
      </c>
      <c r="AS18" s="19">
        <f t="shared" si="12"/>
        <v>16.151074667660581</v>
      </c>
      <c r="AT18" s="107">
        <f t="shared" si="13"/>
        <v>176.02821720803368</v>
      </c>
      <c r="AU18" s="100">
        <f t="shared" si="14"/>
        <v>0</v>
      </c>
      <c r="AV18" s="276">
        <f t="shared" si="15"/>
        <v>24.795437639474336</v>
      </c>
      <c r="AW18" s="48">
        <f t="shared" si="16"/>
        <v>85.913941507360391</v>
      </c>
      <c r="AX18" s="18">
        <f t="shared" si="17"/>
        <v>8</v>
      </c>
      <c r="AY18" s="117">
        <f t="shared" si="18"/>
        <v>20</v>
      </c>
      <c r="AZ18" s="151">
        <v>0</v>
      </c>
      <c r="BA18" s="21">
        <f t="shared" si="19"/>
        <v>0</v>
      </c>
      <c r="BB18" s="20">
        <v>0</v>
      </c>
      <c r="BC18" s="36" t="s">
        <v>361</v>
      </c>
      <c r="BD18" s="20">
        <v>1</v>
      </c>
      <c r="BE18" s="20">
        <f t="shared" si="20"/>
        <v>8</v>
      </c>
      <c r="BF18" s="20">
        <v>4</v>
      </c>
      <c r="BG18" s="20">
        <f t="shared" si="21"/>
        <v>32</v>
      </c>
      <c r="BH18" s="20">
        <v>0</v>
      </c>
      <c r="BI18" s="20">
        <v>7</v>
      </c>
      <c r="BJ18" s="20">
        <v>0</v>
      </c>
      <c r="BK18" s="20">
        <v>0</v>
      </c>
      <c r="BL18" s="20" t="s">
        <v>356</v>
      </c>
      <c r="BM18" s="20" t="s">
        <v>357</v>
      </c>
      <c r="BN18" s="76">
        <f t="shared" si="22"/>
        <v>29</v>
      </c>
      <c r="BO18" s="123">
        <f t="shared" si="23"/>
        <v>48</v>
      </c>
      <c r="BP18" s="71">
        <f t="shared" si="24"/>
        <v>48</v>
      </c>
      <c r="BQ18" s="138">
        <v>17</v>
      </c>
      <c r="BR18" s="138">
        <v>76</v>
      </c>
    </row>
    <row r="19" spans="1:73" s="162" customFormat="1" ht="17.25" hidden="1" customHeight="1" thickBot="1" x14ac:dyDescent="0.35">
      <c r="A19" s="67" t="s">
        <v>124</v>
      </c>
      <c r="B19" s="67" t="s">
        <v>145</v>
      </c>
      <c r="C19" s="129" t="s">
        <v>153</v>
      </c>
      <c r="D19" s="274">
        <v>3250</v>
      </c>
      <c r="E19" s="148"/>
      <c r="F19" s="16">
        <v>282.39999999999998</v>
      </c>
      <c r="G19" s="18">
        <f t="shared" si="0"/>
        <v>10</v>
      </c>
      <c r="H19" s="117">
        <f t="shared" si="1"/>
        <v>3</v>
      </c>
      <c r="I19" s="68" t="s">
        <v>282</v>
      </c>
      <c r="J19" s="69">
        <f t="shared" si="2"/>
        <v>10</v>
      </c>
      <c r="K19" s="17">
        <v>1</v>
      </c>
      <c r="L19" s="17">
        <v>1</v>
      </c>
      <c r="M19" s="17">
        <v>0</v>
      </c>
      <c r="N19" s="17">
        <v>0</v>
      </c>
      <c r="O19" s="17">
        <v>0</v>
      </c>
      <c r="P19" s="17">
        <v>0</v>
      </c>
      <c r="Q19" s="17">
        <v>0</v>
      </c>
      <c r="R19" s="17">
        <v>0</v>
      </c>
      <c r="S19" s="17">
        <v>0</v>
      </c>
      <c r="T19" s="17">
        <v>0</v>
      </c>
      <c r="U19" s="17">
        <v>0</v>
      </c>
      <c r="V19" s="157">
        <v>4252</v>
      </c>
      <c r="W19" s="157">
        <v>4252</v>
      </c>
      <c r="X19" s="186">
        <v>0</v>
      </c>
      <c r="Y19" s="186">
        <v>0</v>
      </c>
      <c r="Z19" s="186">
        <v>0</v>
      </c>
      <c r="AA19" s="206">
        <v>0</v>
      </c>
      <c r="AB19" s="206">
        <v>0</v>
      </c>
      <c r="AC19" s="206">
        <v>0</v>
      </c>
      <c r="AD19" s="188">
        <v>0</v>
      </c>
      <c r="AE19" s="188">
        <v>0</v>
      </c>
      <c r="AF19" s="188">
        <v>0</v>
      </c>
      <c r="AG19" s="189">
        <v>0</v>
      </c>
      <c r="AH19" s="89">
        <f t="shared" si="3"/>
        <v>0</v>
      </c>
      <c r="AI19" s="13">
        <f t="shared" si="4"/>
        <v>127.56</v>
      </c>
      <c r="AJ19" s="13">
        <f t="shared" si="5"/>
        <v>21</v>
      </c>
      <c r="AK19" s="18">
        <v>0</v>
      </c>
      <c r="AL19" s="13">
        <v>21</v>
      </c>
      <c r="AM19" s="50">
        <f t="shared" si="6"/>
        <v>3.8268</v>
      </c>
      <c r="AN19" s="104">
        <f t="shared" si="7"/>
        <v>1.1480399999999999</v>
      </c>
      <c r="AO19" s="102">
        <f t="shared" si="8"/>
        <v>0.65055600000000002</v>
      </c>
      <c r="AP19" s="159">
        <f t="shared" si="9"/>
        <v>83.537158984007533</v>
      </c>
      <c r="AQ19" s="18">
        <f t="shared" si="10"/>
        <v>8</v>
      </c>
      <c r="AR19" s="130">
        <f t="shared" si="11"/>
        <v>20</v>
      </c>
      <c r="AS19" s="19">
        <f t="shared" si="12"/>
        <v>16.462841015992474</v>
      </c>
      <c r="AT19" s="107">
        <f t="shared" si="13"/>
        <v>173.08910769230772</v>
      </c>
      <c r="AU19" s="100">
        <f t="shared" si="14"/>
        <v>0</v>
      </c>
      <c r="AV19" s="277">
        <f t="shared" si="15"/>
        <v>0</v>
      </c>
      <c r="AW19" s="48">
        <f t="shared" si="16"/>
        <v>100</v>
      </c>
      <c r="AX19" s="18">
        <f t="shared" si="17"/>
        <v>10</v>
      </c>
      <c r="AY19" s="117">
        <f t="shared" si="18"/>
        <v>25</v>
      </c>
      <c r="AZ19" s="151">
        <v>0</v>
      </c>
      <c r="BA19" s="21">
        <f t="shared" si="19"/>
        <v>0</v>
      </c>
      <c r="BB19" s="20">
        <v>0</v>
      </c>
      <c r="BC19" s="36" t="s">
        <v>319</v>
      </c>
      <c r="BD19" s="20">
        <v>1</v>
      </c>
      <c r="BE19" s="20">
        <f t="shared" si="20"/>
        <v>8</v>
      </c>
      <c r="BF19" s="20">
        <v>2</v>
      </c>
      <c r="BG19" s="20">
        <f t="shared" si="21"/>
        <v>16</v>
      </c>
      <c r="BH19" s="28">
        <v>0</v>
      </c>
      <c r="BI19" s="28">
        <v>3</v>
      </c>
      <c r="BJ19" s="28">
        <v>0</v>
      </c>
      <c r="BK19" s="20">
        <v>0</v>
      </c>
      <c r="BL19" s="28" t="s">
        <v>308</v>
      </c>
      <c r="BM19" s="28" t="s">
        <v>308</v>
      </c>
      <c r="BN19" s="70">
        <f t="shared" si="22"/>
        <v>38</v>
      </c>
      <c r="BO19" s="120">
        <f t="shared" si="23"/>
        <v>58</v>
      </c>
      <c r="BP19" s="70">
        <f t="shared" si="24"/>
        <v>58</v>
      </c>
      <c r="BQ19" s="138">
        <v>6</v>
      </c>
      <c r="BR19" s="138">
        <v>23</v>
      </c>
      <c r="BS19" s="62"/>
      <c r="BT19" s="62"/>
      <c r="BU19" s="62"/>
    </row>
    <row r="20" spans="1:73" ht="19.5" thickBot="1" x14ac:dyDescent="0.35">
      <c r="A20" s="67" t="s">
        <v>2</v>
      </c>
      <c r="B20" s="67" t="s">
        <v>36</v>
      </c>
      <c r="C20" s="129" t="s">
        <v>55</v>
      </c>
      <c r="D20" s="148">
        <v>5808</v>
      </c>
      <c r="E20" s="164">
        <v>5671</v>
      </c>
      <c r="F20" s="16">
        <v>132.1</v>
      </c>
      <c r="G20" s="18">
        <f t="shared" si="0"/>
        <v>10</v>
      </c>
      <c r="H20" s="117">
        <f t="shared" si="1"/>
        <v>3</v>
      </c>
      <c r="I20" s="68" t="s">
        <v>283</v>
      </c>
      <c r="J20" s="69">
        <f t="shared" si="2"/>
        <v>8</v>
      </c>
      <c r="K20" s="26">
        <v>1</v>
      </c>
      <c r="L20" s="26">
        <v>1</v>
      </c>
      <c r="M20" s="26">
        <v>0</v>
      </c>
      <c r="N20" s="26">
        <v>0</v>
      </c>
      <c r="O20" s="26">
        <v>0</v>
      </c>
      <c r="P20" s="26">
        <v>0</v>
      </c>
      <c r="Q20" s="26">
        <v>0</v>
      </c>
      <c r="R20" s="17">
        <v>0</v>
      </c>
      <c r="S20" s="26">
        <v>0</v>
      </c>
      <c r="T20" s="26">
        <v>0</v>
      </c>
      <c r="U20" s="26">
        <v>0</v>
      </c>
      <c r="V20" s="157">
        <v>3960</v>
      </c>
      <c r="W20" s="157">
        <v>3960</v>
      </c>
      <c r="X20" s="84">
        <v>0</v>
      </c>
      <c r="Y20" s="84">
        <v>0</v>
      </c>
      <c r="Z20" s="84">
        <v>0</v>
      </c>
      <c r="AA20" s="168">
        <v>0</v>
      </c>
      <c r="AB20" s="168">
        <v>0</v>
      </c>
      <c r="AC20" s="168">
        <v>0</v>
      </c>
      <c r="AD20" s="88">
        <v>0</v>
      </c>
      <c r="AE20" s="88">
        <v>0</v>
      </c>
      <c r="AF20" s="88">
        <v>0</v>
      </c>
      <c r="AG20" s="80">
        <v>0</v>
      </c>
      <c r="AH20" s="89">
        <f t="shared" si="3"/>
        <v>0</v>
      </c>
      <c r="AI20" s="13">
        <f t="shared" si="4"/>
        <v>118.8</v>
      </c>
      <c r="AJ20" s="13">
        <f t="shared" si="5"/>
        <v>20</v>
      </c>
      <c r="AK20" s="18">
        <v>0</v>
      </c>
      <c r="AL20" s="13">
        <v>20</v>
      </c>
      <c r="AM20" s="50">
        <f t="shared" si="6"/>
        <v>3.5639999999999996</v>
      </c>
      <c r="AN20" s="104">
        <f t="shared" si="7"/>
        <v>1.0691999999999999</v>
      </c>
      <c r="AO20" s="102">
        <f t="shared" si="8"/>
        <v>0.60587999999999997</v>
      </c>
      <c r="AP20" s="178">
        <f t="shared" si="9"/>
        <v>83.16498316498317</v>
      </c>
      <c r="AQ20" s="18">
        <f t="shared" si="10"/>
        <v>8</v>
      </c>
      <c r="AR20" s="130">
        <f t="shared" si="11"/>
        <v>20</v>
      </c>
      <c r="AS20" s="19">
        <f t="shared" si="12"/>
        <v>16.835016835016837</v>
      </c>
      <c r="AT20" s="107">
        <f t="shared" si="13"/>
        <v>90.204545454545439</v>
      </c>
      <c r="AU20" s="100">
        <f t="shared" si="14"/>
        <v>0</v>
      </c>
      <c r="AV20" s="277">
        <f t="shared" si="15"/>
        <v>0</v>
      </c>
      <c r="AW20" s="48">
        <f t="shared" si="16"/>
        <v>100</v>
      </c>
      <c r="AX20" s="18">
        <f t="shared" si="17"/>
        <v>10</v>
      </c>
      <c r="AY20" s="117">
        <f t="shared" si="18"/>
        <v>25</v>
      </c>
      <c r="AZ20" s="151">
        <v>2</v>
      </c>
      <c r="BA20" s="21">
        <f t="shared" si="19"/>
        <v>34.435261707988978</v>
      </c>
      <c r="BB20" s="20">
        <v>0</v>
      </c>
      <c r="BC20" s="36" t="s">
        <v>370</v>
      </c>
      <c r="BD20" s="20">
        <v>1</v>
      </c>
      <c r="BE20" s="20">
        <f t="shared" si="20"/>
        <v>8</v>
      </c>
      <c r="BF20" s="20">
        <v>3</v>
      </c>
      <c r="BG20" s="20">
        <f t="shared" si="21"/>
        <v>24</v>
      </c>
      <c r="BH20" s="20">
        <v>0</v>
      </c>
      <c r="BI20" s="20">
        <v>5</v>
      </c>
      <c r="BJ20" s="20">
        <v>0</v>
      </c>
      <c r="BK20" s="20">
        <v>0</v>
      </c>
      <c r="BL20" s="20" t="s">
        <v>356</v>
      </c>
      <c r="BM20" s="20" t="s">
        <v>357</v>
      </c>
      <c r="BN20" s="71">
        <f t="shared" si="22"/>
        <v>36</v>
      </c>
      <c r="BO20" s="120">
        <f t="shared" si="23"/>
        <v>56</v>
      </c>
      <c r="BP20" s="70">
        <f t="shared" si="24"/>
        <v>56</v>
      </c>
      <c r="BQ20" s="138">
        <v>13</v>
      </c>
      <c r="BR20" s="138">
        <v>45</v>
      </c>
      <c r="BU20" s="52"/>
    </row>
    <row r="21" spans="1:73" s="63" customFormat="1" ht="19.5" hidden="1" thickBot="1" x14ac:dyDescent="0.35">
      <c r="A21" s="67" t="s">
        <v>216</v>
      </c>
      <c r="B21" s="67" t="s">
        <v>228</v>
      </c>
      <c r="C21" s="129" t="s">
        <v>243</v>
      </c>
      <c r="D21" s="274">
        <v>4910</v>
      </c>
      <c r="E21" s="148"/>
      <c r="F21" s="20">
        <v>293.5</v>
      </c>
      <c r="G21" s="18">
        <f t="shared" si="0"/>
        <v>10</v>
      </c>
      <c r="H21" s="117">
        <f t="shared" si="1"/>
        <v>3</v>
      </c>
      <c r="I21" s="68" t="s">
        <v>283</v>
      </c>
      <c r="J21" s="69">
        <f t="shared" si="2"/>
        <v>8</v>
      </c>
      <c r="K21" s="17">
        <v>1</v>
      </c>
      <c r="L21" s="17">
        <v>0</v>
      </c>
      <c r="M21" s="17">
        <v>0</v>
      </c>
      <c r="N21" s="17">
        <v>0</v>
      </c>
      <c r="O21" s="17">
        <v>0</v>
      </c>
      <c r="P21" s="17">
        <v>0</v>
      </c>
      <c r="Q21" s="17">
        <v>0</v>
      </c>
      <c r="R21" s="17">
        <v>0</v>
      </c>
      <c r="S21" s="17">
        <v>0</v>
      </c>
      <c r="T21" s="17">
        <v>0</v>
      </c>
      <c r="U21" s="17">
        <v>0</v>
      </c>
      <c r="V21" s="157">
        <v>8012</v>
      </c>
      <c r="W21" s="157">
        <v>8012</v>
      </c>
      <c r="X21" s="84">
        <v>1</v>
      </c>
      <c r="Y21" s="84">
        <v>0</v>
      </c>
      <c r="Z21" s="84">
        <v>0</v>
      </c>
      <c r="AA21" s="168">
        <v>0</v>
      </c>
      <c r="AB21" s="168">
        <v>0</v>
      </c>
      <c r="AC21" s="168">
        <v>0</v>
      </c>
      <c r="AD21" s="88">
        <v>0</v>
      </c>
      <c r="AE21" s="88">
        <v>0</v>
      </c>
      <c r="AF21" s="88">
        <v>0</v>
      </c>
      <c r="AG21" s="80">
        <v>0</v>
      </c>
      <c r="AH21" s="89">
        <f t="shared" si="3"/>
        <v>1</v>
      </c>
      <c r="AI21" s="13">
        <f t="shared" si="4"/>
        <v>240.36</v>
      </c>
      <c r="AJ21" s="13">
        <f t="shared" si="5"/>
        <v>44</v>
      </c>
      <c r="AK21" s="18">
        <v>0</v>
      </c>
      <c r="AL21" s="13">
        <v>44</v>
      </c>
      <c r="AM21" s="50">
        <f t="shared" si="6"/>
        <v>7.2108000000000008</v>
      </c>
      <c r="AN21" s="104">
        <f t="shared" si="7"/>
        <v>2.1632400000000001</v>
      </c>
      <c r="AO21" s="102">
        <f t="shared" si="8"/>
        <v>1.2258360000000001</v>
      </c>
      <c r="AP21" s="159">
        <f t="shared" si="9"/>
        <v>81.694125478448996</v>
      </c>
      <c r="AQ21" s="18">
        <f t="shared" si="10"/>
        <v>8</v>
      </c>
      <c r="AR21" s="117">
        <f t="shared" si="11"/>
        <v>20</v>
      </c>
      <c r="AS21" s="19">
        <f t="shared" si="12"/>
        <v>18.305874521551004</v>
      </c>
      <c r="AT21" s="107">
        <f t="shared" si="13"/>
        <v>215.88342158859473</v>
      </c>
      <c r="AU21" s="100">
        <f t="shared" si="14"/>
        <v>20.366598778004075</v>
      </c>
      <c r="AV21" s="277">
        <f t="shared" si="15"/>
        <v>20.366598778004075</v>
      </c>
      <c r="AW21" s="48">
        <f t="shared" si="16"/>
        <v>90.56592737499949</v>
      </c>
      <c r="AX21" s="18">
        <f t="shared" si="17"/>
        <v>8</v>
      </c>
      <c r="AY21" s="117">
        <f t="shared" si="18"/>
        <v>20</v>
      </c>
      <c r="AZ21" s="151">
        <v>0</v>
      </c>
      <c r="BA21" s="21">
        <f t="shared" si="19"/>
        <v>0</v>
      </c>
      <c r="BB21" s="20">
        <v>0</v>
      </c>
      <c r="BC21" s="36"/>
      <c r="BD21" s="20">
        <v>1</v>
      </c>
      <c r="BE21" s="20">
        <f t="shared" si="20"/>
        <v>8</v>
      </c>
      <c r="BF21" s="20">
        <v>4</v>
      </c>
      <c r="BG21" s="20">
        <f t="shared" si="21"/>
        <v>32</v>
      </c>
      <c r="BH21" s="20">
        <v>0</v>
      </c>
      <c r="BI21" s="20">
        <v>5</v>
      </c>
      <c r="BJ21" s="20">
        <v>0</v>
      </c>
      <c r="BK21" s="20">
        <v>0</v>
      </c>
      <c r="BL21" s="20" t="s">
        <v>308</v>
      </c>
      <c r="BM21" s="20" t="s">
        <v>309</v>
      </c>
      <c r="BN21" s="71">
        <f t="shared" si="22"/>
        <v>34</v>
      </c>
      <c r="BO21" s="123">
        <f t="shared" si="23"/>
        <v>51</v>
      </c>
      <c r="BP21" s="71">
        <f t="shared" si="24"/>
        <v>51</v>
      </c>
      <c r="BQ21" s="138">
        <v>9</v>
      </c>
      <c r="BR21" s="138">
        <v>15</v>
      </c>
      <c r="BS21" s="62"/>
      <c r="BT21" s="62"/>
      <c r="BU21" s="62"/>
    </row>
    <row r="22" spans="1:73" s="63" customFormat="1" ht="19.5" thickBot="1" x14ac:dyDescent="0.35">
      <c r="A22" s="67" t="s">
        <v>2</v>
      </c>
      <c r="B22" s="67" t="s">
        <v>3</v>
      </c>
      <c r="C22" s="129" t="s">
        <v>29</v>
      </c>
      <c r="D22" s="148">
        <v>13678</v>
      </c>
      <c r="E22" s="148"/>
      <c r="F22" s="16">
        <v>98.7</v>
      </c>
      <c r="G22" s="18">
        <f t="shared" si="0"/>
        <v>8</v>
      </c>
      <c r="H22" s="117">
        <f t="shared" si="1"/>
        <v>0</v>
      </c>
      <c r="I22" s="68" t="s">
        <v>284</v>
      </c>
      <c r="J22" s="69">
        <f t="shared" si="2"/>
        <v>5</v>
      </c>
      <c r="K22" s="24">
        <v>6</v>
      </c>
      <c r="L22" s="24">
        <v>1</v>
      </c>
      <c r="M22" s="24">
        <v>0</v>
      </c>
      <c r="N22" s="24">
        <v>1</v>
      </c>
      <c r="O22" s="24">
        <v>0</v>
      </c>
      <c r="P22" s="24">
        <v>0</v>
      </c>
      <c r="Q22" s="24">
        <v>0</v>
      </c>
      <c r="R22" s="17">
        <v>0</v>
      </c>
      <c r="S22" s="24">
        <v>0</v>
      </c>
      <c r="T22" s="24">
        <v>0</v>
      </c>
      <c r="U22" s="24">
        <v>0</v>
      </c>
      <c r="V22" s="157">
        <v>14158</v>
      </c>
      <c r="W22" s="157">
        <v>14158</v>
      </c>
      <c r="X22" s="202">
        <v>0</v>
      </c>
      <c r="Y22" s="202">
        <v>0</v>
      </c>
      <c r="Z22" s="202">
        <v>0</v>
      </c>
      <c r="AA22" s="211">
        <v>0</v>
      </c>
      <c r="AB22" s="211">
        <v>0</v>
      </c>
      <c r="AC22" s="211">
        <v>0</v>
      </c>
      <c r="AD22" s="219">
        <v>0</v>
      </c>
      <c r="AE22" s="219">
        <v>0</v>
      </c>
      <c r="AF22" s="219">
        <v>0</v>
      </c>
      <c r="AG22" s="80">
        <v>0</v>
      </c>
      <c r="AH22" s="89">
        <f t="shared" si="3"/>
        <v>0</v>
      </c>
      <c r="AI22" s="13">
        <f t="shared" si="4"/>
        <v>424.74</v>
      </c>
      <c r="AJ22" s="13">
        <f t="shared" si="5"/>
        <v>79</v>
      </c>
      <c r="AK22" s="18">
        <v>0</v>
      </c>
      <c r="AL22" s="13">
        <v>79</v>
      </c>
      <c r="AM22" s="50">
        <f t="shared" si="6"/>
        <v>12.7422</v>
      </c>
      <c r="AN22" s="104">
        <f t="shared" si="7"/>
        <v>3.8226600000000004</v>
      </c>
      <c r="AO22" s="102">
        <f t="shared" si="8"/>
        <v>2.1661739999999998</v>
      </c>
      <c r="AP22" s="178">
        <f t="shared" si="9"/>
        <v>81.400386118566644</v>
      </c>
      <c r="AQ22" s="18">
        <f t="shared" si="10"/>
        <v>8</v>
      </c>
      <c r="AR22" s="130">
        <f t="shared" si="11"/>
        <v>20</v>
      </c>
      <c r="AS22" s="19">
        <f t="shared" si="12"/>
        <v>18.599613881433346</v>
      </c>
      <c r="AT22" s="107">
        <f t="shared" si="13"/>
        <v>136.94278403275334</v>
      </c>
      <c r="AU22" s="100">
        <f t="shared" si="14"/>
        <v>0</v>
      </c>
      <c r="AV22" s="277">
        <f t="shared" si="15"/>
        <v>0</v>
      </c>
      <c r="AW22" s="48">
        <f t="shared" si="16"/>
        <v>100</v>
      </c>
      <c r="AX22" s="18">
        <f t="shared" si="17"/>
        <v>10</v>
      </c>
      <c r="AY22" s="117">
        <f t="shared" si="18"/>
        <v>25</v>
      </c>
      <c r="AZ22" s="151">
        <v>0</v>
      </c>
      <c r="BA22" s="21">
        <f t="shared" si="19"/>
        <v>0</v>
      </c>
      <c r="BB22" s="20">
        <v>1</v>
      </c>
      <c r="BC22" s="36"/>
      <c r="BD22" s="20">
        <v>6</v>
      </c>
      <c r="BE22" s="20">
        <f t="shared" si="20"/>
        <v>48</v>
      </c>
      <c r="BF22" s="20">
        <v>9</v>
      </c>
      <c r="BG22" s="20">
        <f t="shared" si="21"/>
        <v>72</v>
      </c>
      <c r="BH22" s="20">
        <v>2</v>
      </c>
      <c r="BI22" s="20">
        <v>14</v>
      </c>
      <c r="BJ22" s="20">
        <v>0</v>
      </c>
      <c r="BK22" s="20">
        <v>0</v>
      </c>
      <c r="BL22" s="20" t="s">
        <v>356</v>
      </c>
      <c r="BM22" s="20" t="s">
        <v>357</v>
      </c>
      <c r="BN22" s="71">
        <f t="shared" si="22"/>
        <v>31</v>
      </c>
      <c r="BO22" s="123">
        <f t="shared" si="23"/>
        <v>50</v>
      </c>
      <c r="BP22" s="71">
        <f t="shared" si="24"/>
        <v>50</v>
      </c>
      <c r="BQ22" s="138">
        <v>75</v>
      </c>
      <c r="BR22" s="138">
        <v>149</v>
      </c>
    </row>
    <row r="23" spans="1:73" s="63" customFormat="1" ht="19.5" thickBot="1" x14ac:dyDescent="0.35">
      <c r="A23" s="67" t="s">
        <v>2</v>
      </c>
      <c r="B23" s="67" t="s">
        <v>36</v>
      </c>
      <c r="C23" s="129" t="s">
        <v>54</v>
      </c>
      <c r="D23" s="148">
        <v>11716</v>
      </c>
      <c r="E23" s="148"/>
      <c r="F23" s="22">
        <v>122</v>
      </c>
      <c r="G23" s="18">
        <f t="shared" si="0"/>
        <v>10</v>
      </c>
      <c r="H23" s="117">
        <f t="shared" si="1"/>
        <v>3</v>
      </c>
      <c r="I23" s="68" t="s">
        <v>283</v>
      </c>
      <c r="J23" s="69">
        <f t="shared" si="2"/>
        <v>8</v>
      </c>
      <c r="K23" s="26">
        <v>3</v>
      </c>
      <c r="L23" s="26">
        <v>0</v>
      </c>
      <c r="M23" s="26">
        <v>0</v>
      </c>
      <c r="N23" s="26">
        <v>0</v>
      </c>
      <c r="O23" s="26">
        <v>0</v>
      </c>
      <c r="P23" s="26">
        <v>0</v>
      </c>
      <c r="Q23" s="26">
        <v>0</v>
      </c>
      <c r="R23" s="17">
        <v>0</v>
      </c>
      <c r="S23" s="26">
        <v>0</v>
      </c>
      <c r="T23" s="26">
        <v>0</v>
      </c>
      <c r="U23" s="26">
        <v>0</v>
      </c>
      <c r="V23" s="157">
        <v>6247</v>
      </c>
      <c r="W23" s="157">
        <v>6247</v>
      </c>
      <c r="X23" s="84">
        <v>0</v>
      </c>
      <c r="Y23" s="84">
        <v>0</v>
      </c>
      <c r="Z23" s="84">
        <v>0</v>
      </c>
      <c r="AA23" s="168">
        <v>0</v>
      </c>
      <c r="AB23" s="168">
        <v>0</v>
      </c>
      <c r="AC23" s="168">
        <v>2</v>
      </c>
      <c r="AD23" s="88">
        <v>0</v>
      </c>
      <c r="AE23" s="88">
        <v>0</v>
      </c>
      <c r="AF23" s="88">
        <v>0</v>
      </c>
      <c r="AG23" s="80">
        <v>0</v>
      </c>
      <c r="AH23" s="89">
        <f t="shared" si="3"/>
        <v>2</v>
      </c>
      <c r="AI23" s="13">
        <f t="shared" si="4"/>
        <v>187.41</v>
      </c>
      <c r="AJ23" s="13">
        <f t="shared" si="5"/>
        <v>35</v>
      </c>
      <c r="AK23" s="18">
        <v>1</v>
      </c>
      <c r="AL23" s="13">
        <v>34</v>
      </c>
      <c r="AM23" s="50">
        <f t="shared" si="6"/>
        <v>5.6223000000000001</v>
      </c>
      <c r="AN23" s="104">
        <f t="shared" si="7"/>
        <v>1.68669</v>
      </c>
      <c r="AO23" s="102">
        <f t="shared" si="8"/>
        <v>0.95579099999999995</v>
      </c>
      <c r="AP23" s="178">
        <f t="shared" si="9"/>
        <v>81.324369030467963</v>
      </c>
      <c r="AQ23" s="18">
        <f t="shared" si="10"/>
        <v>8</v>
      </c>
      <c r="AR23" s="117">
        <f t="shared" si="11"/>
        <v>20</v>
      </c>
      <c r="AS23" s="19">
        <f t="shared" si="12"/>
        <v>18.675630969532044</v>
      </c>
      <c r="AT23" s="107">
        <f t="shared" si="13"/>
        <v>70.542685216797537</v>
      </c>
      <c r="AU23" s="100">
        <f t="shared" si="14"/>
        <v>0</v>
      </c>
      <c r="AV23" s="277">
        <f t="shared" si="15"/>
        <v>17.070672584499828</v>
      </c>
      <c r="AW23" s="48">
        <f t="shared" si="16"/>
        <v>75.800931688329058</v>
      </c>
      <c r="AX23" s="18">
        <f t="shared" si="17"/>
        <v>8</v>
      </c>
      <c r="AY23" s="117">
        <f t="shared" si="18"/>
        <v>20</v>
      </c>
      <c r="AZ23" s="151">
        <v>0</v>
      </c>
      <c r="BA23" s="21">
        <f t="shared" si="19"/>
        <v>0</v>
      </c>
      <c r="BB23" s="20">
        <v>1</v>
      </c>
      <c r="BC23" s="36"/>
      <c r="BD23" s="20">
        <v>3</v>
      </c>
      <c r="BE23" s="20">
        <f t="shared" si="20"/>
        <v>24</v>
      </c>
      <c r="BF23" s="20">
        <v>5</v>
      </c>
      <c r="BG23" s="20">
        <f t="shared" si="21"/>
        <v>40</v>
      </c>
      <c r="BH23" s="20">
        <v>1</v>
      </c>
      <c r="BI23" s="20">
        <v>11</v>
      </c>
      <c r="BJ23" s="20">
        <v>0</v>
      </c>
      <c r="BK23" s="20">
        <v>0</v>
      </c>
      <c r="BL23" s="20" t="s">
        <v>356</v>
      </c>
      <c r="BM23" s="20" t="s">
        <v>357</v>
      </c>
      <c r="BN23" s="71">
        <f t="shared" si="22"/>
        <v>34</v>
      </c>
      <c r="BO23" s="123">
        <f t="shared" si="23"/>
        <v>51</v>
      </c>
      <c r="BP23" s="71">
        <f t="shared" si="24"/>
        <v>51</v>
      </c>
      <c r="BQ23" s="138">
        <v>44</v>
      </c>
      <c r="BR23" s="138">
        <v>84</v>
      </c>
    </row>
    <row r="24" spans="1:73" s="63" customFormat="1" ht="19.5" thickBot="1" x14ac:dyDescent="0.35">
      <c r="A24" s="67" t="s">
        <v>58</v>
      </c>
      <c r="B24" s="67" t="s">
        <v>59</v>
      </c>
      <c r="C24" s="129" t="s">
        <v>76</v>
      </c>
      <c r="D24" s="148">
        <v>100408</v>
      </c>
      <c r="E24" s="148"/>
      <c r="F24" s="23">
        <v>1638.1</v>
      </c>
      <c r="G24" s="18">
        <f t="shared" si="0"/>
        <v>10</v>
      </c>
      <c r="H24" s="117">
        <f t="shared" si="1"/>
        <v>8</v>
      </c>
      <c r="I24" s="68" t="s">
        <v>285</v>
      </c>
      <c r="J24" s="69">
        <f t="shared" si="2"/>
        <v>3</v>
      </c>
      <c r="K24" s="17">
        <v>6</v>
      </c>
      <c r="L24" s="17">
        <v>2</v>
      </c>
      <c r="M24" s="17">
        <v>1</v>
      </c>
      <c r="N24" s="17">
        <v>0</v>
      </c>
      <c r="O24" s="17">
        <v>0</v>
      </c>
      <c r="P24" s="17">
        <v>0</v>
      </c>
      <c r="Q24" s="17">
        <v>0</v>
      </c>
      <c r="R24" s="17">
        <v>0</v>
      </c>
      <c r="S24" s="17">
        <v>0</v>
      </c>
      <c r="T24" s="17">
        <v>0</v>
      </c>
      <c r="U24" s="17">
        <v>0</v>
      </c>
      <c r="V24" s="157">
        <v>46749</v>
      </c>
      <c r="W24" s="157">
        <v>46749</v>
      </c>
      <c r="X24" s="202">
        <v>13</v>
      </c>
      <c r="Y24" s="202">
        <v>0</v>
      </c>
      <c r="Z24" s="202">
        <v>0</v>
      </c>
      <c r="AA24" s="211">
        <v>1</v>
      </c>
      <c r="AB24" s="211">
        <v>0</v>
      </c>
      <c r="AC24" s="211">
        <v>0</v>
      </c>
      <c r="AD24" s="219">
        <v>7</v>
      </c>
      <c r="AE24" s="219">
        <v>0</v>
      </c>
      <c r="AF24" s="219">
        <v>0</v>
      </c>
      <c r="AG24" s="80">
        <v>0</v>
      </c>
      <c r="AH24" s="89">
        <f t="shared" si="3"/>
        <v>21</v>
      </c>
      <c r="AI24" s="13">
        <f t="shared" si="4"/>
        <v>1402.47</v>
      </c>
      <c r="AJ24" s="13">
        <f t="shared" si="5"/>
        <v>262</v>
      </c>
      <c r="AK24" s="18">
        <v>5</v>
      </c>
      <c r="AL24" s="13">
        <v>257</v>
      </c>
      <c r="AM24" s="50">
        <f t="shared" si="6"/>
        <v>42.074100000000001</v>
      </c>
      <c r="AN24" s="104">
        <f t="shared" si="7"/>
        <v>12.62223</v>
      </c>
      <c r="AO24" s="102">
        <f t="shared" si="8"/>
        <v>7.152597000000001</v>
      </c>
      <c r="AP24" s="178">
        <f t="shared" si="9"/>
        <v>81.318673483211768</v>
      </c>
      <c r="AQ24" s="18">
        <f t="shared" si="10"/>
        <v>8</v>
      </c>
      <c r="AR24" s="130">
        <f t="shared" si="11"/>
        <v>20</v>
      </c>
      <c r="AS24" s="19">
        <f t="shared" si="12"/>
        <v>18.681326516788239</v>
      </c>
      <c r="AT24" s="107">
        <f t="shared" si="13"/>
        <v>61.597608756274404</v>
      </c>
      <c r="AU24" s="100">
        <f t="shared" si="14"/>
        <v>12.94717552386264</v>
      </c>
      <c r="AV24" s="277">
        <f t="shared" si="15"/>
        <v>20.914668153931959</v>
      </c>
      <c r="AW24" s="48">
        <f t="shared" si="16"/>
        <v>66.04629858817114</v>
      </c>
      <c r="AX24" s="18">
        <f t="shared" si="17"/>
        <v>5</v>
      </c>
      <c r="AY24" s="117">
        <f t="shared" si="18"/>
        <v>8</v>
      </c>
      <c r="AZ24" s="151">
        <v>15</v>
      </c>
      <c r="BA24" s="21">
        <f t="shared" si="19"/>
        <v>14.939048681379969</v>
      </c>
      <c r="BB24" s="20">
        <v>1</v>
      </c>
      <c r="BC24" s="36"/>
      <c r="BD24" s="20">
        <v>1</v>
      </c>
      <c r="BE24" s="20">
        <f t="shared" si="20"/>
        <v>8</v>
      </c>
      <c r="BF24" s="20">
        <v>1</v>
      </c>
      <c r="BG24" s="20">
        <f t="shared" si="21"/>
        <v>8</v>
      </c>
      <c r="BH24" s="20">
        <v>0</v>
      </c>
      <c r="BI24" s="20">
        <v>10</v>
      </c>
      <c r="BJ24" s="20">
        <v>5</v>
      </c>
      <c r="BK24" s="20">
        <v>0</v>
      </c>
      <c r="BL24" s="20" t="s">
        <v>308</v>
      </c>
      <c r="BM24" s="20" t="s">
        <v>309</v>
      </c>
      <c r="BN24" s="71">
        <f t="shared" si="22"/>
        <v>31</v>
      </c>
      <c r="BO24" s="120">
        <f t="shared" si="23"/>
        <v>44</v>
      </c>
      <c r="BP24" s="70">
        <f t="shared" si="24"/>
        <v>39</v>
      </c>
      <c r="BQ24" s="138">
        <v>589</v>
      </c>
      <c r="BR24" s="138">
        <v>949</v>
      </c>
      <c r="BS24" s="62"/>
      <c r="BT24" s="62"/>
      <c r="BU24" s="62"/>
    </row>
    <row r="25" spans="1:73" s="63" customFormat="1" ht="19.5" hidden="1" thickBot="1" x14ac:dyDescent="0.35">
      <c r="A25" s="67" t="s">
        <v>2</v>
      </c>
      <c r="B25" s="67" t="s">
        <v>3</v>
      </c>
      <c r="C25" s="129" t="s">
        <v>22</v>
      </c>
      <c r="D25" s="274">
        <v>1300</v>
      </c>
      <c r="E25" s="197"/>
      <c r="F25" s="16">
        <v>57.3</v>
      </c>
      <c r="G25" s="18">
        <f t="shared" si="0"/>
        <v>5</v>
      </c>
      <c r="H25" s="117">
        <f t="shared" si="1"/>
        <v>0</v>
      </c>
      <c r="I25" s="68" t="s">
        <v>283</v>
      </c>
      <c r="J25" s="69">
        <f t="shared" si="2"/>
        <v>8</v>
      </c>
      <c r="K25" s="24">
        <v>1</v>
      </c>
      <c r="L25" s="24">
        <v>0</v>
      </c>
      <c r="M25" s="24">
        <v>0</v>
      </c>
      <c r="N25" s="24">
        <v>0</v>
      </c>
      <c r="O25" s="24">
        <v>0</v>
      </c>
      <c r="P25" s="24">
        <v>0</v>
      </c>
      <c r="Q25" s="24">
        <v>0</v>
      </c>
      <c r="R25" s="17">
        <v>0</v>
      </c>
      <c r="S25" s="24">
        <v>0</v>
      </c>
      <c r="T25" s="24">
        <v>0</v>
      </c>
      <c r="U25" s="24">
        <v>0</v>
      </c>
      <c r="V25" s="157">
        <v>3307</v>
      </c>
      <c r="W25" s="157">
        <v>3307</v>
      </c>
      <c r="X25" s="84">
        <v>0</v>
      </c>
      <c r="Y25" s="84">
        <v>0</v>
      </c>
      <c r="Z25" s="84">
        <v>0</v>
      </c>
      <c r="AA25" s="168">
        <v>0</v>
      </c>
      <c r="AB25" s="168">
        <v>0</v>
      </c>
      <c r="AC25" s="168">
        <v>0</v>
      </c>
      <c r="AD25" s="88">
        <v>0</v>
      </c>
      <c r="AE25" s="88">
        <v>0</v>
      </c>
      <c r="AF25" s="88">
        <v>0</v>
      </c>
      <c r="AG25" s="80">
        <v>0</v>
      </c>
      <c r="AH25" s="89">
        <f t="shared" si="3"/>
        <v>0</v>
      </c>
      <c r="AI25" s="13">
        <f t="shared" si="4"/>
        <v>99.21</v>
      </c>
      <c r="AJ25" s="13">
        <f t="shared" si="5"/>
        <v>19</v>
      </c>
      <c r="AK25" s="18">
        <v>0</v>
      </c>
      <c r="AL25" s="13">
        <v>19</v>
      </c>
      <c r="AM25" s="50">
        <f t="shared" si="6"/>
        <v>2.9763000000000002</v>
      </c>
      <c r="AN25" s="104">
        <f t="shared" si="7"/>
        <v>0.89288999999999996</v>
      </c>
      <c r="AO25" s="102">
        <f t="shared" si="8"/>
        <v>0.50597100000000006</v>
      </c>
      <c r="AP25" s="159">
        <f t="shared" si="9"/>
        <v>80.848704767664543</v>
      </c>
      <c r="AQ25" s="18">
        <f t="shared" si="10"/>
        <v>8</v>
      </c>
      <c r="AR25" s="130">
        <f t="shared" si="11"/>
        <v>20</v>
      </c>
      <c r="AS25" s="19">
        <f t="shared" si="12"/>
        <v>19.151295232335453</v>
      </c>
      <c r="AT25" s="107">
        <f t="shared" si="13"/>
        <v>336.55084615384618</v>
      </c>
      <c r="AU25" s="100">
        <f t="shared" si="14"/>
        <v>0</v>
      </c>
      <c r="AV25" s="277">
        <f t="shared" si="15"/>
        <v>0</v>
      </c>
      <c r="AW25" s="48">
        <f t="shared" si="16"/>
        <v>100</v>
      </c>
      <c r="AX25" s="18">
        <f t="shared" si="17"/>
        <v>10</v>
      </c>
      <c r="AY25" s="117">
        <f t="shared" si="18"/>
        <v>25</v>
      </c>
      <c r="AZ25" s="151">
        <v>0</v>
      </c>
      <c r="BA25" s="21">
        <f t="shared" si="19"/>
        <v>0</v>
      </c>
      <c r="BB25" s="20">
        <v>0</v>
      </c>
      <c r="BC25" s="36" t="s">
        <v>359</v>
      </c>
      <c r="BD25" s="20">
        <v>1</v>
      </c>
      <c r="BE25" s="20">
        <f t="shared" si="20"/>
        <v>8</v>
      </c>
      <c r="BF25" s="20">
        <v>2</v>
      </c>
      <c r="BG25" s="20">
        <f t="shared" si="21"/>
        <v>16</v>
      </c>
      <c r="BH25" s="20">
        <v>0</v>
      </c>
      <c r="BI25" s="20">
        <v>2</v>
      </c>
      <c r="BJ25" s="20">
        <v>0</v>
      </c>
      <c r="BK25" s="20">
        <v>0</v>
      </c>
      <c r="BL25" s="20" t="s">
        <v>356</v>
      </c>
      <c r="BM25" s="20" t="s">
        <v>357</v>
      </c>
      <c r="BN25" s="71">
        <f t="shared" si="22"/>
        <v>31</v>
      </c>
      <c r="BO25" s="120">
        <f t="shared" si="23"/>
        <v>53</v>
      </c>
      <c r="BP25" s="70">
        <f t="shared" si="24"/>
        <v>53</v>
      </c>
      <c r="BQ25" s="138">
        <v>6</v>
      </c>
      <c r="BR25" s="138">
        <v>19</v>
      </c>
    </row>
    <row r="26" spans="1:73" s="63" customFormat="1" ht="19.5" thickBot="1" x14ac:dyDescent="0.35">
      <c r="A26" s="67" t="s">
        <v>124</v>
      </c>
      <c r="B26" s="67" t="s">
        <v>145</v>
      </c>
      <c r="C26" s="129" t="s">
        <v>171</v>
      </c>
      <c r="D26" s="148">
        <v>5063</v>
      </c>
      <c r="E26" s="148"/>
      <c r="F26" s="16">
        <v>59.3</v>
      </c>
      <c r="G26" s="18">
        <f t="shared" si="0"/>
        <v>5</v>
      </c>
      <c r="H26" s="117">
        <f t="shared" si="1"/>
        <v>0</v>
      </c>
      <c r="I26" s="68" t="s">
        <v>283</v>
      </c>
      <c r="J26" s="69">
        <f t="shared" si="2"/>
        <v>8</v>
      </c>
      <c r="K26" s="17">
        <v>2</v>
      </c>
      <c r="L26" s="17">
        <v>0</v>
      </c>
      <c r="M26" s="17">
        <v>0</v>
      </c>
      <c r="N26" s="17">
        <v>0</v>
      </c>
      <c r="O26" s="17">
        <v>0</v>
      </c>
      <c r="P26" s="17">
        <v>0</v>
      </c>
      <c r="Q26" s="17">
        <v>0</v>
      </c>
      <c r="R26" s="17">
        <v>0</v>
      </c>
      <c r="S26" s="17">
        <v>0</v>
      </c>
      <c r="T26" s="17">
        <v>0</v>
      </c>
      <c r="U26" s="17">
        <v>0</v>
      </c>
      <c r="V26" s="157">
        <v>3828</v>
      </c>
      <c r="W26" s="157">
        <v>3828</v>
      </c>
      <c r="X26" s="84">
        <v>1</v>
      </c>
      <c r="Y26" s="84">
        <v>0</v>
      </c>
      <c r="Z26" s="84">
        <v>0</v>
      </c>
      <c r="AA26" s="168">
        <v>0</v>
      </c>
      <c r="AB26" s="168">
        <v>0</v>
      </c>
      <c r="AC26" s="168">
        <v>0</v>
      </c>
      <c r="AD26" s="88">
        <v>0</v>
      </c>
      <c r="AE26" s="88">
        <v>0</v>
      </c>
      <c r="AF26" s="88">
        <v>0</v>
      </c>
      <c r="AG26" s="80">
        <v>0</v>
      </c>
      <c r="AH26" s="89">
        <f t="shared" si="3"/>
        <v>1</v>
      </c>
      <c r="AI26" s="13">
        <f t="shared" si="4"/>
        <v>114.84</v>
      </c>
      <c r="AJ26" s="13">
        <f t="shared" si="5"/>
        <v>22</v>
      </c>
      <c r="AK26" s="18">
        <v>0</v>
      </c>
      <c r="AL26" s="13">
        <v>22</v>
      </c>
      <c r="AM26" s="50">
        <f t="shared" si="6"/>
        <v>3.4451999999999998</v>
      </c>
      <c r="AN26" s="104">
        <f t="shared" si="7"/>
        <v>1.03356</v>
      </c>
      <c r="AO26" s="102">
        <f t="shared" si="8"/>
        <v>0.58568399999999998</v>
      </c>
      <c r="AP26" s="178">
        <f t="shared" si="9"/>
        <v>80.842911877394641</v>
      </c>
      <c r="AQ26" s="18">
        <f t="shared" si="10"/>
        <v>8</v>
      </c>
      <c r="AR26" s="117">
        <f t="shared" si="11"/>
        <v>20</v>
      </c>
      <c r="AS26" s="19">
        <f t="shared" si="12"/>
        <v>19.157088122605366</v>
      </c>
      <c r="AT26" s="107">
        <f t="shared" si="13"/>
        <v>100.02852063993677</v>
      </c>
      <c r="AU26" s="100">
        <f t="shared" si="14"/>
        <v>19.751135690302192</v>
      </c>
      <c r="AV26" s="277">
        <f t="shared" si="15"/>
        <v>19.751135690302192</v>
      </c>
      <c r="AW26" s="48">
        <f t="shared" si="16"/>
        <v>80.254495853839032</v>
      </c>
      <c r="AX26" s="18">
        <f t="shared" si="17"/>
        <v>8</v>
      </c>
      <c r="AY26" s="117">
        <f t="shared" si="18"/>
        <v>20</v>
      </c>
      <c r="AZ26" s="151">
        <v>0</v>
      </c>
      <c r="BA26" s="21">
        <f t="shared" si="19"/>
        <v>0</v>
      </c>
      <c r="BB26" s="20">
        <v>0</v>
      </c>
      <c r="BC26" s="36" t="s">
        <v>317</v>
      </c>
      <c r="BD26" s="20">
        <v>2</v>
      </c>
      <c r="BE26" s="20">
        <f t="shared" si="20"/>
        <v>16</v>
      </c>
      <c r="BF26" s="20">
        <v>5</v>
      </c>
      <c r="BG26" s="20">
        <f t="shared" si="21"/>
        <v>40</v>
      </c>
      <c r="BH26" s="28">
        <v>0</v>
      </c>
      <c r="BI26" s="28">
        <v>7</v>
      </c>
      <c r="BJ26" s="28">
        <v>0</v>
      </c>
      <c r="BK26" s="28">
        <v>0</v>
      </c>
      <c r="BL26" s="28" t="s">
        <v>308</v>
      </c>
      <c r="BM26" s="28" t="s">
        <v>308</v>
      </c>
      <c r="BN26" s="71">
        <f t="shared" si="22"/>
        <v>29</v>
      </c>
      <c r="BO26" s="123">
        <f t="shared" si="23"/>
        <v>48</v>
      </c>
      <c r="BP26" s="71">
        <f t="shared" si="24"/>
        <v>48</v>
      </c>
      <c r="BQ26" s="138">
        <v>49</v>
      </c>
      <c r="BR26" s="138">
        <v>23</v>
      </c>
      <c r="BS26" s="62"/>
      <c r="BT26" s="62"/>
      <c r="BU26" s="62"/>
    </row>
    <row r="27" spans="1:73" s="63" customFormat="1" ht="19.5" hidden="1" thickBot="1" x14ac:dyDescent="0.35">
      <c r="A27" s="67" t="s">
        <v>2</v>
      </c>
      <c r="B27" s="67" t="s">
        <v>3</v>
      </c>
      <c r="C27" s="129" t="s">
        <v>18</v>
      </c>
      <c r="D27" s="274">
        <v>4415</v>
      </c>
      <c r="E27" s="148"/>
      <c r="F27" s="16">
        <v>189.9</v>
      </c>
      <c r="G27" s="18">
        <f t="shared" si="0"/>
        <v>10</v>
      </c>
      <c r="H27" s="117">
        <f t="shared" si="1"/>
        <v>3</v>
      </c>
      <c r="I27" s="68" t="s">
        <v>284</v>
      </c>
      <c r="J27" s="69">
        <f t="shared" si="2"/>
        <v>5</v>
      </c>
      <c r="K27" s="24">
        <v>2</v>
      </c>
      <c r="L27" s="24">
        <v>0</v>
      </c>
      <c r="M27" s="24">
        <v>0</v>
      </c>
      <c r="N27" s="24">
        <v>0</v>
      </c>
      <c r="O27" s="24">
        <v>0</v>
      </c>
      <c r="P27" s="24">
        <v>0</v>
      </c>
      <c r="Q27" s="24">
        <v>0</v>
      </c>
      <c r="R27" s="17">
        <v>0</v>
      </c>
      <c r="S27" s="24">
        <v>0</v>
      </c>
      <c r="T27" s="24">
        <v>0</v>
      </c>
      <c r="U27" s="24">
        <v>0</v>
      </c>
      <c r="V27" s="157">
        <v>5331</v>
      </c>
      <c r="W27" s="157">
        <v>5331</v>
      </c>
      <c r="X27" s="84">
        <v>1</v>
      </c>
      <c r="Y27" s="84">
        <v>0</v>
      </c>
      <c r="Z27" s="84">
        <v>0</v>
      </c>
      <c r="AA27" s="168">
        <v>0</v>
      </c>
      <c r="AB27" s="168">
        <v>0</v>
      </c>
      <c r="AC27" s="168">
        <v>0</v>
      </c>
      <c r="AD27" s="88">
        <v>0</v>
      </c>
      <c r="AE27" s="88">
        <v>0</v>
      </c>
      <c r="AF27" s="88">
        <v>0</v>
      </c>
      <c r="AG27" s="80">
        <v>0</v>
      </c>
      <c r="AH27" s="89">
        <f t="shared" si="3"/>
        <v>1</v>
      </c>
      <c r="AI27" s="13">
        <f t="shared" si="4"/>
        <v>159.93</v>
      </c>
      <c r="AJ27" s="13">
        <f t="shared" si="5"/>
        <v>31</v>
      </c>
      <c r="AK27" s="18">
        <v>0</v>
      </c>
      <c r="AL27" s="13">
        <v>31</v>
      </c>
      <c r="AM27" s="50">
        <f t="shared" si="6"/>
        <v>4.7979000000000003</v>
      </c>
      <c r="AN27" s="104">
        <f t="shared" si="7"/>
        <v>1.43937</v>
      </c>
      <c r="AO27" s="102">
        <f t="shared" si="8"/>
        <v>0.81564300000000001</v>
      </c>
      <c r="AP27" s="159">
        <f t="shared" si="9"/>
        <v>80.616519727380734</v>
      </c>
      <c r="AQ27" s="18">
        <f t="shared" si="10"/>
        <v>8</v>
      </c>
      <c r="AR27" s="130">
        <f t="shared" si="11"/>
        <v>20</v>
      </c>
      <c r="AS27" s="19">
        <f t="shared" si="12"/>
        <v>19.38348027261927</v>
      </c>
      <c r="AT27" s="107">
        <f t="shared" si="13"/>
        <v>159.74887882219704</v>
      </c>
      <c r="AU27" s="100">
        <f t="shared" si="14"/>
        <v>22.650056625141563</v>
      </c>
      <c r="AV27" s="277">
        <f t="shared" si="15"/>
        <v>22.650056625141563</v>
      </c>
      <c r="AW27" s="48">
        <f t="shared" si="16"/>
        <v>85.821461288406653</v>
      </c>
      <c r="AX27" s="18">
        <f t="shared" si="17"/>
        <v>8</v>
      </c>
      <c r="AY27" s="117">
        <f t="shared" si="18"/>
        <v>20</v>
      </c>
      <c r="AZ27" s="151">
        <v>1</v>
      </c>
      <c r="BA27" s="21">
        <f t="shared" si="19"/>
        <v>22.650056625141563</v>
      </c>
      <c r="BB27" s="20">
        <v>0</v>
      </c>
      <c r="BC27" s="36" t="s">
        <v>367</v>
      </c>
      <c r="BD27" s="20">
        <v>2</v>
      </c>
      <c r="BE27" s="20">
        <f t="shared" si="20"/>
        <v>16</v>
      </c>
      <c r="BF27" s="20">
        <v>4</v>
      </c>
      <c r="BG27" s="20">
        <f t="shared" si="21"/>
        <v>32</v>
      </c>
      <c r="BH27" s="20">
        <v>0</v>
      </c>
      <c r="BI27" s="20">
        <v>6</v>
      </c>
      <c r="BJ27" s="20">
        <v>0</v>
      </c>
      <c r="BK27" s="20">
        <v>0</v>
      </c>
      <c r="BL27" s="20" t="s">
        <v>356</v>
      </c>
      <c r="BM27" s="20" t="s">
        <v>357</v>
      </c>
      <c r="BN27" s="71">
        <f t="shared" si="22"/>
        <v>31</v>
      </c>
      <c r="BO27" s="123">
        <f t="shared" si="23"/>
        <v>48</v>
      </c>
      <c r="BP27" s="71">
        <f t="shared" si="24"/>
        <v>48</v>
      </c>
      <c r="BQ27" s="138">
        <v>24</v>
      </c>
      <c r="BR27" s="138">
        <v>40</v>
      </c>
      <c r="BS27" s="62"/>
      <c r="BT27" s="62"/>
      <c r="BU27" s="62"/>
    </row>
    <row r="28" spans="1:73" s="63" customFormat="1" ht="19.5" hidden="1" thickBot="1" x14ac:dyDescent="0.35">
      <c r="A28" s="67" t="s">
        <v>124</v>
      </c>
      <c r="B28" s="67" t="s">
        <v>145</v>
      </c>
      <c r="C28" s="129" t="s">
        <v>156</v>
      </c>
      <c r="D28" s="274">
        <v>1759</v>
      </c>
      <c r="E28" s="148"/>
      <c r="F28" s="16">
        <v>16.7</v>
      </c>
      <c r="G28" s="18">
        <f t="shared" si="0"/>
        <v>3</v>
      </c>
      <c r="H28" s="117">
        <f t="shared" si="1"/>
        <v>0</v>
      </c>
      <c r="I28" s="68" t="s">
        <v>283</v>
      </c>
      <c r="J28" s="69">
        <f t="shared" si="2"/>
        <v>8</v>
      </c>
      <c r="K28" s="17">
        <v>1</v>
      </c>
      <c r="L28" s="17">
        <v>0</v>
      </c>
      <c r="M28" s="17">
        <v>0</v>
      </c>
      <c r="N28" s="17">
        <v>0</v>
      </c>
      <c r="O28" s="17">
        <v>0</v>
      </c>
      <c r="P28" s="17">
        <v>0</v>
      </c>
      <c r="Q28" s="17">
        <v>0</v>
      </c>
      <c r="R28" s="17">
        <v>0</v>
      </c>
      <c r="S28" s="17">
        <v>0</v>
      </c>
      <c r="T28" s="17">
        <v>0</v>
      </c>
      <c r="U28" s="17">
        <v>0</v>
      </c>
      <c r="V28" s="157">
        <v>4285</v>
      </c>
      <c r="W28" s="157">
        <v>4285</v>
      </c>
      <c r="X28" s="186">
        <v>0</v>
      </c>
      <c r="Y28" s="186">
        <v>0</v>
      </c>
      <c r="Z28" s="186">
        <v>0</v>
      </c>
      <c r="AA28" s="190">
        <v>0</v>
      </c>
      <c r="AB28" s="190">
        <v>0</v>
      </c>
      <c r="AC28" s="190">
        <v>0</v>
      </c>
      <c r="AD28" s="188">
        <v>0</v>
      </c>
      <c r="AE28" s="188">
        <v>0</v>
      </c>
      <c r="AF28" s="188">
        <v>0</v>
      </c>
      <c r="AG28" s="189">
        <v>0</v>
      </c>
      <c r="AH28" s="89">
        <f t="shared" si="3"/>
        <v>0</v>
      </c>
      <c r="AI28" s="13">
        <f t="shared" si="4"/>
        <v>128.55000000000001</v>
      </c>
      <c r="AJ28" s="13">
        <f t="shared" si="5"/>
        <v>25</v>
      </c>
      <c r="AK28" s="18">
        <v>0</v>
      </c>
      <c r="AL28" s="13">
        <v>25</v>
      </c>
      <c r="AM28" s="50">
        <f t="shared" si="6"/>
        <v>3.8565000000000005</v>
      </c>
      <c r="AN28" s="104">
        <f t="shared" si="7"/>
        <v>1.1569500000000001</v>
      </c>
      <c r="AO28" s="102">
        <f t="shared" si="8"/>
        <v>0.65560499999999999</v>
      </c>
      <c r="AP28" s="159">
        <f t="shared" si="9"/>
        <v>80.552314274601315</v>
      </c>
      <c r="AQ28" s="18">
        <f t="shared" si="10"/>
        <v>8</v>
      </c>
      <c r="AR28" s="130">
        <f t="shared" si="11"/>
        <v>20</v>
      </c>
      <c r="AS28" s="19">
        <f t="shared" si="12"/>
        <v>19.447685725398674</v>
      </c>
      <c r="AT28" s="107">
        <f t="shared" si="13"/>
        <v>322.28851620238771</v>
      </c>
      <c r="AU28" s="100">
        <f t="shared" si="14"/>
        <v>0</v>
      </c>
      <c r="AV28" s="277">
        <f t="shared" si="15"/>
        <v>0</v>
      </c>
      <c r="AW28" s="48">
        <f t="shared" si="16"/>
        <v>100</v>
      </c>
      <c r="AX28" s="18">
        <f t="shared" si="17"/>
        <v>10</v>
      </c>
      <c r="AY28" s="117">
        <f t="shared" si="18"/>
        <v>25</v>
      </c>
      <c r="AZ28" s="151">
        <v>2</v>
      </c>
      <c r="BA28" s="21">
        <f t="shared" si="19"/>
        <v>113.70096645821489</v>
      </c>
      <c r="BB28" s="20">
        <v>0</v>
      </c>
      <c r="BC28" s="36" t="s">
        <v>324</v>
      </c>
      <c r="BD28" s="20">
        <v>1</v>
      </c>
      <c r="BE28" s="20">
        <f t="shared" si="20"/>
        <v>8</v>
      </c>
      <c r="BF28" s="20">
        <v>2</v>
      </c>
      <c r="BG28" s="20">
        <f t="shared" si="21"/>
        <v>16</v>
      </c>
      <c r="BH28" s="28">
        <v>0</v>
      </c>
      <c r="BI28" s="28">
        <v>2</v>
      </c>
      <c r="BJ28" s="28">
        <v>0</v>
      </c>
      <c r="BK28" s="20">
        <v>0</v>
      </c>
      <c r="BL28" s="28" t="s">
        <v>308</v>
      </c>
      <c r="BM28" s="28" t="s">
        <v>308</v>
      </c>
      <c r="BN28" s="71">
        <f t="shared" si="22"/>
        <v>29</v>
      </c>
      <c r="BO28" s="120">
        <f t="shared" si="23"/>
        <v>53</v>
      </c>
      <c r="BP28" s="70">
        <f t="shared" si="24"/>
        <v>53</v>
      </c>
      <c r="BQ28" s="138">
        <v>10</v>
      </c>
      <c r="BR28" s="138">
        <v>17</v>
      </c>
      <c r="BS28" s="62"/>
      <c r="BT28" s="62"/>
      <c r="BU28" s="62"/>
    </row>
    <row r="29" spans="1:73" s="63" customFormat="1" ht="19.5" hidden="1" thickBot="1" x14ac:dyDescent="0.35">
      <c r="A29" s="67" t="s">
        <v>2</v>
      </c>
      <c r="B29" s="67" t="s">
        <v>3</v>
      </c>
      <c r="C29" s="129" t="s">
        <v>14</v>
      </c>
      <c r="D29" s="274">
        <v>987</v>
      </c>
      <c r="E29" s="148"/>
      <c r="F29" s="16">
        <v>52.5</v>
      </c>
      <c r="G29" s="18">
        <f t="shared" si="0"/>
        <v>5</v>
      </c>
      <c r="H29" s="117">
        <f t="shared" si="1"/>
        <v>0</v>
      </c>
      <c r="I29" s="68" t="s">
        <v>283</v>
      </c>
      <c r="J29" s="69">
        <f t="shared" si="2"/>
        <v>8</v>
      </c>
      <c r="K29" s="24">
        <v>1</v>
      </c>
      <c r="L29" s="24">
        <v>0</v>
      </c>
      <c r="M29" s="24">
        <v>0</v>
      </c>
      <c r="N29" s="24">
        <v>0</v>
      </c>
      <c r="O29" s="24">
        <v>0</v>
      </c>
      <c r="P29" s="24">
        <v>0</v>
      </c>
      <c r="Q29" s="24">
        <v>0</v>
      </c>
      <c r="R29" s="17">
        <v>0</v>
      </c>
      <c r="S29" s="24">
        <v>0</v>
      </c>
      <c r="T29" s="24">
        <v>0</v>
      </c>
      <c r="U29" s="24">
        <v>0</v>
      </c>
      <c r="V29" s="157">
        <v>2362</v>
      </c>
      <c r="W29" s="157">
        <v>2362</v>
      </c>
      <c r="X29" s="84">
        <v>0</v>
      </c>
      <c r="Y29" s="84">
        <v>0</v>
      </c>
      <c r="Z29" s="84">
        <v>0</v>
      </c>
      <c r="AA29" s="168">
        <v>0</v>
      </c>
      <c r="AB29" s="168">
        <v>0</v>
      </c>
      <c r="AC29" s="168">
        <v>0</v>
      </c>
      <c r="AD29" s="88">
        <v>0</v>
      </c>
      <c r="AE29" s="88">
        <v>0</v>
      </c>
      <c r="AF29" s="88">
        <v>0</v>
      </c>
      <c r="AG29" s="80">
        <v>0</v>
      </c>
      <c r="AH29" s="89">
        <f t="shared" si="3"/>
        <v>0</v>
      </c>
      <c r="AI29" s="13">
        <f t="shared" si="4"/>
        <v>70.86</v>
      </c>
      <c r="AJ29" s="13">
        <f t="shared" si="5"/>
        <v>14</v>
      </c>
      <c r="AK29" s="18">
        <v>0</v>
      </c>
      <c r="AL29" s="13">
        <v>14</v>
      </c>
      <c r="AM29" s="50">
        <f t="shared" si="6"/>
        <v>2.1257999999999999</v>
      </c>
      <c r="AN29" s="104">
        <f t="shared" si="7"/>
        <v>0.63773999999999997</v>
      </c>
      <c r="AO29" s="102">
        <f t="shared" si="8"/>
        <v>0.36138599999999999</v>
      </c>
      <c r="AP29" s="159">
        <f t="shared" si="9"/>
        <v>80.242732147897271</v>
      </c>
      <c r="AQ29" s="18">
        <f t="shared" si="10"/>
        <v>8</v>
      </c>
      <c r="AR29" s="130">
        <f t="shared" si="11"/>
        <v>20</v>
      </c>
      <c r="AS29" s="19">
        <f t="shared" si="12"/>
        <v>19.757267852102739</v>
      </c>
      <c r="AT29" s="107">
        <f t="shared" si="13"/>
        <v>316.60851063829784</v>
      </c>
      <c r="AU29" s="100">
        <f t="shared" si="14"/>
        <v>0</v>
      </c>
      <c r="AV29" s="277">
        <f t="shared" si="15"/>
        <v>0</v>
      </c>
      <c r="AW29" s="48">
        <f t="shared" si="16"/>
        <v>100</v>
      </c>
      <c r="AX29" s="18">
        <f t="shared" si="17"/>
        <v>10</v>
      </c>
      <c r="AY29" s="117">
        <f t="shared" si="18"/>
        <v>25</v>
      </c>
      <c r="AZ29" s="151">
        <v>0</v>
      </c>
      <c r="BA29" s="21">
        <f t="shared" si="19"/>
        <v>0</v>
      </c>
      <c r="BB29" s="20">
        <v>0</v>
      </c>
      <c r="BC29" s="36" t="s">
        <v>365</v>
      </c>
      <c r="BD29" s="20">
        <v>1</v>
      </c>
      <c r="BE29" s="20">
        <f t="shared" si="20"/>
        <v>8</v>
      </c>
      <c r="BF29" s="20">
        <v>2</v>
      </c>
      <c r="BG29" s="20">
        <f t="shared" si="21"/>
        <v>16</v>
      </c>
      <c r="BH29" s="20">
        <v>0</v>
      </c>
      <c r="BI29" s="20">
        <v>2</v>
      </c>
      <c r="BJ29" s="20">
        <v>0</v>
      </c>
      <c r="BK29" s="20">
        <v>0</v>
      </c>
      <c r="BL29" s="20" t="s">
        <v>356</v>
      </c>
      <c r="BM29" s="20" t="s">
        <v>357</v>
      </c>
      <c r="BN29" s="71">
        <f t="shared" si="22"/>
        <v>31</v>
      </c>
      <c r="BO29" s="120">
        <f t="shared" si="23"/>
        <v>53</v>
      </c>
      <c r="BP29" s="70">
        <f t="shared" si="24"/>
        <v>53</v>
      </c>
      <c r="BQ29" s="138">
        <v>7</v>
      </c>
      <c r="BR29" s="138">
        <v>5</v>
      </c>
    </row>
    <row r="30" spans="1:73" s="63" customFormat="1" ht="19.5" thickBot="1" x14ac:dyDescent="0.35">
      <c r="A30" s="67" t="s">
        <v>216</v>
      </c>
      <c r="B30" s="67" t="s">
        <v>222</v>
      </c>
      <c r="C30" s="129" t="s">
        <v>271</v>
      </c>
      <c r="D30" s="148">
        <v>6524</v>
      </c>
      <c r="E30" s="148"/>
      <c r="F30" s="20">
        <v>326</v>
      </c>
      <c r="G30" s="18">
        <f t="shared" si="0"/>
        <v>10</v>
      </c>
      <c r="H30" s="117">
        <f t="shared" si="1"/>
        <v>3</v>
      </c>
      <c r="I30" s="68" t="s">
        <v>283</v>
      </c>
      <c r="J30" s="69">
        <f t="shared" si="2"/>
        <v>8</v>
      </c>
      <c r="K30" s="17">
        <v>2</v>
      </c>
      <c r="L30" s="17">
        <v>0</v>
      </c>
      <c r="M30" s="17">
        <v>0</v>
      </c>
      <c r="N30" s="17">
        <v>0</v>
      </c>
      <c r="O30" s="17">
        <v>0</v>
      </c>
      <c r="P30" s="17">
        <v>0</v>
      </c>
      <c r="Q30" s="17">
        <v>0</v>
      </c>
      <c r="R30" s="17">
        <v>0</v>
      </c>
      <c r="S30" s="17">
        <v>0</v>
      </c>
      <c r="T30" s="17">
        <v>0</v>
      </c>
      <c r="U30" s="17">
        <v>0</v>
      </c>
      <c r="V30" s="157">
        <v>5220</v>
      </c>
      <c r="W30" s="157">
        <v>5220</v>
      </c>
      <c r="X30" s="84">
        <v>1</v>
      </c>
      <c r="Y30" s="84">
        <v>0</v>
      </c>
      <c r="Z30" s="84">
        <v>0</v>
      </c>
      <c r="AA30" s="168">
        <v>0</v>
      </c>
      <c r="AB30" s="168">
        <v>0</v>
      </c>
      <c r="AC30" s="168">
        <v>0</v>
      </c>
      <c r="AD30" s="88">
        <v>0</v>
      </c>
      <c r="AE30" s="88">
        <v>0</v>
      </c>
      <c r="AF30" s="88">
        <v>0</v>
      </c>
      <c r="AG30" s="80">
        <v>0</v>
      </c>
      <c r="AH30" s="89">
        <f t="shared" si="3"/>
        <v>1</v>
      </c>
      <c r="AI30" s="13">
        <f t="shared" si="4"/>
        <v>156.6</v>
      </c>
      <c r="AJ30" s="13">
        <f t="shared" si="5"/>
        <v>31</v>
      </c>
      <c r="AK30" s="18">
        <v>1</v>
      </c>
      <c r="AL30" s="13">
        <v>30</v>
      </c>
      <c r="AM30" s="50">
        <f t="shared" si="6"/>
        <v>4.6979999999999995</v>
      </c>
      <c r="AN30" s="104">
        <f t="shared" si="7"/>
        <v>1.4094</v>
      </c>
      <c r="AO30" s="102">
        <f t="shared" si="8"/>
        <v>0.79865999999999981</v>
      </c>
      <c r="AP30" s="178">
        <f t="shared" si="9"/>
        <v>80.204342273307788</v>
      </c>
      <c r="AQ30" s="18">
        <f t="shared" si="10"/>
        <v>8</v>
      </c>
      <c r="AR30" s="130">
        <f t="shared" si="11"/>
        <v>20</v>
      </c>
      <c r="AS30" s="19">
        <f t="shared" si="12"/>
        <v>19.795657726692209</v>
      </c>
      <c r="AT30" s="107">
        <f t="shared" si="13"/>
        <v>105.85622317596565</v>
      </c>
      <c r="AU30" s="100">
        <f t="shared" si="14"/>
        <v>15.328019619865113</v>
      </c>
      <c r="AV30" s="277">
        <f t="shared" si="15"/>
        <v>15.328019619865113</v>
      </c>
      <c r="AW30" s="48">
        <f t="shared" si="16"/>
        <v>85.519963626148623</v>
      </c>
      <c r="AX30" s="18">
        <f t="shared" si="17"/>
        <v>8</v>
      </c>
      <c r="AY30" s="117">
        <f t="shared" si="18"/>
        <v>20</v>
      </c>
      <c r="AZ30" s="151">
        <v>0</v>
      </c>
      <c r="BA30" s="21">
        <f t="shared" si="19"/>
        <v>0</v>
      </c>
      <c r="BB30" s="28">
        <v>0</v>
      </c>
      <c r="BC30" s="37" t="s">
        <v>306</v>
      </c>
      <c r="BD30" s="28">
        <v>2</v>
      </c>
      <c r="BE30" s="20">
        <f t="shared" si="20"/>
        <v>16</v>
      </c>
      <c r="BF30" s="28">
        <v>4</v>
      </c>
      <c r="BG30" s="20">
        <f t="shared" si="21"/>
        <v>32</v>
      </c>
      <c r="BH30" s="28">
        <v>0</v>
      </c>
      <c r="BI30" s="28">
        <v>5</v>
      </c>
      <c r="BJ30" s="28">
        <v>0</v>
      </c>
      <c r="BK30" s="28">
        <v>0</v>
      </c>
      <c r="BL30" s="28" t="s">
        <v>308</v>
      </c>
      <c r="BM30" s="28" t="s">
        <v>309</v>
      </c>
      <c r="BN30" s="71">
        <f t="shared" si="22"/>
        <v>34</v>
      </c>
      <c r="BO30" s="120">
        <f t="shared" si="23"/>
        <v>51</v>
      </c>
      <c r="BP30" s="70">
        <f t="shared" si="24"/>
        <v>51</v>
      </c>
      <c r="BQ30" s="138">
        <v>45</v>
      </c>
      <c r="BR30" s="138">
        <v>50</v>
      </c>
    </row>
    <row r="31" spans="1:73" s="63" customFormat="1" ht="19.5" thickBot="1" x14ac:dyDescent="0.35">
      <c r="A31" s="67" t="s">
        <v>2</v>
      </c>
      <c r="B31" s="67" t="s">
        <v>36</v>
      </c>
      <c r="C31" s="129" t="s">
        <v>49</v>
      </c>
      <c r="D31" s="148">
        <v>135981</v>
      </c>
      <c r="E31" s="164">
        <v>117546</v>
      </c>
      <c r="F31" s="23">
        <v>1398.6</v>
      </c>
      <c r="G31" s="18">
        <f t="shared" si="0"/>
        <v>10</v>
      </c>
      <c r="H31" s="117">
        <f t="shared" si="1"/>
        <v>8</v>
      </c>
      <c r="I31" s="68" t="s">
        <v>285</v>
      </c>
      <c r="J31" s="69">
        <f t="shared" si="2"/>
        <v>3</v>
      </c>
      <c r="K31" s="26">
        <v>5</v>
      </c>
      <c r="L31" s="26">
        <v>1</v>
      </c>
      <c r="M31" s="26">
        <v>2</v>
      </c>
      <c r="N31" s="26">
        <v>1</v>
      </c>
      <c r="O31" s="26">
        <v>0</v>
      </c>
      <c r="P31" s="26">
        <v>0</v>
      </c>
      <c r="Q31" s="26">
        <v>0</v>
      </c>
      <c r="R31" s="17">
        <v>0</v>
      </c>
      <c r="S31" s="26">
        <v>0</v>
      </c>
      <c r="T31" s="26">
        <v>0</v>
      </c>
      <c r="U31" s="26">
        <v>0</v>
      </c>
      <c r="V31" s="157">
        <v>67652</v>
      </c>
      <c r="W31" s="157">
        <v>67652</v>
      </c>
      <c r="X31" s="84">
        <v>15</v>
      </c>
      <c r="Y31" s="84">
        <v>0</v>
      </c>
      <c r="Z31" s="84">
        <v>0</v>
      </c>
      <c r="AA31" s="168">
        <v>2</v>
      </c>
      <c r="AB31" s="168">
        <v>0</v>
      </c>
      <c r="AC31" s="168">
        <v>0</v>
      </c>
      <c r="AD31" s="88">
        <v>5</v>
      </c>
      <c r="AE31" s="88">
        <v>0</v>
      </c>
      <c r="AF31" s="88">
        <v>0</v>
      </c>
      <c r="AG31" s="80">
        <v>0</v>
      </c>
      <c r="AH31" s="89">
        <f t="shared" si="3"/>
        <v>22</v>
      </c>
      <c r="AI31" s="13">
        <f t="shared" si="4"/>
        <v>2029.56</v>
      </c>
      <c r="AJ31" s="13">
        <f t="shared" si="5"/>
        <v>404</v>
      </c>
      <c r="AK31" s="18">
        <v>9</v>
      </c>
      <c r="AL31" s="13">
        <v>395</v>
      </c>
      <c r="AM31" s="50">
        <f t="shared" si="6"/>
        <v>60.886800000000001</v>
      </c>
      <c r="AN31" s="104">
        <f t="shared" si="7"/>
        <v>18.26604</v>
      </c>
      <c r="AO31" s="102">
        <f t="shared" si="8"/>
        <v>10.350756000000001</v>
      </c>
      <c r="AP31" s="178">
        <f t="shared" si="9"/>
        <v>80.094207611502</v>
      </c>
      <c r="AQ31" s="18">
        <f t="shared" si="10"/>
        <v>8</v>
      </c>
      <c r="AR31" s="130">
        <f t="shared" si="11"/>
        <v>20</v>
      </c>
      <c r="AS31" s="19">
        <f t="shared" si="12"/>
        <v>19.905792388498</v>
      </c>
      <c r="AT31" s="107">
        <f t="shared" si="13"/>
        <v>65.820663180885575</v>
      </c>
      <c r="AU31" s="100">
        <f t="shared" si="14"/>
        <v>11.030952853707504</v>
      </c>
      <c r="AV31" s="277">
        <f t="shared" si="15"/>
        <v>16.178730852104341</v>
      </c>
      <c r="AW31" s="48">
        <f t="shared" si="16"/>
        <v>75.419982008320659</v>
      </c>
      <c r="AX31" s="18">
        <f t="shared" si="17"/>
        <v>8</v>
      </c>
      <c r="AY31" s="117">
        <f t="shared" si="18"/>
        <v>20</v>
      </c>
      <c r="AZ31" s="151">
        <v>25</v>
      </c>
      <c r="BA31" s="21">
        <f t="shared" si="19"/>
        <v>18.384921422845839</v>
      </c>
      <c r="BB31" s="20">
        <v>1</v>
      </c>
      <c r="BC31" s="36"/>
      <c r="BD31" s="20">
        <v>23</v>
      </c>
      <c r="BE31" s="20">
        <f t="shared" si="20"/>
        <v>184</v>
      </c>
      <c r="BF31" s="20">
        <v>13</v>
      </c>
      <c r="BG31" s="20">
        <f t="shared" si="21"/>
        <v>104</v>
      </c>
      <c r="BH31" s="20">
        <v>4</v>
      </c>
      <c r="BI31" s="20">
        <v>24</v>
      </c>
      <c r="BJ31" s="20">
        <v>5</v>
      </c>
      <c r="BK31" s="20">
        <v>0</v>
      </c>
      <c r="BL31" s="20" t="s">
        <v>356</v>
      </c>
      <c r="BM31" s="20" t="s">
        <v>357</v>
      </c>
      <c r="BN31" s="71">
        <f t="shared" si="22"/>
        <v>34</v>
      </c>
      <c r="BO31" s="120">
        <f t="shared" si="23"/>
        <v>56</v>
      </c>
      <c r="BP31" s="70">
        <f t="shared" si="24"/>
        <v>51</v>
      </c>
      <c r="BQ31" s="138">
        <v>484</v>
      </c>
      <c r="BR31" s="138">
        <v>446</v>
      </c>
      <c r="BS31" s="62"/>
      <c r="BT31" s="62"/>
      <c r="BU31" s="62"/>
    </row>
    <row r="32" spans="1:73" s="63" customFormat="1" ht="19.5" thickBot="1" x14ac:dyDescent="0.35">
      <c r="A32" s="67" t="s">
        <v>58</v>
      </c>
      <c r="B32" s="67" t="s">
        <v>59</v>
      </c>
      <c r="C32" s="129" t="s">
        <v>73</v>
      </c>
      <c r="D32" s="148">
        <v>72227</v>
      </c>
      <c r="E32" s="148"/>
      <c r="F32" s="23">
        <v>4776.7</v>
      </c>
      <c r="G32" s="18">
        <f t="shared" si="0"/>
        <v>10</v>
      </c>
      <c r="H32" s="117">
        <f t="shared" si="1"/>
        <v>10</v>
      </c>
      <c r="I32" s="68" t="s">
        <v>285</v>
      </c>
      <c r="J32" s="69">
        <f t="shared" si="2"/>
        <v>3</v>
      </c>
      <c r="K32" s="17">
        <v>3</v>
      </c>
      <c r="L32" s="17">
        <v>1</v>
      </c>
      <c r="M32" s="17">
        <v>1</v>
      </c>
      <c r="N32" s="17">
        <v>0</v>
      </c>
      <c r="O32" s="17">
        <v>0</v>
      </c>
      <c r="P32" s="17">
        <v>0</v>
      </c>
      <c r="Q32" s="17">
        <v>0</v>
      </c>
      <c r="R32" s="17">
        <v>0</v>
      </c>
      <c r="S32" s="17">
        <v>0</v>
      </c>
      <c r="T32" s="17">
        <v>0</v>
      </c>
      <c r="U32" s="17">
        <v>0</v>
      </c>
      <c r="V32" s="157">
        <v>45410</v>
      </c>
      <c r="W32" s="157">
        <v>45410</v>
      </c>
      <c r="X32" s="84">
        <v>13</v>
      </c>
      <c r="Y32" s="84">
        <v>0</v>
      </c>
      <c r="Z32" s="84">
        <v>0</v>
      </c>
      <c r="AA32" s="168">
        <v>3</v>
      </c>
      <c r="AB32" s="168">
        <v>0</v>
      </c>
      <c r="AC32" s="168">
        <v>0</v>
      </c>
      <c r="AD32" s="88">
        <v>4</v>
      </c>
      <c r="AE32" s="88">
        <v>0</v>
      </c>
      <c r="AF32" s="88">
        <v>0</v>
      </c>
      <c r="AG32" s="80">
        <v>0</v>
      </c>
      <c r="AH32" s="89">
        <f t="shared" si="3"/>
        <v>20</v>
      </c>
      <c r="AI32" s="13">
        <f t="shared" si="4"/>
        <v>1362.3</v>
      </c>
      <c r="AJ32" s="13">
        <f t="shared" si="5"/>
        <v>275</v>
      </c>
      <c r="AK32" s="18">
        <v>7</v>
      </c>
      <c r="AL32" s="13">
        <v>268</v>
      </c>
      <c r="AM32" s="50">
        <f t="shared" si="6"/>
        <v>40.869</v>
      </c>
      <c r="AN32" s="104">
        <f t="shared" si="7"/>
        <v>12.2607</v>
      </c>
      <c r="AO32" s="102">
        <f t="shared" si="8"/>
        <v>6.94773</v>
      </c>
      <c r="AP32" s="178">
        <f t="shared" si="9"/>
        <v>79.813550612934009</v>
      </c>
      <c r="AQ32" s="18">
        <f t="shared" si="10"/>
        <v>8</v>
      </c>
      <c r="AR32" s="130">
        <f t="shared" si="11"/>
        <v>20</v>
      </c>
      <c r="AS32" s="19">
        <f t="shared" si="12"/>
        <v>20.186449387065991</v>
      </c>
      <c r="AT32" s="107">
        <f t="shared" si="13"/>
        <v>83.1786312597782</v>
      </c>
      <c r="AU32" s="100">
        <f t="shared" si="14"/>
        <v>17.998809309537982</v>
      </c>
      <c r="AV32" s="276">
        <f t="shared" si="15"/>
        <v>27.690475860827668</v>
      </c>
      <c r="AW32" s="48">
        <f t="shared" si="16"/>
        <v>66.709627891872202</v>
      </c>
      <c r="AX32" s="18">
        <f t="shared" si="17"/>
        <v>5</v>
      </c>
      <c r="AY32" s="117">
        <f t="shared" si="18"/>
        <v>8</v>
      </c>
      <c r="AZ32" s="151">
        <v>24</v>
      </c>
      <c r="BA32" s="21">
        <f t="shared" si="19"/>
        <v>33.228571032993202</v>
      </c>
      <c r="BB32" s="20">
        <v>1</v>
      </c>
      <c r="BC32" s="36"/>
      <c r="BD32" s="20">
        <v>13</v>
      </c>
      <c r="BE32" s="20">
        <f t="shared" si="20"/>
        <v>104</v>
      </c>
      <c r="BF32" s="20">
        <v>8</v>
      </c>
      <c r="BG32" s="20">
        <f t="shared" si="21"/>
        <v>64</v>
      </c>
      <c r="BH32" s="20">
        <v>3</v>
      </c>
      <c r="BI32" s="20">
        <v>7</v>
      </c>
      <c r="BJ32" s="20">
        <v>5</v>
      </c>
      <c r="BK32" s="20">
        <v>0</v>
      </c>
      <c r="BL32" s="20" t="s">
        <v>308</v>
      </c>
      <c r="BM32" s="20" t="s">
        <v>309</v>
      </c>
      <c r="BN32" s="71">
        <f t="shared" si="22"/>
        <v>31</v>
      </c>
      <c r="BO32" s="120">
        <f t="shared" si="23"/>
        <v>46</v>
      </c>
      <c r="BP32" s="70">
        <f t="shared" si="24"/>
        <v>41</v>
      </c>
      <c r="BQ32" s="138">
        <v>437</v>
      </c>
      <c r="BR32" s="138">
        <v>472</v>
      </c>
      <c r="BS32" s="62"/>
      <c r="BT32" s="62"/>
      <c r="BU32" s="62"/>
    </row>
    <row r="33" spans="1:73" s="63" customFormat="1" ht="19.5" thickBot="1" x14ac:dyDescent="0.35">
      <c r="A33" s="67" t="s">
        <v>216</v>
      </c>
      <c r="B33" s="67" t="s">
        <v>245</v>
      </c>
      <c r="C33" s="129" t="s">
        <v>253</v>
      </c>
      <c r="D33" s="148">
        <v>30707</v>
      </c>
      <c r="E33" s="148"/>
      <c r="F33" s="20">
        <v>391.7</v>
      </c>
      <c r="G33" s="18">
        <f t="shared" si="0"/>
        <v>10</v>
      </c>
      <c r="H33" s="117">
        <f t="shared" si="1"/>
        <v>3</v>
      </c>
      <c r="I33" s="68" t="s">
        <v>285</v>
      </c>
      <c r="J33" s="69">
        <f t="shared" si="2"/>
        <v>3</v>
      </c>
      <c r="K33" s="17">
        <v>5</v>
      </c>
      <c r="L33" s="17">
        <v>2</v>
      </c>
      <c r="M33" s="17">
        <v>0</v>
      </c>
      <c r="N33" s="17">
        <v>0</v>
      </c>
      <c r="O33" s="17">
        <v>0</v>
      </c>
      <c r="P33" s="17">
        <v>0</v>
      </c>
      <c r="Q33" s="17">
        <v>0</v>
      </c>
      <c r="R33" s="17">
        <v>0</v>
      </c>
      <c r="S33" s="17">
        <v>0</v>
      </c>
      <c r="T33" s="17">
        <v>0</v>
      </c>
      <c r="U33" s="17">
        <v>0</v>
      </c>
      <c r="V33" s="157">
        <v>17309</v>
      </c>
      <c r="W33" s="157">
        <v>17309</v>
      </c>
      <c r="X33" s="84">
        <v>1</v>
      </c>
      <c r="Y33" s="84">
        <v>0</v>
      </c>
      <c r="Z33" s="84">
        <v>0</v>
      </c>
      <c r="AA33" s="168">
        <v>1</v>
      </c>
      <c r="AB33" s="168">
        <v>0</v>
      </c>
      <c r="AC33" s="168">
        <v>0</v>
      </c>
      <c r="AD33" s="88">
        <v>1</v>
      </c>
      <c r="AE33" s="88">
        <v>0</v>
      </c>
      <c r="AF33" s="88">
        <v>0</v>
      </c>
      <c r="AG33" s="80">
        <v>0</v>
      </c>
      <c r="AH33" s="89">
        <f t="shared" si="3"/>
        <v>3</v>
      </c>
      <c r="AI33" s="13">
        <f t="shared" si="4"/>
        <v>519.27</v>
      </c>
      <c r="AJ33" s="13">
        <f t="shared" si="5"/>
        <v>107</v>
      </c>
      <c r="AK33" s="18">
        <v>0</v>
      </c>
      <c r="AL33" s="13">
        <v>107</v>
      </c>
      <c r="AM33" s="50">
        <f t="shared" si="6"/>
        <v>15.578099999999999</v>
      </c>
      <c r="AN33" s="104">
        <f t="shared" si="7"/>
        <v>4.6734299999999998</v>
      </c>
      <c r="AO33" s="102">
        <f t="shared" si="8"/>
        <v>2.6482769999999998</v>
      </c>
      <c r="AP33" s="178">
        <f t="shared" si="9"/>
        <v>79.39414947907639</v>
      </c>
      <c r="AQ33" s="18">
        <f t="shared" si="10"/>
        <v>8</v>
      </c>
      <c r="AR33" s="117">
        <f t="shared" si="11"/>
        <v>20</v>
      </c>
      <c r="AS33" s="19">
        <f t="shared" si="12"/>
        <v>20.605850520923603</v>
      </c>
      <c r="AT33" s="107">
        <f t="shared" si="13"/>
        <v>74.575201094213043</v>
      </c>
      <c r="AU33" s="100">
        <f t="shared" si="14"/>
        <v>3.2565864460872112</v>
      </c>
      <c r="AV33" s="277">
        <f t="shared" si="15"/>
        <v>9.7697593382616343</v>
      </c>
      <c r="AW33" s="48">
        <f t="shared" si="16"/>
        <v>86.899452908052893</v>
      </c>
      <c r="AX33" s="18">
        <f t="shared" si="17"/>
        <v>8</v>
      </c>
      <c r="AY33" s="117">
        <f t="shared" si="18"/>
        <v>20</v>
      </c>
      <c r="AZ33" s="151">
        <v>4</v>
      </c>
      <c r="BA33" s="21">
        <f t="shared" si="19"/>
        <v>13.026345784348845</v>
      </c>
      <c r="BB33" s="20">
        <v>0</v>
      </c>
      <c r="BC33" s="36"/>
      <c r="BD33" s="20">
        <v>3</v>
      </c>
      <c r="BE33" s="20">
        <f t="shared" si="20"/>
        <v>24</v>
      </c>
      <c r="BF33" s="20">
        <v>10</v>
      </c>
      <c r="BG33" s="20">
        <f t="shared" si="21"/>
        <v>80</v>
      </c>
      <c r="BH33" s="20">
        <v>0</v>
      </c>
      <c r="BI33" s="20">
        <v>11</v>
      </c>
      <c r="BJ33" s="20">
        <v>5</v>
      </c>
      <c r="BK33" s="20">
        <v>0</v>
      </c>
      <c r="BL33" s="20" t="s">
        <v>308</v>
      </c>
      <c r="BM33" s="20" t="s">
        <v>309</v>
      </c>
      <c r="BN33" s="116">
        <f t="shared" si="22"/>
        <v>34</v>
      </c>
      <c r="BO33" s="133">
        <f t="shared" si="23"/>
        <v>51</v>
      </c>
      <c r="BP33" s="116">
        <f t="shared" si="24"/>
        <v>46</v>
      </c>
      <c r="BQ33" s="137">
        <v>106</v>
      </c>
      <c r="BR33" s="137">
        <v>167</v>
      </c>
    </row>
    <row r="34" spans="1:73" s="63" customFormat="1" ht="19.5" thickBot="1" x14ac:dyDescent="0.35">
      <c r="A34" s="67" t="s">
        <v>124</v>
      </c>
      <c r="B34" s="67" t="s">
        <v>192</v>
      </c>
      <c r="C34" s="129" t="s">
        <v>205</v>
      </c>
      <c r="D34" s="148">
        <v>5814</v>
      </c>
      <c r="E34" s="148"/>
      <c r="F34" s="16">
        <v>61.2</v>
      </c>
      <c r="G34" s="18">
        <f t="shared" si="0"/>
        <v>5</v>
      </c>
      <c r="H34" s="117">
        <f t="shared" si="1"/>
        <v>0</v>
      </c>
      <c r="I34" s="68" t="s">
        <v>282</v>
      </c>
      <c r="J34" s="69">
        <f t="shared" si="2"/>
        <v>10</v>
      </c>
      <c r="K34" s="17">
        <v>3</v>
      </c>
      <c r="L34" s="17">
        <v>1</v>
      </c>
      <c r="M34" s="17">
        <v>0</v>
      </c>
      <c r="N34" s="17">
        <v>0</v>
      </c>
      <c r="O34" s="17">
        <v>0</v>
      </c>
      <c r="P34" s="17">
        <v>0</v>
      </c>
      <c r="Q34" s="17">
        <v>0</v>
      </c>
      <c r="R34" s="17">
        <v>0</v>
      </c>
      <c r="S34" s="17">
        <v>0</v>
      </c>
      <c r="T34" s="17">
        <v>0</v>
      </c>
      <c r="U34" s="17">
        <v>0</v>
      </c>
      <c r="V34" s="157">
        <v>6853</v>
      </c>
      <c r="W34" s="157">
        <v>6853</v>
      </c>
      <c r="X34" s="186">
        <v>1</v>
      </c>
      <c r="Y34" s="186">
        <v>0</v>
      </c>
      <c r="Z34" s="186">
        <v>0</v>
      </c>
      <c r="AA34" s="190">
        <v>0</v>
      </c>
      <c r="AB34" s="190">
        <v>0</v>
      </c>
      <c r="AC34" s="190">
        <v>0</v>
      </c>
      <c r="AD34" s="188">
        <v>0</v>
      </c>
      <c r="AE34" s="188">
        <v>0</v>
      </c>
      <c r="AF34" s="188">
        <v>0</v>
      </c>
      <c r="AG34" s="189">
        <v>0</v>
      </c>
      <c r="AH34" s="89">
        <f t="shared" si="3"/>
        <v>1</v>
      </c>
      <c r="AI34" s="13">
        <f t="shared" si="4"/>
        <v>205.59</v>
      </c>
      <c r="AJ34" s="13">
        <f t="shared" si="5"/>
        <v>43</v>
      </c>
      <c r="AK34" s="18">
        <v>0</v>
      </c>
      <c r="AL34" s="13">
        <v>43</v>
      </c>
      <c r="AM34" s="50">
        <f t="shared" si="6"/>
        <v>6.1677</v>
      </c>
      <c r="AN34" s="104">
        <f t="shared" si="7"/>
        <v>1.8503100000000001</v>
      </c>
      <c r="AO34" s="102">
        <f t="shared" si="8"/>
        <v>1.0485089999999999</v>
      </c>
      <c r="AP34" s="178">
        <f t="shared" si="9"/>
        <v>79.084585826158857</v>
      </c>
      <c r="AQ34" s="18">
        <f t="shared" si="10"/>
        <v>8</v>
      </c>
      <c r="AR34" s="130">
        <f t="shared" si="11"/>
        <v>20</v>
      </c>
      <c r="AS34" s="19">
        <f t="shared" si="12"/>
        <v>20.915414173841139</v>
      </c>
      <c r="AT34" s="107">
        <f t="shared" si="13"/>
        <v>155.94287925696594</v>
      </c>
      <c r="AU34" s="100">
        <f t="shared" si="14"/>
        <v>17.199862401100791</v>
      </c>
      <c r="AV34" s="277">
        <f t="shared" si="15"/>
        <v>17.199862401100791</v>
      </c>
      <c r="AW34" s="48">
        <f t="shared" si="16"/>
        <v>88.970408598934156</v>
      </c>
      <c r="AX34" s="18">
        <f t="shared" si="17"/>
        <v>8</v>
      </c>
      <c r="AY34" s="117">
        <f t="shared" si="18"/>
        <v>20</v>
      </c>
      <c r="AZ34" s="151">
        <v>1</v>
      </c>
      <c r="BA34" s="21">
        <f t="shared" si="19"/>
        <v>17.199862401100791</v>
      </c>
      <c r="BB34" s="20">
        <v>1</v>
      </c>
      <c r="BC34" s="36"/>
      <c r="BD34" s="20">
        <v>5</v>
      </c>
      <c r="BE34" s="20">
        <v>3</v>
      </c>
      <c r="BF34" s="20">
        <v>6</v>
      </c>
      <c r="BG34" s="20">
        <f t="shared" si="21"/>
        <v>48</v>
      </c>
      <c r="BH34" s="20">
        <v>1</v>
      </c>
      <c r="BI34" s="20">
        <v>10</v>
      </c>
      <c r="BJ34" s="20">
        <v>0</v>
      </c>
      <c r="BK34" s="20">
        <v>0</v>
      </c>
      <c r="BL34" s="20" t="s">
        <v>308</v>
      </c>
      <c r="BM34" s="20" t="s">
        <v>309</v>
      </c>
      <c r="BN34" s="71">
        <f t="shared" si="22"/>
        <v>31</v>
      </c>
      <c r="BO34" s="120">
        <f t="shared" si="23"/>
        <v>50</v>
      </c>
      <c r="BP34" s="70">
        <f t="shared" si="24"/>
        <v>50</v>
      </c>
      <c r="BQ34" s="138">
        <v>21</v>
      </c>
      <c r="BR34" s="138">
        <v>32</v>
      </c>
    </row>
    <row r="35" spans="1:73" s="63" customFormat="1" ht="19.5" hidden="1" thickBot="1" x14ac:dyDescent="0.35">
      <c r="A35" s="67" t="s">
        <v>2</v>
      </c>
      <c r="B35" s="67" t="s">
        <v>3</v>
      </c>
      <c r="C35" s="129" t="s">
        <v>291</v>
      </c>
      <c r="D35" s="274">
        <v>4049</v>
      </c>
      <c r="E35" s="148"/>
      <c r="F35" s="16">
        <v>42.6</v>
      </c>
      <c r="G35" s="18">
        <f t="shared" si="0"/>
        <v>3</v>
      </c>
      <c r="H35" s="117">
        <f t="shared" si="1"/>
        <v>0</v>
      </c>
      <c r="I35" s="68" t="s">
        <v>282</v>
      </c>
      <c r="J35" s="69">
        <f t="shared" si="2"/>
        <v>10</v>
      </c>
      <c r="K35" s="24">
        <v>2</v>
      </c>
      <c r="L35" s="24">
        <v>1</v>
      </c>
      <c r="M35" s="24">
        <v>0</v>
      </c>
      <c r="N35" s="24">
        <v>0</v>
      </c>
      <c r="O35" s="24">
        <v>0</v>
      </c>
      <c r="P35" s="24">
        <v>0</v>
      </c>
      <c r="Q35" s="24">
        <v>0</v>
      </c>
      <c r="R35" s="17">
        <v>0</v>
      </c>
      <c r="S35" s="24">
        <v>0</v>
      </c>
      <c r="T35" s="24">
        <v>0</v>
      </c>
      <c r="U35" s="24">
        <v>0</v>
      </c>
      <c r="V35" s="157">
        <v>4441</v>
      </c>
      <c r="W35" s="157">
        <v>4441</v>
      </c>
      <c r="X35" s="84">
        <v>1</v>
      </c>
      <c r="Y35" s="84">
        <v>0</v>
      </c>
      <c r="Z35" s="84">
        <v>0</v>
      </c>
      <c r="AA35" s="168">
        <v>0</v>
      </c>
      <c r="AB35" s="168">
        <v>0</v>
      </c>
      <c r="AC35" s="168">
        <v>0</v>
      </c>
      <c r="AD35" s="88">
        <v>0</v>
      </c>
      <c r="AE35" s="88">
        <v>0</v>
      </c>
      <c r="AF35" s="88">
        <v>0</v>
      </c>
      <c r="AG35" s="80">
        <v>0</v>
      </c>
      <c r="AH35" s="89">
        <f t="shared" si="3"/>
        <v>1</v>
      </c>
      <c r="AI35" s="13">
        <f t="shared" si="4"/>
        <v>133.22999999999999</v>
      </c>
      <c r="AJ35" s="13">
        <f t="shared" si="5"/>
        <v>28</v>
      </c>
      <c r="AK35" s="18">
        <v>1</v>
      </c>
      <c r="AL35" s="13">
        <v>27</v>
      </c>
      <c r="AM35" s="50">
        <f t="shared" si="6"/>
        <v>3.9968999999999992</v>
      </c>
      <c r="AN35" s="104">
        <f t="shared" si="7"/>
        <v>1.1990699999999999</v>
      </c>
      <c r="AO35" s="102">
        <f t="shared" si="8"/>
        <v>0.67947299999999988</v>
      </c>
      <c r="AP35" s="159">
        <f t="shared" si="9"/>
        <v>78.983712377092246</v>
      </c>
      <c r="AQ35" s="18">
        <f t="shared" si="10"/>
        <v>8</v>
      </c>
      <c r="AR35" s="130">
        <f t="shared" si="11"/>
        <v>20</v>
      </c>
      <c r="AS35" s="19">
        <f t="shared" si="12"/>
        <v>21.016287622907758</v>
      </c>
      <c r="AT35" s="107">
        <f t="shared" si="13"/>
        <v>145.10849592491971</v>
      </c>
      <c r="AU35" s="100">
        <f t="shared" si="14"/>
        <v>24.69745616201531</v>
      </c>
      <c r="AV35" s="276">
        <f t="shared" si="15"/>
        <v>24.69745616201531</v>
      </c>
      <c r="AW35" s="48">
        <f t="shared" si="16"/>
        <v>82.980006784169291</v>
      </c>
      <c r="AX35" s="18">
        <f t="shared" si="17"/>
        <v>8</v>
      </c>
      <c r="AY35" s="117">
        <f t="shared" si="18"/>
        <v>20</v>
      </c>
      <c r="AZ35" s="151">
        <v>0</v>
      </c>
      <c r="BA35" s="21">
        <f t="shared" si="19"/>
        <v>0</v>
      </c>
      <c r="BB35" s="20">
        <v>0</v>
      </c>
      <c r="BC35" s="36" t="s">
        <v>368</v>
      </c>
      <c r="BD35" s="20">
        <v>1</v>
      </c>
      <c r="BE35" s="20">
        <f t="shared" ref="BE35:BE66" si="25">+BD35*8</f>
        <v>8</v>
      </c>
      <c r="BF35" s="20">
        <v>3</v>
      </c>
      <c r="BG35" s="20">
        <f t="shared" si="21"/>
        <v>24</v>
      </c>
      <c r="BH35" s="20">
        <v>0</v>
      </c>
      <c r="BI35" s="20">
        <v>4</v>
      </c>
      <c r="BJ35" s="20">
        <v>0</v>
      </c>
      <c r="BK35" s="20">
        <v>0</v>
      </c>
      <c r="BL35" s="20" t="s">
        <v>356</v>
      </c>
      <c r="BM35" s="20" t="s">
        <v>357</v>
      </c>
      <c r="BN35" s="71">
        <f t="shared" si="22"/>
        <v>29</v>
      </c>
      <c r="BO35" s="120">
        <f t="shared" si="23"/>
        <v>50</v>
      </c>
      <c r="BP35" s="70">
        <f t="shared" si="24"/>
        <v>50</v>
      </c>
      <c r="BQ35" s="138">
        <v>11</v>
      </c>
      <c r="BR35" s="138">
        <v>28</v>
      </c>
    </row>
    <row r="36" spans="1:73" s="63" customFormat="1" ht="19.5" thickBot="1" x14ac:dyDescent="0.35">
      <c r="A36" s="67" t="s">
        <v>216</v>
      </c>
      <c r="B36" s="67" t="s">
        <v>222</v>
      </c>
      <c r="C36" s="129" t="s">
        <v>275</v>
      </c>
      <c r="D36" s="148">
        <v>7795</v>
      </c>
      <c r="E36" s="148"/>
      <c r="F36" s="20">
        <v>407.3</v>
      </c>
      <c r="G36" s="18">
        <f t="shared" si="0"/>
        <v>10</v>
      </c>
      <c r="H36" s="117">
        <f t="shared" si="1"/>
        <v>3</v>
      </c>
      <c r="I36" s="68" t="s">
        <v>284</v>
      </c>
      <c r="J36" s="69">
        <f t="shared" si="2"/>
        <v>5</v>
      </c>
      <c r="K36" s="17">
        <v>1</v>
      </c>
      <c r="L36" s="17">
        <v>0</v>
      </c>
      <c r="M36" s="17">
        <v>0</v>
      </c>
      <c r="N36" s="17">
        <v>1</v>
      </c>
      <c r="O36" s="17">
        <v>0</v>
      </c>
      <c r="P36" s="17">
        <v>0</v>
      </c>
      <c r="Q36" s="17">
        <v>0</v>
      </c>
      <c r="R36" s="17">
        <v>0</v>
      </c>
      <c r="S36" s="17">
        <v>0</v>
      </c>
      <c r="T36" s="17">
        <v>0</v>
      </c>
      <c r="U36" s="17">
        <v>0</v>
      </c>
      <c r="V36" s="157">
        <v>5062</v>
      </c>
      <c r="W36" s="157">
        <v>5062</v>
      </c>
      <c r="X36" s="84">
        <v>0</v>
      </c>
      <c r="Y36" s="84">
        <v>0</v>
      </c>
      <c r="Z36" s="84">
        <v>0</v>
      </c>
      <c r="AA36" s="168">
        <v>0</v>
      </c>
      <c r="AB36" s="168">
        <v>0</v>
      </c>
      <c r="AC36" s="168">
        <v>0</v>
      </c>
      <c r="AD36" s="88">
        <v>0</v>
      </c>
      <c r="AE36" s="88">
        <v>0</v>
      </c>
      <c r="AF36" s="88">
        <v>0</v>
      </c>
      <c r="AG36" s="80">
        <v>0</v>
      </c>
      <c r="AH36" s="89">
        <f t="shared" si="3"/>
        <v>0</v>
      </c>
      <c r="AI36" s="13">
        <f t="shared" si="4"/>
        <v>151.86000000000001</v>
      </c>
      <c r="AJ36" s="13">
        <f t="shared" si="5"/>
        <v>34</v>
      </c>
      <c r="AK36" s="18">
        <v>0</v>
      </c>
      <c r="AL36" s="13">
        <v>34</v>
      </c>
      <c r="AM36" s="50">
        <f t="shared" si="6"/>
        <v>4.5558000000000005</v>
      </c>
      <c r="AN36" s="104">
        <f t="shared" si="7"/>
        <v>1.3667400000000001</v>
      </c>
      <c r="AO36" s="102">
        <f t="shared" si="8"/>
        <v>0.77448600000000012</v>
      </c>
      <c r="AP36" s="178">
        <f t="shared" si="9"/>
        <v>77.610957460819179</v>
      </c>
      <c r="AQ36" s="18">
        <f t="shared" si="10"/>
        <v>8</v>
      </c>
      <c r="AR36" s="117">
        <f t="shared" si="11"/>
        <v>20</v>
      </c>
      <c r="AS36" s="19">
        <f t="shared" si="12"/>
        <v>22.389042539180824</v>
      </c>
      <c r="AT36" s="107">
        <f t="shared" si="13"/>
        <v>85.914381013470191</v>
      </c>
      <c r="AU36" s="100">
        <f t="shared" si="14"/>
        <v>0</v>
      </c>
      <c r="AV36" s="277">
        <f t="shared" si="15"/>
        <v>0</v>
      </c>
      <c r="AW36" s="48">
        <f t="shared" si="16"/>
        <v>100</v>
      </c>
      <c r="AX36" s="18">
        <f t="shared" si="17"/>
        <v>10</v>
      </c>
      <c r="AY36" s="117">
        <f t="shared" si="18"/>
        <v>25</v>
      </c>
      <c r="AZ36" s="151">
        <v>2</v>
      </c>
      <c r="BA36" s="21">
        <f t="shared" si="19"/>
        <v>25.657472738935219</v>
      </c>
      <c r="BB36" s="28">
        <v>0</v>
      </c>
      <c r="BC36" s="37" t="s">
        <v>307</v>
      </c>
      <c r="BD36" s="28">
        <v>2</v>
      </c>
      <c r="BE36" s="20">
        <f t="shared" si="25"/>
        <v>16</v>
      </c>
      <c r="BF36" s="28">
        <v>2</v>
      </c>
      <c r="BG36" s="20">
        <f t="shared" si="21"/>
        <v>16</v>
      </c>
      <c r="BH36" s="28">
        <v>0</v>
      </c>
      <c r="BI36" s="28">
        <v>4</v>
      </c>
      <c r="BJ36" s="20">
        <v>10</v>
      </c>
      <c r="BK36" s="28">
        <v>0</v>
      </c>
      <c r="BL36" s="28" t="s">
        <v>308</v>
      </c>
      <c r="BM36" s="28" t="s">
        <v>309</v>
      </c>
      <c r="BN36" s="70">
        <f t="shared" si="22"/>
        <v>43</v>
      </c>
      <c r="BO36" s="120">
        <f t="shared" si="23"/>
        <v>63</v>
      </c>
      <c r="BP36" s="71">
        <f t="shared" si="24"/>
        <v>53</v>
      </c>
      <c r="BQ36" s="138">
        <v>43</v>
      </c>
      <c r="BR36" s="138">
        <v>42</v>
      </c>
    </row>
    <row r="37" spans="1:73" s="63" customFormat="1" x14ac:dyDescent="0.3">
      <c r="A37" s="67" t="s">
        <v>124</v>
      </c>
      <c r="B37" s="67" t="s">
        <v>192</v>
      </c>
      <c r="C37" s="129" t="s">
        <v>215</v>
      </c>
      <c r="D37" s="148">
        <v>82258</v>
      </c>
      <c r="E37" s="148"/>
      <c r="F37" s="16">
        <v>569.4</v>
      </c>
      <c r="G37" s="18">
        <f t="shared" si="0"/>
        <v>10</v>
      </c>
      <c r="H37" s="117">
        <f t="shared" si="1"/>
        <v>5</v>
      </c>
      <c r="I37" s="68" t="s">
        <v>285</v>
      </c>
      <c r="J37" s="69">
        <f t="shared" si="2"/>
        <v>3</v>
      </c>
      <c r="K37" s="17">
        <v>8</v>
      </c>
      <c r="L37" s="17">
        <v>2</v>
      </c>
      <c r="M37" s="17">
        <v>2</v>
      </c>
      <c r="N37" s="17">
        <v>1</v>
      </c>
      <c r="O37" s="17">
        <v>1</v>
      </c>
      <c r="P37" s="17">
        <v>1</v>
      </c>
      <c r="Q37" s="17">
        <v>0</v>
      </c>
      <c r="R37" s="17">
        <v>1</v>
      </c>
      <c r="S37" s="17">
        <v>0</v>
      </c>
      <c r="T37" s="17">
        <v>0</v>
      </c>
      <c r="U37" s="17">
        <v>0</v>
      </c>
      <c r="V37" s="157">
        <v>70685</v>
      </c>
      <c r="W37" s="157">
        <v>70685</v>
      </c>
      <c r="X37" s="193">
        <v>6</v>
      </c>
      <c r="Y37" s="193">
        <v>5</v>
      </c>
      <c r="Z37" s="193">
        <v>49</v>
      </c>
      <c r="AA37" s="194">
        <v>3</v>
      </c>
      <c r="AB37" s="194">
        <v>0</v>
      </c>
      <c r="AC37" s="194">
        <v>2</v>
      </c>
      <c r="AD37" s="195">
        <v>2</v>
      </c>
      <c r="AE37" s="195">
        <v>5</v>
      </c>
      <c r="AF37" s="195">
        <v>6</v>
      </c>
      <c r="AG37" s="196">
        <v>10</v>
      </c>
      <c r="AH37" s="89">
        <f t="shared" si="3"/>
        <v>88</v>
      </c>
      <c r="AI37" s="13">
        <f t="shared" si="4"/>
        <v>2120.5500000000002</v>
      </c>
      <c r="AJ37" s="13">
        <f t="shared" si="5"/>
        <v>477</v>
      </c>
      <c r="AK37" s="18">
        <v>17</v>
      </c>
      <c r="AL37" s="13">
        <v>460</v>
      </c>
      <c r="AM37" s="50">
        <f t="shared" si="6"/>
        <v>63.616500000000002</v>
      </c>
      <c r="AN37" s="104">
        <f t="shared" si="7"/>
        <v>19.084950000000003</v>
      </c>
      <c r="AO37" s="102">
        <f t="shared" si="8"/>
        <v>10.814805000000002</v>
      </c>
      <c r="AP37" s="178">
        <f t="shared" si="9"/>
        <v>77.505835750159164</v>
      </c>
      <c r="AQ37" s="18">
        <f t="shared" si="10"/>
        <v>8</v>
      </c>
      <c r="AR37" s="130">
        <f t="shared" si="11"/>
        <v>20</v>
      </c>
      <c r="AS37" s="19">
        <f t="shared" si="12"/>
        <v>22.494164249840843</v>
      </c>
      <c r="AT37" s="107">
        <f t="shared" si="13"/>
        <v>113.68651681295438</v>
      </c>
      <c r="AU37" s="100">
        <f t="shared" si="14"/>
        <v>72.941233679398962</v>
      </c>
      <c r="AV37" s="128">
        <f t="shared" si="15"/>
        <v>106.98047606311847</v>
      </c>
      <c r="AW37" s="48">
        <f t="shared" si="16"/>
        <v>5.8987124751734541</v>
      </c>
      <c r="AX37" s="18">
        <f t="shared" si="17"/>
        <v>0</v>
      </c>
      <c r="AY37" s="117">
        <f t="shared" si="18"/>
        <v>0</v>
      </c>
      <c r="AZ37" s="151">
        <v>13</v>
      </c>
      <c r="BA37" s="21">
        <f t="shared" si="19"/>
        <v>15.803933963869776</v>
      </c>
      <c r="BB37" s="20">
        <v>1</v>
      </c>
      <c r="BC37" s="36"/>
      <c r="BD37" s="20">
        <v>15</v>
      </c>
      <c r="BE37" s="20">
        <f t="shared" si="25"/>
        <v>120</v>
      </c>
      <c r="BF37" s="20">
        <v>25</v>
      </c>
      <c r="BG37" s="20">
        <f t="shared" si="21"/>
        <v>200</v>
      </c>
      <c r="BH37" s="20">
        <v>12</v>
      </c>
      <c r="BI37" s="20">
        <v>24</v>
      </c>
      <c r="BJ37" s="20">
        <v>5</v>
      </c>
      <c r="BK37" s="20">
        <v>15</v>
      </c>
      <c r="BL37" s="20" t="s">
        <v>308</v>
      </c>
      <c r="BM37" s="20" t="s">
        <v>309</v>
      </c>
      <c r="BN37" s="71">
        <f t="shared" si="22"/>
        <v>26</v>
      </c>
      <c r="BO37" s="123">
        <f t="shared" si="23"/>
        <v>33</v>
      </c>
      <c r="BP37" s="70">
        <f t="shared" si="24"/>
        <v>43</v>
      </c>
      <c r="BQ37" s="138">
        <v>523</v>
      </c>
      <c r="BR37" s="138">
        <v>833</v>
      </c>
      <c r="BS37" s="62"/>
      <c r="BT37" s="62"/>
      <c r="BU37" s="62"/>
    </row>
    <row r="38" spans="1:73" s="63" customFormat="1" ht="19.5" thickBot="1" x14ac:dyDescent="0.35">
      <c r="A38" s="67" t="s">
        <v>2</v>
      </c>
      <c r="B38" s="67" t="s">
        <v>36</v>
      </c>
      <c r="C38" s="129" t="s">
        <v>50</v>
      </c>
      <c r="D38" s="148">
        <v>11728</v>
      </c>
      <c r="E38" s="148"/>
      <c r="F38" s="16">
        <v>254.4</v>
      </c>
      <c r="G38" s="18">
        <f t="shared" ref="G38:G69" si="26">IFERROR(IF(F38&lt;10,0,IF(F38&lt;50,3,IF(F38&lt;75,5,IF(F38&lt;100,8,10)))),"")</f>
        <v>10</v>
      </c>
      <c r="H38" s="117">
        <f t="shared" ref="H38:H69" si="27">IFERROR(IF(F38&lt;100,0,IF(F38&lt;500,3,IF(F38&lt;1000,5,IF(F38&lt;2000,8,10)))),"")</f>
        <v>3</v>
      </c>
      <c r="I38" s="68" t="s">
        <v>285</v>
      </c>
      <c r="J38" s="69">
        <f t="shared" ref="J38:J69" si="28">VLOOKUP(I38,ponderacion,2,FALSE)</f>
        <v>3</v>
      </c>
      <c r="K38" s="26">
        <v>1</v>
      </c>
      <c r="L38" s="26">
        <v>1</v>
      </c>
      <c r="M38" s="26">
        <v>0</v>
      </c>
      <c r="N38" s="26">
        <v>0</v>
      </c>
      <c r="O38" s="26">
        <v>0</v>
      </c>
      <c r="P38" s="26">
        <v>0</v>
      </c>
      <c r="Q38" s="26">
        <v>0</v>
      </c>
      <c r="R38" s="17">
        <v>0</v>
      </c>
      <c r="S38" s="26">
        <v>0</v>
      </c>
      <c r="T38" s="26">
        <v>0</v>
      </c>
      <c r="U38" s="26">
        <v>0</v>
      </c>
      <c r="V38" s="157">
        <v>8743</v>
      </c>
      <c r="W38" s="157">
        <v>8743</v>
      </c>
      <c r="X38" s="199">
        <v>0</v>
      </c>
      <c r="Y38" s="199">
        <v>0</v>
      </c>
      <c r="Z38" s="199">
        <v>0</v>
      </c>
      <c r="AA38" s="208">
        <v>0</v>
      </c>
      <c r="AB38" s="208">
        <v>0</v>
      </c>
      <c r="AC38" s="208">
        <v>0</v>
      </c>
      <c r="AD38" s="216">
        <v>0</v>
      </c>
      <c r="AE38" s="216">
        <v>0</v>
      </c>
      <c r="AF38" s="216">
        <v>0</v>
      </c>
      <c r="AG38" s="224">
        <v>0</v>
      </c>
      <c r="AH38" s="89">
        <f t="shared" ref="AH38:AH69" si="29">SUM(X38:AG38)</f>
        <v>0</v>
      </c>
      <c r="AI38" s="13">
        <f t="shared" ref="AI38:AI69" si="30">+(V38*3)/100</f>
        <v>262.29000000000002</v>
      </c>
      <c r="AJ38" s="13">
        <f t="shared" ref="AJ38:AJ69" si="31">+AK38+AL38</f>
        <v>59</v>
      </c>
      <c r="AK38" s="18">
        <v>1</v>
      </c>
      <c r="AL38" s="13">
        <v>58</v>
      </c>
      <c r="AM38" s="50">
        <f t="shared" ref="AM38:AM69" si="32">(AI38*3)/100</f>
        <v>7.8687000000000014</v>
      </c>
      <c r="AN38" s="104">
        <f t="shared" ref="AN38:AN69" si="33">(AM38*30)/100</f>
        <v>2.3606100000000003</v>
      </c>
      <c r="AO38" s="102">
        <f t="shared" ref="AO38:AO69" si="34">(AM38*17)/100</f>
        <v>1.3376790000000003</v>
      </c>
      <c r="AP38" s="178">
        <f t="shared" ref="AP38:AP69" si="35">IFERROR(((AI38-AJ38)/AI38)*100,"")</f>
        <v>77.505814175149652</v>
      </c>
      <c r="AQ38" s="18">
        <f t="shared" ref="AQ38:AQ69" si="36">IFERROR(IF(AP38&lt;10,0,IF(AP38&lt;50,3,IF(AP38&lt;75,5,IF(AP38&lt;100,8,10)))),"")</f>
        <v>8</v>
      </c>
      <c r="AR38" s="117">
        <f t="shared" ref="AR38:AR69" si="37">IFERROR(IF(AP38&lt;10,0,IF(AP38&lt;50,3,IF(AP38&lt;75,8,IF(AP38&lt;100,20,25)))),"")</f>
        <v>20</v>
      </c>
      <c r="AS38" s="19">
        <f t="shared" ref="AS38:AS69" si="38">IFERROR(AJ38/AI38*100,0)</f>
        <v>22.494185824850355</v>
      </c>
      <c r="AT38" s="107">
        <f t="shared" ref="AT38:AT69" si="39">(SUM(AM38:AO38)/D38)*100000</f>
        <v>98.62712312414736</v>
      </c>
      <c r="AU38" s="100">
        <f t="shared" ref="AU38:AU69" si="40">((SUM(X38:Z38)/D38)*100000)</f>
        <v>0</v>
      </c>
      <c r="AV38" s="277">
        <f t="shared" ref="AV38:AV69" si="41">(AH38/D38)*100000</f>
        <v>0</v>
      </c>
      <c r="AW38" s="48">
        <f t="shared" ref="AW38:AW69" si="42">IFERROR(((AT38-AV38)/AT38)*100,"")</f>
        <v>100</v>
      </c>
      <c r="AX38" s="18">
        <f t="shared" ref="AX38:AX69" si="43">IFERROR(IF(AW38&lt;10,0,IF(AW38&lt;50,3,IF(AW38&lt;75,5,IF(AW38&lt;100,8,10)))),"")</f>
        <v>10</v>
      </c>
      <c r="AY38" s="117">
        <f t="shared" ref="AY38:AY69" si="44">IFERROR(IF(AW38&lt;10,0,IF(AW38&lt;50,3,IF(AW38&lt;75,8,IF(AW38&lt;100,20,25)))),"")</f>
        <v>25</v>
      </c>
      <c r="AZ38" s="151">
        <v>2</v>
      </c>
      <c r="BA38" s="21">
        <f t="shared" ref="BA38:BA69" si="45">(AZ38/D38)*100000</f>
        <v>17.053206002728512</v>
      </c>
      <c r="BB38" s="20">
        <v>0</v>
      </c>
      <c r="BC38" s="36"/>
      <c r="BD38" s="20">
        <v>1</v>
      </c>
      <c r="BE38" s="20">
        <f t="shared" si="25"/>
        <v>8</v>
      </c>
      <c r="BF38" s="20">
        <v>5</v>
      </c>
      <c r="BG38" s="20">
        <f t="shared" si="21"/>
        <v>40</v>
      </c>
      <c r="BH38" s="20">
        <v>1</v>
      </c>
      <c r="BI38" s="20">
        <v>10</v>
      </c>
      <c r="BJ38" s="20">
        <v>10</v>
      </c>
      <c r="BK38" s="20">
        <v>0</v>
      </c>
      <c r="BL38" s="20" t="s">
        <v>356</v>
      </c>
      <c r="BM38" s="20" t="s">
        <v>357</v>
      </c>
      <c r="BN38" s="71">
        <f t="shared" ref="BN38:BN69" si="46">+G38+J38+AQ38+AX38+BJ38</f>
        <v>41</v>
      </c>
      <c r="BO38" s="123">
        <f t="shared" ref="BO38:BO69" si="47">+H38+J38+AR38+AY38+BJ38</f>
        <v>61</v>
      </c>
      <c r="BP38" s="127">
        <f t="shared" ref="BP38:BP69" si="48">+H38+J38+AR38+AY38+BK38</f>
        <v>51</v>
      </c>
      <c r="BQ38" s="138">
        <v>56</v>
      </c>
      <c r="BR38" s="138">
        <v>81</v>
      </c>
      <c r="BS38" s="62"/>
      <c r="BT38" s="62"/>
      <c r="BU38" s="62"/>
    </row>
    <row r="39" spans="1:73" s="63" customFormat="1" ht="19.5" thickBot="1" x14ac:dyDescent="0.35">
      <c r="A39" s="67" t="s">
        <v>124</v>
      </c>
      <c r="B39" s="67" t="s">
        <v>125</v>
      </c>
      <c r="C39" s="129" t="s">
        <v>126</v>
      </c>
      <c r="D39" s="148">
        <v>15842</v>
      </c>
      <c r="E39" s="148"/>
      <c r="F39" s="16">
        <v>147.19999999999999</v>
      </c>
      <c r="G39" s="18">
        <f t="shared" si="26"/>
        <v>10</v>
      </c>
      <c r="H39" s="117">
        <f t="shared" si="27"/>
        <v>3</v>
      </c>
      <c r="I39" s="68" t="s">
        <v>284</v>
      </c>
      <c r="J39" s="69">
        <f t="shared" si="28"/>
        <v>5</v>
      </c>
      <c r="K39" s="17">
        <v>1</v>
      </c>
      <c r="L39" s="17">
        <v>1</v>
      </c>
      <c r="M39" s="17">
        <v>0</v>
      </c>
      <c r="N39" s="17">
        <v>1</v>
      </c>
      <c r="O39" s="17">
        <v>0</v>
      </c>
      <c r="P39" s="17">
        <v>0</v>
      </c>
      <c r="Q39" s="17">
        <v>0</v>
      </c>
      <c r="R39" s="17">
        <v>0</v>
      </c>
      <c r="S39" s="17">
        <v>0</v>
      </c>
      <c r="T39" s="17">
        <v>0</v>
      </c>
      <c r="U39" s="17">
        <v>0</v>
      </c>
      <c r="V39" s="157">
        <v>14739</v>
      </c>
      <c r="W39" s="157">
        <v>14739</v>
      </c>
      <c r="X39" s="84">
        <v>0</v>
      </c>
      <c r="Y39" s="84">
        <v>0</v>
      </c>
      <c r="Z39" s="84">
        <v>0</v>
      </c>
      <c r="AA39" s="168">
        <v>0</v>
      </c>
      <c r="AB39" s="168">
        <v>0</v>
      </c>
      <c r="AC39" s="168">
        <v>0</v>
      </c>
      <c r="AD39" s="88">
        <v>0</v>
      </c>
      <c r="AE39" s="88">
        <v>0</v>
      </c>
      <c r="AF39" s="88">
        <v>0</v>
      </c>
      <c r="AG39" s="80">
        <v>0</v>
      </c>
      <c r="AH39" s="89">
        <f t="shared" si="29"/>
        <v>0</v>
      </c>
      <c r="AI39" s="13">
        <f t="shared" si="30"/>
        <v>442.17</v>
      </c>
      <c r="AJ39" s="13">
        <f t="shared" si="31"/>
        <v>100</v>
      </c>
      <c r="AK39" s="18">
        <v>0</v>
      </c>
      <c r="AL39" s="13">
        <v>100</v>
      </c>
      <c r="AM39" s="50">
        <f t="shared" si="32"/>
        <v>13.2651</v>
      </c>
      <c r="AN39" s="104">
        <f t="shared" si="33"/>
        <v>3.9795300000000005</v>
      </c>
      <c r="AO39" s="102">
        <f t="shared" si="34"/>
        <v>2.2550669999999999</v>
      </c>
      <c r="AP39" s="178">
        <f t="shared" si="35"/>
        <v>77.384263970870933</v>
      </c>
      <c r="AQ39" s="18">
        <f t="shared" si="36"/>
        <v>8</v>
      </c>
      <c r="AR39" s="130">
        <f t="shared" si="37"/>
        <v>20</v>
      </c>
      <c r="AS39" s="19">
        <f t="shared" si="38"/>
        <v>22.615736029129067</v>
      </c>
      <c r="AT39" s="107">
        <f t="shared" si="39"/>
        <v>123.0886062365863</v>
      </c>
      <c r="AU39" s="100">
        <f t="shared" si="40"/>
        <v>0</v>
      </c>
      <c r="AV39" s="277">
        <f t="shared" si="41"/>
        <v>0</v>
      </c>
      <c r="AW39" s="48">
        <f t="shared" si="42"/>
        <v>100</v>
      </c>
      <c r="AX39" s="18">
        <f t="shared" si="43"/>
        <v>10</v>
      </c>
      <c r="AY39" s="117">
        <f t="shared" si="44"/>
        <v>25</v>
      </c>
      <c r="AZ39" s="151">
        <v>1</v>
      </c>
      <c r="BA39" s="21">
        <f t="shared" si="45"/>
        <v>6.3123343012245927</v>
      </c>
      <c r="BB39" s="20">
        <v>1</v>
      </c>
      <c r="BC39" s="36"/>
      <c r="BD39" s="20">
        <v>14</v>
      </c>
      <c r="BE39" s="20">
        <f t="shared" si="25"/>
        <v>112</v>
      </c>
      <c r="BF39" s="20">
        <v>11</v>
      </c>
      <c r="BG39" s="20">
        <f t="shared" si="21"/>
        <v>88</v>
      </c>
      <c r="BH39" s="28">
        <v>2</v>
      </c>
      <c r="BI39" s="28">
        <v>11</v>
      </c>
      <c r="BJ39" s="28">
        <v>10</v>
      </c>
      <c r="BK39" s="20">
        <v>0</v>
      </c>
      <c r="BL39" s="28" t="s">
        <v>308</v>
      </c>
      <c r="BM39" s="28" t="s">
        <v>309</v>
      </c>
      <c r="BN39" s="70">
        <f t="shared" si="46"/>
        <v>43</v>
      </c>
      <c r="BO39" s="120">
        <f t="shared" si="47"/>
        <v>63</v>
      </c>
      <c r="BP39" s="70">
        <f t="shared" si="48"/>
        <v>53</v>
      </c>
      <c r="BQ39" s="138">
        <v>80</v>
      </c>
      <c r="BR39" s="138">
        <v>37</v>
      </c>
    </row>
    <row r="40" spans="1:73" s="63" customFormat="1" ht="19.5" thickBot="1" x14ac:dyDescent="0.35">
      <c r="A40" s="67" t="s">
        <v>216</v>
      </c>
      <c r="B40" s="67" t="s">
        <v>228</v>
      </c>
      <c r="C40" s="129" t="s">
        <v>242</v>
      </c>
      <c r="D40" s="148">
        <v>14887</v>
      </c>
      <c r="E40" s="148"/>
      <c r="F40" s="20">
        <v>2155.8000000000002</v>
      </c>
      <c r="G40" s="18">
        <f t="shared" si="26"/>
        <v>10</v>
      </c>
      <c r="H40" s="117">
        <f t="shared" si="27"/>
        <v>10</v>
      </c>
      <c r="I40" s="68" t="s">
        <v>284</v>
      </c>
      <c r="J40" s="69">
        <f t="shared" si="28"/>
        <v>5</v>
      </c>
      <c r="K40" s="17">
        <v>5</v>
      </c>
      <c r="L40" s="17">
        <v>0</v>
      </c>
      <c r="M40" s="17">
        <v>0</v>
      </c>
      <c r="N40" s="17">
        <v>0</v>
      </c>
      <c r="O40" s="17">
        <v>0</v>
      </c>
      <c r="P40" s="17">
        <v>0</v>
      </c>
      <c r="Q40" s="17">
        <v>0</v>
      </c>
      <c r="R40" s="17">
        <v>0</v>
      </c>
      <c r="S40" s="17">
        <v>0</v>
      </c>
      <c r="T40" s="17">
        <v>0</v>
      </c>
      <c r="U40" s="17">
        <v>0</v>
      </c>
      <c r="V40" s="157">
        <v>8617</v>
      </c>
      <c r="W40" s="157">
        <v>8617</v>
      </c>
      <c r="X40" s="84">
        <v>1</v>
      </c>
      <c r="Y40" s="84">
        <v>0</v>
      </c>
      <c r="Z40" s="84">
        <v>0</v>
      </c>
      <c r="AA40" s="168">
        <v>0</v>
      </c>
      <c r="AB40" s="168">
        <v>0</v>
      </c>
      <c r="AC40" s="168">
        <v>0</v>
      </c>
      <c r="AD40" s="88">
        <v>3</v>
      </c>
      <c r="AE40" s="88">
        <v>0</v>
      </c>
      <c r="AF40" s="88">
        <v>0</v>
      </c>
      <c r="AG40" s="80">
        <v>0</v>
      </c>
      <c r="AH40" s="89">
        <f t="shared" si="29"/>
        <v>4</v>
      </c>
      <c r="AI40" s="13">
        <f t="shared" si="30"/>
        <v>258.51</v>
      </c>
      <c r="AJ40" s="13">
        <f t="shared" si="31"/>
        <v>59</v>
      </c>
      <c r="AK40" s="18">
        <v>0</v>
      </c>
      <c r="AL40" s="13">
        <v>59</v>
      </c>
      <c r="AM40" s="50">
        <f t="shared" si="32"/>
        <v>7.7553000000000001</v>
      </c>
      <c r="AN40" s="104">
        <f t="shared" si="33"/>
        <v>2.3265899999999999</v>
      </c>
      <c r="AO40" s="102">
        <f t="shared" si="34"/>
        <v>1.3184010000000002</v>
      </c>
      <c r="AP40" s="178">
        <f t="shared" si="35"/>
        <v>77.176898379172954</v>
      </c>
      <c r="AQ40" s="18">
        <f t="shared" si="36"/>
        <v>8</v>
      </c>
      <c r="AR40" s="130">
        <f t="shared" si="37"/>
        <v>20</v>
      </c>
      <c r="AS40" s="19">
        <f t="shared" si="38"/>
        <v>22.82310162082705</v>
      </c>
      <c r="AT40" s="107">
        <f t="shared" si="39"/>
        <v>76.578833881910384</v>
      </c>
      <c r="AU40" s="100">
        <f t="shared" si="40"/>
        <v>6.7172701014307785</v>
      </c>
      <c r="AV40" s="276">
        <f t="shared" si="41"/>
        <v>26.869080405723114</v>
      </c>
      <c r="AW40" s="48">
        <f t="shared" si="42"/>
        <v>64.913176339095202</v>
      </c>
      <c r="AX40" s="18">
        <f t="shared" si="43"/>
        <v>5</v>
      </c>
      <c r="AY40" s="117">
        <f t="shared" si="44"/>
        <v>8</v>
      </c>
      <c r="AZ40" s="151">
        <v>3</v>
      </c>
      <c r="BA40" s="21">
        <f t="shared" si="45"/>
        <v>20.151810304292333</v>
      </c>
      <c r="BB40" s="20">
        <v>0</v>
      </c>
      <c r="BC40" s="36"/>
      <c r="BD40" s="20">
        <v>1</v>
      </c>
      <c r="BE40" s="20">
        <f t="shared" si="25"/>
        <v>8</v>
      </c>
      <c r="BF40" s="20">
        <v>4</v>
      </c>
      <c r="BG40" s="20">
        <f t="shared" si="21"/>
        <v>32</v>
      </c>
      <c r="BH40" s="20">
        <v>0</v>
      </c>
      <c r="BI40" s="20">
        <v>14</v>
      </c>
      <c r="BJ40" s="20">
        <v>0</v>
      </c>
      <c r="BK40" s="28">
        <v>0</v>
      </c>
      <c r="BL40" s="20" t="s">
        <v>308</v>
      </c>
      <c r="BM40" s="20" t="s">
        <v>309</v>
      </c>
      <c r="BN40" s="71">
        <f t="shared" si="46"/>
        <v>28</v>
      </c>
      <c r="BO40" s="123">
        <f t="shared" si="47"/>
        <v>43</v>
      </c>
      <c r="BP40" s="71">
        <f t="shared" si="48"/>
        <v>43</v>
      </c>
      <c r="BQ40" s="138">
        <v>31</v>
      </c>
      <c r="BR40" s="138">
        <v>50</v>
      </c>
    </row>
    <row r="41" spans="1:73" s="63" customFormat="1" ht="19.5" thickBot="1" x14ac:dyDescent="0.35">
      <c r="A41" s="67" t="s">
        <v>2</v>
      </c>
      <c r="B41" s="67" t="s">
        <v>3</v>
      </c>
      <c r="C41" s="129" t="s">
        <v>7</v>
      </c>
      <c r="D41" s="148">
        <v>6775</v>
      </c>
      <c r="E41" s="148"/>
      <c r="F41" s="16">
        <v>130.80000000000001</v>
      </c>
      <c r="G41" s="18">
        <f t="shared" si="26"/>
        <v>10</v>
      </c>
      <c r="H41" s="117">
        <f t="shared" si="27"/>
        <v>3</v>
      </c>
      <c r="I41" s="68" t="s">
        <v>284</v>
      </c>
      <c r="J41" s="69">
        <f t="shared" si="28"/>
        <v>5</v>
      </c>
      <c r="K41" s="24">
        <v>4</v>
      </c>
      <c r="L41" s="24">
        <v>1</v>
      </c>
      <c r="M41" s="24">
        <v>0</v>
      </c>
      <c r="N41" s="24">
        <v>0</v>
      </c>
      <c r="O41" s="24">
        <v>0</v>
      </c>
      <c r="P41" s="24">
        <v>0</v>
      </c>
      <c r="Q41" s="24">
        <v>0</v>
      </c>
      <c r="R41" s="17">
        <v>0</v>
      </c>
      <c r="S41" s="24">
        <v>0</v>
      </c>
      <c r="T41" s="24">
        <v>0</v>
      </c>
      <c r="U41" s="24">
        <v>0</v>
      </c>
      <c r="V41" s="157">
        <v>8087</v>
      </c>
      <c r="W41" s="157">
        <v>8087</v>
      </c>
      <c r="X41" s="84">
        <v>0</v>
      </c>
      <c r="Y41" s="84">
        <v>0</v>
      </c>
      <c r="Z41" s="84">
        <v>0</v>
      </c>
      <c r="AA41" s="168">
        <v>0</v>
      </c>
      <c r="AB41" s="168">
        <v>0</v>
      </c>
      <c r="AC41" s="168">
        <v>0</v>
      </c>
      <c r="AD41" s="88">
        <v>1</v>
      </c>
      <c r="AE41" s="88">
        <v>0</v>
      </c>
      <c r="AF41" s="88">
        <v>0</v>
      </c>
      <c r="AG41" s="80">
        <v>0</v>
      </c>
      <c r="AH41" s="89">
        <f t="shared" si="29"/>
        <v>1</v>
      </c>
      <c r="AI41" s="13">
        <f t="shared" si="30"/>
        <v>242.61</v>
      </c>
      <c r="AJ41" s="13">
        <f t="shared" si="31"/>
        <v>56</v>
      </c>
      <c r="AK41" s="18">
        <v>0</v>
      </c>
      <c r="AL41" s="13">
        <v>56</v>
      </c>
      <c r="AM41" s="50">
        <f t="shared" si="32"/>
        <v>7.2783000000000007</v>
      </c>
      <c r="AN41" s="104">
        <f t="shared" si="33"/>
        <v>2.1834900000000004</v>
      </c>
      <c r="AO41" s="102">
        <f t="shared" si="34"/>
        <v>1.237311</v>
      </c>
      <c r="AP41" s="178">
        <f t="shared" si="35"/>
        <v>76.917686822472291</v>
      </c>
      <c r="AQ41" s="18">
        <f t="shared" si="36"/>
        <v>8</v>
      </c>
      <c r="AR41" s="130">
        <f t="shared" si="37"/>
        <v>20</v>
      </c>
      <c r="AS41" s="19">
        <f t="shared" si="38"/>
        <v>23.08231317752772</v>
      </c>
      <c r="AT41" s="107">
        <f t="shared" si="39"/>
        <v>157.92030996309964</v>
      </c>
      <c r="AU41" s="100">
        <f t="shared" si="40"/>
        <v>0</v>
      </c>
      <c r="AV41" s="277">
        <f t="shared" si="41"/>
        <v>14.760147601476016</v>
      </c>
      <c r="AW41" s="48">
        <f t="shared" si="42"/>
        <v>90.653420320081096</v>
      </c>
      <c r="AX41" s="18">
        <f t="shared" si="43"/>
        <v>8</v>
      </c>
      <c r="AY41" s="117">
        <f t="shared" si="44"/>
        <v>20</v>
      </c>
      <c r="AZ41" s="151">
        <v>2</v>
      </c>
      <c r="BA41" s="21">
        <f t="shared" si="45"/>
        <v>29.520295202952031</v>
      </c>
      <c r="BB41" s="20">
        <v>0</v>
      </c>
      <c r="BC41" s="36" t="s">
        <v>362</v>
      </c>
      <c r="BD41" s="20">
        <v>5</v>
      </c>
      <c r="BE41" s="20">
        <f t="shared" si="25"/>
        <v>40</v>
      </c>
      <c r="BF41" s="20">
        <v>8</v>
      </c>
      <c r="BG41" s="20">
        <f t="shared" si="21"/>
        <v>64</v>
      </c>
      <c r="BH41" s="20">
        <v>0</v>
      </c>
      <c r="BI41" s="20">
        <v>8</v>
      </c>
      <c r="BJ41" s="20">
        <v>0</v>
      </c>
      <c r="BK41" s="20">
        <v>0</v>
      </c>
      <c r="BL41" s="20" t="s">
        <v>356</v>
      </c>
      <c r="BM41" s="20" t="s">
        <v>357</v>
      </c>
      <c r="BN41" s="71">
        <f t="shared" si="46"/>
        <v>31</v>
      </c>
      <c r="BO41" s="123">
        <f t="shared" si="47"/>
        <v>48</v>
      </c>
      <c r="BP41" s="71">
        <f t="shared" si="48"/>
        <v>48</v>
      </c>
      <c r="BQ41" s="138">
        <v>39</v>
      </c>
      <c r="BR41" s="138">
        <v>53</v>
      </c>
      <c r="BS41" s="62"/>
      <c r="BT41" s="62"/>
      <c r="BU41" s="62"/>
    </row>
    <row r="42" spans="1:73" s="63" customFormat="1" ht="19.5" thickBot="1" x14ac:dyDescent="0.35">
      <c r="A42" s="67" t="s">
        <v>124</v>
      </c>
      <c r="B42" s="67" t="s">
        <v>125</v>
      </c>
      <c r="C42" s="129" t="s">
        <v>130</v>
      </c>
      <c r="D42" s="148">
        <v>46222</v>
      </c>
      <c r="E42" s="148"/>
      <c r="F42" s="16">
        <v>216.2</v>
      </c>
      <c r="G42" s="18">
        <f t="shared" si="26"/>
        <v>10</v>
      </c>
      <c r="H42" s="117">
        <f t="shared" si="27"/>
        <v>3</v>
      </c>
      <c r="I42" s="68" t="s">
        <v>284</v>
      </c>
      <c r="J42" s="69">
        <f t="shared" si="28"/>
        <v>5</v>
      </c>
      <c r="K42" s="17">
        <v>7</v>
      </c>
      <c r="L42" s="17">
        <v>3</v>
      </c>
      <c r="M42" s="17">
        <v>0</v>
      </c>
      <c r="N42" s="17">
        <v>0</v>
      </c>
      <c r="O42" s="17">
        <v>0</v>
      </c>
      <c r="P42" s="17">
        <v>0</v>
      </c>
      <c r="Q42" s="17">
        <v>0</v>
      </c>
      <c r="R42" s="17">
        <v>0</v>
      </c>
      <c r="S42" s="17">
        <v>0</v>
      </c>
      <c r="T42" s="17">
        <v>0</v>
      </c>
      <c r="U42" s="17">
        <v>0</v>
      </c>
      <c r="V42" s="157">
        <v>29343</v>
      </c>
      <c r="W42" s="157">
        <v>29343</v>
      </c>
      <c r="X42" s="84">
        <v>0</v>
      </c>
      <c r="Y42" s="84">
        <v>0</v>
      </c>
      <c r="Z42" s="84">
        <v>0</v>
      </c>
      <c r="AA42" s="168">
        <v>0</v>
      </c>
      <c r="AB42" s="168">
        <v>0</v>
      </c>
      <c r="AC42" s="168">
        <v>0</v>
      </c>
      <c r="AD42" s="168">
        <v>0</v>
      </c>
      <c r="AE42" s="168">
        <v>0</v>
      </c>
      <c r="AF42" s="168">
        <v>0</v>
      </c>
      <c r="AG42" s="168">
        <v>0</v>
      </c>
      <c r="AH42" s="89">
        <f t="shared" si="29"/>
        <v>0</v>
      </c>
      <c r="AI42" s="13">
        <f t="shared" si="30"/>
        <v>880.29</v>
      </c>
      <c r="AJ42" s="13">
        <f t="shared" si="31"/>
        <v>204</v>
      </c>
      <c r="AK42" s="18">
        <v>2</v>
      </c>
      <c r="AL42" s="13">
        <v>202</v>
      </c>
      <c r="AM42" s="50">
        <f t="shared" si="32"/>
        <v>26.4087</v>
      </c>
      <c r="AN42" s="104">
        <f t="shared" si="33"/>
        <v>7.9226099999999997</v>
      </c>
      <c r="AO42" s="102">
        <f t="shared" si="34"/>
        <v>4.4894790000000002</v>
      </c>
      <c r="AP42" s="178">
        <f t="shared" si="35"/>
        <v>76.825818764270863</v>
      </c>
      <c r="AQ42" s="18">
        <f t="shared" si="36"/>
        <v>8</v>
      </c>
      <c r="AR42" s="130">
        <f t="shared" si="37"/>
        <v>20</v>
      </c>
      <c r="AS42" s="19">
        <f t="shared" si="38"/>
        <v>23.174181235729137</v>
      </c>
      <c r="AT42" s="107">
        <f t="shared" si="39"/>
        <v>83.987687681190778</v>
      </c>
      <c r="AU42" s="100">
        <f t="shared" si="40"/>
        <v>0</v>
      </c>
      <c r="AV42" s="277">
        <f t="shared" si="41"/>
        <v>0</v>
      </c>
      <c r="AW42" s="48">
        <f t="shared" si="42"/>
        <v>100</v>
      </c>
      <c r="AX42" s="18">
        <f t="shared" si="43"/>
        <v>10</v>
      </c>
      <c r="AY42" s="117">
        <f t="shared" si="44"/>
        <v>25</v>
      </c>
      <c r="AZ42" s="151">
        <v>1</v>
      </c>
      <c r="BA42" s="21">
        <f t="shared" si="45"/>
        <v>2.1634719397689413</v>
      </c>
      <c r="BB42" s="20">
        <v>2</v>
      </c>
      <c r="BC42" s="36"/>
      <c r="BD42" s="20">
        <v>18</v>
      </c>
      <c r="BE42" s="20">
        <f t="shared" si="25"/>
        <v>144</v>
      </c>
      <c r="BF42" s="20">
        <v>20</v>
      </c>
      <c r="BG42" s="20">
        <f t="shared" si="21"/>
        <v>160</v>
      </c>
      <c r="BH42" s="28">
        <v>2</v>
      </c>
      <c r="BI42" s="28">
        <v>25</v>
      </c>
      <c r="BJ42" s="28">
        <v>5</v>
      </c>
      <c r="BK42" s="20">
        <v>0</v>
      </c>
      <c r="BL42" s="28" t="s">
        <v>308</v>
      </c>
      <c r="BM42" s="28" t="s">
        <v>309</v>
      </c>
      <c r="BN42" s="70">
        <f t="shared" si="46"/>
        <v>38</v>
      </c>
      <c r="BO42" s="120">
        <f t="shared" si="47"/>
        <v>58</v>
      </c>
      <c r="BP42" s="70">
        <f t="shared" si="48"/>
        <v>53</v>
      </c>
      <c r="BQ42" s="138">
        <v>171</v>
      </c>
      <c r="BR42" s="138">
        <v>19</v>
      </c>
      <c r="BS42" s="62"/>
      <c r="BT42" s="62"/>
      <c r="BU42" s="62"/>
    </row>
    <row r="43" spans="1:73" s="63" customFormat="1" ht="19.5" thickBot="1" x14ac:dyDescent="0.35">
      <c r="A43" s="67" t="s">
        <v>2</v>
      </c>
      <c r="B43" s="67" t="s">
        <v>36</v>
      </c>
      <c r="C43" s="129" t="s">
        <v>38</v>
      </c>
      <c r="D43" s="148">
        <v>12296</v>
      </c>
      <c r="E43" s="148"/>
      <c r="F43" s="16">
        <v>171.1</v>
      </c>
      <c r="G43" s="18">
        <f t="shared" si="26"/>
        <v>10</v>
      </c>
      <c r="H43" s="117">
        <f t="shared" si="27"/>
        <v>3</v>
      </c>
      <c r="I43" s="68" t="s">
        <v>283</v>
      </c>
      <c r="J43" s="69">
        <f t="shared" si="28"/>
        <v>8</v>
      </c>
      <c r="K43" s="26">
        <v>4</v>
      </c>
      <c r="L43" s="26">
        <v>0</v>
      </c>
      <c r="M43" s="26">
        <v>0</v>
      </c>
      <c r="N43" s="26">
        <v>0</v>
      </c>
      <c r="O43" s="26">
        <v>0</v>
      </c>
      <c r="P43" s="26">
        <v>0</v>
      </c>
      <c r="Q43" s="26">
        <v>0</v>
      </c>
      <c r="R43" s="17">
        <v>0</v>
      </c>
      <c r="S43" s="26">
        <v>0</v>
      </c>
      <c r="T43" s="26">
        <v>0</v>
      </c>
      <c r="U43" s="26">
        <v>0</v>
      </c>
      <c r="V43" s="157">
        <v>9338</v>
      </c>
      <c r="W43" s="157">
        <v>9338</v>
      </c>
      <c r="X43" s="84">
        <v>0</v>
      </c>
      <c r="Y43" s="84">
        <v>0</v>
      </c>
      <c r="Z43" s="84">
        <v>0</v>
      </c>
      <c r="AA43" s="168">
        <v>0</v>
      </c>
      <c r="AB43" s="168">
        <v>0</v>
      </c>
      <c r="AC43" s="168">
        <v>0</v>
      </c>
      <c r="AD43" s="168">
        <v>0</v>
      </c>
      <c r="AE43" s="168">
        <v>0</v>
      </c>
      <c r="AF43" s="168">
        <v>0</v>
      </c>
      <c r="AG43" s="168">
        <v>0</v>
      </c>
      <c r="AH43" s="89">
        <f t="shared" si="29"/>
        <v>0</v>
      </c>
      <c r="AI43" s="13">
        <f t="shared" si="30"/>
        <v>280.14</v>
      </c>
      <c r="AJ43" s="13">
        <f t="shared" si="31"/>
        <v>65</v>
      </c>
      <c r="AK43" s="18">
        <v>0</v>
      </c>
      <c r="AL43" s="13">
        <v>65</v>
      </c>
      <c r="AM43" s="50">
        <f t="shared" si="32"/>
        <v>8.4041999999999994</v>
      </c>
      <c r="AN43" s="104">
        <f t="shared" si="33"/>
        <v>2.5212599999999998</v>
      </c>
      <c r="AO43" s="102">
        <f t="shared" si="34"/>
        <v>1.428714</v>
      </c>
      <c r="AP43" s="178">
        <f t="shared" si="35"/>
        <v>76.797315627900332</v>
      </c>
      <c r="AQ43" s="18">
        <f t="shared" si="36"/>
        <v>8</v>
      </c>
      <c r="AR43" s="117">
        <f t="shared" si="37"/>
        <v>20</v>
      </c>
      <c r="AS43" s="19">
        <f t="shared" si="38"/>
        <v>23.202684372099665</v>
      </c>
      <c r="AT43" s="107">
        <f t="shared" si="39"/>
        <v>100.47311320754717</v>
      </c>
      <c r="AU43" s="100">
        <f t="shared" si="40"/>
        <v>0</v>
      </c>
      <c r="AV43" s="277">
        <f t="shared" si="41"/>
        <v>0</v>
      </c>
      <c r="AW43" s="48">
        <f t="shared" si="42"/>
        <v>100</v>
      </c>
      <c r="AX43" s="18">
        <f t="shared" si="43"/>
        <v>10</v>
      </c>
      <c r="AY43" s="117">
        <f t="shared" si="44"/>
        <v>25</v>
      </c>
      <c r="AZ43" s="151">
        <v>2</v>
      </c>
      <c r="BA43" s="21">
        <f t="shared" si="45"/>
        <v>16.265452179570595</v>
      </c>
      <c r="BB43" s="20">
        <v>1</v>
      </c>
      <c r="BC43" s="36"/>
      <c r="BD43" s="20">
        <v>4</v>
      </c>
      <c r="BE43" s="20">
        <f t="shared" si="25"/>
        <v>32</v>
      </c>
      <c r="BF43" s="20">
        <v>9</v>
      </c>
      <c r="BG43" s="20">
        <f t="shared" si="21"/>
        <v>72</v>
      </c>
      <c r="BH43" s="20">
        <v>1</v>
      </c>
      <c r="BI43" s="20">
        <v>14</v>
      </c>
      <c r="BJ43" s="20">
        <v>0</v>
      </c>
      <c r="BK43" s="20">
        <v>0</v>
      </c>
      <c r="BL43" s="20" t="s">
        <v>356</v>
      </c>
      <c r="BM43" s="20" t="s">
        <v>357</v>
      </c>
      <c r="BN43" s="71">
        <f t="shared" si="46"/>
        <v>36</v>
      </c>
      <c r="BO43" s="123">
        <f t="shared" si="47"/>
        <v>56</v>
      </c>
      <c r="BP43" s="71">
        <f t="shared" si="48"/>
        <v>56</v>
      </c>
      <c r="BQ43" s="138">
        <v>38</v>
      </c>
      <c r="BR43" s="138">
        <v>77</v>
      </c>
    </row>
    <row r="44" spans="1:73" s="63" customFormat="1" ht="19.5" thickBot="1" x14ac:dyDescent="0.35">
      <c r="A44" s="67" t="s">
        <v>124</v>
      </c>
      <c r="B44" s="67" t="s">
        <v>125</v>
      </c>
      <c r="C44" s="129" t="s">
        <v>143</v>
      </c>
      <c r="D44" s="148">
        <v>6422</v>
      </c>
      <c r="E44" s="148"/>
      <c r="F44" s="16">
        <v>69.099999999999994</v>
      </c>
      <c r="G44" s="18">
        <f t="shared" si="26"/>
        <v>5</v>
      </c>
      <c r="H44" s="117">
        <f t="shared" si="27"/>
        <v>0</v>
      </c>
      <c r="I44" s="68" t="s">
        <v>283</v>
      </c>
      <c r="J44" s="69">
        <f t="shared" si="28"/>
        <v>8</v>
      </c>
      <c r="K44" s="17">
        <v>2</v>
      </c>
      <c r="L44" s="17">
        <v>0</v>
      </c>
      <c r="M44" s="17">
        <v>0</v>
      </c>
      <c r="N44" s="17">
        <v>0</v>
      </c>
      <c r="O44" s="17">
        <v>0</v>
      </c>
      <c r="P44" s="17">
        <v>0</v>
      </c>
      <c r="Q44" s="17">
        <v>0</v>
      </c>
      <c r="R44" s="17">
        <v>0</v>
      </c>
      <c r="S44" s="17">
        <v>0</v>
      </c>
      <c r="T44" s="17">
        <v>0</v>
      </c>
      <c r="U44" s="17">
        <v>0</v>
      </c>
      <c r="V44" s="157">
        <v>2289</v>
      </c>
      <c r="W44" s="157">
        <v>2289</v>
      </c>
      <c r="X44" s="84">
        <v>0</v>
      </c>
      <c r="Y44" s="84">
        <v>0</v>
      </c>
      <c r="Z44" s="84">
        <v>0</v>
      </c>
      <c r="AA44" s="207">
        <v>0</v>
      </c>
      <c r="AB44" s="207">
        <v>0</v>
      </c>
      <c r="AC44" s="207">
        <v>0</v>
      </c>
      <c r="AD44" s="88">
        <v>0</v>
      </c>
      <c r="AE44" s="88">
        <v>0</v>
      </c>
      <c r="AF44" s="88">
        <v>0</v>
      </c>
      <c r="AG44" s="80">
        <v>0</v>
      </c>
      <c r="AH44" s="89">
        <f t="shared" si="29"/>
        <v>0</v>
      </c>
      <c r="AI44" s="13">
        <f t="shared" si="30"/>
        <v>68.67</v>
      </c>
      <c r="AJ44" s="13">
        <f t="shared" si="31"/>
        <v>16</v>
      </c>
      <c r="AK44" s="18">
        <v>0</v>
      </c>
      <c r="AL44" s="13">
        <v>16</v>
      </c>
      <c r="AM44" s="50">
        <f t="shared" si="32"/>
        <v>2.0600999999999998</v>
      </c>
      <c r="AN44" s="104">
        <f t="shared" si="33"/>
        <v>0.61802999999999997</v>
      </c>
      <c r="AO44" s="102">
        <f t="shared" si="34"/>
        <v>0.35021699999999995</v>
      </c>
      <c r="AP44" s="178">
        <f t="shared" si="35"/>
        <v>76.700160186398719</v>
      </c>
      <c r="AQ44" s="18">
        <f t="shared" si="36"/>
        <v>8</v>
      </c>
      <c r="AR44" s="117">
        <f t="shared" si="37"/>
        <v>20</v>
      </c>
      <c r="AS44" s="19">
        <f t="shared" si="38"/>
        <v>23.299839813601281</v>
      </c>
      <c r="AT44" s="107">
        <f t="shared" si="39"/>
        <v>47.155823730924944</v>
      </c>
      <c r="AU44" s="100">
        <f t="shared" si="40"/>
        <v>0</v>
      </c>
      <c r="AV44" s="277">
        <f t="shared" si="41"/>
        <v>0</v>
      </c>
      <c r="AW44" s="48">
        <f t="shared" si="42"/>
        <v>100</v>
      </c>
      <c r="AX44" s="18">
        <f t="shared" si="43"/>
        <v>10</v>
      </c>
      <c r="AY44" s="117">
        <f t="shared" si="44"/>
        <v>25</v>
      </c>
      <c r="AZ44" s="151">
        <v>0</v>
      </c>
      <c r="BA44" s="21">
        <f t="shared" si="45"/>
        <v>0</v>
      </c>
      <c r="BB44" s="20">
        <v>0</v>
      </c>
      <c r="BC44" s="36" t="s">
        <v>313</v>
      </c>
      <c r="BD44" s="20">
        <v>2</v>
      </c>
      <c r="BE44" s="20">
        <f t="shared" si="25"/>
        <v>16</v>
      </c>
      <c r="BF44" s="20">
        <v>4</v>
      </c>
      <c r="BG44" s="20">
        <f t="shared" si="21"/>
        <v>32</v>
      </c>
      <c r="BH44" s="28">
        <v>0</v>
      </c>
      <c r="BI44" s="28">
        <v>6</v>
      </c>
      <c r="BJ44" s="28">
        <v>0</v>
      </c>
      <c r="BK44" s="20">
        <v>0</v>
      </c>
      <c r="BL44" s="28" t="s">
        <v>308</v>
      </c>
      <c r="BM44" s="28" t="s">
        <v>309</v>
      </c>
      <c r="BN44" s="76">
        <f t="shared" si="46"/>
        <v>31</v>
      </c>
      <c r="BO44" s="122">
        <f t="shared" si="47"/>
        <v>53</v>
      </c>
      <c r="BP44" s="127">
        <f t="shared" si="48"/>
        <v>53</v>
      </c>
      <c r="BQ44" s="138">
        <v>4</v>
      </c>
      <c r="BR44" s="138">
        <v>27</v>
      </c>
    </row>
    <row r="45" spans="1:73" s="63" customFormat="1" ht="19.5" thickBot="1" x14ac:dyDescent="0.35">
      <c r="A45" s="67" t="s">
        <v>124</v>
      </c>
      <c r="B45" s="67" t="s">
        <v>145</v>
      </c>
      <c r="C45" s="129" t="s">
        <v>149</v>
      </c>
      <c r="D45" s="148">
        <v>12145</v>
      </c>
      <c r="E45" s="148"/>
      <c r="F45" s="16">
        <v>106.2</v>
      </c>
      <c r="G45" s="18">
        <f t="shared" si="26"/>
        <v>10</v>
      </c>
      <c r="H45" s="117">
        <f t="shared" si="27"/>
        <v>3</v>
      </c>
      <c r="I45" s="68" t="s">
        <v>284</v>
      </c>
      <c r="J45" s="69">
        <f t="shared" si="28"/>
        <v>5</v>
      </c>
      <c r="K45" s="17">
        <v>5</v>
      </c>
      <c r="L45" s="17">
        <v>0</v>
      </c>
      <c r="M45" s="17">
        <v>0</v>
      </c>
      <c r="N45" s="17">
        <v>0</v>
      </c>
      <c r="O45" s="17">
        <v>0</v>
      </c>
      <c r="P45" s="17">
        <v>0</v>
      </c>
      <c r="Q45" s="17">
        <v>0</v>
      </c>
      <c r="R45" s="17">
        <v>0</v>
      </c>
      <c r="S45" s="17">
        <v>0</v>
      </c>
      <c r="T45" s="17">
        <v>0</v>
      </c>
      <c r="U45" s="17">
        <v>0</v>
      </c>
      <c r="V45" s="157">
        <v>10154</v>
      </c>
      <c r="W45" s="157">
        <v>10154</v>
      </c>
      <c r="X45" s="84">
        <v>0</v>
      </c>
      <c r="Y45" s="84">
        <v>0</v>
      </c>
      <c r="Z45" s="84">
        <v>0</v>
      </c>
      <c r="AA45" s="168">
        <v>0</v>
      </c>
      <c r="AB45" s="168">
        <v>0</v>
      </c>
      <c r="AC45" s="168">
        <v>0</v>
      </c>
      <c r="AD45" s="88">
        <v>0</v>
      </c>
      <c r="AE45" s="88">
        <v>0</v>
      </c>
      <c r="AF45" s="88">
        <v>0</v>
      </c>
      <c r="AG45" s="80">
        <v>0</v>
      </c>
      <c r="AH45" s="89">
        <f t="shared" si="29"/>
        <v>0</v>
      </c>
      <c r="AI45" s="13">
        <f t="shared" si="30"/>
        <v>304.62</v>
      </c>
      <c r="AJ45" s="13">
        <f t="shared" si="31"/>
        <v>71</v>
      </c>
      <c r="AK45" s="18">
        <v>0</v>
      </c>
      <c r="AL45" s="13">
        <v>71</v>
      </c>
      <c r="AM45" s="50">
        <f t="shared" si="32"/>
        <v>9.1386000000000003</v>
      </c>
      <c r="AN45" s="104">
        <f t="shared" si="33"/>
        <v>2.7415800000000004</v>
      </c>
      <c r="AO45" s="102">
        <f t="shared" si="34"/>
        <v>1.5535620000000001</v>
      </c>
      <c r="AP45" s="178">
        <f t="shared" si="35"/>
        <v>76.692272339307991</v>
      </c>
      <c r="AQ45" s="18">
        <f t="shared" si="36"/>
        <v>8</v>
      </c>
      <c r="AR45" s="117">
        <f t="shared" si="37"/>
        <v>20</v>
      </c>
      <c r="AS45" s="19">
        <f t="shared" si="38"/>
        <v>23.307727660692009</v>
      </c>
      <c r="AT45" s="107">
        <f t="shared" si="39"/>
        <v>110.6112968299712</v>
      </c>
      <c r="AU45" s="100">
        <f t="shared" si="40"/>
        <v>0</v>
      </c>
      <c r="AV45" s="277">
        <f t="shared" si="41"/>
        <v>0</v>
      </c>
      <c r="AW45" s="48">
        <f t="shared" si="42"/>
        <v>100</v>
      </c>
      <c r="AX45" s="18">
        <f t="shared" si="43"/>
        <v>10</v>
      </c>
      <c r="AY45" s="117">
        <f t="shared" si="44"/>
        <v>25</v>
      </c>
      <c r="AZ45" s="151">
        <v>2</v>
      </c>
      <c r="BA45" s="21">
        <f t="shared" si="45"/>
        <v>16.467682173734048</v>
      </c>
      <c r="BB45" s="20">
        <v>1</v>
      </c>
      <c r="BC45" s="36"/>
      <c r="BD45" s="20">
        <v>6</v>
      </c>
      <c r="BE45" s="20">
        <f t="shared" si="25"/>
        <v>48</v>
      </c>
      <c r="BF45" s="20">
        <v>7</v>
      </c>
      <c r="BG45" s="20">
        <f t="shared" si="21"/>
        <v>56</v>
      </c>
      <c r="BH45" s="28">
        <v>1</v>
      </c>
      <c r="BI45" s="28">
        <v>11</v>
      </c>
      <c r="BJ45" s="28">
        <v>0</v>
      </c>
      <c r="BK45" s="20">
        <v>0</v>
      </c>
      <c r="BL45" s="28" t="s">
        <v>308</v>
      </c>
      <c r="BM45" s="28" t="s">
        <v>308</v>
      </c>
      <c r="BN45" s="76">
        <f t="shared" si="46"/>
        <v>33</v>
      </c>
      <c r="BO45" s="123">
        <f t="shared" si="47"/>
        <v>53</v>
      </c>
      <c r="BP45" s="71">
        <f t="shared" si="48"/>
        <v>53</v>
      </c>
      <c r="BQ45" s="138">
        <v>34</v>
      </c>
      <c r="BR45" s="138">
        <v>59</v>
      </c>
    </row>
    <row r="46" spans="1:73" s="63" customFormat="1" ht="19.5" thickBot="1" x14ac:dyDescent="0.35">
      <c r="A46" s="67" t="s">
        <v>124</v>
      </c>
      <c r="B46" s="67" t="s">
        <v>192</v>
      </c>
      <c r="C46" s="129" t="s">
        <v>193</v>
      </c>
      <c r="D46" s="148">
        <v>12563</v>
      </c>
      <c r="E46" s="148"/>
      <c r="F46" s="16">
        <v>307.2</v>
      </c>
      <c r="G46" s="18">
        <f t="shared" si="26"/>
        <v>10</v>
      </c>
      <c r="H46" s="117">
        <f t="shared" si="27"/>
        <v>3</v>
      </c>
      <c r="I46" s="68" t="s">
        <v>283</v>
      </c>
      <c r="J46" s="69">
        <f t="shared" si="28"/>
        <v>8</v>
      </c>
      <c r="K46" s="17">
        <v>4</v>
      </c>
      <c r="L46" s="17">
        <v>0</v>
      </c>
      <c r="M46" s="17">
        <v>0</v>
      </c>
      <c r="N46" s="17">
        <v>0</v>
      </c>
      <c r="O46" s="17">
        <v>0</v>
      </c>
      <c r="P46" s="17">
        <v>0</v>
      </c>
      <c r="Q46" s="17">
        <v>0</v>
      </c>
      <c r="R46" s="17">
        <v>0</v>
      </c>
      <c r="S46" s="17">
        <v>0</v>
      </c>
      <c r="T46" s="17">
        <v>0</v>
      </c>
      <c r="U46" s="17">
        <v>0</v>
      </c>
      <c r="V46" s="157">
        <v>7864</v>
      </c>
      <c r="W46" s="157">
        <v>7864</v>
      </c>
      <c r="X46" s="202">
        <v>0</v>
      </c>
      <c r="Y46" s="202">
        <v>0</v>
      </c>
      <c r="Z46" s="202">
        <v>0</v>
      </c>
      <c r="AA46" s="211">
        <v>0</v>
      </c>
      <c r="AB46" s="211">
        <v>0</v>
      </c>
      <c r="AC46" s="211">
        <v>0</v>
      </c>
      <c r="AD46" s="219">
        <v>0</v>
      </c>
      <c r="AE46" s="219">
        <v>0</v>
      </c>
      <c r="AF46" s="219">
        <v>0</v>
      </c>
      <c r="AG46" s="80">
        <v>0</v>
      </c>
      <c r="AH46" s="89">
        <f t="shared" si="29"/>
        <v>0</v>
      </c>
      <c r="AI46" s="13">
        <f t="shared" si="30"/>
        <v>235.92</v>
      </c>
      <c r="AJ46" s="13">
        <f t="shared" si="31"/>
        <v>55</v>
      </c>
      <c r="AK46" s="18">
        <v>0</v>
      </c>
      <c r="AL46" s="13">
        <v>55</v>
      </c>
      <c r="AM46" s="50">
        <f t="shared" si="32"/>
        <v>7.0776000000000003</v>
      </c>
      <c r="AN46" s="104">
        <f t="shared" si="33"/>
        <v>2.1232799999999998</v>
      </c>
      <c r="AO46" s="102">
        <f t="shared" si="34"/>
        <v>1.203192</v>
      </c>
      <c r="AP46" s="178">
        <f t="shared" si="35"/>
        <v>76.687012546625979</v>
      </c>
      <c r="AQ46" s="18">
        <f t="shared" si="36"/>
        <v>8</v>
      </c>
      <c r="AR46" s="117">
        <f t="shared" si="37"/>
        <v>20</v>
      </c>
      <c r="AS46" s="19">
        <f t="shared" si="38"/>
        <v>23.312987453374028</v>
      </c>
      <c r="AT46" s="107">
        <f t="shared" si="39"/>
        <v>82.815187455225654</v>
      </c>
      <c r="AU46" s="100">
        <f t="shared" si="40"/>
        <v>0</v>
      </c>
      <c r="AV46" s="277">
        <f t="shared" si="41"/>
        <v>0</v>
      </c>
      <c r="AW46" s="48">
        <f t="shared" si="42"/>
        <v>100</v>
      </c>
      <c r="AX46" s="18">
        <f t="shared" si="43"/>
        <v>10</v>
      </c>
      <c r="AY46" s="117">
        <f t="shared" si="44"/>
        <v>25</v>
      </c>
      <c r="AZ46" s="151">
        <v>0</v>
      </c>
      <c r="BA46" s="21">
        <f t="shared" si="45"/>
        <v>0</v>
      </c>
      <c r="BB46" s="20">
        <v>0</v>
      </c>
      <c r="BC46" s="36" t="s">
        <v>330</v>
      </c>
      <c r="BD46" s="20">
        <v>7</v>
      </c>
      <c r="BE46" s="20">
        <f t="shared" si="25"/>
        <v>56</v>
      </c>
      <c r="BF46" s="20">
        <v>8</v>
      </c>
      <c r="BG46" s="20">
        <f t="shared" si="21"/>
        <v>64</v>
      </c>
      <c r="BH46" s="20">
        <v>0</v>
      </c>
      <c r="BI46" s="20">
        <v>12</v>
      </c>
      <c r="BJ46" s="20">
        <v>0</v>
      </c>
      <c r="BK46" s="28">
        <v>0</v>
      </c>
      <c r="BL46" s="20" t="s">
        <v>308</v>
      </c>
      <c r="BM46" s="20" t="s">
        <v>309</v>
      </c>
      <c r="BN46" s="71">
        <f t="shared" si="46"/>
        <v>36</v>
      </c>
      <c r="BO46" s="123">
        <f t="shared" si="47"/>
        <v>56</v>
      </c>
      <c r="BP46" s="71">
        <f t="shared" si="48"/>
        <v>56</v>
      </c>
      <c r="BQ46" s="138">
        <v>41</v>
      </c>
      <c r="BR46" s="138">
        <v>97</v>
      </c>
    </row>
    <row r="47" spans="1:73" ht="19.5" hidden="1" thickBot="1" x14ac:dyDescent="0.35">
      <c r="A47" s="67" t="s">
        <v>2</v>
      </c>
      <c r="B47" s="67" t="s">
        <v>3</v>
      </c>
      <c r="C47" s="129" t="s">
        <v>20</v>
      </c>
      <c r="D47" s="274">
        <v>2533</v>
      </c>
      <c r="E47" s="148"/>
      <c r="F47" s="16">
        <v>42.8</v>
      </c>
      <c r="G47" s="18">
        <f t="shared" si="26"/>
        <v>3</v>
      </c>
      <c r="H47" s="117">
        <f t="shared" si="27"/>
        <v>0</v>
      </c>
      <c r="I47" s="68" t="s">
        <v>282</v>
      </c>
      <c r="J47" s="69">
        <f t="shared" si="28"/>
        <v>10</v>
      </c>
      <c r="K47" s="24">
        <v>1</v>
      </c>
      <c r="L47" s="24">
        <v>1</v>
      </c>
      <c r="M47" s="24">
        <v>0</v>
      </c>
      <c r="N47" s="24">
        <v>0</v>
      </c>
      <c r="O47" s="24">
        <v>0</v>
      </c>
      <c r="P47" s="24">
        <v>0</v>
      </c>
      <c r="Q47" s="24">
        <v>0</v>
      </c>
      <c r="R47" s="24">
        <v>0</v>
      </c>
      <c r="S47" s="24">
        <v>0</v>
      </c>
      <c r="T47" s="24">
        <v>0</v>
      </c>
      <c r="U47" s="24">
        <v>0</v>
      </c>
      <c r="V47" s="157">
        <v>4703</v>
      </c>
      <c r="W47" s="157">
        <v>4703</v>
      </c>
      <c r="X47" s="84">
        <v>0</v>
      </c>
      <c r="Y47" s="84">
        <v>0</v>
      </c>
      <c r="Z47" s="84">
        <v>0</v>
      </c>
      <c r="AA47" s="168">
        <v>0</v>
      </c>
      <c r="AB47" s="168">
        <v>0</v>
      </c>
      <c r="AC47" s="168">
        <v>0</v>
      </c>
      <c r="AD47" s="88">
        <v>1</v>
      </c>
      <c r="AE47" s="88">
        <v>0</v>
      </c>
      <c r="AF47" s="88">
        <v>0</v>
      </c>
      <c r="AG47" s="80">
        <v>0</v>
      </c>
      <c r="AH47" s="89">
        <f t="shared" si="29"/>
        <v>1</v>
      </c>
      <c r="AI47" s="13">
        <f t="shared" si="30"/>
        <v>141.09</v>
      </c>
      <c r="AJ47" s="13">
        <f t="shared" si="31"/>
        <v>33</v>
      </c>
      <c r="AK47" s="18">
        <v>0</v>
      </c>
      <c r="AL47" s="13">
        <v>33</v>
      </c>
      <c r="AM47" s="50">
        <f t="shared" si="32"/>
        <v>4.2326999999999995</v>
      </c>
      <c r="AN47" s="104">
        <f t="shared" si="33"/>
        <v>1.2698099999999999</v>
      </c>
      <c r="AO47" s="102">
        <f t="shared" si="34"/>
        <v>0.71955899999999984</v>
      </c>
      <c r="AP47" s="159">
        <f t="shared" si="35"/>
        <v>76.610674037848185</v>
      </c>
      <c r="AQ47" s="18">
        <f t="shared" si="36"/>
        <v>8</v>
      </c>
      <c r="AR47" s="130">
        <f t="shared" si="37"/>
        <v>20</v>
      </c>
      <c r="AS47" s="19">
        <f t="shared" si="38"/>
        <v>23.389325962151815</v>
      </c>
      <c r="AT47" s="107">
        <f t="shared" si="39"/>
        <v>245.64030793525461</v>
      </c>
      <c r="AU47" s="100">
        <f t="shared" si="40"/>
        <v>0</v>
      </c>
      <c r="AV47" s="276">
        <f t="shared" si="41"/>
        <v>39.478878799842086</v>
      </c>
      <c r="AW47" s="48">
        <f t="shared" si="42"/>
        <v>83.92817565989705</v>
      </c>
      <c r="AX47" s="18">
        <f t="shared" si="43"/>
        <v>8</v>
      </c>
      <c r="AY47" s="117">
        <f t="shared" si="44"/>
        <v>20</v>
      </c>
      <c r="AZ47" s="151">
        <v>0</v>
      </c>
      <c r="BA47" s="21">
        <f t="shared" si="45"/>
        <v>0</v>
      </c>
      <c r="BB47" s="20">
        <v>0</v>
      </c>
      <c r="BC47" s="36" t="s">
        <v>359</v>
      </c>
      <c r="BD47" s="20">
        <v>2</v>
      </c>
      <c r="BE47" s="20">
        <f t="shared" si="25"/>
        <v>16</v>
      </c>
      <c r="BF47" s="20">
        <v>3</v>
      </c>
      <c r="BG47" s="20">
        <f t="shared" si="21"/>
        <v>24</v>
      </c>
      <c r="BH47" s="20">
        <v>0</v>
      </c>
      <c r="BI47" s="20">
        <v>4</v>
      </c>
      <c r="BJ47" s="20">
        <v>0</v>
      </c>
      <c r="BK47" s="20">
        <v>0</v>
      </c>
      <c r="BL47" s="20" t="s">
        <v>356</v>
      </c>
      <c r="BM47" s="20" t="s">
        <v>357</v>
      </c>
      <c r="BN47" s="71">
        <f t="shared" si="46"/>
        <v>29</v>
      </c>
      <c r="BO47" s="120">
        <f t="shared" si="47"/>
        <v>50</v>
      </c>
      <c r="BP47" s="70">
        <f t="shared" si="48"/>
        <v>50</v>
      </c>
      <c r="BQ47" s="138">
        <v>16</v>
      </c>
      <c r="BR47" s="138">
        <v>40</v>
      </c>
      <c r="BS47" s="63"/>
      <c r="BT47" s="63"/>
      <c r="BU47" s="63"/>
    </row>
    <row r="48" spans="1:73" ht="19.5" hidden="1" thickBot="1" x14ac:dyDescent="0.35">
      <c r="A48" s="67" t="s">
        <v>2</v>
      </c>
      <c r="B48" s="67" t="s">
        <v>3</v>
      </c>
      <c r="C48" s="129" t="s">
        <v>16</v>
      </c>
      <c r="D48" s="274">
        <v>4944</v>
      </c>
      <c r="E48" s="148"/>
      <c r="F48" s="25">
        <v>96</v>
      </c>
      <c r="G48" s="18">
        <f t="shared" si="26"/>
        <v>8</v>
      </c>
      <c r="H48" s="117">
        <f t="shared" si="27"/>
        <v>0</v>
      </c>
      <c r="I48" s="68" t="s">
        <v>283</v>
      </c>
      <c r="J48" s="69">
        <f t="shared" si="28"/>
        <v>8</v>
      </c>
      <c r="K48" s="24">
        <v>4</v>
      </c>
      <c r="L48" s="24">
        <v>1</v>
      </c>
      <c r="M48" s="24">
        <v>0</v>
      </c>
      <c r="N48" s="24">
        <v>0</v>
      </c>
      <c r="O48" s="24">
        <v>0</v>
      </c>
      <c r="P48" s="24">
        <v>0</v>
      </c>
      <c r="Q48" s="24">
        <v>0</v>
      </c>
      <c r="R48" s="17">
        <v>0</v>
      </c>
      <c r="S48" s="24">
        <v>0</v>
      </c>
      <c r="T48" s="24">
        <v>0</v>
      </c>
      <c r="U48" s="24">
        <v>0</v>
      </c>
      <c r="V48" s="157">
        <v>7899</v>
      </c>
      <c r="W48" s="157">
        <v>7899</v>
      </c>
      <c r="X48" s="84">
        <v>1</v>
      </c>
      <c r="Y48" s="84">
        <v>0</v>
      </c>
      <c r="Z48" s="84">
        <v>0</v>
      </c>
      <c r="AA48" s="168">
        <v>0</v>
      </c>
      <c r="AB48" s="168">
        <v>0</v>
      </c>
      <c r="AC48" s="168">
        <v>0</v>
      </c>
      <c r="AD48" s="88">
        <v>0</v>
      </c>
      <c r="AE48" s="88">
        <v>0</v>
      </c>
      <c r="AF48" s="88">
        <v>0</v>
      </c>
      <c r="AG48" s="80">
        <v>0</v>
      </c>
      <c r="AH48" s="89">
        <f t="shared" si="29"/>
        <v>1</v>
      </c>
      <c r="AI48" s="13">
        <f t="shared" si="30"/>
        <v>236.97</v>
      </c>
      <c r="AJ48" s="13">
        <f t="shared" si="31"/>
        <v>57</v>
      </c>
      <c r="AK48" s="18">
        <v>0</v>
      </c>
      <c r="AL48" s="13">
        <v>57</v>
      </c>
      <c r="AM48" s="50">
        <f t="shared" si="32"/>
        <v>7.1090999999999998</v>
      </c>
      <c r="AN48" s="104">
        <f t="shared" si="33"/>
        <v>2.13273</v>
      </c>
      <c r="AO48" s="102">
        <f t="shared" si="34"/>
        <v>1.208547</v>
      </c>
      <c r="AP48" s="159">
        <f t="shared" si="35"/>
        <v>75.946322319280924</v>
      </c>
      <c r="AQ48" s="18">
        <f t="shared" si="36"/>
        <v>8</v>
      </c>
      <c r="AR48" s="117">
        <f t="shared" si="37"/>
        <v>20</v>
      </c>
      <c r="AS48" s="19">
        <f t="shared" si="38"/>
        <v>24.05367768071908</v>
      </c>
      <c r="AT48" s="107">
        <f t="shared" si="39"/>
        <v>211.37493932038834</v>
      </c>
      <c r="AU48" s="100">
        <f t="shared" si="40"/>
        <v>20.226537216828479</v>
      </c>
      <c r="AV48" s="277">
        <f t="shared" si="41"/>
        <v>20.226537216828479</v>
      </c>
      <c r="AW48" s="48">
        <f t="shared" si="42"/>
        <v>90.430967227306724</v>
      </c>
      <c r="AX48" s="18">
        <f t="shared" si="43"/>
        <v>8</v>
      </c>
      <c r="AY48" s="117">
        <f t="shared" si="44"/>
        <v>20</v>
      </c>
      <c r="AZ48" s="151">
        <v>1</v>
      </c>
      <c r="BA48" s="21">
        <f t="shared" si="45"/>
        <v>20.226537216828479</v>
      </c>
      <c r="BB48" s="20">
        <v>1</v>
      </c>
      <c r="BC48" s="36"/>
      <c r="BD48" s="20">
        <v>6</v>
      </c>
      <c r="BE48" s="20">
        <f t="shared" si="25"/>
        <v>48</v>
      </c>
      <c r="BF48" s="20">
        <v>9</v>
      </c>
      <c r="BG48" s="20">
        <f t="shared" si="21"/>
        <v>72</v>
      </c>
      <c r="BH48" s="20">
        <v>3</v>
      </c>
      <c r="BI48" s="20">
        <v>7</v>
      </c>
      <c r="BJ48" s="20">
        <v>0</v>
      </c>
      <c r="BK48" s="20">
        <v>0</v>
      </c>
      <c r="BL48" s="20" t="s">
        <v>356</v>
      </c>
      <c r="BM48" s="20" t="s">
        <v>357</v>
      </c>
      <c r="BN48" s="71">
        <f t="shared" si="46"/>
        <v>32</v>
      </c>
      <c r="BO48" s="123">
        <f t="shared" si="47"/>
        <v>48</v>
      </c>
      <c r="BP48" s="71">
        <f t="shared" si="48"/>
        <v>48</v>
      </c>
      <c r="BQ48" s="138">
        <v>59</v>
      </c>
      <c r="BR48" s="138">
        <v>104</v>
      </c>
    </row>
    <row r="49" spans="1:73" ht="19.5" thickBot="1" x14ac:dyDescent="0.35">
      <c r="A49" s="67" t="s">
        <v>124</v>
      </c>
      <c r="B49" s="67" t="s">
        <v>125</v>
      </c>
      <c r="C49" s="129" t="s">
        <v>135</v>
      </c>
      <c r="D49" s="148">
        <v>17933</v>
      </c>
      <c r="E49" s="148"/>
      <c r="F49" s="16">
        <v>72.400000000000006</v>
      </c>
      <c r="G49" s="18">
        <f t="shared" si="26"/>
        <v>5</v>
      </c>
      <c r="H49" s="18">
        <f t="shared" si="27"/>
        <v>0</v>
      </c>
      <c r="I49" s="68" t="s">
        <v>285</v>
      </c>
      <c r="J49" s="69">
        <f t="shared" si="28"/>
        <v>3</v>
      </c>
      <c r="K49" s="17">
        <v>3</v>
      </c>
      <c r="L49" s="17">
        <v>1</v>
      </c>
      <c r="M49" s="17">
        <v>0</v>
      </c>
      <c r="N49" s="17">
        <v>0</v>
      </c>
      <c r="O49" s="17">
        <v>0</v>
      </c>
      <c r="P49" s="17">
        <v>0</v>
      </c>
      <c r="Q49" s="17">
        <v>0</v>
      </c>
      <c r="R49" s="17">
        <v>0</v>
      </c>
      <c r="S49" s="17">
        <v>0</v>
      </c>
      <c r="T49" s="17">
        <v>0</v>
      </c>
      <c r="U49" s="17">
        <v>0</v>
      </c>
      <c r="V49" s="157">
        <v>11143</v>
      </c>
      <c r="W49" s="157">
        <v>11143</v>
      </c>
      <c r="X49" s="165">
        <v>3</v>
      </c>
      <c r="Y49" s="165">
        <v>0</v>
      </c>
      <c r="Z49" s="165">
        <v>0</v>
      </c>
      <c r="AA49" s="209">
        <v>0</v>
      </c>
      <c r="AB49" s="209">
        <v>0</v>
      </c>
      <c r="AC49" s="209">
        <v>0</v>
      </c>
      <c r="AD49" s="166">
        <v>0</v>
      </c>
      <c r="AE49" s="166">
        <v>0</v>
      </c>
      <c r="AF49" s="166">
        <v>0</v>
      </c>
      <c r="AG49" s="167">
        <v>0</v>
      </c>
      <c r="AH49" s="89">
        <f t="shared" si="29"/>
        <v>3</v>
      </c>
      <c r="AI49" s="131">
        <f t="shared" si="30"/>
        <v>334.29</v>
      </c>
      <c r="AJ49" s="131">
        <f t="shared" si="31"/>
        <v>81</v>
      </c>
      <c r="AK49" s="130">
        <v>1</v>
      </c>
      <c r="AL49" s="131">
        <v>80</v>
      </c>
      <c r="AM49" s="131">
        <f t="shared" si="32"/>
        <v>10.028700000000001</v>
      </c>
      <c r="AN49" s="131">
        <f t="shared" si="33"/>
        <v>3.00861</v>
      </c>
      <c r="AO49" s="131">
        <f t="shared" si="34"/>
        <v>1.7048790000000003</v>
      </c>
      <c r="AP49" s="178">
        <f t="shared" si="35"/>
        <v>75.769541416135695</v>
      </c>
      <c r="AQ49" s="18">
        <f t="shared" si="36"/>
        <v>8</v>
      </c>
      <c r="AR49" s="130">
        <f t="shared" si="37"/>
        <v>20</v>
      </c>
      <c r="AS49" s="19">
        <f t="shared" si="38"/>
        <v>24.230458583864309</v>
      </c>
      <c r="AT49" s="107">
        <f t="shared" si="39"/>
        <v>82.207042881837964</v>
      </c>
      <c r="AU49" s="100">
        <f t="shared" si="40"/>
        <v>16.728935482072156</v>
      </c>
      <c r="AV49" s="277">
        <f t="shared" si="41"/>
        <v>16.728935482072156</v>
      </c>
      <c r="AW49" s="48">
        <f t="shared" si="42"/>
        <v>79.650240544331638</v>
      </c>
      <c r="AX49" s="18">
        <f t="shared" si="43"/>
        <v>8</v>
      </c>
      <c r="AY49" s="117">
        <f t="shared" si="44"/>
        <v>20</v>
      </c>
      <c r="AZ49" s="151">
        <v>1</v>
      </c>
      <c r="BA49" s="21">
        <f t="shared" si="45"/>
        <v>5.5763118273573857</v>
      </c>
      <c r="BB49" s="20">
        <v>0</v>
      </c>
      <c r="BC49" s="36" t="s">
        <v>314</v>
      </c>
      <c r="BD49" s="20">
        <v>6</v>
      </c>
      <c r="BE49" s="20">
        <f t="shared" si="25"/>
        <v>48</v>
      </c>
      <c r="BF49" s="20">
        <v>5</v>
      </c>
      <c r="BG49" s="20">
        <f t="shared" si="21"/>
        <v>40</v>
      </c>
      <c r="BH49" s="28">
        <v>0</v>
      </c>
      <c r="BI49" s="28">
        <v>15</v>
      </c>
      <c r="BJ49" s="28">
        <v>10</v>
      </c>
      <c r="BK49" s="20">
        <v>0</v>
      </c>
      <c r="BL49" s="28" t="s">
        <v>309</v>
      </c>
      <c r="BM49" s="28" t="s">
        <v>309</v>
      </c>
      <c r="BN49" s="71">
        <f t="shared" si="46"/>
        <v>34</v>
      </c>
      <c r="BO49" s="120">
        <f t="shared" si="47"/>
        <v>53</v>
      </c>
      <c r="BP49" s="71">
        <f t="shared" si="48"/>
        <v>43</v>
      </c>
      <c r="BQ49" s="138">
        <v>51</v>
      </c>
      <c r="BR49" s="138">
        <v>54</v>
      </c>
      <c r="BS49" s="132"/>
      <c r="BT49" s="63"/>
      <c r="BU49" s="63"/>
    </row>
    <row r="50" spans="1:73" ht="19.5" thickBot="1" x14ac:dyDescent="0.35">
      <c r="A50" s="67" t="s">
        <v>124</v>
      </c>
      <c r="B50" s="67" t="s">
        <v>145</v>
      </c>
      <c r="C50" s="129" t="s">
        <v>148</v>
      </c>
      <c r="D50" s="148">
        <v>11108</v>
      </c>
      <c r="E50" s="148"/>
      <c r="F50" s="16">
        <v>178.3</v>
      </c>
      <c r="G50" s="18">
        <f t="shared" si="26"/>
        <v>10</v>
      </c>
      <c r="H50" s="117">
        <f t="shared" si="27"/>
        <v>3</v>
      </c>
      <c r="I50" s="68" t="s">
        <v>285</v>
      </c>
      <c r="J50" s="69">
        <f t="shared" si="28"/>
        <v>3</v>
      </c>
      <c r="K50" s="17">
        <v>1</v>
      </c>
      <c r="L50" s="17">
        <v>0</v>
      </c>
      <c r="M50" s="17">
        <v>0</v>
      </c>
      <c r="N50" s="17">
        <v>1</v>
      </c>
      <c r="O50" s="17">
        <v>0</v>
      </c>
      <c r="P50" s="17">
        <v>0</v>
      </c>
      <c r="Q50" s="17">
        <v>0</v>
      </c>
      <c r="R50" s="17">
        <v>0</v>
      </c>
      <c r="S50" s="17">
        <v>0</v>
      </c>
      <c r="T50" s="17">
        <v>0</v>
      </c>
      <c r="U50" s="17">
        <v>0</v>
      </c>
      <c r="V50" s="157">
        <v>8519</v>
      </c>
      <c r="W50" s="157">
        <v>8519</v>
      </c>
      <c r="X50" s="186">
        <v>0</v>
      </c>
      <c r="Y50" s="186">
        <v>0</v>
      </c>
      <c r="Z50" s="186">
        <v>0</v>
      </c>
      <c r="AA50" s="190">
        <v>0</v>
      </c>
      <c r="AB50" s="190">
        <v>0</v>
      </c>
      <c r="AC50" s="190">
        <v>0</v>
      </c>
      <c r="AD50" s="188">
        <v>0</v>
      </c>
      <c r="AE50" s="188">
        <v>0</v>
      </c>
      <c r="AF50" s="188">
        <v>0</v>
      </c>
      <c r="AG50" s="189">
        <v>0</v>
      </c>
      <c r="AH50" s="89">
        <f t="shared" si="29"/>
        <v>0</v>
      </c>
      <c r="AI50" s="13">
        <f t="shared" si="30"/>
        <v>255.57</v>
      </c>
      <c r="AJ50" s="13">
        <f t="shared" si="31"/>
        <v>62</v>
      </c>
      <c r="AK50" s="18">
        <v>0</v>
      </c>
      <c r="AL50" s="13">
        <v>62</v>
      </c>
      <c r="AM50" s="50">
        <f t="shared" si="32"/>
        <v>7.6671000000000005</v>
      </c>
      <c r="AN50" s="104">
        <f t="shared" si="33"/>
        <v>2.3001300000000002</v>
      </c>
      <c r="AO50" s="102">
        <f t="shared" si="34"/>
        <v>1.303407</v>
      </c>
      <c r="AP50" s="178">
        <f t="shared" si="35"/>
        <v>75.74050162382126</v>
      </c>
      <c r="AQ50" s="18">
        <f t="shared" si="36"/>
        <v>8</v>
      </c>
      <c r="AR50" s="130">
        <f t="shared" si="37"/>
        <v>20</v>
      </c>
      <c r="AS50" s="19">
        <f t="shared" si="38"/>
        <v>24.25949837617874</v>
      </c>
      <c r="AT50" s="107">
        <f t="shared" si="39"/>
        <v>101.46414296002882</v>
      </c>
      <c r="AU50" s="100">
        <f t="shared" si="40"/>
        <v>0</v>
      </c>
      <c r="AV50" s="277">
        <f t="shared" si="41"/>
        <v>0</v>
      </c>
      <c r="AW50" s="48">
        <f t="shared" si="42"/>
        <v>100</v>
      </c>
      <c r="AX50" s="18">
        <f t="shared" si="43"/>
        <v>10</v>
      </c>
      <c r="AY50" s="117">
        <f t="shared" si="44"/>
        <v>25</v>
      </c>
      <c r="AZ50" s="151">
        <v>2</v>
      </c>
      <c r="BA50" s="21">
        <f t="shared" si="45"/>
        <v>18.005041411595247</v>
      </c>
      <c r="BB50" s="20">
        <v>0</v>
      </c>
      <c r="BC50" s="36" t="s">
        <v>322</v>
      </c>
      <c r="BD50" s="20">
        <v>5</v>
      </c>
      <c r="BE50" s="20">
        <f t="shared" si="25"/>
        <v>40</v>
      </c>
      <c r="BF50" s="20">
        <v>6</v>
      </c>
      <c r="BG50" s="20">
        <f t="shared" si="21"/>
        <v>48</v>
      </c>
      <c r="BH50" s="28">
        <v>0</v>
      </c>
      <c r="BI50" s="28">
        <v>7</v>
      </c>
      <c r="BJ50" s="28">
        <v>10</v>
      </c>
      <c r="BK50" s="20">
        <v>0</v>
      </c>
      <c r="BL50" s="28" t="s">
        <v>308</v>
      </c>
      <c r="BM50" s="28" t="s">
        <v>308</v>
      </c>
      <c r="BN50" s="70">
        <f t="shared" si="46"/>
        <v>41</v>
      </c>
      <c r="BO50" s="120">
        <f t="shared" si="47"/>
        <v>61</v>
      </c>
      <c r="BP50" s="71">
        <f t="shared" si="48"/>
        <v>51</v>
      </c>
      <c r="BQ50" s="138">
        <v>29</v>
      </c>
      <c r="BR50" s="138">
        <v>37</v>
      </c>
      <c r="BS50" s="63"/>
      <c r="BT50" s="63"/>
      <c r="BU50" s="63"/>
    </row>
    <row r="51" spans="1:73" ht="19.5" hidden="1" thickBot="1" x14ac:dyDescent="0.35">
      <c r="A51" s="67" t="s">
        <v>124</v>
      </c>
      <c r="B51" s="67" t="s">
        <v>125</v>
      </c>
      <c r="C51" s="129" t="s">
        <v>132</v>
      </c>
      <c r="D51" s="274">
        <v>2679</v>
      </c>
      <c r="E51" s="148"/>
      <c r="F51" s="16">
        <v>105.8</v>
      </c>
      <c r="G51" s="18">
        <f t="shared" si="26"/>
        <v>10</v>
      </c>
      <c r="H51" s="117">
        <f t="shared" si="27"/>
        <v>3</v>
      </c>
      <c r="I51" s="68" t="s">
        <v>285</v>
      </c>
      <c r="J51" s="69">
        <f t="shared" si="28"/>
        <v>3</v>
      </c>
      <c r="K51" s="17">
        <v>2</v>
      </c>
      <c r="L51" s="17">
        <v>1</v>
      </c>
      <c r="M51" s="17">
        <v>0</v>
      </c>
      <c r="N51" s="17">
        <v>0</v>
      </c>
      <c r="O51" s="17">
        <v>0</v>
      </c>
      <c r="P51" s="17">
        <v>0</v>
      </c>
      <c r="Q51" s="17">
        <v>0</v>
      </c>
      <c r="R51" s="17">
        <v>0</v>
      </c>
      <c r="S51" s="17">
        <v>0</v>
      </c>
      <c r="T51" s="17">
        <v>0</v>
      </c>
      <c r="U51" s="17">
        <v>0</v>
      </c>
      <c r="V51" s="157">
        <v>3137</v>
      </c>
      <c r="W51" s="157">
        <v>3137</v>
      </c>
      <c r="X51" s="165">
        <v>0</v>
      </c>
      <c r="Y51" s="165">
        <v>0</v>
      </c>
      <c r="Z51" s="165">
        <v>0</v>
      </c>
      <c r="AA51" s="209">
        <v>0</v>
      </c>
      <c r="AB51" s="209">
        <v>0</v>
      </c>
      <c r="AC51" s="209">
        <v>0</v>
      </c>
      <c r="AD51" s="166">
        <v>1</v>
      </c>
      <c r="AE51" s="166">
        <v>0</v>
      </c>
      <c r="AF51" s="166">
        <v>0</v>
      </c>
      <c r="AG51" s="167">
        <v>0</v>
      </c>
      <c r="AH51" s="89">
        <f t="shared" si="29"/>
        <v>1</v>
      </c>
      <c r="AI51" s="13">
        <f t="shared" si="30"/>
        <v>94.11</v>
      </c>
      <c r="AJ51" s="13">
        <f t="shared" si="31"/>
        <v>23</v>
      </c>
      <c r="AK51" s="18">
        <v>0</v>
      </c>
      <c r="AL51" s="13">
        <v>23</v>
      </c>
      <c r="AM51" s="50">
        <f t="shared" si="32"/>
        <v>2.8232999999999997</v>
      </c>
      <c r="AN51" s="104">
        <f t="shared" si="33"/>
        <v>0.8469899999999998</v>
      </c>
      <c r="AO51" s="102">
        <f t="shared" si="34"/>
        <v>0.47996099999999997</v>
      </c>
      <c r="AP51" s="159">
        <f t="shared" si="35"/>
        <v>75.560514291786205</v>
      </c>
      <c r="AQ51" s="18">
        <f t="shared" si="36"/>
        <v>8</v>
      </c>
      <c r="AR51" s="130">
        <f t="shared" si="37"/>
        <v>20</v>
      </c>
      <c r="AS51" s="19">
        <f t="shared" si="38"/>
        <v>24.439485708213795</v>
      </c>
      <c r="AT51" s="107">
        <f t="shared" si="39"/>
        <v>154.91791713325867</v>
      </c>
      <c r="AU51" s="100">
        <f t="shared" si="40"/>
        <v>0</v>
      </c>
      <c r="AV51" s="276">
        <f t="shared" si="41"/>
        <v>37.327360955580438</v>
      </c>
      <c r="AW51" s="48">
        <f t="shared" si="42"/>
        <v>75.905071765539006</v>
      </c>
      <c r="AX51" s="18">
        <f t="shared" si="43"/>
        <v>8</v>
      </c>
      <c r="AY51" s="117">
        <f t="shared" si="44"/>
        <v>20</v>
      </c>
      <c r="AZ51" s="151">
        <v>0</v>
      </c>
      <c r="BA51" s="21">
        <f t="shared" si="45"/>
        <v>0</v>
      </c>
      <c r="BB51" s="20">
        <v>1</v>
      </c>
      <c r="BC51" s="36"/>
      <c r="BD51" s="20">
        <v>1</v>
      </c>
      <c r="BE51" s="20">
        <f t="shared" si="25"/>
        <v>8</v>
      </c>
      <c r="BF51" s="20">
        <v>1</v>
      </c>
      <c r="BG51" s="20">
        <f t="shared" si="21"/>
        <v>8</v>
      </c>
      <c r="BH51" s="28">
        <v>1</v>
      </c>
      <c r="BI51" s="28">
        <v>3</v>
      </c>
      <c r="BJ51" s="28">
        <v>10</v>
      </c>
      <c r="BK51" s="20">
        <v>0</v>
      </c>
      <c r="BL51" s="28" t="s">
        <v>308</v>
      </c>
      <c r="BM51" s="28" t="s">
        <v>309</v>
      </c>
      <c r="BN51" s="70">
        <f t="shared" si="46"/>
        <v>39</v>
      </c>
      <c r="BO51" s="120">
        <f t="shared" si="47"/>
        <v>56</v>
      </c>
      <c r="BP51" s="70">
        <f t="shared" si="48"/>
        <v>46</v>
      </c>
      <c r="BQ51" s="138">
        <v>3</v>
      </c>
      <c r="BR51" s="138">
        <v>11</v>
      </c>
      <c r="BS51" s="63"/>
      <c r="BT51" s="63"/>
      <c r="BU51" s="63"/>
    </row>
    <row r="52" spans="1:73" ht="19.5" thickBot="1" x14ac:dyDescent="0.35">
      <c r="A52" s="67" t="s">
        <v>124</v>
      </c>
      <c r="B52" s="67" t="s">
        <v>192</v>
      </c>
      <c r="C52" s="129" t="s">
        <v>204</v>
      </c>
      <c r="D52" s="148">
        <v>20297</v>
      </c>
      <c r="E52" s="148"/>
      <c r="F52" s="16">
        <v>110.8</v>
      </c>
      <c r="G52" s="18">
        <f t="shared" si="26"/>
        <v>10</v>
      </c>
      <c r="H52" s="117">
        <f t="shared" si="27"/>
        <v>3</v>
      </c>
      <c r="I52" s="68" t="s">
        <v>284</v>
      </c>
      <c r="J52" s="69">
        <f t="shared" si="28"/>
        <v>5</v>
      </c>
      <c r="K52" s="17">
        <v>5</v>
      </c>
      <c r="L52" s="17">
        <v>3</v>
      </c>
      <c r="M52" s="17">
        <v>1</v>
      </c>
      <c r="N52" s="17">
        <v>0</v>
      </c>
      <c r="O52" s="17">
        <v>0</v>
      </c>
      <c r="P52" s="17">
        <v>0</v>
      </c>
      <c r="Q52" s="17">
        <v>0</v>
      </c>
      <c r="R52" s="17">
        <v>0</v>
      </c>
      <c r="S52" s="17">
        <v>0</v>
      </c>
      <c r="T52" s="17">
        <v>0</v>
      </c>
      <c r="U52" s="17">
        <v>0</v>
      </c>
      <c r="V52" s="157">
        <v>14832</v>
      </c>
      <c r="W52" s="157">
        <v>14832</v>
      </c>
      <c r="X52" s="186">
        <v>4</v>
      </c>
      <c r="Y52" s="186">
        <v>0</v>
      </c>
      <c r="Z52" s="186">
        <v>0</v>
      </c>
      <c r="AA52" s="190">
        <v>0</v>
      </c>
      <c r="AB52" s="190">
        <v>0</v>
      </c>
      <c r="AC52" s="190">
        <v>0</v>
      </c>
      <c r="AD52" s="188">
        <v>0</v>
      </c>
      <c r="AE52" s="188">
        <v>0</v>
      </c>
      <c r="AF52" s="188">
        <v>0</v>
      </c>
      <c r="AG52" s="189">
        <v>0</v>
      </c>
      <c r="AH52" s="89">
        <f t="shared" si="29"/>
        <v>4</v>
      </c>
      <c r="AI52" s="13">
        <f t="shared" si="30"/>
        <v>444.96</v>
      </c>
      <c r="AJ52" s="13">
        <f t="shared" si="31"/>
        <v>110</v>
      </c>
      <c r="AK52" s="18">
        <v>1</v>
      </c>
      <c r="AL52" s="13">
        <v>109</v>
      </c>
      <c r="AM52" s="50">
        <f t="shared" si="32"/>
        <v>13.348799999999999</v>
      </c>
      <c r="AN52" s="104">
        <f t="shared" si="33"/>
        <v>4.0046399999999993</v>
      </c>
      <c r="AO52" s="102">
        <f t="shared" si="34"/>
        <v>2.2692959999999998</v>
      </c>
      <c r="AP52" s="178">
        <f t="shared" si="35"/>
        <v>75.278676734987414</v>
      </c>
      <c r="AQ52" s="18">
        <f t="shared" si="36"/>
        <v>8</v>
      </c>
      <c r="AR52" s="130">
        <f t="shared" si="37"/>
        <v>20</v>
      </c>
      <c r="AS52" s="19">
        <f t="shared" si="38"/>
        <v>24.721323265012586</v>
      </c>
      <c r="AT52" s="107">
        <f t="shared" si="39"/>
        <v>96.678011528797356</v>
      </c>
      <c r="AU52" s="100">
        <f t="shared" si="40"/>
        <v>19.70734591318914</v>
      </c>
      <c r="AV52" s="277">
        <f t="shared" si="41"/>
        <v>19.70734591318914</v>
      </c>
      <c r="AW52" s="48">
        <f t="shared" si="42"/>
        <v>79.615482774675257</v>
      </c>
      <c r="AX52" s="18">
        <f t="shared" si="43"/>
        <v>8</v>
      </c>
      <c r="AY52" s="117">
        <f t="shared" si="44"/>
        <v>20</v>
      </c>
      <c r="AZ52" s="151">
        <v>2</v>
      </c>
      <c r="BA52" s="21">
        <f t="shared" si="45"/>
        <v>9.8536729565945702</v>
      </c>
      <c r="BB52" s="20">
        <v>1</v>
      </c>
      <c r="BC52" s="36"/>
      <c r="BD52" s="20">
        <v>7</v>
      </c>
      <c r="BE52" s="20">
        <f t="shared" si="25"/>
        <v>56</v>
      </c>
      <c r="BF52" s="20">
        <v>11</v>
      </c>
      <c r="BG52" s="20">
        <f t="shared" si="21"/>
        <v>88</v>
      </c>
      <c r="BH52" s="20">
        <v>1</v>
      </c>
      <c r="BI52" s="20">
        <v>13</v>
      </c>
      <c r="BJ52" s="20">
        <v>0</v>
      </c>
      <c r="BK52" s="20">
        <v>0</v>
      </c>
      <c r="BL52" s="20" t="s">
        <v>308</v>
      </c>
      <c r="BM52" s="20" t="s">
        <v>309</v>
      </c>
      <c r="BN52" s="71">
        <f t="shared" si="46"/>
        <v>31</v>
      </c>
      <c r="BO52" s="123">
        <f t="shared" si="47"/>
        <v>48</v>
      </c>
      <c r="BP52" s="70">
        <f t="shared" si="48"/>
        <v>48</v>
      </c>
      <c r="BQ52" s="138">
        <v>115</v>
      </c>
      <c r="BR52" s="138">
        <v>120</v>
      </c>
    </row>
    <row r="53" spans="1:73" ht="19.5" thickBot="1" x14ac:dyDescent="0.35">
      <c r="A53" s="67" t="s">
        <v>216</v>
      </c>
      <c r="B53" s="67" t="s">
        <v>245</v>
      </c>
      <c r="C53" s="129" t="s">
        <v>248</v>
      </c>
      <c r="D53" s="148">
        <v>6973</v>
      </c>
      <c r="E53" s="148"/>
      <c r="F53" s="20">
        <v>711.8</v>
      </c>
      <c r="G53" s="18">
        <f t="shared" si="26"/>
        <v>10</v>
      </c>
      <c r="H53" s="117">
        <f t="shared" si="27"/>
        <v>5</v>
      </c>
      <c r="I53" s="68" t="s">
        <v>285</v>
      </c>
      <c r="J53" s="69">
        <f t="shared" si="28"/>
        <v>3</v>
      </c>
      <c r="K53" s="17">
        <v>2</v>
      </c>
      <c r="L53" s="17">
        <v>0</v>
      </c>
      <c r="M53" s="17">
        <v>0</v>
      </c>
      <c r="N53" s="17">
        <v>0</v>
      </c>
      <c r="O53" s="17">
        <v>0</v>
      </c>
      <c r="P53" s="17">
        <v>0</v>
      </c>
      <c r="Q53" s="17">
        <v>0</v>
      </c>
      <c r="R53" s="17">
        <v>0</v>
      </c>
      <c r="S53" s="17">
        <v>0</v>
      </c>
      <c r="T53" s="17">
        <v>0</v>
      </c>
      <c r="U53" s="17">
        <v>0</v>
      </c>
      <c r="V53" s="157">
        <v>4851</v>
      </c>
      <c r="W53" s="157">
        <v>4851</v>
      </c>
      <c r="X53" s="84">
        <v>1</v>
      </c>
      <c r="Y53" s="84">
        <v>0</v>
      </c>
      <c r="Z53" s="84">
        <v>0</v>
      </c>
      <c r="AA53" s="168">
        <v>0</v>
      </c>
      <c r="AB53" s="168">
        <v>0</v>
      </c>
      <c r="AC53" s="168">
        <v>0</v>
      </c>
      <c r="AD53" s="88">
        <v>0</v>
      </c>
      <c r="AE53" s="88">
        <v>0</v>
      </c>
      <c r="AF53" s="88">
        <v>0</v>
      </c>
      <c r="AG53" s="80">
        <v>0</v>
      </c>
      <c r="AH53" s="89">
        <f t="shared" si="29"/>
        <v>1</v>
      </c>
      <c r="AI53" s="13">
        <f t="shared" si="30"/>
        <v>145.53</v>
      </c>
      <c r="AJ53" s="13">
        <f t="shared" si="31"/>
        <v>36</v>
      </c>
      <c r="AK53" s="18">
        <v>1</v>
      </c>
      <c r="AL53" s="13">
        <v>35</v>
      </c>
      <c r="AM53" s="50">
        <f t="shared" si="32"/>
        <v>4.3658999999999999</v>
      </c>
      <c r="AN53" s="104">
        <f t="shared" si="33"/>
        <v>1.3097700000000001</v>
      </c>
      <c r="AO53" s="102">
        <f t="shared" si="34"/>
        <v>0.74220299999999995</v>
      </c>
      <c r="AP53" s="178">
        <f t="shared" si="35"/>
        <v>75.262832405689551</v>
      </c>
      <c r="AQ53" s="18">
        <f t="shared" si="36"/>
        <v>8</v>
      </c>
      <c r="AR53" s="117">
        <f t="shared" si="37"/>
        <v>20</v>
      </c>
      <c r="AS53" s="19">
        <f t="shared" si="38"/>
        <v>24.737167594310453</v>
      </c>
      <c r="AT53" s="107">
        <f t="shared" si="39"/>
        <v>92.038907213537939</v>
      </c>
      <c r="AU53" s="100">
        <f t="shared" si="40"/>
        <v>14.341029685931451</v>
      </c>
      <c r="AV53" s="277">
        <f t="shared" si="41"/>
        <v>14.341029685931451</v>
      </c>
      <c r="AW53" s="48">
        <f t="shared" si="42"/>
        <v>84.41851373500225</v>
      </c>
      <c r="AX53" s="18">
        <f t="shared" si="43"/>
        <v>8</v>
      </c>
      <c r="AY53" s="117">
        <f t="shared" si="44"/>
        <v>20</v>
      </c>
      <c r="AZ53" s="151">
        <v>4</v>
      </c>
      <c r="BA53" s="21">
        <f t="shared" si="45"/>
        <v>57.364118743725804</v>
      </c>
      <c r="BB53" s="20">
        <v>1</v>
      </c>
      <c r="BC53" s="36"/>
      <c r="BD53" s="20">
        <v>1</v>
      </c>
      <c r="BE53" s="20">
        <f t="shared" si="25"/>
        <v>8</v>
      </c>
      <c r="BF53" s="20">
        <v>2</v>
      </c>
      <c r="BG53" s="20">
        <v>2</v>
      </c>
      <c r="BH53" s="20">
        <v>1</v>
      </c>
      <c r="BI53" s="20">
        <v>2</v>
      </c>
      <c r="BJ53" s="20">
        <v>5</v>
      </c>
      <c r="BK53" s="28">
        <v>0</v>
      </c>
      <c r="BL53" s="20" t="s">
        <v>308</v>
      </c>
      <c r="BM53" s="20" t="s">
        <v>309</v>
      </c>
      <c r="BN53" s="71">
        <f t="shared" si="46"/>
        <v>34</v>
      </c>
      <c r="BO53" s="123">
        <f t="shared" si="47"/>
        <v>53</v>
      </c>
      <c r="BP53" s="71">
        <f t="shared" si="48"/>
        <v>48</v>
      </c>
      <c r="BQ53" s="138">
        <v>49</v>
      </c>
      <c r="BR53" s="138">
        <v>81</v>
      </c>
    </row>
    <row r="54" spans="1:73" ht="19.5" thickBot="1" x14ac:dyDescent="0.35">
      <c r="A54" s="67" t="s">
        <v>58</v>
      </c>
      <c r="B54" s="67" t="s">
        <v>59</v>
      </c>
      <c r="C54" s="129" t="s">
        <v>78</v>
      </c>
      <c r="D54" s="148">
        <v>144155</v>
      </c>
      <c r="E54" s="148"/>
      <c r="F54" s="23">
        <v>1795.9</v>
      </c>
      <c r="G54" s="18">
        <f t="shared" si="26"/>
        <v>10</v>
      </c>
      <c r="H54" s="117">
        <f t="shared" si="27"/>
        <v>8</v>
      </c>
      <c r="I54" s="68" t="s">
        <v>285</v>
      </c>
      <c r="J54" s="69">
        <f t="shared" si="28"/>
        <v>3</v>
      </c>
      <c r="K54" s="17">
        <v>3</v>
      </c>
      <c r="L54" s="17">
        <v>2</v>
      </c>
      <c r="M54" s="17">
        <v>0</v>
      </c>
      <c r="N54" s="17">
        <v>1</v>
      </c>
      <c r="O54" s="17">
        <v>2</v>
      </c>
      <c r="P54" s="17">
        <v>0</v>
      </c>
      <c r="Q54" s="17">
        <v>0</v>
      </c>
      <c r="R54" s="17">
        <v>0</v>
      </c>
      <c r="S54" s="17">
        <v>1</v>
      </c>
      <c r="T54" s="17">
        <v>0</v>
      </c>
      <c r="U54" s="17">
        <v>0</v>
      </c>
      <c r="V54" s="157">
        <v>57902</v>
      </c>
      <c r="W54" s="157">
        <v>57902</v>
      </c>
      <c r="X54" s="84">
        <v>10</v>
      </c>
      <c r="Y54" s="84">
        <v>0</v>
      </c>
      <c r="Z54" s="84">
        <v>0</v>
      </c>
      <c r="AA54" s="207">
        <v>1</v>
      </c>
      <c r="AB54" s="207">
        <v>0</v>
      </c>
      <c r="AC54" s="207">
        <v>0</v>
      </c>
      <c r="AD54" s="88">
        <v>7</v>
      </c>
      <c r="AE54" s="88">
        <v>0</v>
      </c>
      <c r="AF54" s="88">
        <v>0</v>
      </c>
      <c r="AG54" s="80">
        <v>0</v>
      </c>
      <c r="AH54" s="89">
        <f t="shared" si="29"/>
        <v>18</v>
      </c>
      <c r="AI54" s="13">
        <f t="shared" si="30"/>
        <v>1737.06</v>
      </c>
      <c r="AJ54" s="13">
        <f t="shared" si="31"/>
        <v>431</v>
      </c>
      <c r="AK54" s="18">
        <v>3</v>
      </c>
      <c r="AL54" s="13">
        <v>428</v>
      </c>
      <c r="AM54" s="50">
        <f t="shared" si="32"/>
        <v>52.111800000000002</v>
      </c>
      <c r="AN54" s="104">
        <f t="shared" si="33"/>
        <v>15.63354</v>
      </c>
      <c r="AO54" s="102">
        <f t="shared" si="34"/>
        <v>8.8590060000000008</v>
      </c>
      <c r="AP54" s="178">
        <f t="shared" si="35"/>
        <v>75.18796126788942</v>
      </c>
      <c r="AQ54" s="18">
        <f t="shared" si="36"/>
        <v>8</v>
      </c>
      <c r="AR54" s="130">
        <f t="shared" si="37"/>
        <v>20</v>
      </c>
      <c r="AS54" s="19">
        <f t="shared" si="38"/>
        <v>24.81203873211058</v>
      </c>
      <c r="AT54" s="107">
        <f t="shared" si="39"/>
        <v>53.140262911449483</v>
      </c>
      <c r="AU54" s="100">
        <f t="shared" si="40"/>
        <v>6.9369775588775973</v>
      </c>
      <c r="AV54" s="277">
        <f t="shared" si="41"/>
        <v>12.486559605979675</v>
      </c>
      <c r="AW54" s="48">
        <f t="shared" si="42"/>
        <v>76.502638636194348</v>
      </c>
      <c r="AX54" s="18">
        <f t="shared" si="43"/>
        <v>8</v>
      </c>
      <c r="AY54" s="117">
        <f t="shared" si="44"/>
        <v>20</v>
      </c>
      <c r="AZ54" s="151">
        <v>18</v>
      </c>
      <c r="BA54" s="21">
        <f t="shared" si="45"/>
        <v>12.486559605979675</v>
      </c>
      <c r="BB54" s="20">
        <v>3</v>
      </c>
      <c r="BC54" s="36"/>
      <c r="BD54" s="20">
        <v>19</v>
      </c>
      <c r="BE54" s="20">
        <f t="shared" si="25"/>
        <v>152</v>
      </c>
      <c r="BF54" s="20">
        <v>86</v>
      </c>
      <c r="BG54" s="20">
        <f t="shared" ref="BG54:BG85" si="49">+BF54*8</f>
        <v>688</v>
      </c>
      <c r="BH54" s="20">
        <v>11</v>
      </c>
      <c r="BI54" s="20">
        <v>15</v>
      </c>
      <c r="BJ54" s="20">
        <v>5</v>
      </c>
      <c r="BK54" s="20">
        <v>15</v>
      </c>
      <c r="BL54" s="20" t="s">
        <v>309</v>
      </c>
      <c r="BM54" s="20" t="s">
        <v>309</v>
      </c>
      <c r="BN54" s="116">
        <f t="shared" si="46"/>
        <v>34</v>
      </c>
      <c r="BO54" s="121">
        <f t="shared" si="47"/>
        <v>56</v>
      </c>
      <c r="BP54" s="114">
        <f t="shared" si="48"/>
        <v>66</v>
      </c>
      <c r="BQ54" s="137">
        <v>573</v>
      </c>
      <c r="BR54" s="137">
        <v>653</v>
      </c>
    </row>
    <row r="55" spans="1:73" ht="19.5" hidden="1" thickBot="1" x14ac:dyDescent="0.35">
      <c r="A55" s="67" t="s">
        <v>216</v>
      </c>
      <c r="B55" s="67" t="s">
        <v>228</v>
      </c>
      <c r="C55" s="129" t="s">
        <v>231</v>
      </c>
      <c r="D55" s="274">
        <v>2905</v>
      </c>
      <c r="E55" s="148"/>
      <c r="F55" s="20">
        <v>195</v>
      </c>
      <c r="G55" s="18">
        <f t="shared" si="26"/>
        <v>10</v>
      </c>
      <c r="H55" s="117">
        <f t="shared" si="27"/>
        <v>3</v>
      </c>
      <c r="I55" s="68" t="s">
        <v>283</v>
      </c>
      <c r="J55" s="69">
        <f t="shared" si="28"/>
        <v>8</v>
      </c>
      <c r="K55" s="17">
        <v>1</v>
      </c>
      <c r="L55" s="17">
        <v>0</v>
      </c>
      <c r="M55" s="17">
        <v>0</v>
      </c>
      <c r="N55" s="17">
        <v>0</v>
      </c>
      <c r="O55" s="17">
        <v>0</v>
      </c>
      <c r="P55" s="17">
        <v>0</v>
      </c>
      <c r="Q55" s="17">
        <v>0</v>
      </c>
      <c r="R55" s="17">
        <v>0</v>
      </c>
      <c r="S55" s="17">
        <v>0</v>
      </c>
      <c r="T55" s="17">
        <v>0</v>
      </c>
      <c r="U55" s="17">
        <v>0</v>
      </c>
      <c r="V55" s="157">
        <v>2799</v>
      </c>
      <c r="W55" s="157">
        <v>2799</v>
      </c>
      <c r="X55" s="84">
        <v>2</v>
      </c>
      <c r="Y55" s="84">
        <v>0</v>
      </c>
      <c r="Z55" s="84">
        <v>0</v>
      </c>
      <c r="AA55" s="168">
        <v>0</v>
      </c>
      <c r="AB55" s="168">
        <v>0</v>
      </c>
      <c r="AC55" s="168">
        <v>0</v>
      </c>
      <c r="AD55" s="88">
        <v>0</v>
      </c>
      <c r="AE55" s="88">
        <v>0</v>
      </c>
      <c r="AF55" s="88">
        <v>0</v>
      </c>
      <c r="AG55" s="80">
        <v>0</v>
      </c>
      <c r="AH55" s="89">
        <f t="shared" si="29"/>
        <v>2</v>
      </c>
      <c r="AI55" s="13">
        <f t="shared" si="30"/>
        <v>83.97</v>
      </c>
      <c r="AJ55" s="13">
        <f t="shared" si="31"/>
        <v>21</v>
      </c>
      <c r="AK55" s="18">
        <v>1</v>
      </c>
      <c r="AL55" s="13">
        <v>20</v>
      </c>
      <c r="AM55" s="50">
        <f t="shared" si="32"/>
        <v>2.5190999999999999</v>
      </c>
      <c r="AN55" s="104">
        <f t="shared" si="33"/>
        <v>0.7557299999999999</v>
      </c>
      <c r="AO55" s="102">
        <f t="shared" si="34"/>
        <v>0.42824699999999999</v>
      </c>
      <c r="AP55" s="159">
        <f t="shared" si="35"/>
        <v>74.991068238656666</v>
      </c>
      <c r="AQ55" s="18">
        <f t="shared" si="36"/>
        <v>5</v>
      </c>
      <c r="AR55" s="130">
        <f t="shared" si="37"/>
        <v>8</v>
      </c>
      <c r="AS55" s="19">
        <f t="shared" si="38"/>
        <v>25.008931761343341</v>
      </c>
      <c r="AT55" s="107">
        <f t="shared" si="39"/>
        <v>127.47253012048191</v>
      </c>
      <c r="AU55" s="100">
        <f t="shared" si="40"/>
        <v>68.846815834767654</v>
      </c>
      <c r="AV55" s="128">
        <f t="shared" si="41"/>
        <v>68.846815834767654</v>
      </c>
      <c r="AW55" s="48">
        <f t="shared" si="42"/>
        <v>45.990861113609014</v>
      </c>
      <c r="AX55" s="18">
        <f t="shared" si="43"/>
        <v>3</v>
      </c>
      <c r="AY55" s="117">
        <f t="shared" si="44"/>
        <v>3</v>
      </c>
      <c r="AZ55" s="151">
        <v>3</v>
      </c>
      <c r="BA55" s="21">
        <f t="shared" si="45"/>
        <v>103.27022375215145</v>
      </c>
      <c r="BB55" s="20">
        <v>1</v>
      </c>
      <c r="BC55" s="36"/>
      <c r="BD55" s="20">
        <v>1</v>
      </c>
      <c r="BE55" s="20">
        <f t="shared" si="25"/>
        <v>8</v>
      </c>
      <c r="BF55" s="20">
        <v>2</v>
      </c>
      <c r="BG55" s="20">
        <f t="shared" si="49"/>
        <v>16</v>
      </c>
      <c r="BH55" s="20">
        <v>1</v>
      </c>
      <c r="BI55" s="20">
        <v>3</v>
      </c>
      <c r="BJ55" s="20">
        <v>5</v>
      </c>
      <c r="BK55" s="20">
        <v>0</v>
      </c>
      <c r="BL55" s="20" t="s">
        <v>308</v>
      </c>
      <c r="BM55" s="20" t="s">
        <v>309</v>
      </c>
      <c r="BN55" s="114">
        <f t="shared" si="46"/>
        <v>31</v>
      </c>
      <c r="BO55" s="121">
        <f t="shared" si="47"/>
        <v>27</v>
      </c>
      <c r="BP55" s="114">
        <f t="shared" si="48"/>
        <v>22</v>
      </c>
      <c r="BQ55" s="137">
        <v>8</v>
      </c>
      <c r="BR55" s="137">
        <v>13</v>
      </c>
    </row>
    <row r="56" spans="1:73" ht="19.5" hidden="1" thickBot="1" x14ac:dyDescent="0.35">
      <c r="A56" s="67" t="s">
        <v>2</v>
      </c>
      <c r="B56" s="67" t="s">
        <v>3</v>
      </c>
      <c r="C56" s="129" t="s">
        <v>10</v>
      </c>
      <c r="D56" s="274">
        <v>688</v>
      </c>
      <c r="E56" s="197"/>
      <c r="F56" s="25">
        <v>23</v>
      </c>
      <c r="G56" s="18">
        <f t="shared" si="26"/>
        <v>3</v>
      </c>
      <c r="H56" s="117">
        <f t="shared" si="27"/>
        <v>0</v>
      </c>
      <c r="I56" s="68" t="s">
        <v>284</v>
      </c>
      <c r="J56" s="69">
        <f t="shared" si="28"/>
        <v>5</v>
      </c>
      <c r="K56" s="24">
        <v>1</v>
      </c>
      <c r="L56" s="24">
        <v>1</v>
      </c>
      <c r="M56" s="24">
        <v>0</v>
      </c>
      <c r="N56" s="24">
        <v>0</v>
      </c>
      <c r="O56" s="24">
        <v>0</v>
      </c>
      <c r="P56" s="24">
        <v>0</v>
      </c>
      <c r="Q56" s="24">
        <v>0</v>
      </c>
      <c r="R56" s="17">
        <v>0</v>
      </c>
      <c r="S56" s="24">
        <v>0</v>
      </c>
      <c r="T56" s="24">
        <v>0</v>
      </c>
      <c r="U56" s="24">
        <v>0</v>
      </c>
      <c r="V56" s="157">
        <v>3058</v>
      </c>
      <c r="W56" s="157">
        <v>3058</v>
      </c>
      <c r="X56" s="84">
        <v>0</v>
      </c>
      <c r="Y56" s="84">
        <v>0</v>
      </c>
      <c r="Z56" s="84">
        <v>0</v>
      </c>
      <c r="AA56" s="168">
        <v>0</v>
      </c>
      <c r="AB56" s="168">
        <v>0</v>
      </c>
      <c r="AC56" s="168">
        <v>0</v>
      </c>
      <c r="AD56" s="88">
        <v>0</v>
      </c>
      <c r="AE56" s="88">
        <v>0</v>
      </c>
      <c r="AF56" s="88">
        <v>0</v>
      </c>
      <c r="AG56" s="80">
        <v>0</v>
      </c>
      <c r="AH56" s="89">
        <f t="shared" si="29"/>
        <v>0</v>
      </c>
      <c r="AI56" s="13">
        <f t="shared" si="30"/>
        <v>91.74</v>
      </c>
      <c r="AJ56" s="13">
        <f t="shared" si="31"/>
        <v>23</v>
      </c>
      <c r="AK56" s="18">
        <v>0</v>
      </c>
      <c r="AL56" s="13">
        <v>23</v>
      </c>
      <c r="AM56" s="50">
        <f t="shared" si="32"/>
        <v>2.7521999999999998</v>
      </c>
      <c r="AN56" s="104">
        <f t="shared" si="33"/>
        <v>0.82565999999999984</v>
      </c>
      <c r="AO56" s="102">
        <f t="shared" si="34"/>
        <v>0.46787399999999996</v>
      </c>
      <c r="AP56" s="159">
        <f t="shared" si="35"/>
        <v>74.929147591018094</v>
      </c>
      <c r="AQ56" s="18">
        <f t="shared" si="36"/>
        <v>5</v>
      </c>
      <c r="AR56" s="130">
        <f t="shared" si="37"/>
        <v>8</v>
      </c>
      <c r="AS56" s="19">
        <f t="shared" si="38"/>
        <v>25.07085240898191</v>
      </c>
      <c r="AT56" s="107">
        <f t="shared" si="39"/>
        <v>588.04273255813951</v>
      </c>
      <c r="AU56" s="100">
        <f t="shared" si="40"/>
        <v>0</v>
      </c>
      <c r="AV56" s="277">
        <f t="shared" si="41"/>
        <v>0</v>
      </c>
      <c r="AW56" s="48">
        <f t="shared" si="42"/>
        <v>100</v>
      </c>
      <c r="AX56" s="18">
        <f t="shared" si="43"/>
        <v>10</v>
      </c>
      <c r="AY56" s="117">
        <f t="shared" si="44"/>
        <v>25</v>
      </c>
      <c r="AZ56" s="151">
        <v>0</v>
      </c>
      <c r="BA56" s="21">
        <f t="shared" si="45"/>
        <v>0</v>
      </c>
      <c r="BB56" s="20">
        <v>0</v>
      </c>
      <c r="BC56" s="36" t="s">
        <v>360</v>
      </c>
      <c r="BD56" s="20">
        <v>1</v>
      </c>
      <c r="BE56" s="20">
        <f t="shared" si="25"/>
        <v>8</v>
      </c>
      <c r="BF56" s="20">
        <v>2</v>
      </c>
      <c r="BG56" s="20">
        <f t="shared" si="49"/>
        <v>16</v>
      </c>
      <c r="BH56" s="20">
        <v>0</v>
      </c>
      <c r="BI56" s="20">
        <v>3</v>
      </c>
      <c r="BJ56" s="20">
        <v>0</v>
      </c>
      <c r="BK56" s="20">
        <v>0</v>
      </c>
      <c r="BL56" s="20" t="s">
        <v>356</v>
      </c>
      <c r="BM56" s="20" t="s">
        <v>357</v>
      </c>
      <c r="BN56" s="76">
        <f t="shared" si="46"/>
        <v>23</v>
      </c>
      <c r="BO56" s="123">
        <f t="shared" si="47"/>
        <v>38</v>
      </c>
      <c r="BP56" s="70">
        <f t="shared" si="48"/>
        <v>38</v>
      </c>
      <c r="BQ56" s="138">
        <v>4</v>
      </c>
      <c r="BR56" s="138">
        <v>20</v>
      </c>
      <c r="BS56" s="63"/>
      <c r="BT56" s="63"/>
      <c r="BU56" s="63"/>
    </row>
    <row r="57" spans="1:73" ht="18.75" hidden="1" customHeight="1" thickBot="1" x14ac:dyDescent="0.35">
      <c r="A57" s="67" t="s">
        <v>2</v>
      </c>
      <c r="B57" s="67" t="s">
        <v>3</v>
      </c>
      <c r="C57" s="129" t="s">
        <v>9</v>
      </c>
      <c r="D57" s="274">
        <v>3995</v>
      </c>
      <c r="E57" s="148"/>
      <c r="F57" s="16">
        <v>159.30000000000001</v>
      </c>
      <c r="G57" s="18">
        <f t="shared" si="26"/>
        <v>10</v>
      </c>
      <c r="H57" s="117">
        <f t="shared" si="27"/>
        <v>3</v>
      </c>
      <c r="I57" s="68" t="s">
        <v>284</v>
      </c>
      <c r="J57" s="69">
        <f t="shared" si="28"/>
        <v>5</v>
      </c>
      <c r="K57" s="24">
        <v>2</v>
      </c>
      <c r="L57" s="24">
        <v>1</v>
      </c>
      <c r="M57" s="24">
        <v>0</v>
      </c>
      <c r="N57" s="24">
        <v>0</v>
      </c>
      <c r="O57" s="24">
        <v>0</v>
      </c>
      <c r="P57" s="24">
        <v>0</v>
      </c>
      <c r="Q57" s="24">
        <v>0</v>
      </c>
      <c r="R57" s="17">
        <v>0</v>
      </c>
      <c r="S57" s="24">
        <v>0</v>
      </c>
      <c r="T57" s="24">
        <v>0</v>
      </c>
      <c r="U57" s="24">
        <v>0</v>
      </c>
      <c r="V57" s="157">
        <v>4771</v>
      </c>
      <c r="W57" s="157">
        <v>4771</v>
      </c>
      <c r="X57" s="202">
        <v>1</v>
      </c>
      <c r="Y57" s="202">
        <v>0</v>
      </c>
      <c r="Z57" s="202">
        <v>0</v>
      </c>
      <c r="AA57" s="211">
        <v>0</v>
      </c>
      <c r="AB57" s="211">
        <v>0</v>
      </c>
      <c r="AC57" s="211">
        <v>0</v>
      </c>
      <c r="AD57" s="219">
        <v>1</v>
      </c>
      <c r="AE57" s="219">
        <v>0</v>
      </c>
      <c r="AF57" s="219">
        <v>0</v>
      </c>
      <c r="AG57" s="80">
        <v>0</v>
      </c>
      <c r="AH57" s="89">
        <f t="shared" si="29"/>
        <v>2</v>
      </c>
      <c r="AI57" s="13">
        <f t="shared" si="30"/>
        <v>143.13</v>
      </c>
      <c r="AJ57" s="13">
        <f t="shared" si="31"/>
        <v>36</v>
      </c>
      <c r="AK57" s="18">
        <v>0</v>
      </c>
      <c r="AL57" s="13">
        <v>36</v>
      </c>
      <c r="AM57" s="50">
        <f t="shared" si="32"/>
        <v>4.2938999999999998</v>
      </c>
      <c r="AN57" s="104">
        <f t="shared" si="33"/>
        <v>1.28817</v>
      </c>
      <c r="AO57" s="102">
        <f t="shared" si="34"/>
        <v>0.72996299999999992</v>
      </c>
      <c r="AP57" s="159">
        <f t="shared" si="35"/>
        <v>74.8480402431356</v>
      </c>
      <c r="AQ57" s="18">
        <f t="shared" si="36"/>
        <v>5</v>
      </c>
      <c r="AR57" s="117">
        <f t="shared" si="37"/>
        <v>8</v>
      </c>
      <c r="AS57" s="19">
        <f t="shared" si="38"/>
        <v>25.15195975686439</v>
      </c>
      <c r="AT57" s="107">
        <f t="shared" si="39"/>
        <v>157.99832290362951</v>
      </c>
      <c r="AU57" s="100">
        <f t="shared" si="40"/>
        <v>25.031289111389235</v>
      </c>
      <c r="AV57" s="128">
        <f t="shared" si="41"/>
        <v>50.06257822277847</v>
      </c>
      <c r="AW57" s="48">
        <f t="shared" si="42"/>
        <v>68.314487582685331</v>
      </c>
      <c r="AX57" s="18">
        <f t="shared" si="43"/>
        <v>5</v>
      </c>
      <c r="AY57" s="117">
        <f t="shared" si="44"/>
        <v>8</v>
      </c>
      <c r="AZ57" s="151">
        <v>0</v>
      </c>
      <c r="BA57" s="21">
        <f t="shared" si="45"/>
        <v>0</v>
      </c>
      <c r="BB57" s="20">
        <v>0</v>
      </c>
      <c r="BC57" s="36" t="s">
        <v>360</v>
      </c>
      <c r="BD57" s="20">
        <v>2</v>
      </c>
      <c r="BE57" s="20">
        <f t="shared" si="25"/>
        <v>16</v>
      </c>
      <c r="BF57" s="20">
        <v>5</v>
      </c>
      <c r="BG57" s="20">
        <f t="shared" si="49"/>
        <v>40</v>
      </c>
      <c r="BH57" s="20">
        <v>0</v>
      </c>
      <c r="BI57" s="20">
        <v>6</v>
      </c>
      <c r="BJ57" s="20">
        <v>0</v>
      </c>
      <c r="BK57" s="20">
        <v>0</v>
      </c>
      <c r="BL57" s="20" t="s">
        <v>356</v>
      </c>
      <c r="BM57" s="20" t="s">
        <v>357</v>
      </c>
      <c r="BN57" s="76">
        <f t="shared" si="46"/>
        <v>25</v>
      </c>
      <c r="BO57" s="123">
        <f t="shared" si="47"/>
        <v>24</v>
      </c>
      <c r="BP57" s="71">
        <f t="shared" si="48"/>
        <v>24</v>
      </c>
      <c r="BQ57" s="138">
        <v>21</v>
      </c>
      <c r="BR57" s="138">
        <v>31</v>
      </c>
      <c r="BS57" s="63"/>
      <c r="BT57" s="63"/>
      <c r="BU57" s="63"/>
    </row>
    <row r="58" spans="1:73" ht="19.5" thickBot="1" x14ac:dyDescent="0.35">
      <c r="A58" s="67" t="s">
        <v>124</v>
      </c>
      <c r="B58" s="67" t="s">
        <v>125</v>
      </c>
      <c r="C58" s="129" t="s">
        <v>144</v>
      </c>
      <c r="D58" s="148">
        <v>32203</v>
      </c>
      <c r="E58" s="148"/>
      <c r="F58" s="16">
        <v>240.4</v>
      </c>
      <c r="G58" s="18">
        <f t="shared" si="26"/>
        <v>10</v>
      </c>
      <c r="H58" s="117">
        <f t="shared" si="27"/>
        <v>3</v>
      </c>
      <c r="I58" s="68" t="s">
        <v>285</v>
      </c>
      <c r="J58" s="69">
        <f t="shared" si="28"/>
        <v>3</v>
      </c>
      <c r="K58" s="17">
        <v>3</v>
      </c>
      <c r="L58" s="17">
        <v>1</v>
      </c>
      <c r="M58" s="17">
        <v>1</v>
      </c>
      <c r="N58" s="17">
        <v>1</v>
      </c>
      <c r="O58" s="17">
        <v>0</v>
      </c>
      <c r="P58" s="17">
        <v>0</v>
      </c>
      <c r="Q58" s="17">
        <v>0</v>
      </c>
      <c r="R58" s="17">
        <v>2</v>
      </c>
      <c r="S58" s="17">
        <v>0</v>
      </c>
      <c r="T58" s="17">
        <v>0</v>
      </c>
      <c r="U58" s="17">
        <v>0</v>
      </c>
      <c r="V58" s="157">
        <v>29717</v>
      </c>
      <c r="W58" s="157">
        <v>29717</v>
      </c>
      <c r="X58" s="165">
        <v>0</v>
      </c>
      <c r="Y58" s="165">
        <v>0</v>
      </c>
      <c r="Z58" s="165">
        <v>0</v>
      </c>
      <c r="AA58" s="209">
        <v>0</v>
      </c>
      <c r="AB58" s="209">
        <v>0</v>
      </c>
      <c r="AC58" s="209">
        <v>0</v>
      </c>
      <c r="AD58" s="166">
        <v>0</v>
      </c>
      <c r="AE58" s="166">
        <v>0</v>
      </c>
      <c r="AF58" s="166">
        <v>0</v>
      </c>
      <c r="AG58" s="167">
        <v>0</v>
      </c>
      <c r="AH58" s="89">
        <f t="shared" si="29"/>
        <v>0</v>
      </c>
      <c r="AI58" s="13">
        <f t="shared" si="30"/>
        <v>891.51</v>
      </c>
      <c r="AJ58" s="13">
        <f t="shared" si="31"/>
        <v>226</v>
      </c>
      <c r="AK58" s="18">
        <v>8</v>
      </c>
      <c r="AL58" s="13">
        <v>218</v>
      </c>
      <c r="AM58" s="50">
        <f t="shared" si="32"/>
        <v>26.745299999999997</v>
      </c>
      <c r="AN58" s="104">
        <f t="shared" si="33"/>
        <v>8.0235899999999987</v>
      </c>
      <c r="AO58" s="102">
        <f t="shared" si="34"/>
        <v>4.5467009999999997</v>
      </c>
      <c r="AP58" s="178">
        <f t="shared" si="35"/>
        <v>74.649751545131295</v>
      </c>
      <c r="AQ58" s="18">
        <f t="shared" si="36"/>
        <v>5</v>
      </c>
      <c r="AR58" s="130">
        <f t="shared" si="37"/>
        <v>8</v>
      </c>
      <c r="AS58" s="19">
        <f t="shared" si="38"/>
        <v>25.350248454868705</v>
      </c>
      <c r="AT58" s="107">
        <f t="shared" si="39"/>
        <v>122.08673415520293</v>
      </c>
      <c r="AU58" s="100">
        <f t="shared" si="40"/>
        <v>0</v>
      </c>
      <c r="AV58" s="277">
        <f t="shared" si="41"/>
        <v>0</v>
      </c>
      <c r="AW58" s="48">
        <f t="shared" si="42"/>
        <v>100</v>
      </c>
      <c r="AX58" s="18">
        <f t="shared" si="43"/>
        <v>10</v>
      </c>
      <c r="AY58" s="117">
        <f t="shared" si="44"/>
        <v>25</v>
      </c>
      <c r="AZ58" s="151">
        <v>7</v>
      </c>
      <c r="BA58" s="21">
        <f t="shared" si="45"/>
        <v>21.737105238642364</v>
      </c>
      <c r="BB58" s="20">
        <v>1</v>
      </c>
      <c r="BC58" s="36"/>
      <c r="BD58" s="20">
        <v>15</v>
      </c>
      <c r="BE58" s="20">
        <f t="shared" si="25"/>
        <v>120</v>
      </c>
      <c r="BF58" s="20">
        <v>9</v>
      </c>
      <c r="BG58" s="20">
        <f t="shared" si="49"/>
        <v>72</v>
      </c>
      <c r="BH58" s="28">
        <v>0</v>
      </c>
      <c r="BI58" s="28">
        <v>14</v>
      </c>
      <c r="BJ58" s="28">
        <v>5</v>
      </c>
      <c r="BK58" s="20">
        <v>0</v>
      </c>
      <c r="BL58" s="28" t="s">
        <v>309</v>
      </c>
      <c r="BM58" s="28" t="s">
        <v>309</v>
      </c>
      <c r="BN58" s="71">
        <f t="shared" si="46"/>
        <v>33</v>
      </c>
      <c r="BO58" s="120">
        <f t="shared" si="47"/>
        <v>44</v>
      </c>
      <c r="BP58" s="71">
        <f t="shared" si="48"/>
        <v>39</v>
      </c>
      <c r="BQ58" s="138">
        <v>98</v>
      </c>
      <c r="BR58" s="138">
        <v>202</v>
      </c>
      <c r="BS58" s="75"/>
      <c r="BT58" s="75"/>
      <c r="BU58" s="75"/>
    </row>
    <row r="59" spans="1:73" ht="18.75" customHeight="1" thickBot="1" x14ac:dyDescent="0.35">
      <c r="A59" s="67" t="s">
        <v>124</v>
      </c>
      <c r="B59" s="67" t="s">
        <v>192</v>
      </c>
      <c r="C59" s="129" t="s">
        <v>194</v>
      </c>
      <c r="D59" s="148">
        <v>16928</v>
      </c>
      <c r="E59" s="148"/>
      <c r="F59" s="16">
        <v>122.2</v>
      </c>
      <c r="G59" s="18">
        <f t="shared" si="26"/>
        <v>10</v>
      </c>
      <c r="H59" s="117">
        <f t="shared" si="27"/>
        <v>3</v>
      </c>
      <c r="I59" s="68" t="s">
        <v>283</v>
      </c>
      <c r="J59" s="69">
        <f t="shared" si="28"/>
        <v>8</v>
      </c>
      <c r="K59" s="17">
        <v>7</v>
      </c>
      <c r="L59" s="17">
        <v>1</v>
      </c>
      <c r="M59" s="17">
        <v>1</v>
      </c>
      <c r="N59" s="17">
        <v>0</v>
      </c>
      <c r="O59" s="17">
        <v>0</v>
      </c>
      <c r="P59" s="17">
        <v>0</v>
      </c>
      <c r="Q59" s="17">
        <v>0</v>
      </c>
      <c r="R59" s="17">
        <v>0</v>
      </c>
      <c r="S59" s="17">
        <v>0</v>
      </c>
      <c r="T59" s="17">
        <v>0</v>
      </c>
      <c r="U59" s="17">
        <v>0</v>
      </c>
      <c r="V59" s="157">
        <v>19035</v>
      </c>
      <c r="W59" s="157">
        <v>19035</v>
      </c>
      <c r="X59" s="84">
        <v>1</v>
      </c>
      <c r="Y59" s="84">
        <v>0</v>
      </c>
      <c r="Z59" s="84">
        <v>0</v>
      </c>
      <c r="AA59" s="168">
        <v>0</v>
      </c>
      <c r="AB59" s="168">
        <v>0</v>
      </c>
      <c r="AC59" s="168">
        <v>0</v>
      </c>
      <c r="AD59" s="88">
        <v>0</v>
      </c>
      <c r="AE59" s="88">
        <v>0</v>
      </c>
      <c r="AF59" s="88">
        <v>0</v>
      </c>
      <c r="AG59" s="80">
        <v>0</v>
      </c>
      <c r="AH59" s="89">
        <f t="shared" si="29"/>
        <v>1</v>
      </c>
      <c r="AI59" s="13">
        <f t="shared" si="30"/>
        <v>571.04999999999995</v>
      </c>
      <c r="AJ59" s="13">
        <f t="shared" si="31"/>
        <v>146</v>
      </c>
      <c r="AK59" s="18">
        <v>0</v>
      </c>
      <c r="AL59" s="13">
        <v>146</v>
      </c>
      <c r="AM59" s="50">
        <f t="shared" si="32"/>
        <v>17.131499999999999</v>
      </c>
      <c r="AN59" s="104">
        <f t="shared" si="33"/>
        <v>5.1394499999999992</v>
      </c>
      <c r="AO59" s="102">
        <f t="shared" si="34"/>
        <v>2.9123549999999998</v>
      </c>
      <c r="AP59" s="178">
        <f t="shared" si="35"/>
        <v>74.433061903511074</v>
      </c>
      <c r="AQ59" s="18">
        <f t="shared" si="36"/>
        <v>5</v>
      </c>
      <c r="AR59" s="117">
        <f t="shared" si="37"/>
        <v>8</v>
      </c>
      <c r="AS59" s="19">
        <f t="shared" si="38"/>
        <v>25.566938096488929</v>
      </c>
      <c r="AT59" s="107">
        <f t="shared" si="39"/>
        <v>148.76716091682417</v>
      </c>
      <c r="AU59" s="100">
        <f t="shared" si="40"/>
        <v>5.9073724007561434</v>
      </c>
      <c r="AV59" s="277">
        <f t="shared" si="41"/>
        <v>5.9073724007561434</v>
      </c>
      <c r="AW59" s="48">
        <f t="shared" si="42"/>
        <v>96.029115320645957</v>
      </c>
      <c r="AX59" s="18">
        <f t="shared" si="43"/>
        <v>8</v>
      </c>
      <c r="AY59" s="117">
        <f t="shared" si="44"/>
        <v>20</v>
      </c>
      <c r="AZ59" s="151">
        <v>1</v>
      </c>
      <c r="BA59" s="21">
        <f t="shared" si="45"/>
        <v>5.9073724007561434</v>
      </c>
      <c r="BB59" s="20">
        <v>1</v>
      </c>
      <c r="BC59" s="36"/>
      <c r="BD59" s="20">
        <v>9</v>
      </c>
      <c r="BE59" s="20">
        <f t="shared" si="25"/>
        <v>72</v>
      </c>
      <c r="BF59" s="20">
        <v>13</v>
      </c>
      <c r="BG59" s="20">
        <f t="shared" si="49"/>
        <v>104</v>
      </c>
      <c r="BH59" s="20">
        <v>2</v>
      </c>
      <c r="BI59" s="20">
        <v>19</v>
      </c>
      <c r="BJ59" s="20">
        <v>0</v>
      </c>
      <c r="BK59" s="28">
        <v>0</v>
      </c>
      <c r="BL59" s="20" t="s">
        <v>308</v>
      </c>
      <c r="BM59" s="20" t="s">
        <v>309</v>
      </c>
      <c r="BN59" s="71">
        <f t="shared" si="46"/>
        <v>31</v>
      </c>
      <c r="BO59" s="123">
        <f t="shared" si="47"/>
        <v>39</v>
      </c>
      <c r="BP59" s="71">
        <f t="shared" si="48"/>
        <v>39</v>
      </c>
      <c r="BQ59" s="138">
        <v>125</v>
      </c>
      <c r="BR59" s="138">
        <v>203</v>
      </c>
      <c r="BS59" s="63"/>
      <c r="BT59" s="63"/>
      <c r="BU59" s="63"/>
    </row>
    <row r="60" spans="1:73" ht="19.5" hidden="1" thickBot="1" x14ac:dyDescent="0.35">
      <c r="A60" s="67" t="s">
        <v>2</v>
      </c>
      <c r="B60" s="67" t="s">
        <v>3</v>
      </c>
      <c r="C60" s="129" t="s">
        <v>12</v>
      </c>
      <c r="D60" s="274">
        <v>1325</v>
      </c>
      <c r="E60" s="148"/>
      <c r="F60" s="25">
        <v>40</v>
      </c>
      <c r="G60" s="18">
        <f t="shared" si="26"/>
        <v>3</v>
      </c>
      <c r="H60" s="117">
        <f t="shared" si="27"/>
        <v>0</v>
      </c>
      <c r="I60" s="68" t="s">
        <v>282</v>
      </c>
      <c r="J60" s="69">
        <f t="shared" si="28"/>
        <v>10</v>
      </c>
      <c r="K60" s="24">
        <v>1</v>
      </c>
      <c r="L60" s="24">
        <v>1</v>
      </c>
      <c r="M60" s="24">
        <v>0</v>
      </c>
      <c r="N60" s="24">
        <v>0</v>
      </c>
      <c r="O60" s="24">
        <v>0</v>
      </c>
      <c r="P60" s="24">
        <v>0</v>
      </c>
      <c r="Q60" s="24">
        <v>0</v>
      </c>
      <c r="R60" s="17">
        <v>0</v>
      </c>
      <c r="S60" s="24">
        <v>0</v>
      </c>
      <c r="T60" s="24">
        <v>0</v>
      </c>
      <c r="U60" s="24">
        <v>0</v>
      </c>
      <c r="V60" s="157">
        <v>2862</v>
      </c>
      <c r="W60" s="157">
        <v>2862</v>
      </c>
      <c r="X60" s="84">
        <v>0</v>
      </c>
      <c r="Y60" s="84">
        <v>0</v>
      </c>
      <c r="Z60" s="84">
        <v>0</v>
      </c>
      <c r="AA60" s="168">
        <v>0</v>
      </c>
      <c r="AB60" s="168">
        <v>0</v>
      </c>
      <c r="AC60" s="168">
        <v>0</v>
      </c>
      <c r="AD60" s="88">
        <v>0</v>
      </c>
      <c r="AE60" s="88">
        <v>0</v>
      </c>
      <c r="AF60" s="88">
        <v>0</v>
      </c>
      <c r="AG60" s="80">
        <v>0</v>
      </c>
      <c r="AH60" s="89">
        <f t="shared" si="29"/>
        <v>0</v>
      </c>
      <c r="AI60" s="13">
        <f t="shared" si="30"/>
        <v>85.86</v>
      </c>
      <c r="AJ60" s="13">
        <f t="shared" si="31"/>
        <v>22</v>
      </c>
      <c r="AK60" s="18">
        <v>0</v>
      </c>
      <c r="AL60" s="13">
        <v>22</v>
      </c>
      <c r="AM60" s="50">
        <f t="shared" si="32"/>
        <v>2.5757999999999996</v>
      </c>
      <c r="AN60" s="104">
        <f t="shared" si="33"/>
        <v>0.77273999999999987</v>
      </c>
      <c r="AO60" s="102">
        <f t="shared" si="34"/>
        <v>0.43788599999999994</v>
      </c>
      <c r="AP60" s="159">
        <f t="shared" si="35"/>
        <v>74.37689261588632</v>
      </c>
      <c r="AQ60" s="18">
        <f t="shared" si="36"/>
        <v>5</v>
      </c>
      <c r="AR60" s="130">
        <f t="shared" si="37"/>
        <v>8</v>
      </c>
      <c r="AS60" s="19">
        <f t="shared" si="38"/>
        <v>25.623107384113673</v>
      </c>
      <c r="AT60" s="107">
        <f t="shared" si="39"/>
        <v>285.76799999999997</v>
      </c>
      <c r="AU60" s="100">
        <f t="shared" si="40"/>
        <v>0</v>
      </c>
      <c r="AV60" s="277">
        <f t="shared" si="41"/>
        <v>0</v>
      </c>
      <c r="AW60" s="48">
        <f t="shared" si="42"/>
        <v>100</v>
      </c>
      <c r="AX60" s="18">
        <f t="shared" si="43"/>
        <v>10</v>
      </c>
      <c r="AY60" s="117">
        <f t="shared" si="44"/>
        <v>25</v>
      </c>
      <c r="AZ60" s="151">
        <v>0</v>
      </c>
      <c r="BA60" s="21">
        <f t="shared" si="45"/>
        <v>0</v>
      </c>
      <c r="BB60" s="20">
        <v>0</v>
      </c>
      <c r="BC60" s="36" t="s">
        <v>365</v>
      </c>
      <c r="BD60" s="20">
        <v>2</v>
      </c>
      <c r="BE60" s="20">
        <f t="shared" si="25"/>
        <v>16</v>
      </c>
      <c r="BF60" s="20">
        <v>2</v>
      </c>
      <c r="BG60" s="20">
        <f t="shared" si="49"/>
        <v>16</v>
      </c>
      <c r="BH60" s="20">
        <v>0</v>
      </c>
      <c r="BI60" s="20">
        <v>2</v>
      </c>
      <c r="BJ60" s="20">
        <v>0</v>
      </c>
      <c r="BK60" s="20">
        <v>0</v>
      </c>
      <c r="BL60" s="20" t="s">
        <v>356</v>
      </c>
      <c r="BM60" s="20" t="s">
        <v>357</v>
      </c>
      <c r="BN60" s="71">
        <f t="shared" si="46"/>
        <v>28</v>
      </c>
      <c r="BO60" s="120">
        <f t="shared" si="47"/>
        <v>43</v>
      </c>
      <c r="BP60" s="70">
        <f t="shared" si="48"/>
        <v>43</v>
      </c>
      <c r="BQ60" s="138">
        <v>27</v>
      </c>
      <c r="BR60" s="138">
        <v>46</v>
      </c>
      <c r="BS60" s="63"/>
      <c r="BT60" s="63"/>
      <c r="BU60" s="63"/>
    </row>
    <row r="61" spans="1:73" ht="19.5" thickBot="1" x14ac:dyDescent="0.35">
      <c r="A61" s="67" t="s">
        <v>2</v>
      </c>
      <c r="B61" s="67" t="s">
        <v>3</v>
      </c>
      <c r="C61" s="129" t="s">
        <v>19</v>
      </c>
      <c r="D61" s="148">
        <v>6849</v>
      </c>
      <c r="E61" s="148"/>
      <c r="F61" s="16">
        <v>124.5</v>
      </c>
      <c r="G61" s="18">
        <f t="shared" si="26"/>
        <v>10</v>
      </c>
      <c r="H61" s="117">
        <f t="shared" si="27"/>
        <v>3</v>
      </c>
      <c r="I61" s="68" t="s">
        <v>284</v>
      </c>
      <c r="J61" s="69">
        <f t="shared" si="28"/>
        <v>5</v>
      </c>
      <c r="K61" s="24">
        <v>2</v>
      </c>
      <c r="L61" s="24">
        <v>0</v>
      </c>
      <c r="M61" s="24">
        <v>0</v>
      </c>
      <c r="N61" s="24">
        <v>0</v>
      </c>
      <c r="O61" s="24">
        <v>0</v>
      </c>
      <c r="P61" s="24">
        <v>0</v>
      </c>
      <c r="Q61" s="24">
        <v>0</v>
      </c>
      <c r="R61" s="17">
        <v>0</v>
      </c>
      <c r="S61" s="24">
        <v>0</v>
      </c>
      <c r="T61" s="24">
        <v>0</v>
      </c>
      <c r="U61" s="24">
        <v>0</v>
      </c>
      <c r="V61" s="157">
        <v>6976</v>
      </c>
      <c r="W61" s="157">
        <v>6976</v>
      </c>
      <c r="X61" s="84">
        <v>2</v>
      </c>
      <c r="Y61" s="84">
        <v>0</v>
      </c>
      <c r="Z61" s="84">
        <v>0</v>
      </c>
      <c r="AA61" s="168">
        <v>0</v>
      </c>
      <c r="AB61" s="168">
        <v>0</v>
      </c>
      <c r="AC61" s="168">
        <v>0</v>
      </c>
      <c r="AD61" s="88">
        <v>0</v>
      </c>
      <c r="AE61" s="88">
        <v>0</v>
      </c>
      <c r="AF61" s="88">
        <v>0</v>
      </c>
      <c r="AG61" s="80">
        <v>0</v>
      </c>
      <c r="AH61" s="89">
        <f t="shared" si="29"/>
        <v>2</v>
      </c>
      <c r="AI61" s="13">
        <f t="shared" si="30"/>
        <v>209.28</v>
      </c>
      <c r="AJ61" s="13">
        <f t="shared" si="31"/>
        <v>54</v>
      </c>
      <c r="AK61" s="18">
        <v>0</v>
      </c>
      <c r="AL61" s="13">
        <v>54</v>
      </c>
      <c r="AM61" s="50">
        <f t="shared" si="32"/>
        <v>6.2784000000000004</v>
      </c>
      <c r="AN61" s="104">
        <f t="shared" si="33"/>
        <v>1.8835200000000001</v>
      </c>
      <c r="AO61" s="102">
        <f t="shared" si="34"/>
        <v>1.0673280000000001</v>
      </c>
      <c r="AP61" s="178">
        <f t="shared" si="35"/>
        <v>74.197247706422019</v>
      </c>
      <c r="AQ61" s="18">
        <f t="shared" si="36"/>
        <v>5</v>
      </c>
      <c r="AR61" s="130">
        <f t="shared" si="37"/>
        <v>8</v>
      </c>
      <c r="AS61" s="19">
        <f t="shared" si="38"/>
        <v>25.802752293577981</v>
      </c>
      <c r="AT61" s="107">
        <f t="shared" si="39"/>
        <v>134.75321944809463</v>
      </c>
      <c r="AU61" s="100">
        <f t="shared" si="40"/>
        <v>29.201343261790043</v>
      </c>
      <c r="AV61" s="276">
        <f t="shared" si="41"/>
        <v>29.201343261790043</v>
      </c>
      <c r="AW61" s="48">
        <f t="shared" si="42"/>
        <v>78.329762078123807</v>
      </c>
      <c r="AX61" s="18">
        <f t="shared" si="43"/>
        <v>8</v>
      </c>
      <c r="AY61" s="117">
        <f t="shared" si="44"/>
        <v>20</v>
      </c>
      <c r="AZ61" s="151">
        <v>1</v>
      </c>
      <c r="BA61" s="21">
        <f t="shared" si="45"/>
        <v>14.600671630895022</v>
      </c>
      <c r="BB61" s="20">
        <v>1</v>
      </c>
      <c r="BC61" s="36"/>
      <c r="BD61" s="20">
        <v>2</v>
      </c>
      <c r="BE61" s="20">
        <f t="shared" si="25"/>
        <v>16</v>
      </c>
      <c r="BF61" s="20">
        <v>5</v>
      </c>
      <c r="BG61" s="20">
        <f t="shared" si="49"/>
        <v>40</v>
      </c>
      <c r="BH61" s="20">
        <v>1</v>
      </c>
      <c r="BI61" s="20">
        <v>6</v>
      </c>
      <c r="BJ61" s="20">
        <v>0</v>
      </c>
      <c r="BK61" s="20">
        <v>0</v>
      </c>
      <c r="BL61" s="20" t="s">
        <v>356</v>
      </c>
      <c r="BM61" s="20" t="s">
        <v>357</v>
      </c>
      <c r="BN61" s="71">
        <f t="shared" si="46"/>
        <v>28</v>
      </c>
      <c r="BO61" s="123">
        <f t="shared" si="47"/>
        <v>36</v>
      </c>
      <c r="BP61" s="70">
        <f t="shared" si="48"/>
        <v>36</v>
      </c>
      <c r="BQ61" s="138">
        <v>34</v>
      </c>
      <c r="BR61" s="138">
        <v>78</v>
      </c>
    </row>
    <row r="62" spans="1:73" ht="19.5" thickBot="1" x14ac:dyDescent="0.35">
      <c r="A62" s="67" t="s">
        <v>216</v>
      </c>
      <c r="B62" s="67" t="s">
        <v>222</v>
      </c>
      <c r="C62" s="129" t="s">
        <v>276</v>
      </c>
      <c r="D62" s="148">
        <v>26663</v>
      </c>
      <c r="E62" s="148"/>
      <c r="F62" s="20">
        <v>86</v>
      </c>
      <c r="G62" s="18">
        <f t="shared" si="26"/>
        <v>8</v>
      </c>
      <c r="H62" s="117">
        <f t="shared" si="27"/>
        <v>0</v>
      </c>
      <c r="I62" s="68" t="s">
        <v>284</v>
      </c>
      <c r="J62" s="69">
        <f t="shared" si="28"/>
        <v>5</v>
      </c>
      <c r="K62" s="17">
        <v>9</v>
      </c>
      <c r="L62" s="17">
        <v>2</v>
      </c>
      <c r="M62" s="17">
        <v>0</v>
      </c>
      <c r="N62" s="17">
        <v>0</v>
      </c>
      <c r="O62" s="17">
        <v>0</v>
      </c>
      <c r="P62" s="17">
        <v>0</v>
      </c>
      <c r="Q62" s="17">
        <v>0</v>
      </c>
      <c r="R62" s="17">
        <v>0</v>
      </c>
      <c r="S62" s="17">
        <v>0</v>
      </c>
      <c r="T62" s="17">
        <v>0</v>
      </c>
      <c r="U62" s="17">
        <v>0</v>
      </c>
      <c r="V62" s="157">
        <v>24653</v>
      </c>
      <c r="W62" s="157">
        <v>24653</v>
      </c>
      <c r="X62" s="84">
        <v>5</v>
      </c>
      <c r="Y62" s="84">
        <v>0</v>
      </c>
      <c r="Z62" s="84">
        <v>0</v>
      </c>
      <c r="AA62" s="168">
        <v>0</v>
      </c>
      <c r="AB62" s="168">
        <v>0</v>
      </c>
      <c r="AC62" s="168">
        <v>0</v>
      </c>
      <c r="AD62" s="88">
        <v>1</v>
      </c>
      <c r="AE62" s="88">
        <v>0</v>
      </c>
      <c r="AF62" s="88">
        <v>0</v>
      </c>
      <c r="AG62" s="80">
        <v>1</v>
      </c>
      <c r="AH62" s="89">
        <f t="shared" si="29"/>
        <v>7</v>
      </c>
      <c r="AI62" s="13">
        <f t="shared" si="30"/>
        <v>739.59</v>
      </c>
      <c r="AJ62" s="13">
        <f t="shared" si="31"/>
        <v>192</v>
      </c>
      <c r="AK62" s="18">
        <v>6</v>
      </c>
      <c r="AL62" s="13">
        <v>186</v>
      </c>
      <c r="AM62" s="50">
        <f t="shared" si="32"/>
        <v>22.1877</v>
      </c>
      <c r="AN62" s="104">
        <f t="shared" si="33"/>
        <v>6.6563099999999995</v>
      </c>
      <c r="AO62" s="102">
        <f t="shared" si="34"/>
        <v>3.771909</v>
      </c>
      <c r="AP62" s="178">
        <f t="shared" si="35"/>
        <v>74.03967062832109</v>
      </c>
      <c r="AQ62" s="18">
        <f t="shared" si="36"/>
        <v>5</v>
      </c>
      <c r="AR62" s="117">
        <f t="shared" si="37"/>
        <v>8</v>
      </c>
      <c r="AS62" s="19">
        <f t="shared" si="38"/>
        <v>25.960329371678903</v>
      </c>
      <c r="AT62" s="107">
        <f t="shared" si="39"/>
        <v>122.32651614597007</v>
      </c>
      <c r="AU62" s="100">
        <f t="shared" si="40"/>
        <v>18.752578479540936</v>
      </c>
      <c r="AV62" s="276">
        <f t="shared" si="41"/>
        <v>26.253609871357312</v>
      </c>
      <c r="AW62" s="48">
        <f t="shared" si="42"/>
        <v>78.538087490344822</v>
      </c>
      <c r="AX62" s="18">
        <f t="shared" si="43"/>
        <v>8</v>
      </c>
      <c r="AY62" s="117">
        <f t="shared" si="44"/>
        <v>20</v>
      </c>
      <c r="AZ62" s="151">
        <v>3</v>
      </c>
      <c r="BA62" s="21">
        <f t="shared" si="45"/>
        <v>11.251547087724562</v>
      </c>
      <c r="BB62" s="28">
        <v>1</v>
      </c>
      <c r="BC62" s="37"/>
      <c r="BD62" s="28">
        <v>6</v>
      </c>
      <c r="BE62" s="20">
        <f t="shared" si="25"/>
        <v>48</v>
      </c>
      <c r="BF62" s="28">
        <v>13</v>
      </c>
      <c r="BG62" s="20">
        <f t="shared" si="49"/>
        <v>104</v>
      </c>
      <c r="BH62" s="28">
        <v>2</v>
      </c>
      <c r="BI62" s="28">
        <v>30</v>
      </c>
      <c r="BJ62" s="28">
        <v>0</v>
      </c>
      <c r="BK62" s="20">
        <v>0</v>
      </c>
      <c r="BL62" s="28" t="s">
        <v>308</v>
      </c>
      <c r="BM62" s="28" t="s">
        <v>309</v>
      </c>
      <c r="BN62" s="76">
        <f t="shared" si="46"/>
        <v>26</v>
      </c>
      <c r="BO62" s="123">
        <f t="shared" si="47"/>
        <v>33</v>
      </c>
      <c r="BP62" s="71">
        <f t="shared" si="48"/>
        <v>33</v>
      </c>
      <c r="BQ62" s="138">
        <v>182</v>
      </c>
      <c r="BR62" s="138">
        <v>273</v>
      </c>
      <c r="BS62" s="63"/>
      <c r="BT62" s="63"/>
      <c r="BU62" s="63"/>
    </row>
    <row r="63" spans="1:73" ht="19.5" thickBot="1" x14ac:dyDescent="0.35">
      <c r="A63" s="67" t="s">
        <v>124</v>
      </c>
      <c r="B63" s="67" t="s">
        <v>145</v>
      </c>
      <c r="C63" s="129" t="s">
        <v>152</v>
      </c>
      <c r="D63" s="148">
        <v>10643</v>
      </c>
      <c r="E63" s="148"/>
      <c r="F63" s="16">
        <v>220.5</v>
      </c>
      <c r="G63" s="18">
        <f t="shared" si="26"/>
        <v>10</v>
      </c>
      <c r="H63" s="117">
        <f t="shared" si="27"/>
        <v>3</v>
      </c>
      <c r="I63" s="68" t="s">
        <v>284</v>
      </c>
      <c r="J63" s="69">
        <f t="shared" si="28"/>
        <v>5</v>
      </c>
      <c r="K63" s="17">
        <v>1</v>
      </c>
      <c r="L63" s="17">
        <v>1</v>
      </c>
      <c r="M63" s="17">
        <v>0</v>
      </c>
      <c r="N63" s="17">
        <v>1</v>
      </c>
      <c r="O63" s="17">
        <v>0</v>
      </c>
      <c r="P63" s="17">
        <v>0</v>
      </c>
      <c r="Q63" s="17">
        <v>0</v>
      </c>
      <c r="R63" s="17">
        <v>0</v>
      </c>
      <c r="S63" s="17">
        <v>0</v>
      </c>
      <c r="T63" s="17">
        <v>0</v>
      </c>
      <c r="U63" s="17">
        <v>0</v>
      </c>
      <c r="V63" s="157">
        <v>13749</v>
      </c>
      <c r="W63" s="157">
        <v>13749</v>
      </c>
      <c r="X63" s="84">
        <v>3</v>
      </c>
      <c r="Y63" s="84">
        <v>0</v>
      </c>
      <c r="Z63" s="84">
        <v>0</v>
      </c>
      <c r="AA63" s="168">
        <v>0</v>
      </c>
      <c r="AB63" s="168">
        <v>0</v>
      </c>
      <c r="AC63" s="168">
        <v>0</v>
      </c>
      <c r="AD63" s="88">
        <v>0</v>
      </c>
      <c r="AE63" s="88">
        <v>0</v>
      </c>
      <c r="AF63" s="88">
        <v>0</v>
      </c>
      <c r="AG63" s="80">
        <v>0</v>
      </c>
      <c r="AH63" s="89">
        <f t="shared" si="29"/>
        <v>3</v>
      </c>
      <c r="AI63" s="13">
        <f t="shared" si="30"/>
        <v>412.47</v>
      </c>
      <c r="AJ63" s="13">
        <f t="shared" si="31"/>
        <v>108</v>
      </c>
      <c r="AK63" s="18">
        <v>0</v>
      </c>
      <c r="AL63" s="13">
        <v>108</v>
      </c>
      <c r="AM63" s="50">
        <f t="shared" si="32"/>
        <v>12.3741</v>
      </c>
      <c r="AN63" s="104">
        <f t="shared" si="33"/>
        <v>3.7122299999999999</v>
      </c>
      <c r="AO63" s="102">
        <f t="shared" si="34"/>
        <v>2.1035970000000002</v>
      </c>
      <c r="AP63" s="178">
        <f t="shared" si="35"/>
        <v>73.816277547458</v>
      </c>
      <c r="AQ63" s="18">
        <f t="shared" si="36"/>
        <v>5</v>
      </c>
      <c r="AR63" s="117">
        <f t="shared" si="37"/>
        <v>8</v>
      </c>
      <c r="AS63" s="19">
        <f t="shared" si="38"/>
        <v>26.183722452542003</v>
      </c>
      <c r="AT63" s="107">
        <f t="shared" si="39"/>
        <v>170.90977168091706</v>
      </c>
      <c r="AU63" s="100">
        <f t="shared" si="40"/>
        <v>28.187541106830782</v>
      </c>
      <c r="AV63" s="276">
        <f t="shared" si="41"/>
        <v>28.187541106830782</v>
      </c>
      <c r="AW63" s="48">
        <f t="shared" si="42"/>
        <v>83.50735547206979</v>
      </c>
      <c r="AX63" s="18">
        <f t="shared" si="43"/>
        <v>8</v>
      </c>
      <c r="AY63" s="117">
        <f t="shared" si="44"/>
        <v>20</v>
      </c>
      <c r="AZ63" s="151">
        <v>2</v>
      </c>
      <c r="BA63" s="21">
        <f t="shared" si="45"/>
        <v>18.791694071220519</v>
      </c>
      <c r="BB63" s="20">
        <v>1</v>
      </c>
      <c r="BC63" s="36"/>
      <c r="BD63" s="20">
        <v>9</v>
      </c>
      <c r="BE63" s="20">
        <f t="shared" si="25"/>
        <v>72</v>
      </c>
      <c r="BF63" s="20">
        <v>5</v>
      </c>
      <c r="BG63" s="20">
        <f t="shared" si="49"/>
        <v>40</v>
      </c>
      <c r="BH63" s="28">
        <v>2</v>
      </c>
      <c r="BI63" s="28">
        <v>8</v>
      </c>
      <c r="BJ63" s="28">
        <v>10</v>
      </c>
      <c r="BK63" s="20">
        <v>0</v>
      </c>
      <c r="BL63" s="28" t="s">
        <v>308</v>
      </c>
      <c r="BM63" s="28" t="s">
        <v>308</v>
      </c>
      <c r="BN63" s="70">
        <f t="shared" si="46"/>
        <v>38</v>
      </c>
      <c r="BO63" s="120">
        <f t="shared" si="47"/>
        <v>46</v>
      </c>
      <c r="BP63" s="71">
        <f t="shared" si="48"/>
        <v>36</v>
      </c>
      <c r="BQ63" s="138">
        <v>58</v>
      </c>
      <c r="BR63" s="138">
        <v>52</v>
      </c>
    </row>
    <row r="64" spans="1:73" x14ac:dyDescent="0.3">
      <c r="A64" s="67" t="s">
        <v>2</v>
      </c>
      <c r="B64" s="67" t="s">
        <v>36</v>
      </c>
      <c r="C64" s="129" t="s">
        <v>57</v>
      </c>
      <c r="D64" s="148">
        <v>12993</v>
      </c>
      <c r="E64" s="148"/>
      <c r="F64" s="16">
        <v>122.5</v>
      </c>
      <c r="G64" s="18">
        <f t="shared" si="26"/>
        <v>10</v>
      </c>
      <c r="H64" s="117">
        <f t="shared" si="27"/>
        <v>3</v>
      </c>
      <c r="I64" s="68" t="s">
        <v>283</v>
      </c>
      <c r="J64" s="69">
        <f t="shared" si="28"/>
        <v>8</v>
      </c>
      <c r="K64" s="26">
        <v>4</v>
      </c>
      <c r="L64" s="26">
        <v>0</v>
      </c>
      <c r="M64" s="26">
        <v>0</v>
      </c>
      <c r="N64" s="26">
        <v>0</v>
      </c>
      <c r="O64" s="26">
        <v>0</v>
      </c>
      <c r="P64" s="26">
        <v>0</v>
      </c>
      <c r="Q64" s="26">
        <v>0</v>
      </c>
      <c r="R64" s="17">
        <v>0</v>
      </c>
      <c r="S64" s="26">
        <v>0</v>
      </c>
      <c r="T64" s="26">
        <v>0</v>
      </c>
      <c r="U64" s="26">
        <v>0</v>
      </c>
      <c r="V64" s="157">
        <v>7028</v>
      </c>
      <c r="W64" s="157">
        <v>7028</v>
      </c>
      <c r="X64" s="202">
        <v>1</v>
      </c>
      <c r="Y64" s="202">
        <v>0</v>
      </c>
      <c r="Z64" s="202">
        <v>0</v>
      </c>
      <c r="AA64" s="211">
        <v>0</v>
      </c>
      <c r="AB64" s="211">
        <v>0</v>
      </c>
      <c r="AC64" s="211">
        <v>0</v>
      </c>
      <c r="AD64" s="219">
        <v>4</v>
      </c>
      <c r="AE64" s="219">
        <v>0</v>
      </c>
      <c r="AF64" s="219">
        <v>0</v>
      </c>
      <c r="AG64" s="80">
        <v>0</v>
      </c>
      <c r="AH64" s="89">
        <f t="shared" si="29"/>
        <v>5</v>
      </c>
      <c r="AI64" s="13">
        <f t="shared" si="30"/>
        <v>210.84</v>
      </c>
      <c r="AJ64" s="13">
        <f t="shared" si="31"/>
        <v>56</v>
      </c>
      <c r="AK64" s="18">
        <v>0</v>
      </c>
      <c r="AL64" s="13">
        <v>56</v>
      </c>
      <c r="AM64" s="50">
        <f t="shared" si="32"/>
        <v>6.3251999999999997</v>
      </c>
      <c r="AN64" s="104">
        <f t="shared" si="33"/>
        <v>1.8975599999999999</v>
      </c>
      <c r="AO64" s="102">
        <f t="shared" si="34"/>
        <v>1.0752839999999999</v>
      </c>
      <c r="AP64" s="178">
        <f t="shared" si="35"/>
        <v>73.439575033200526</v>
      </c>
      <c r="AQ64" s="18">
        <f t="shared" si="36"/>
        <v>5</v>
      </c>
      <c r="AR64" s="117">
        <f t="shared" si="37"/>
        <v>8</v>
      </c>
      <c r="AS64" s="19">
        <f t="shared" si="38"/>
        <v>26.560424966799467</v>
      </c>
      <c r="AT64" s="107">
        <f t="shared" si="39"/>
        <v>71.561948741630104</v>
      </c>
      <c r="AU64" s="100">
        <f t="shared" si="40"/>
        <v>7.6964519356576613</v>
      </c>
      <c r="AV64" s="276">
        <f t="shared" si="41"/>
        <v>38.482259678288308</v>
      </c>
      <c r="AW64" s="48">
        <f t="shared" si="42"/>
        <v>46.225249095401139</v>
      </c>
      <c r="AX64" s="18">
        <f t="shared" si="43"/>
        <v>3</v>
      </c>
      <c r="AY64" s="117">
        <f t="shared" si="44"/>
        <v>3</v>
      </c>
      <c r="AZ64" s="151">
        <v>2</v>
      </c>
      <c r="BA64" s="21">
        <f t="shared" si="45"/>
        <v>15.392903871315323</v>
      </c>
      <c r="BB64" s="20">
        <v>0</v>
      </c>
      <c r="BC64" s="36" t="s">
        <v>370</v>
      </c>
      <c r="BD64" s="20">
        <v>4</v>
      </c>
      <c r="BE64" s="20">
        <f t="shared" si="25"/>
        <v>32</v>
      </c>
      <c r="BF64" s="20">
        <v>8</v>
      </c>
      <c r="BG64" s="20">
        <f t="shared" si="49"/>
        <v>64</v>
      </c>
      <c r="BH64" s="20">
        <v>0</v>
      </c>
      <c r="BI64" s="20">
        <v>11</v>
      </c>
      <c r="BJ64" s="20">
        <v>0</v>
      </c>
      <c r="BK64" s="20">
        <v>0</v>
      </c>
      <c r="BL64" s="20" t="s">
        <v>356</v>
      </c>
      <c r="BM64" s="20" t="s">
        <v>357</v>
      </c>
      <c r="BN64" s="76">
        <f t="shared" si="46"/>
        <v>26</v>
      </c>
      <c r="BO64" s="122">
        <f t="shared" si="47"/>
        <v>22</v>
      </c>
      <c r="BP64" s="71">
        <f t="shared" si="48"/>
        <v>22</v>
      </c>
      <c r="BQ64" s="138">
        <v>49</v>
      </c>
      <c r="BR64" s="138">
        <v>102</v>
      </c>
      <c r="BS64" s="63"/>
      <c r="BT64" s="63"/>
      <c r="BU64" s="63"/>
    </row>
    <row r="65" spans="1:73" ht="19.5" thickBot="1" x14ac:dyDescent="0.35">
      <c r="A65" s="67" t="s">
        <v>2</v>
      </c>
      <c r="B65" s="67" t="s">
        <v>36</v>
      </c>
      <c r="C65" s="129" t="s">
        <v>48</v>
      </c>
      <c r="D65" s="148">
        <v>21956</v>
      </c>
      <c r="E65" s="148"/>
      <c r="F65" s="16">
        <v>169.3</v>
      </c>
      <c r="G65" s="18">
        <f t="shared" si="26"/>
        <v>10</v>
      </c>
      <c r="H65" s="117">
        <f t="shared" si="27"/>
        <v>3</v>
      </c>
      <c r="I65" s="68" t="s">
        <v>284</v>
      </c>
      <c r="J65" s="69">
        <f t="shared" si="28"/>
        <v>5</v>
      </c>
      <c r="K65" s="26">
        <v>5</v>
      </c>
      <c r="L65" s="26">
        <v>0</v>
      </c>
      <c r="M65" s="26">
        <v>0</v>
      </c>
      <c r="N65" s="26">
        <v>1</v>
      </c>
      <c r="O65" s="26">
        <v>0</v>
      </c>
      <c r="P65" s="26">
        <v>0</v>
      </c>
      <c r="Q65" s="26">
        <v>0</v>
      </c>
      <c r="R65" s="17">
        <v>0</v>
      </c>
      <c r="S65" s="26">
        <v>0</v>
      </c>
      <c r="T65" s="26">
        <v>0</v>
      </c>
      <c r="U65" s="26">
        <v>0</v>
      </c>
      <c r="V65" s="157">
        <v>13785</v>
      </c>
      <c r="W65" s="157">
        <v>13785</v>
      </c>
      <c r="X65" s="199">
        <v>3</v>
      </c>
      <c r="Y65" s="199">
        <v>0</v>
      </c>
      <c r="Z65" s="199">
        <v>0</v>
      </c>
      <c r="AA65" s="210">
        <v>0</v>
      </c>
      <c r="AB65" s="210">
        <v>0</v>
      </c>
      <c r="AC65" s="210">
        <v>1</v>
      </c>
      <c r="AD65" s="216">
        <v>0</v>
      </c>
      <c r="AE65" s="216">
        <v>0</v>
      </c>
      <c r="AF65" s="216">
        <v>0</v>
      </c>
      <c r="AG65" s="224">
        <v>2</v>
      </c>
      <c r="AH65" s="89">
        <f t="shared" si="29"/>
        <v>6</v>
      </c>
      <c r="AI65" s="13">
        <f t="shared" si="30"/>
        <v>413.55</v>
      </c>
      <c r="AJ65" s="13">
        <f t="shared" si="31"/>
        <v>111</v>
      </c>
      <c r="AK65" s="18">
        <v>2</v>
      </c>
      <c r="AL65" s="13">
        <v>109</v>
      </c>
      <c r="AM65" s="50">
        <f t="shared" si="32"/>
        <v>12.406500000000001</v>
      </c>
      <c r="AN65" s="104">
        <f t="shared" si="33"/>
        <v>3.7219500000000005</v>
      </c>
      <c r="AO65" s="102">
        <f t="shared" si="34"/>
        <v>2.109105</v>
      </c>
      <c r="AP65" s="178">
        <f t="shared" si="35"/>
        <v>73.159231048240841</v>
      </c>
      <c r="AQ65" s="18">
        <f t="shared" si="36"/>
        <v>5</v>
      </c>
      <c r="AR65" s="117">
        <f t="shared" si="37"/>
        <v>8</v>
      </c>
      <c r="AS65" s="19">
        <f t="shared" si="38"/>
        <v>26.840768951759159</v>
      </c>
      <c r="AT65" s="107">
        <f t="shared" si="39"/>
        <v>83.064105483694661</v>
      </c>
      <c r="AU65" s="100">
        <f t="shared" si="40"/>
        <v>13.663691018400437</v>
      </c>
      <c r="AV65" s="276">
        <f t="shared" si="41"/>
        <v>27.327382036800874</v>
      </c>
      <c r="AW65" s="48">
        <f t="shared" si="42"/>
        <v>67.100853157125499</v>
      </c>
      <c r="AX65" s="18">
        <f t="shared" si="43"/>
        <v>5</v>
      </c>
      <c r="AY65" s="117">
        <f t="shared" si="44"/>
        <v>8</v>
      </c>
      <c r="AZ65" s="151">
        <v>0</v>
      </c>
      <c r="BA65" s="21">
        <f t="shared" si="45"/>
        <v>0</v>
      </c>
      <c r="BB65" s="20">
        <v>1</v>
      </c>
      <c r="BC65" s="36"/>
      <c r="BD65" s="20">
        <v>5</v>
      </c>
      <c r="BE65" s="20">
        <f t="shared" si="25"/>
        <v>40</v>
      </c>
      <c r="BF65" s="20">
        <v>11</v>
      </c>
      <c r="BG65" s="20">
        <f t="shared" si="49"/>
        <v>88</v>
      </c>
      <c r="BH65" s="20">
        <v>1</v>
      </c>
      <c r="BI65" s="20">
        <v>16</v>
      </c>
      <c r="BJ65" s="20">
        <v>0</v>
      </c>
      <c r="BK65" s="20">
        <v>0</v>
      </c>
      <c r="BL65" s="20" t="s">
        <v>356</v>
      </c>
      <c r="BM65" s="20" t="s">
        <v>357</v>
      </c>
      <c r="BN65" s="71">
        <f t="shared" si="46"/>
        <v>25</v>
      </c>
      <c r="BO65" s="123">
        <f t="shared" si="47"/>
        <v>24</v>
      </c>
      <c r="BP65" s="71">
        <f t="shared" si="48"/>
        <v>24</v>
      </c>
      <c r="BQ65" s="138">
        <v>55</v>
      </c>
      <c r="BR65" s="138">
        <v>114</v>
      </c>
    </row>
    <row r="66" spans="1:73" ht="19.5" thickBot="1" x14ac:dyDescent="0.35">
      <c r="A66" s="67" t="s">
        <v>79</v>
      </c>
      <c r="B66" s="67" t="s">
        <v>80</v>
      </c>
      <c r="C66" s="129" t="s">
        <v>87</v>
      </c>
      <c r="D66" s="148">
        <v>10359</v>
      </c>
      <c r="E66" s="148"/>
      <c r="F66" s="16">
        <v>200.1</v>
      </c>
      <c r="G66" s="18">
        <f t="shared" si="26"/>
        <v>10</v>
      </c>
      <c r="H66" s="117">
        <f t="shared" si="27"/>
        <v>3</v>
      </c>
      <c r="I66" s="68" t="s">
        <v>284</v>
      </c>
      <c r="J66" s="69">
        <f t="shared" si="28"/>
        <v>5</v>
      </c>
      <c r="K66" s="17">
        <v>2</v>
      </c>
      <c r="L66" s="17">
        <v>0</v>
      </c>
      <c r="M66" s="17">
        <v>0</v>
      </c>
      <c r="N66" s="17">
        <v>0</v>
      </c>
      <c r="O66" s="17">
        <v>0</v>
      </c>
      <c r="P66" s="17">
        <v>0</v>
      </c>
      <c r="Q66" s="17">
        <v>0</v>
      </c>
      <c r="R66" s="17">
        <v>0</v>
      </c>
      <c r="S66" s="17">
        <v>0</v>
      </c>
      <c r="T66" s="17">
        <v>0</v>
      </c>
      <c r="U66" s="17">
        <v>0</v>
      </c>
      <c r="V66" s="157">
        <v>5788</v>
      </c>
      <c r="W66" s="157">
        <v>5788</v>
      </c>
      <c r="X66" s="84">
        <v>2</v>
      </c>
      <c r="Y66" s="84">
        <v>0</v>
      </c>
      <c r="Z66" s="84">
        <v>0</v>
      </c>
      <c r="AA66" s="168">
        <v>1</v>
      </c>
      <c r="AB66" s="168">
        <v>0</v>
      </c>
      <c r="AC66" s="168">
        <v>0</v>
      </c>
      <c r="AD66" s="88">
        <v>0</v>
      </c>
      <c r="AE66" s="88">
        <v>0</v>
      </c>
      <c r="AF66" s="88">
        <v>0</v>
      </c>
      <c r="AG66" s="80">
        <v>0</v>
      </c>
      <c r="AH66" s="89">
        <f t="shared" si="29"/>
        <v>3</v>
      </c>
      <c r="AI66" s="13">
        <f t="shared" si="30"/>
        <v>173.64</v>
      </c>
      <c r="AJ66" s="13">
        <f t="shared" si="31"/>
        <v>47</v>
      </c>
      <c r="AK66" s="18">
        <v>0</v>
      </c>
      <c r="AL66" s="13">
        <v>47</v>
      </c>
      <c r="AM66" s="50">
        <f t="shared" si="32"/>
        <v>5.2091999999999992</v>
      </c>
      <c r="AN66" s="104">
        <f t="shared" si="33"/>
        <v>1.5627599999999999</v>
      </c>
      <c r="AO66" s="102">
        <f t="shared" si="34"/>
        <v>0.8855639999999998</v>
      </c>
      <c r="AP66" s="178">
        <f t="shared" si="35"/>
        <v>72.932504031329188</v>
      </c>
      <c r="AQ66" s="18">
        <f t="shared" si="36"/>
        <v>5</v>
      </c>
      <c r="AR66" s="130">
        <f t="shared" si="37"/>
        <v>8</v>
      </c>
      <c r="AS66" s="19">
        <f t="shared" si="38"/>
        <v>27.067495968670812</v>
      </c>
      <c r="AT66" s="107">
        <f t="shared" si="39"/>
        <v>73.921459600347504</v>
      </c>
      <c r="AU66" s="100">
        <f t="shared" si="40"/>
        <v>19.306882903755188</v>
      </c>
      <c r="AV66" s="276">
        <f t="shared" si="41"/>
        <v>28.960324355632782</v>
      </c>
      <c r="AW66" s="48">
        <f t="shared" si="42"/>
        <v>60.822845609102885</v>
      </c>
      <c r="AX66" s="18">
        <f t="shared" si="43"/>
        <v>5</v>
      </c>
      <c r="AY66" s="117">
        <f t="shared" si="44"/>
        <v>8</v>
      </c>
      <c r="AZ66" s="151">
        <v>0</v>
      </c>
      <c r="BA66" s="21">
        <f t="shared" si="45"/>
        <v>0</v>
      </c>
      <c r="BB66" s="155">
        <v>0</v>
      </c>
      <c r="BC66" s="36"/>
      <c r="BD66" s="20">
        <v>2</v>
      </c>
      <c r="BE66" s="20">
        <f t="shared" si="25"/>
        <v>16</v>
      </c>
      <c r="BF66" s="20">
        <v>17</v>
      </c>
      <c r="BG66" s="20">
        <f t="shared" si="49"/>
        <v>136</v>
      </c>
      <c r="BH66" s="20">
        <v>0</v>
      </c>
      <c r="BI66" s="20">
        <v>10</v>
      </c>
      <c r="BJ66" s="20">
        <v>5</v>
      </c>
      <c r="BK66" s="20">
        <v>0</v>
      </c>
      <c r="BL66" s="20" t="s">
        <v>308</v>
      </c>
      <c r="BM66" s="20" t="s">
        <v>357</v>
      </c>
      <c r="BN66" s="70">
        <f t="shared" si="46"/>
        <v>30</v>
      </c>
      <c r="BO66" s="120">
        <f t="shared" si="47"/>
        <v>29</v>
      </c>
      <c r="BP66" s="70">
        <f t="shared" si="48"/>
        <v>24</v>
      </c>
      <c r="BQ66" s="138">
        <v>20</v>
      </c>
      <c r="BR66" s="138">
        <v>47</v>
      </c>
      <c r="BS66" s="63"/>
      <c r="BT66" s="63"/>
      <c r="BU66" s="63"/>
    </row>
    <row r="67" spans="1:73" ht="19.5" hidden="1" thickBot="1" x14ac:dyDescent="0.35">
      <c r="A67" s="67" t="s">
        <v>124</v>
      </c>
      <c r="B67" s="67" t="s">
        <v>145</v>
      </c>
      <c r="C67" s="129" t="s">
        <v>151</v>
      </c>
      <c r="D67" s="274">
        <v>4374</v>
      </c>
      <c r="E67" s="148"/>
      <c r="F67" s="16">
        <v>227.1</v>
      </c>
      <c r="G67" s="18">
        <f t="shared" si="26"/>
        <v>10</v>
      </c>
      <c r="H67" s="117">
        <f t="shared" si="27"/>
        <v>3</v>
      </c>
      <c r="I67" s="68" t="s">
        <v>282</v>
      </c>
      <c r="J67" s="69">
        <f t="shared" si="28"/>
        <v>10</v>
      </c>
      <c r="K67" s="17">
        <v>1</v>
      </c>
      <c r="L67" s="17">
        <v>1</v>
      </c>
      <c r="M67" s="17">
        <v>0</v>
      </c>
      <c r="N67" s="17">
        <v>0</v>
      </c>
      <c r="O67" s="17">
        <v>0</v>
      </c>
      <c r="P67" s="17">
        <v>0</v>
      </c>
      <c r="Q67" s="17">
        <v>0</v>
      </c>
      <c r="R67" s="17">
        <v>0</v>
      </c>
      <c r="S67" s="17">
        <v>0</v>
      </c>
      <c r="T67" s="17">
        <v>0</v>
      </c>
      <c r="U67" s="17">
        <v>0</v>
      </c>
      <c r="V67" s="157">
        <v>4904</v>
      </c>
      <c r="W67" s="157">
        <v>4904</v>
      </c>
      <c r="X67" s="199">
        <v>0</v>
      </c>
      <c r="Y67" s="199">
        <v>0</v>
      </c>
      <c r="Z67" s="199">
        <v>0</v>
      </c>
      <c r="AA67" s="210">
        <v>0</v>
      </c>
      <c r="AB67" s="210">
        <v>0</v>
      </c>
      <c r="AC67" s="210">
        <v>0</v>
      </c>
      <c r="AD67" s="216">
        <v>0</v>
      </c>
      <c r="AE67" s="216">
        <v>0</v>
      </c>
      <c r="AF67" s="216">
        <v>0</v>
      </c>
      <c r="AG67" s="224">
        <v>0</v>
      </c>
      <c r="AH67" s="89">
        <f t="shared" si="29"/>
        <v>0</v>
      </c>
      <c r="AI67" s="13">
        <f t="shared" si="30"/>
        <v>147.12</v>
      </c>
      <c r="AJ67" s="13">
        <f t="shared" si="31"/>
        <v>40</v>
      </c>
      <c r="AK67" s="18">
        <v>0</v>
      </c>
      <c r="AL67" s="13">
        <v>40</v>
      </c>
      <c r="AM67" s="50">
        <f t="shared" si="32"/>
        <v>4.4135999999999997</v>
      </c>
      <c r="AN67" s="104">
        <f t="shared" si="33"/>
        <v>1.3240799999999999</v>
      </c>
      <c r="AO67" s="102">
        <f t="shared" si="34"/>
        <v>0.75031199999999998</v>
      </c>
      <c r="AP67" s="159">
        <f t="shared" si="35"/>
        <v>72.811310494834146</v>
      </c>
      <c r="AQ67" s="18">
        <f t="shared" si="36"/>
        <v>5</v>
      </c>
      <c r="AR67" s="117">
        <f t="shared" si="37"/>
        <v>8</v>
      </c>
      <c r="AS67" s="19">
        <f t="shared" si="38"/>
        <v>27.188689505165854</v>
      </c>
      <c r="AT67" s="107">
        <f t="shared" si="39"/>
        <v>148.33086419753084</v>
      </c>
      <c r="AU67" s="100">
        <f t="shared" si="40"/>
        <v>0</v>
      </c>
      <c r="AV67" s="277">
        <f t="shared" si="41"/>
        <v>0</v>
      </c>
      <c r="AW67" s="48">
        <f t="shared" si="42"/>
        <v>100</v>
      </c>
      <c r="AX67" s="18">
        <f t="shared" si="43"/>
        <v>10</v>
      </c>
      <c r="AY67" s="117">
        <f t="shared" si="44"/>
        <v>25</v>
      </c>
      <c r="AZ67" s="151">
        <v>0</v>
      </c>
      <c r="BA67" s="21">
        <f t="shared" si="45"/>
        <v>0</v>
      </c>
      <c r="BB67" s="20">
        <v>0</v>
      </c>
      <c r="BC67" s="36" t="s">
        <v>318</v>
      </c>
      <c r="BD67" s="20">
        <v>3</v>
      </c>
      <c r="BE67" s="20">
        <f t="shared" ref="BE67:BE98" si="50">+BD67*8</f>
        <v>24</v>
      </c>
      <c r="BF67" s="20">
        <v>2</v>
      </c>
      <c r="BG67" s="20">
        <f t="shared" si="49"/>
        <v>16</v>
      </c>
      <c r="BH67" s="28">
        <v>0</v>
      </c>
      <c r="BI67" s="28">
        <v>4</v>
      </c>
      <c r="BJ67" s="28">
        <v>0</v>
      </c>
      <c r="BK67" s="20">
        <v>0</v>
      </c>
      <c r="BL67" s="28" t="s">
        <v>308</v>
      </c>
      <c r="BM67" s="28" t="s">
        <v>308</v>
      </c>
      <c r="BN67" s="71">
        <f t="shared" si="46"/>
        <v>35</v>
      </c>
      <c r="BO67" s="123">
        <f t="shared" si="47"/>
        <v>46</v>
      </c>
      <c r="BP67" s="71">
        <f t="shared" si="48"/>
        <v>46</v>
      </c>
      <c r="BQ67" s="138">
        <v>15</v>
      </c>
      <c r="BR67" s="138">
        <v>13</v>
      </c>
    </row>
    <row r="68" spans="1:73" ht="19.5" thickBot="1" x14ac:dyDescent="0.35">
      <c r="A68" s="67" t="s">
        <v>2</v>
      </c>
      <c r="B68" s="67" t="s">
        <v>3</v>
      </c>
      <c r="C68" s="129" t="s">
        <v>33</v>
      </c>
      <c r="D68" s="148">
        <v>13085</v>
      </c>
      <c r="E68" s="148"/>
      <c r="F68" s="16">
        <v>231.7</v>
      </c>
      <c r="G68" s="18">
        <f t="shared" si="26"/>
        <v>10</v>
      </c>
      <c r="H68" s="117">
        <f t="shared" si="27"/>
        <v>3</v>
      </c>
      <c r="I68" s="68" t="s">
        <v>282</v>
      </c>
      <c r="J68" s="69">
        <f t="shared" si="28"/>
        <v>10</v>
      </c>
      <c r="K68" s="24">
        <v>1</v>
      </c>
      <c r="L68" s="24">
        <v>0</v>
      </c>
      <c r="M68" s="24">
        <v>0</v>
      </c>
      <c r="N68" s="24">
        <v>0</v>
      </c>
      <c r="O68" s="24">
        <v>0</v>
      </c>
      <c r="P68" s="24">
        <v>0</v>
      </c>
      <c r="Q68" s="24">
        <v>0</v>
      </c>
      <c r="R68" s="17">
        <v>0</v>
      </c>
      <c r="S68" s="24">
        <v>0</v>
      </c>
      <c r="T68" s="24">
        <v>0</v>
      </c>
      <c r="U68" s="24">
        <v>0</v>
      </c>
      <c r="V68" s="157">
        <v>15096</v>
      </c>
      <c r="W68" s="157">
        <v>15096</v>
      </c>
      <c r="X68" s="84">
        <v>2</v>
      </c>
      <c r="Y68" s="84">
        <v>0</v>
      </c>
      <c r="Z68" s="84">
        <v>0</v>
      </c>
      <c r="AA68" s="168">
        <v>0</v>
      </c>
      <c r="AB68" s="168">
        <v>0</v>
      </c>
      <c r="AC68" s="168">
        <v>0</v>
      </c>
      <c r="AD68" s="88">
        <v>1</v>
      </c>
      <c r="AE68" s="88">
        <v>0</v>
      </c>
      <c r="AF68" s="88">
        <v>2</v>
      </c>
      <c r="AG68" s="80">
        <v>1</v>
      </c>
      <c r="AH68" s="89">
        <f t="shared" si="29"/>
        <v>6</v>
      </c>
      <c r="AI68" s="13">
        <f t="shared" si="30"/>
        <v>452.88</v>
      </c>
      <c r="AJ68" s="13">
        <f t="shared" si="31"/>
        <v>124</v>
      </c>
      <c r="AK68" s="18">
        <v>0</v>
      </c>
      <c r="AL68" s="13">
        <v>124</v>
      </c>
      <c r="AM68" s="50">
        <f t="shared" si="32"/>
        <v>13.586399999999999</v>
      </c>
      <c r="AN68" s="104">
        <f t="shared" si="33"/>
        <v>4.07592</v>
      </c>
      <c r="AO68" s="102">
        <f t="shared" si="34"/>
        <v>2.309688</v>
      </c>
      <c r="AP68" s="178">
        <f t="shared" si="35"/>
        <v>72.619678502031448</v>
      </c>
      <c r="AQ68" s="18">
        <f t="shared" si="36"/>
        <v>5</v>
      </c>
      <c r="AR68" s="130">
        <f t="shared" si="37"/>
        <v>8</v>
      </c>
      <c r="AS68" s="19">
        <f t="shared" si="38"/>
        <v>27.380321497968556</v>
      </c>
      <c r="AT68" s="107">
        <f t="shared" si="39"/>
        <v>152.63284677111199</v>
      </c>
      <c r="AU68" s="100">
        <f t="shared" si="40"/>
        <v>15.284677111196025</v>
      </c>
      <c r="AV68" s="276">
        <f t="shared" si="41"/>
        <v>45.854031333588082</v>
      </c>
      <c r="AW68" s="48">
        <f t="shared" si="42"/>
        <v>69.95795315123047</v>
      </c>
      <c r="AX68" s="18">
        <f t="shared" si="43"/>
        <v>5</v>
      </c>
      <c r="AY68" s="117">
        <f t="shared" si="44"/>
        <v>8</v>
      </c>
      <c r="AZ68" s="151">
        <v>3</v>
      </c>
      <c r="BA68" s="21">
        <f t="shared" si="45"/>
        <v>22.927015666794041</v>
      </c>
      <c r="BB68" s="20">
        <v>0</v>
      </c>
      <c r="BC68" s="36" t="s">
        <v>363</v>
      </c>
      <c r="BD68" s="20">
        <v>2</v>
      </c>
      <c r="BE68" s="20">
        <f t="shared" si="50"/>
        <v>16</v>
      </c>
      <c r="BF68" s="20">
        <v>4</v>
      </c>
      <c r="BG68" s="20">
        <f t="shared" si="49"/>
        <v>32</v>
      </c>
      <c r="BH68" s="20">
        <v>0</v>
      </c>
      <c r="BI68" s="20">
        <v>7</v>
      </c>
      <c r="BJ68" s="20">
        <v>10</v>
      </c>
      <c r="BK68" s="20">
        <v>0</v>
      </c>
      <c r="BL68" s="20" t="s">
        <v>356</v>
      </c>
      <c r="BM68" s="20" t="s">
        <v>357</v>
      </c>
      <c r="BN68" s="70">
        <f t="shared" si="46"/>
        <v>40</v>
      </c>
      <c r="BO68" s="120">
        <f t="shared" si="47"/>
        <v>39</v>
      </c>
      <c r="BP68" s="71">
        <f t="shared" si="48"/>
        <v>29</v>
      </c>
      <c r="BQ68" s="138">
        <v>84</v>
      </c>
      <c r="BR68" s="138">
        <v>84</v>
      </c>
    </row>
    <row r="69" spans="1:73" ht="19.5" hidden="1" thickBot="1" x14ac:dyDescent="0.35">
      <c r="A69" s="67" t="s">
        <v>2</v>
      </c>
      <c r="B69" s="67" t="s">
        <v>3</v>
      </c>
      <c r="C69" s="129" t="s">
        <v>27</v>
      </c>
      <c r="D69" s="274">
        <v>2632</v>
      </c>
      <c r="E69" s="148"/>
      <c r="F69" s="16">
        <v>96.2</v>
      </c>
      <c r="G69" s="18">
        <f t="shared" si="26"/>
        <v>8</v>
      </c>
      <c r="H69" s="117">
        <f t="shared" si="27"/>
        <v>0</v>
      </c>
      <c r="I69" s="68" t="s">
        <v>282</v>
      </c>
      <c r="J69" s="69">
        <f t="shared" si="28"/>
        <v>10</v>
      </c>
      <c r="K69" s="24">
        <v>1</v>
      </c>
      <c r="L69" s="24">
        <v>1</v>
      </c>
      <c r="M69" s="24">
        <v>0</v>
      </c>
      <c r="N69" s="24">
        <v>0</v>
      </c>
      <c r="O69" s="24">
        <v>0</v>
      </c>
      <c r="P69" s="24">
        <v>0</v>
      </c>
      <c r="Q69" s="24">
        <v>0</v>
      </c>
      <c r="R69" s="17">
        <v>0</v>
      </c>
      <c r="S69" s="24">
        <v>0</v>
      </c>
      <c r="T69" s="24">
        <v>0</v>
      </c>
      <c r="U69" s="24">
        <v>0</v>
      </c>
      <c r="V69" s="157">
        <v>1704</v>
      </c>
      <c r="W69" s="157">
        <v>1704</v>
      </c>
      <c r="X69" s="84">
        <v>0</v>
      </c>
      <c r="Y69" s="84">
        <v>0</v>
      </c>
      <c r="Z69" s="84">
        <v>0</v>
      </c>
      <c r="AA69" s="168">
        <v>0</v>
      </c>
      <c r="AB69" s="168">
        <v>0</v>
      </c>
      <c r="AC69" s="168">
        <v>0</v>
      </c>
      <c r="AD69" s="88">
        <v>0</v>
      </c>
      <c r="AE69" s="88">
        <v>0</v>
      </c>
      <c r="AF69" s="88">
        <v>0</v>
      </c>
      <c r="AG69" s="80">
        <v>0</v>
      </c>
      <c r="AH69" s="89">
        <f t="shared" si="29"/>
        <v>0</v>
      </c>
      <c r="AI69" s="13">
        <f t="shared" si="30"/>
        <v>51.12</v>
      </c>
      <c r="AJ69" s="13">
        <f t="shared" si="31"/>
        <v>14</v>
      </c>
      <c r="AK69" s="18">
        <v>0</v>
      </c>
      <c r="AL69" s="13">
        <v>14</v>
      </c>
      <c r="AM69" s="50">
        <f t="shared" si="32"/>
        <v>1.5335999999999999</v>
      </c>
      <c r="AN69" s="104">
        <f t="shared" si="33"/>
        <v>0.46007999999999993</v>
      </c>
      <c r="AO69" s="102">
        <f t="shared" si="34"/>
        <v>0.260712</v>
      </c>
      <c r="AP69" s="159">
        <f t="shared" si="35"/>
        <v>72.613458528951483</v>
      </c>
      <c r="AQ69" s="18">
        <f t="shared" si="36"/>
        <v>5</v>
      </c>
      <c r="AR69" s="130">
        <f t="shared" si="37"/>
        <v>8</v>
      </c>
      <c r="AS69" s="19">
        <f t="shared" si="38"/>
        <v>27.386541471048513</v>
      </c>
      <c r="AT69" s="107">
        <f t="shared" si="39"/>
        <v>85.653191489361689</v>
      </c>
      <c r="AU69" s="100">
        <f t="shared" si="40"/>
        <v>0</v>
      </c>
      <c r="AV69" s="277">
        <f t="shared" si="41"/>
        <v>0</v>
      </c>
      <c r="AW69" s="48">
        <f t="shared" si="42"/>
        <v>100</v>
      </c>
      <c r="AX69" s="18">
        <f t="shared" si="43"/>
        <v>10</v>
      </c>
      <c r="AY69" s="117">
        <f t="shared" si="44"/>
        <v>25</v>
      </c>
      <c r="AZ69" s="151">
        <v>0</v>
      </c>
      <c r="BA69" s="21">
        <f t="shared" si="45"/>
        <v>0</v>
      </c>
      <c r="BB69" s="20">
        <v>0</v>
      </c>
      <c r="BC69" s="36" t="s">
        <v>366</v>
      </c>
      <c r="BD69" s="20">
        <v>1</v>
      </c>
      <c r="BE69" s="20">
        <f t="shared" si="50"/>
        <v>8</v>
      </c>
      <c r="BF69" s="20">
        <v>2</v>
      </c>
      <c r="BG69" s="20">
        <f t="shared" si="49"/>
        <v>16</v>
      </c>
      <c r="BH69" s="20">
        <v>0</v>
      </c>
      <c r="BI69" s="20">
        <v>1</v>
      </c>
      <c r="BJ69" s="20">
        <v>0</v>
      </c>
      <c r="BK69" s="20">
        <v>0</v>
      </c>
      <c r="BL69" s="20" t="s">
        <v>356</v>
      </c>
      <c r="BM69" s="20" t="s">
        <v>357</v>
      </c>
      <c r="BN69" s="70">
        <f t="shared" si="46"/>
        <v>33</v>
      </c>
      <c r="BO69" s="120">
        <f t="shared" si="47"/>
        <v>43</v>
      </c>
      <c r="BP69" s="70">
        <f t="shared" si="48"/>
        <v>43</v>
      </c>
      <c r="BQ69" s="138">
        <v>1</v>
      </c>
      <c r="BR69" s="138">
        <v>22</v>
      </c>
      <c r="BS69" s="63"/>
      <c r="BT69" s="63"/>
      <c r="BU69" s="63"/>
    </row>
    <row r="70" spans="1:73" ht="19.5" hidden="1" thickBot="1" x14ac:dyDescent="0.35">
      <c r="A70" s="67" t="s">
        <v>2</v>
      </c>
      <c r="B70" s="67" t="s">
        <v>3</v>
      </c>
      <c r="C70" s="129" t="s">
        <v>17</v>
      </c>
      <c r="D70" s="274">
        <v>2888</v>
      </c>
      <c r="E70" s="148"/>
      <c r="F70" s="16">
        <v>64.2</v>
      </c>
      <c r="G70" s="18">
        <f t="shared" ref="G70:G101" si="51">IFERROR(IF(F70&lt;10,0,IF(F70&lt;50,3,IF(F70&lt;75,5,IF(F70&lt;100,8,10)))),"")</f>
        <v>5</v>
      </c>
      <c r="H70" s="117">
        <f t="shared" ref="H70:H101" si="52">IFERROR(IF(F70&lt;100,0,IF(F70&lt;500,3,IF(F70&lt;1000,5,IF(F70&lt;2000,8,10)))),"")</f>
        <v>0</v>
      </c>
      <c r="I70" s="68" t="s">
        <v>282</v>
      </c>
      <c r="J70" s="69">
        <f t="shared" ref="J70:J101" si="53">VLOOKUP(I70,ponderacion,2,FALSE)</f>
        <v>10</v>
      </c>
      <c r="K70" s="24">
        <v>1</v>
      </c>
      <c r="L70" s="24">
        <v>1</v>
      </c>
      <c r="M70" s="24">
        <v>0</v>
      </c>
      <c r="N70" s="24">
        <v>0</v>
      </c>
      <c r="O70" s="24">
        <v>0</v>
      </c>
      <c r="P70" s="24">
        <v>0</v>
      </c>
      <c r="Q70" s="24">
        <v>0</v>
      </c>
      <c r="R70" s="17">
        <v>0</v>
      </c>
      <c r="S70" s="24">
        <v>0</v>
      </c>
      <c r="T70" s="24">
        <v>0</v>
      </c>
      <c r="U70" s="24">
        <v>0</v>
      </c>
      <c r="V70" s="157">
        <v>2555</v>
      </c>
      <c r="W70" s="157">
        <v>2555</v>
      </c>
      <c r="X70" s="84">
        <v>0</v>
      </c>
      <c r="Y70" s="84">
        <v>0</v>
      </c>
      <c r="Z70" s="84">
        <v>0</v>
      </c>
      <c r="AA70" s="168">
        <v>0</v>
      </c>
      <c r="AB70" s="168">
        <v>0</v>
      </c>
      <c r="AC70" s="168">
        <v>0</v>
      </c>
      <c r="AD70" s="88">
        <v>0</v>
      </c>
      <c r="AE70" s="88">
        <v>0</v>
      </c>
      <c r="AF70" s="88">
        <v>0</v>
      </c>
      <c r="AG70" s="80">
        <v>1</v>
      </c>
      <c r="AH70" s="89">
        <f t="shared" ref="AH70:AH101" si="54">SUM(X70:AG70)</f>
        <v>1</v>
      </c>
      <c r="AI70" s="13">
        <f t="shared" ref="AI70:AI101" si="55">+(V70*3)/100</f>
        <v>76.650000000000006</v>
      </c>
      <c r="AJ70" s="13">
        <f t="shared" ref="AJ70:AJ101" si="56">+AK70+AL70</f>
        <v>21</v>
      </c>
      <c r="AK70" s="18">
        <v>1</v>
      </c>
      <c r="AL70" s="13">
        <v>20</v>
      </c>
      <c r="AM70" s="50">
        <f t="shared" ref="AM70:AM101" si="57">(AI70*3)/100</f>
        <v>2.2995000000000001</v>
      </c>
      <c r="AN70" s="104">
        <f t="shared" ref="AN70:AN101" si="58">(AM70*30)/100</f>
        <v>0.68984999999999996</v>
      </c>
      <c r="AO70" s="102">
        <f t="shared" ref="AO70:AO101" si="59">(AM70*17)/100</f>
        <v>0.39091500000000001</v>
      </c>
      <c r="AP70" s="159">
        <f t="shared" ref="AP70:AP101" si="60">IFERROR(((AI70-AJ70)/AI70)*100,"")</f>
        <v>72.602739726027394</v>
      </c>
      <c r="AQ70" s="18">
        <f t="shared" ref="AQ70:AQ101" si="61">IFERROR(IF(AP70&lt;10,0,IF(AP70&lt;50,3,IF(AP70&lt;75,5,IF(AP70&lt;100,8,10)))),"")</f>
        <v>5</v>
      </c>
      <c r="AR70" s="130">
        <f t="shared" ref="AR70:AR101" si="62">IFERROR(IF(AP70&lt;10,0,IF(AP70&lt;50,3,IF(AP70&lt;75,8,IF(AP70&lt;100,20,25)))),"")</f>
        <v>8</v>
      </c>
      <c r="AS70" s="19">
        <f t="shared" ref="AS70:AS101" si="63">IFERROR(AJ70/AI70*100,0)</f>
        <v>27.397260273972602</v>
      </c>
      <c r="AT70" s="107">
        <f t="shared" ref="AT70:AT101" si="64">(SUM(AM70:AO70)/D70)*100000</f>
        <v>117.04518698060942</v>
      </c>
      <c r="AU70" s="100">
        <f t="shared" ref="AU70:AU101" si="65">((SUM(X70:Z70)/D70)*100000)</f>
        <v>0</v>
      </c>
      <c r="AV70" s="276">
        <f t="shared" ref="AV70:AV101" si="66">(AH70/D70)*100000</f>
        <v>34.626038781163437</v>
      </c>
      <c r="AW70" s="48">
        <f t="shared" ref="AW70:AW101" si="67">IFERROR(((AT70-AV70)/AT70)*100,"")</f>
        <v>70.416520598237113</v>
      </c>
      <c r="AX70" s="18">
        <f t="shared" ref="AX70:AX101" si="68">IFERROR(IF(AW70&lt;10,0,IF(AW70&lt;50,3,IF(AW70&lt;75,5,IF(AW70&lt;100,8,10)))),"")</f>
        <v>5</v>
      </c>
      <c r="AY70" s="117">
        <f t="shared" ref="AY70:AY101" si="69">IFERROR(IF(AW70&lt;10,0,IF(AW70&lt;50,3,IF(AW70&lt;75,8,IF(AW70&lt;100,20,25)))),"")</f>
        <v>8</v>
      </c>
      <c r="AZ70" s="151">
        <v>0</v>
      </c>
      <c r="BA70" s="21">
        <f t="shared" ref="BA70:BA101" si="70">(AZ70/D70)*100000</f>
        <v>0</v>
      </c>
      <c r="BB70" s="20">
        <v>0</v>
      </c>
      <c r="BC70" s="36" t="s">
        <v>367</v>
      </c>
      <c r="BD70" s="20">
        <v>1</v>
      </c>
      <c r="BE70" s="20">
        <f t="shared" si="50"/>
        <v>8</v>
      </c>
      <c r="BF70" s="20">
        <v>2</v>
      </c>
      <c r="BG70" s="20">
        <f t="shared" si="49"/>
        <v>16</v>
      </c>
      <c r="BH70" s="20">
        <v>0</v>
      </c>
      <c r="BI70" s="20">
        <v>4</v>
      </c>
      <c r="BJ70" s="20">
        <v>0</v>
      </c>
      <c r="BK70" s="20">
        <v>0</v>
      </c>
      <c r="BL70" s="20" t="s">
        <v>356</v>
      </c>
      <c r="BM70" s="20" t="s">
        <v>357</v>
      </c>
      <c r="BN70" s="71">
        <f t="shared" ref="BN70:BN101" si="71">+G70+J70+AQ70+AX70+BJ70</f>
        <v>25</v>
      </c>
      <c r="BO70" s="120">
        <f t="shared" ref="BO70:BO101" si="72">+H70+J70+AR70+AY70+BJ70</f>
        <v>26</v>
      </c>
      <c r="BP70" s="70">
        <f t="shared" ref="BP70:BP101" si="73">+H70+J70+AR70+AY70+BK70</f>
        <v>26</v>
      </c>
      <c r="BQ70" s="138">
        <v>13</v>
      </c>
      <c r="BR70" s="138">
        <v>16</v>
      </c>
    </row>
    <row r="71" spans="1:73" ht="19.5" thickBot="1" x14ac:dyDescent="0.35">
      <c r="A71" s="67" t="s">
        <v>58</v>
      </c>
      <c r="B71" s="67" t="s">
        <v>59</v>
      </c>
      <c r="C71" s="129" t="s">
        <v>63</v>
      </c>
      <c r="D71" s="148">
        <v>180500</v>
      </c>
      <c r="E71" s="148"/>
      <c r="F71" s="23">
        <v>3147.2</v>
      </c>
      <c r="G71" s="18">
        <f t="shared" si="51"/>
        <v>10</v>
      </c>
      <c r="H71" s="117">
        <f t="shared" si="52"/>
        <v>10</v>
      </c>
      <c r="I71" s="68" t="s">
        <v>285</v>
      </c>
      <c r="J71" s="69">
        <f t="shared" si="53"/>
        <v>3</v>
      </c>
      <c r="K71" s="17">
        <v>4</v>
      </c>
      <c r="L71" s="17">
        <v>2</v>
      </c>
      <c r="M71" s="17">
        <v>9</v>
      </c>
      <c r="N71" s="17">
        <v>1</v>
      </c>
      <c r="O71" s="17">
        <v>0</v>
      </c>
      <c r="P71" s="17">
        <v>0</v>
      </c>
      <c r="Q71" s="17">
        <v>0</v>
      </c>
      <c r="R71" s="17">
        <v>0</v>
      </c>
      <c r="S71" s="17">
        <v>0</v>
      </c>
      <c r="T71" s="17">
        <v>0</v>
      </c>
      <c r="U71" s="17">
        <v>0</v>
      </c>
      <c r="V71" s="157">
        <v>85399</v>
      </c>
      <c r="W71" s="157">
        <v>85399</v>
      </c>
      <c r="X71" s="84">
        <v>33</v>
      </c>
      <c r="Y71" s="84">
        <v>28</v>
      </c>
      <c r="Z71" s="84">
        <v>0</v>
      </c>
      <c r="AA71" s="168">
        <v>10</v>
      </c>
      <c r="AB71" s="168">
        <v>0</v>
      </c>
      <c r="AC71" s="168">
        <v>0</v>
      </c>
      <c r="AD71" s="88">
        <v>8</v>
      </c>
      <c r="AE71" s="88">
        <v>7</v>
      </c>
      <c r="AF71" s="88">
        <v>0</v>
      </c>
      <c r="AG71" s="80">
        <v>2</v>
      </c>
      <c r="AH71" s="89">
        <f t="shared" si="54"/>
        <v>88</v>
      </c>
      <c r="AI71" s="13">
        <f t="shared" si="55"/>
        <v>2561.9699999999998</v>
      </c>
      <c r="AJ71" s="13">
        <f t="shared" si="56"/>
        <v>705</v>
      </c>
      <c r="AK71" s="18">
        <v>17</v>
      </c>
      <c r="AL71" s="13">
        <v>688</v>
      </c>
      <c r="AM71" s="50">
        <f t="shared" si="57"/>
        <v>76.859099999999998</v>
      </c>
      <c r="AN71" s="104">
        <f t="shared" si="58"/>
        <v>23.057730000000003</v>
      </c>
      <c r="AO71" s="102">
        <f t="shared" si="59"/>
        <v>13.066046999999999</v>
      </c>
      <c r="AP71" s="178">
        <f t="shared" si="60"/>
        <v>72.482113373692897</v>
      </c>
      <c r="AQ71" s="18">
        <f t="shared" si="61"/>
        <v>5</v>
      </c>
      <c r="AR71" s="130">
        <f t="shared" si="62"/>
        <v>8</v>
      </c>
      <c r="AS71" s="19">
        <f t="shared" si="63"/>
        <v>27.517886626307103</v>
      </c>
      <c r="AT71" s="107">
        <f t="shared" si="64"/>
        <v>62.594391689750694</v>
      </c>
      <c r="AU71" s="100">
        <f t="shared" si="65"/>
        <v>33.795013850415515</v>
      </c>
      <c r="AV71" s="128">
        <f t="shared" si="66"/>
        <v>48.75346260387812</v>
      </c>
      <c r="AW71" s="48">
        <f t="shared" si="67"/>
        <v>22.112091374695648</v>
      </c>
      <c r="AX71" s="18">
        <f t="shared" si="68"/>
        <v>3</v>
      </c>
      <c r="AY71" s="117">
        <f t="shared" si="69"/>
        <v>3</v>
      </c>
      <c r="AZ71" s="151">
        <v>37</v>
      </c>
      <c r="BA71" s="21">
        <f t="shared" si="70"/>
        <v>20.498614958448751</v>
      </c>
      <c r="BB71" s="20">
        <v>3</v>
      </c>
      <c r="BC71" s="36"/>
      <c r="BD71" s="20">
        <v>27</v>
      </c>
      <c r="BE71" s="20">
        <f t="shared" si="50"/>
        <v>216</v>
      </c>
      <c r="BF71" s="20">
        <v>29</v>
      </c>
      <c r="BG71" s="20">
        <f t="shared" si="49"/>
        <v>232</v>
      </c>
      <c r="BH71" s="20">
        <v>4</v>
      </c>
      <c r="BI71" s="20">
        <v>5</v>
      </c>
      <c r="BJ71" s="20">
        <v>10</v>
      </c>
      <c r="BK71" s="20">
        <v>0</v>
      </c>
      <c r="BL71" s="20" t="s">
        <v>308</v>
      </c>
      <c r="BM71" s="20" t="s">
        <v>308</v>
      </c>
      <c r="BN71" s="71">
        <f t="shared" si="71"/>
        <v>31</v>
      </c>
      <c r="BO71" s="123">
        <f t="shared" si="72"/>
        <v>34</v>
      </c>
      <c r="BP71" s="71">
        <f t="shared" si="73"/>
        <v>24</v>
      </c>
      <c r="BQ71" s="138">
        <v>1441</v>
      </c>
      <c r="BR71" s="138">
        <v>1543</v>
      </c>
      <c r="BS71" s="63"/>
      <c r="BT71" s="63"/>
      <c r="BU71" s="63"/>
    </row>
    <row r="72" spans="1:73" ht="19.5" thickBot="1" x14ac:dyDescent="0.35">
      <c r="A72" s="67" t="s">
        <v>58</v>
      </c>
      <c r="B72" s="67" t="s">
        <v>59</v>
      </c>
      <c r="C72" s="129" t="s">
        <v>60</v>
      </c>
      <c r="D72" s="148">
        <v>23926</v>
      </c>
      <c r="E72" s="148"/>
      <c r="F72" s="16">
        <v>698.5</v>
      </c>
      <c r="G72" s="18">
        <f t="shared" si="51"/>
        <v>10</v>
      </c>
      <c r="H72" s="117">
        <f t="shared" si="52"/>
        <v>5</v>
      </c>
      <c r="I72" s="68" t="s">
        <v>285</v>
      </c>
      <c r="J72" s="69">
        <f t="shared" si="53"/>
        <v>3</v>
      </c>
      <c r="K72" s="17">
        <v>2</v>
      </c>
      <c r="L72" s="17">
        <v>1</v>
      </c>
      <c r="M72" s="17">
        <v>3</v>
      </c>
      <c r="N72" s="17">
        <v>1</v>
      </c>
      <c r="O72" s="17">
        <v>0</v>
      </c>
      <c r="P72" s="17">
        <v>0</v>
      </c>
      <c r="Q72" s="17">
        <v>0</v>
      </c>
      <c r="R72" s="17">
        <v>0</v>
      </c>
      <c r="S72" s="17">
        <v>0</v>
      </c>
      <c r="T72" s="17">
        <v>0</v>
      </c>
      <c r="U72" s="17">
        <v>0</v>
      </c>
      <c r="V72" s="157">
        <v>21885</v>
      </c>
      <c r="W72" s="157">
        <v>21885</v>
      </c>
      <c r="X72" s="202">
        <v>1</v>
      </c>
      <c r="Y72" s="202">
        <v>0</v>
      </c>
      <c r="Z72" s="202">
        <v>0</v>
      </c>
      <c r="AA72" s="211">
        <v>0</v>
      </c>
      <c r="AB72" s="211">
        <v>0</v>
      </c>
      <c r="AC72" s="211">
        <v>0</v>
      </c>
      <c r="AD72" s="219">
        <v>5</v>
      </c>
      <c r="AE72" s="219">
        <v>0</v>
      </c>
      <c r="AF72" s="219">
        <v>0</v>
      </c>
      <c r="AG72" s="80">
        <v>0</v>
      </c>
      <c r="AH72" s="89">
        <f t="shared" si="54"/>
        <v>6</v>
      </c>
      <c r="AI72" s="13">
        <f t="shared" si="55"/>
        <v>656.55</v>
      </c>
      <c r="AJ72" s="13">
        <f t="shared" si="56"/>
        <v>182</v>
      </c>
      <c r="AK72" s="18">
        <v>1</v>
      </c>
      <c r="AL72" s="13">
        <v>181</v>
      </c>
      <c r="AM72" s="50">
        <f t="shared" si="57"/>
        <v>19.6965</v>
      </c>
      <c r="AN72" s="104">
        <f t="shared" si="58"/>
        <v>5.9089499999999999</v>
      </c>
      <c r="AO72" s="102">
        <f t="shared" si="59"/>
        <v>3.3484050000000001</v>
      </c>
      <c r="AP72" s="178">
        <f t="shared" si="60"/>
        <v>72.279338968852329</v>
      </c>
      <c r="AQ72" s="18">
        <f t="shared" si="61"/>
        <v>5</v>
      </c>
      <c r="AR72" s="130">
        <f t="shared" si="62"/>
        <v>8</v>
      </c>
      <c r="AS72" s="19">
        <f t="shared" si="63"/>
        <v>27.720661031147671</v>
      </c>
      <c r="AT72" s="107">
        <f t="shared" si="64"/>
        <v>121.01418958455237</v>
      </c>
      <c r="AU72" s="100">
        <f t="shared" si="65"/>
        <v>4.1795536236729918</v>
      </c>
      <c r="AV72" s="276">
        <f t="shared" si="66"/>
        <v>25.077321742037949</v>
      </c>
      <c r="AW72" s="48">
        <f t="shared" si="67"/>
        <v>79.277370837147586</v>
      </c>
      <c r="AX72" s="18">
        <f t="shared" si="68"/>
        <v>8</v>
      </c>
      <c r="AY72" s="117">
        <f t="shared" si="69"/>
        <v>20</v>
      </c>
      <c r="AZ72" s="151">
        <v>8</v>
      </c>
      <c r="BA72" s="21">
        <f t="shared" si="70"/>
        <v>33.436428989383934</v>
      </c>
      <c r="BB72" s="20">
        <v>1</v>
      </c>
      <c r="BC72" s="36"/>
      <c r="BD72" s="20">
        <v>5</v>
      </c>
      <c r="BE72" s="20">
        <f t="shared" si="50"/>
        <v>40</v>
      </c>
      <c r="BF72" s="20">
        <v>4</v>
      </c>
      <c r="BG72" s="20">
        <f t="shared" si="49"/>
        <v>32</v>
      </c>
      <c r="BH72" s="20">
        <v>2</v>
      </c>
      <c r="BI72" s="20">
        <v>8</v>
      </c>
      <c r="BJ72" s="20">
        <v>5</v>
      </c>
      <c r="BK72" s="20">
        <v>0</v>
      </c>
      <c r="BL72" s="20" t="s">
        <v>309</v>
      </c>
      <c r="BM72" s="20" t="s">
        <v>309</v>
      </c>
      <c r="BN72" s="71">
        <f t="shared" si="71"/>
        <v>31</v>
      </c>
      <c r="BO72" s="120">
        <f t="shared" si="72"/>
        <v>41</v>
      </c>
      <c r="BP72" s="70">
        <f t="shared" si="73"/>
        <v>36</v>
      </c>
      <c r="BQ72" s="138">
        <v>330</v>
      </c>
      <c r="BR72" s="138">
        <v>382</v>
      </c>
      <c r="BS72" s="63"/>
      <c r="BT72" s="63"/>
      <c r="BU72" s="63"/>
    </row>
    <row r="73" spans="1:73" ht="19.5" thickBot="1" x14ac:dyDescent="0.35">
      <c r="A73" s="67" t="s">
        <v>2</v>
      </c>
      <c r="B73" s="67" t="s">
        <v>36</v>
      </c>
      <c r="C73" s="129" t="s">
        <v>43</v>
      </c>
      <c r="D73" s="148">
        <v>32656</v>
      </c>
      <c r="E73" s="148"/>
      <c r="F73" s="23">
        <v>1241.5999999999999</v>
      </c>
      <c r="G73" s="18">
        <f t="shared" si="51"/>
        <v>10</v>
      </c>
      <c r="H73" s="117">
        <f t="shared" si="52"/>
        <v>8</v>
      </c>
      <c r="I73" s="68" t="s">
        <v>285</v>
      </c>
      <c r="J73" s="69">
        <f t="shared" si="53"/>
        <v>3</v>
      </c>
      <c r="K73" s="26">
        <v>1</v>
      </c>
      <c r="L73" s="26">
        <v>0</v>
      </c>
      <c r="M73" s="26">
        <v>0</v>
      </c>
      <c r="N73" s="26">
        <v>0</v>
      </c>
      <c r="O73" s="26">
        <v>0</v>
      </c>
      <c r="P73" s="26">
        <v>0</v>
      </c>
      <c r="Q73" s="26">
        <v>0</v>
      </c>
      <c r="R73" s="17">
        <v>0</v>
      </c>
      <c r="S73" s="26">
        <v>0</v>
      </c>
      <c r="T73" s="26">
        <v>0</v>
      </c>
      <c r="U73" s="26">
        <v>0</v>
      </c>
      <c r="V73" s="157">
        <v>12616</v>
      </c>
      <c r="W73" s="157">
        <v>12616</v>
      </c>
      <c r="X73" s="84">
        <v>9</v>
      </c>
      <c r="Y73" s="84">
        <v>0</v>
      </c>
      <c r="Z73" s="84">
        <v>0</v>
      </c>
      <c r="AA73" s="168">
        <v>6</v>
      </c>
      <c r="AB73" s="168">
        <v>0</v>
      </c>
      <c r="AC73" s="168">
        <v>0</v>
      </c>
      <c r="AD73" s="88">
        <v>4</v>
      </c>
      <c r="AE73" s="88">
        <v>0</v>
      </c>
      <c r="AF73" s="88">
        <v>0</v>
      </c>
      <c r="AG73" s="80">
        <v>1</v>
      </c>
      <c r="AH73" s="89">
        <f t="shared" si="54"/>
        <v>20</v>
      </c>
      <c r="AI73" s="13">
        <f t="shared" si="55"/>
        <v>378.48</v>
      </c>
      <c r="AJ73" s="13">
        <f t="shared" si="56"/>
        <v>105</v>
      </c>
      <c r="AK73" s="18">
        <v>5</v>
      </c>
      <c r="AL73" s="13">
        <v>100</v>
      </c>
      <c r="AM73" s="50">
        <f t="shared" si="57"/>
        <v>11.3544</v>
      </c>
      <c r="AN73" s="104">
        <f t="shared" si="58"/>
        <v>3.40632</v>
      </c>
      <c r="AO73" s="102">
        <f t="shared" si="59"/>
        <v>1.930248</v>
      </c>
      <c r="AP73" s="178">
        <f t="shared" si="60"/>
        <v>72.257450856055812</v>
      </c>
      <c r="AQ73" s="18">
        <f t="shared" si="61"/>
        <v>5</v>
      </c>
      <c r="AR73" s="130">
        <f t="shared" si="62"/>
        <v>8</v>
      </c>
      <c r="AS73" s="19">
        <f t="shared" si="63"/>
        <v>27.742549143944196</v>
      </c>
      <c r="AT73" s="107">
        <f t="shared" si="64"/>
        <v>51.111489465948061</v>
      </c>
      <c r="AU73" s="100">
        <f t="shared" si="65"/>
        <v>27.56001959823616</v>
      </c>
      <c r="AV73" s="128">
        <f t="shared" si="66"/>
        <v>61.244487996080352</v>
      </c>
      <c r="AW73" s="48">
        <f t="shared" si="67"/>
        <v>-19.825285148231071</v>
      </c>
      <c r="AX73" s="18">
        <f t="shared" si="68"/>
        <v>0</v>
      </c>
      <c r="AY73" s="117">
        <f t="shared" si="69"/>
        <v>0</v>
      </c>
      <c r="AZ73" s="151">
        <v>6</v>
      </c>
      <c r="BA73" s="21">
        <f t="shared" si="70"/>
        <v>18.373346398824104</v>
      </c>
      <c r="BB73" s="20">
        <v>1</v>
      </c>
      <c r="BC73" s="36"/>
      <c r="BD73" s="20">
        <v>3</v>
      </c>
      <c r="BE73" s="20">
        <f t="shared" si="50"/>
        <v>24</v>
      </c>
      <c r="BF73" s="20">
        <v>4</v>
      </c>
      <c r="BG73" s="20">
        <f t="shared" si="49"/>
        <v>32</v>
      </c>
      <c r="BH73" s="20">
        <v>1</v>
      </c>
      <c r="BI73" s="20">
        <v>3</v>
      </c>
      <c r="BJ73" s="20">
        <v>10</v>
      </c>
      <c r="BK73" s="20">
        <v>0</v>
      </c>
      <c r="BL73" s="20" t="s">
        <v>356</v>
      </c>
      <c r="BM73" s="20" t="s">
        <v>357</v>
      </c>
      <c r="BN73" s="71">
        <f t="shared" si="71"/>
        <v>28</v>
      </c>
      <c r="BO73" s="123">
        <f t="shared" si="72"/>
        <v>29</v>
      </c>
      <c r="BP73" s="71">
        <f t="shared" si="73"/>
        <v>19</v>
      </c>
      <c r="BQ73" s="138">
        <v>103</v>
      </c>
      <c r="BR73" s="138">
        <v>186</v>
      </c>
      <c r="BS73" s="63"/>
      <c r="BT73" s="63"/>
      <c r="BU73" s="63"/>
    </row>
    <row r="74" spans="1:73" ht="19.5" thickBot="1" x14ac:dyDescent="0.35">
      <c r="A74" s="67" t="s">
        <v>124</v>
      </c>
      <c r="B74" s="67" t="s">
        <v>192</v>
      </c>
      <c r="C74" s="129" t="s">
        <v>195</v>
      </c>
      <c r="D74" s="148">
        <v>9227</v>
      </c>
      <c r="E74" s="148"/>
      <c r="F74" s="16">
        <v>130.1</v>
      </c>
      <c r="G74" s="18">
        <f t="shared" si="51"/>
        <v>10</v>
      </c>
      <c r="H74" s="117">
        <f t="shared" si="52"/>
        <v>3</v>
      </c>
      <c r="I74" s="68" t="s">
        <v>282</v>
      </c>
      <c r="J74" s="69">
        <f t="shared" si="53"/>
        <v>10</v>
      </c>
      <c r="K74" s="17">
        <v>3</v>
      </c>
      <c r="L74" s="17">
        <v>1</v>
      </c>
      <c r="M74" s="17">
        <v>0</v>
      </c>
      <c r="N74" s="17">
        <v>0</v>
      </c>
      <c r="O74" s="17">
        <v>0</v>
      </c>
      <c r="P74" s="17">
        <v>0</v>
      </c>
      <c r="Q74" s="17">
        <v>0</v>
      </c>
      <c r="R74" s="17">
        <v>0</v>
      </c>
      <c r="S74" s="17">
        <v>0</v>
      </c>
      <c r="T74" s="17">
        <v>0</v>
      </c>
      <c r="U74" s="17">
        <v>0</v>
      </c>
      <c r="V74" s="157">
        <v>5281</v>
      </c>
      <c r="W74" s="157">
        <v>5281</v>
      </c>
      <c r="X74" s="186">
        <v>2</v>
      </c>
      <c r="Y74" s="186">
        <v>0</v>
      </c>
      <c r="Z74" s="186">
        <v>0</v>
      </c>
      <c r="AA74" s="190">
        <v>0</v>
      </c>
      <c r="AB74" s="190">
        <v>0</v>
      </c>
      <c r="AC74" s="190">
        <v>0</v>
      </c>
      <c r="AD74" s="188">
        <v>0</v>
      </c>
      <c r="AE74" s="188">
        <v>0</v>
      </c>
      <c r="AF74" s="188">
        <v>0</v>
      </c>
      <c r="AG74" s="189">
        <v>0</v>
      </c>
      <c r="AH74" s="89">
        <f t="shared" si="54"/>
        <v>2</v>
      </c>
      <c r="AI74" s="13">
        <f t="shared" si="55"/>
        <v>158.43</v>
      </c>
      <c r="AJ74" s="13">
        <f t="shared" si="56"/>
        <v>44</v>
      </c>
      <c r="AK74" s="18">
        <v>2</v>
      </c>
      <c r="AL74" s="13">
        <v>42</v>
      </c>
      <c r="AM74" s="50">
        <f t="shared" si="57"/>
        <v>4.7529000000000003</v>
      </c>
      <c r="AN74" s="104">
        <f t="shared" si="58"/>
        <v>1.4258700000000002</v>
      </c>
      <c r="AO74" s="102">
        <f t="shared" si="59"/>
        <v>0.80799300000000007</v>
      </c>
      <c r="AP74" s="178">
        <f t="shared" si="60"/>
        <v>72.227482168781165</v>
      </c>
      <c r="AQ74" s="18">
        <f t="shared" si="61"/>
        <v>5</v>
      </c>
      <c r="AR74" s="130">
        <f t="shared" si="62"/>
        <v>8</v>
      </c>
      <c r="AS74" s="19">
        <f t="shared" si="63"/>
        <v>27.772517831218835</v>
      </c>
      <c r="AT74" s="107">
        <f t="shared" si="64"/>
        <v>75.720851847837864</v>
      </c>
      <c r="AU74" s="100">
        <f t="shared" si="65"/>
        <v>21.675517502980384</v>
      </c>
      <c r="AV74" s="277">
        <f t="shared" si="66"/>
        <v>21.675517502980384</v>
      </c>
      <c r="AW74" s="48">
        <f t="shared" si="67"/>
        <v>71.374440495548512</v>
      </c>
      <c r="AX74" s="18">
        <f t="shared" si="68"/>
        <v>5</v>
      </c>
      <c r="AY74" s="117">
        <f t="shared" si="69"/>
        <v>8</v>
      </c>
      <c r="AZ74" s="151">
        <v>0</v>
      </c>
      <c r="BA74" s="21">
        <f t="shared" si="70"/>
        <v>0</v>
      </c>
      <c r="BB74" s="20">
        <v>0</v>
      </c>
      <c r="BC74" s="36" t="s">
        <v>334</v>
      </c>
      <c r="BD74" s="20">
        <v>3</v>
      </c>
      <c r="BE74" s="20">
        <f t="shared" si="50"/>
        <v>24</v>
      </c>
      <c r="BF74" s="20">
        <v>7</v>
      </c>
      <c r="BG74" s="20">
        <f t="shared" si="49"/>
        <v>56</v>
      </c>
      <c r="BH74" s="20">
        <v>0</v>
      </c>
      <c r="BI74" s="20">
        <v>12</v>
      </c>
      <c r="BJ74" s="20">
        <v>0</v>
      </c>
      <c r="BK74" s="20">
        <v>0</v>
      </c>
      <c r="BL74" s="20" t="s">
        <v>308</v>
      </c>
      <c r="BM74" s="20" t="s">
        <v>309</v>
      </c>
      <c r="BN74" s="70">
        <f t="shared" si="71"/>
        <v>30</v>
      </c>
      <c r="BO74" s="120">
        <f t="shared" si="72"/>
        <v>29</v>
      </c>
      <c r="BP74" s="70">
        <f t="shared" si="73"/>
        <v>29</v>
      </c>
      <c r="BQ74" s="138">
        <v>51</v>
      </c>
      <c r="BR74" s="138">
        <v>86</v>
      </c>
      <c r="BS74" s="63"/>
      <c r="BT74" s="63"/>
      <c r="BU74" s="63"/>
    </row>
    <row r="75" spans="1:73" ht="19.5" thickBot="1" x14ac:dyDescent="0.35">
      <c r="A75" s="67" t="s">
        <v>58</v>
      </c>
      <c r="B75" s="67" t="s">
        <v>59</v>
      </c>
      <c r="C75" s="129" t="s">
        <v>61</v>
      </c>
      <c r="D75" s="148">
        <v>14688</v>
      </c>
      <c r="E75" s="148"/>
      <c r="F75" s="16">
        <v>120.2</v>
      </c>
      <c r="G75" s="18">
        <f t="shared" si="51"/>
        <v>10</v>
      </c>
      <c r="H75" s="117">
        <f t="shared" si="52"/>
        <v>3</v>
      </c>
      <c r="I75" s="68" t="s">
        <v>284</v>
      </c>
      <c r="J75" s="69">
        <f t="shared" si="53"/>
        <v>5</v>
      </c>
      <c r="K75" s="17">
        <v>3</v>
      </c>
      <c r="L75" s="17">
        <v>0</v>
      </c>
      <c r="M75" s="17">
        <v>0</v>
      </c>
      <c r="N75" s="17">
        <v>0</v>
      </c>
      <c r="O75" s="17">
        <v>0</v>
      </c>
      <c r="P75" s="17">
        <v>0</v>
      </c>
      <c r="Q75" s="17">
        <v>0</v>
      </c>
      <c r="R75" s="17">
        <v>0</v>
      </c>
      <c r="S75" s="17">
        <v>0</v>
      </c>
      <c r="T75" s="17">
        <v>0</v>
      </c>
      <c r="U75" s="17">
        <v>0</v>
      </c>
      <c r="V75" s="157">
        <v>15731</v>
      </c>
      <c r="W75" s="157">
        <v>15731</v>
      </c>
      <c r="X75" s="84">
        <v>2</v>
      </c>
      <c r="Y75" s="84">
        <v>0</v>
      </c>
      <c r="Z75" s="84">
        <v>0</v>
      </c>
      <c r="AA75" s="168">
        <v>0</v>
      </c>
      <c r="AB75" s="168">
        <v>0</v>
      </c>
      <c r="AC75" s="168">
        <v>0</v>
      </c>
      <c r="AD75" s="88">
        <v>0</v>
      </c>
      <c r="AE75" s="88">
        <v>0</v>
      </c>
      <c r="AF75" s="88">
        <v>0</v>
      </c>
      <c r="AG75" s="80">
        <v>1</v>
      </c>
      <c r="AH75" s="89">
        <f t="shared" si="54"/>
        <v>3</v>
      </c>
      <c r="AI75" s="13">
        <f t="shared" si="55"/>
        <v>471.93</v>
      </c>
      <c r="AJ75" s="13">
        <f t="shared" si="56"/>
        <v>134</v>
      </c>
      <c r="AK75" s="18">
        <v>1</v>
      </c>
      <c r="AL75" s="13">
        <v>133</v>
      </c>
      <c r="AM75" s="50">
        <f t="shared" si="57"/>
        <v>14.1579</v>
      </c>
      <c r="AN75" s="104">
        <f t="shared" si="58"/>
        <v>4.2473700000000001</v>
      </c>
      <c r="AO75" s="102">
        <f t="shared" si="59"/>
        <v>2.4068430000000003</v>
      </c>
      <c r="AP75" s="178">
        <f t="shared" si="60"/>
        <v>71.6059585107961</v>
      </c>
      <c r="AQ75" s="18">
        <f t="shared" si="61"/>
        <v>5</v>
      </c>
      <c r="AR75" s="130">
        <f t="shared" si="62"/>
        <v>8</v>
      </c>
      <c r="AS75" s="19">
        <f t="shared" si="63"/>
        <v>28.394041489203907</v>
      </c>
      <c r="AT75" s="107">
        <f t="shared" si="64"/>
        <v>141.69466911764707</v>
      </c>
      <c r="AU75" s="100">
        <f t="shared" si="65"/>
        <v>13.616557734204795</v>
      </c>
      <c r="AV75" s="277">
        <f t="shared" si="66"/>
        <v>20.424836601307192</v>
      </c>
      <c r="AW75" s="48">
        <f t="shared" si="67"/>
        <v>85.585317550409229</v>
      </c>
      <c r="AX75" s="18">
        <f t="shared" si="68"/>
        <v>8</v>
      </c>
      <c r="AY75" s="117">
        <f t="shared" si="69"/>
        <v>20</v>
      </c>
      <c r="AZ75" s="151">
        <v>3</v>
      </c>
      <c r="BA75" s="21">
        <f t="shared" si="70"/>
        <v>20.424836601307192</v>
      </c>
      <c r="BB75" s="20">
        <v>1</v>
      </c>
      <c r="BC75" s="36"/>
      <c r="BD75" s="20">
        <v>3</v>
      </c>
      <c r="BE75" s="20">
        <f t="shared" si="50"/>
        <v>24</v>
      </c>
      <c r="BF75" s="20">
        <v>6</v>
      </c>
      <c r="BG75" s="20">
        <f t="shared" si="49"/>
        <v>48</v>
      </c>
      <c r="BH75" s="20">
        <v>1</v>
      </c>
      <c r="BI75" s="20">
        <v>3</v>
      </c>
      <c r="BJ75" s="20">
        <v>5</v>
      </c>
      <c r="BK75" s="20">
        <v>0</v>
      </c>
      <c r="BL75" s="20" t="s">
        <v>308</v>
      </c>
      <c r="BM75" s="20" t="s">
        <v>308</v>
      </c>
      <c r="BN75" s="70">
        <f t="shared" si="71"/>
        <v>33</v>
      </c>
      <c r="BO75" s="120">
        <f t="shared" si="72"/>
        <v>41</v>
      </c>
      <c r="BP75" s="70">
        <f t="shared" si="73"/>
        <v>36</v>
      </c>
      <c r="BQ75" s="138">
        <v>131</v>
      </c>
      <c r="BR75" s="138">
        <v>266</v>
      </c>
      <c r="BS75" s="63"/>
      <c r="BT75" s="63"/>
      <c r="BU75" s="63"/>
    </row>
    <row r="76" spans="1:73" ht="19.5" thickBot="1" x14ac:dyDescent="0.35">
      <c r="A76" s="67" t="s">
        <v>124</v>
      </c>
      <c r="B76" s="67" t="s">
        <v>192</v>
      </c>
      <c r="C76" s="129" t="s">
        <v>206</v>
      </c>
      <c r="D76" s="148">
        <v>5122</v>
      </c>
      <c r="E76" s="148"/>
      <c r="F76" s="16">
        <v>118.8</v>
      </c>
      <c r="G76" s="18">
        <f t="shared" si="51"/>
        <v>10</v>
      </c>
      <c r="H76" s="117">
        <f t="shared" si="52"/>
        <v>3</v>
      </c>
      <c r="I76" s="68" t="s">
        <v>283</v>
      </c>
      <c r="J76" s="69">
        <f t="shared" si="53"/>
        <v>8</v>
      </c>
      <c r="K76" s="17">
        <v>3</v>
      </c>
      <c r="L76" s="17">
        <v>1</v>
      </c>
      <c r="M76" s="17">
        <v>0</v>
      </c>
      <c r="N76" s="17">
        <v>0</v>
      </c>
      <c r="O76" s="17">
        <v>0</v>
      </c>
      <c r="P76" s="17">
        <v>0</v>
      </c>
      <c r="Q76" s="17">
        <v>0</v>
      </c>
      <c r="R76" s="17">
        <v>0</v>
      </c>
      <c r="S76" s="17">
        <v>0</v>
      </c>
      <c r="T76" s="17">
        <v>0</v>
      </c>
      <c r="U76" s="17">
        <v>0</v>
      </c>
      <c r="V76" s="157">
        <v>7369</v>
      </c>
      <c r="W76" s="157">
        <v>7369</v>
      </c>
      <c r="X76" s="186">
        <v>2</v>
      </c>
      <c r="Y76" s="186">
        <v>0</v>
      </c>
      <c r="Z76" s="186">
        <v>0</v>
      </c>
      <c r="AA76" s="190">
        <v>0</v>
      </c>
      <c r="AB76" s="190">
        <v>0</v>
      </c>
      <c r="AC76" s="190">
        <v>0</v>
      </c>
      <c r="AD76" s="188">
        <v>0</v>
      </c>
      <c r="AE76" s="188">
        <v>0</v>
      </c>
      <c r="AF76" s="188">
        <v>0</v>
      </c>
      <c r="AG76" s="189">
        <v>1</v>
      </c>
      <c r="AH76" s="89">
        <f t="shared" si="54"/>
        <v>3</v>
      </c>
      <c r="AI76" s="13">
        <f t="shared" si="55"/>
        <v>221.07</v>
      </c>
      <c r="AJ76" s="13">
        <f t="shared" si="56"/>
        <v>63</v>
      </c>
      <c r="AK76" s="18">
        <v>0</v>
      </c>
      <c r="AL76" s="13">
        <v>63</v>
      </c>
      <c r="AM76" s="50">
        <f t="shared" si="57"/>
        <v>6.6321000000000003</v>
      </c>
      <c r="AN76" s="104">
        <f t="shared" si="58"/>
        <v>1.9896300000000002</v>
      </c>
      <c r="AO76" s="102">
        <f t="shared" si="59"/>
        <v>1.1274569999999999</v>
      </c>
      <c r="AP76" s="178">
        <f t="shared" si="60"/>
        <v>71.502239109784227</v>
      </c>
      <c r="AQ76" s="18">
        <f t="shared" si="61"/>
        <v>5</v>
      </c>
      <c r="AR76" s="130">
        <f t="shared" si="62"/>
        <v>8</v>
      </c>
      <c r="AS76" s="19">
        <f t="shared" si="63"/>
        <v>28.497760890215769</v>
      </c>
      <c r="AT76" s="107">
        <f t="shared" si="64"/>
        <v>190.33945724326438</v>
      </c>
      <c r="AU76" s="100">
        <f t="shared" si="65"/>
        <v>39.047247169074581</v>
      </c>
      <c r="AV76" s="128">
        <f t="shared" si="66"/>
        <v>58.570870753611864</v>
      </c>
      <c r="AW76" s="48">
        <f t="shared" si="67"/>
        <v>69.228203336339746</v>
      </c>
      <c r="AX76" s="18">
        <f t="shared" si="68"/>
        <v>5</v>
      </c>
      <c r="AY76" s="117">
        <f t="shared" si="69"/>
        <v>8</v>
      </c>
      <c r="AZ76" s="151">
        <v>1</v>
      </c>
      <c r="BA76" s="21">
        <f t="shared" si="70"/>
        <v>19.52362358453729</v>
      </c>
      <c r="BB76" s="20">
        <v>1</v>
      </c>
      <c r="BC76" s="36"/>
      <c r="BD76" s="20">
        <v>4</v>
      </c>
      <c r="BE76" s="20">
        <f t="shared" si="50"/>
        <v>32</v>
      </c>
      <c r="BF76" s="20">
        <v>6</v>
      </c>
      <c r="BG76" s="20">
        <f t="shared" si="49"/>
        <v>48</v>
      </c>
      <c r="BH76" s="20">
        <v>1</v>
      </c>
      <c r="BI76" s="20">
        <v>9</v>
      </c>
      <c r="BJ76" s="20">
        <v>0</v>
      </c>
      <c r="BK76" s="20">
        <v>0</v>
      </c>
      <c r="BL76" s="20" t="s">
        <v>308</v>
      </c>
      <c r="BM76" s="20" t="s">
        <v>309</v>
      </c>
      <c r="BN76" s="71">
        <f t="shared" si="71"/>
        <v>28</v>
      </c>
      <c r="BO76" s="120">
        <f t="shared" si="72"/>
        <v>27</v>
      </c>
      <c r="BP76" s="70">
        <f t="shared" si="73"/>
        <v>27</v>
      </c>
      <c r="BQ76" s="138">
        <v>58</v>
      </c>
      <c r="BR76" s="138">
        <v>63</v>
      </c>
      <c r="BS76" s="63"/>
      <c r="BT76" s="63"/>
      <c r="BU76" s="63"/>
    </row>
    <row r="77" spans="1:73" ht="19.5" thickBot="1" x14ac:dyDescent="0.35">
      <c r="A77" s="67" t="s">
        <v>79</v>
      </c>
      <c r="B77" s="67" t="s">
        <v>93</v>
      </c>
      <c r="C77" s="129" t="s">
        <v>94</v>
      </c>
      <c r="D77" s="148">
        <v>26421</v>
      </c>
      <c r="E77" s="148"/>
      <c r="F77" s="16">
        <v>277.60000000000002</v>
      </c>
      <c r="G77" s="18">
        <f t="shared" si="51"/>
        <v>10</v>
      </c>
      <c r="H77" s="117">
        <f t="shared" si="52"/>
        <v>3</v>
      </c>
      <c r="I77" s="68" t="s">
        <v>284</v>
      </c>
      <c r="J77" s="69">
        <f t="shared" si="53"/>
        <v>5</v>
      </c>
      <c r="K77" s="17">
        <v>2</v>
      </c>
      <c r="L77" s="17">
        <v>2</v>
      </c>
      <c r="M77" s="17">
        <v>0</v>
      </c>
      <c r="N77" s="17">
        <v>0</v>
      </c>
      <c r="O77" s="17">
        <v>0</v>
      </c>
      <c r="P77" s="17">
        <v>0</v>
      </c>
      <c r="Q77" s="17">
        <v>0</v>
      </c>
      <c r="R77" s="17">
        <v>0</v>
      </c>
      <c r="S77" s="17">
        <v>0</v>
      </c>
      <c r="T77" s="17">
        <v>0</v>
      </c>
      <c r="U77" s="17">
        <v>0</v>
      </c>
      <c r="V77" s="157">
        <v>18003</v>
      </c>
      <c r="W77" s="157">
        <v>18003</v>
      </c>
      <c r="X77" s="84">
        <v>1</v>
      </c>
      <c r="Y77" s="84">
        <v>0</v>
      </c>
      <c r="Z77" s="84">
        <v>0</v>
      </c>
      <c r="AA77" s="168">
        <v>0</v>
      </c>
      <c r="AB77" s="168">
        <v>0</v>
      </c>
      <c r="AC77" s="168">
        <v>0</v>
      </c>
      <c r="AD77" s="88">
        <v>0</v>
      </c>
      <c r="AE77" s="88">
        <v>0</v>
      </c>
      <c r="AF77" s="88">
        <v>0</v>
      </c>
      <c r="AG77" s="80">
        <v>0</v>
      </c>
      <c r="AH77" s="89">
        <f t="shared" si="54"/>
        <v>1</v>
      </c>
      <c r="AI77" s="13">
        <f t="shared" si="55"/>
        <v>540.09</v>
      </c>
      <c r="AJ77" s="13">
        <f t="shared" si="56"/>
        <v>154</v>
      </c>
      <c r="AK77" s="18">
        <v>2</v>
      </c>
      <c r="AL77" s="13">
        <v>152</v>
      </c>
      <c r="AM77" s="50">
        <f t="shared" si="57"/>
        <v>16.2027</v>
      </c>
      <c r="AN77" s="104">
        <f t="shared" si="58"/>
        <v>4.8608099999999999</v>
      </c>
      <c r="AO77" s="102">
        <f t="shared" si="59"/>
        <v>2.7544589999999998</v>
      </c>
      <c r="AP77" s="178">
        <f t="shared" si="60"/>
        <v>71.48623377585217</v>
      </c>
      <c r="AQ77" s="18">
        <f t="shared" si="61"/>
        <v>5</v>
      </c>
      <c r="AR77" s="117">
        <f t="shared" si="62"/>
        <v>8</v>
      </c>
      <c r="AS77" s="19">
        <f t="shared" si="63"/>
        <v>28.513766224147822</v>
      </c>
      <c r="AT77" s="107">
        <f t="shared" si="64"/>
        <v>90.147871011695244</v>
      </c>
      <c r="AU77" s="100">
        <f t="shared" si="65"/>
        <v>3.7848680973468074</v>
      </c>
      <c r="AV77" s="277">
        <f t="shared" si="66"/>
        <v>3.7848680973468074</v>
      </c>
      <c r="AW77" s="48">
        <f t="shared" si="67"/>
        <v>95.801489203382545</v>
      </c>
      <c r="AX77" s="18">
        <f t="shared" si="68"/>
        <v>8</v>
      </c>
      <c r="AY77" s="117">
        <f t="shared" si="69"/>
        <v>20</v>
      </c>
      <c r="AZ77" s="151">
        <v>5</v>
      </c>
      <c r="BA77" s="21">
        <f t="shared" si="70"/>
        <v>18.924340486734039</v>
      </c>
      <c r="BB77" s="155">
        <v>1</v>
      </c>
      <c r="BC77" s="36"/>
      <c r="BD77" s="20">
        <v>3</v>
      </c>
      <c r="BE77" s="20">
        <f t="shared" si="50"/>
        <v>24</v>
      </c>
      <c r="BF77" s="20">
        <v>8</v>
      </c>
      <c r="BG77" s="20">
        <f t="shared" si="49"/>
        <v>64</v>
      </c>
      <c r="BH77" s="20">
        <v>1</v>
      </c>
      <c r="BI77" s="20">
        <v>6</v>
      </c>
      <c r="BJ77" s="20">
        <v>5</v>
      </c>
      <c r="BK77" s="20">
        <v>0</v>
      </c>
      <c r="BL77" s="20" t="s">
        <v>357</v>
      </c>
      <c r="BM77" s="20" t="s">
        <v>357</v>
      </c>
      <c r="BN77" s="71">
        <f t="shared" si="71"/>
        <v>33</v>
      </c>
      <c r="BO77" s="123">
        <f t="shared" si="72"/>
        <v>41</v>
      </c>
      <c r="BP77" s="71">
        <f t="shared" si="73"/>
        <v>36</v>
      </c>
      <c r="BQ77" s="138">
        <v>134</v>
      </c>
      <c r="BR77" s="138">
        <v>157</v>
      </c>
      <c r="BS77" s="63"/>
      <c r="BT77" s="63"/>
      <c r="BU77" s="63"/>
    </row>
    <row r="78" spans="1:73" ht="19.5" hidden="1" thickBot="1" x14ac:dyDescent="0.35">
      <c r="A78" s="67" t="s">
        <v>216</v>
      </c>
      <c r="B78" s="67" t="s">
        <v>245</v>
      </c>
      <c r="C78" s="129" t="s">
        <v>265</v>
      </c>
      <c r="D78" s="274">
        <v>663</v>
      </c>
      <c r="E78" s="148"/>
      <c r="F78" s="20">
        <v>61</v>
      </c>
      <c r="G78" s="18">
        <f t="shared" si="51"/>
        <v>5</v>
      </c>
      <c r="H78" s="117">
        <f t="shared" si="52"/>
        <v>0</v>
      </c>
      <c r="I78" s="68" t="s">
        <v>284</v>
      </c>
      <c r="J78" s="69">
        <f t="shared" si="53"/>
        <v>5</v>
      </c>
      <c r="K78" s="17">
        <v>1</v>
      </c>
      <c r="L78" s="17">
        <v>0</v>
      </c>
      <c r="M78" s="17">
        <v>0</v>
      </c>
      <c r="N78" s="17">
        <v>0</v>
      </c>
      <c r="O78" s="17">
        <v>0</v>
      </c>
      <c r="P78" s="17">
        <v>0</v>
      </c>
      <c r="Q78" s="17">
        <v>0</v>
      </c>
      <c r="R78" s="17">
        <v>0</v>
      </c>
      <c r="S78" s="17">
        <v>0</v>
      </c>
      <c r="T78" s="17">
        <v>0</v>
      </c>
      <c r="U78" s="17">
        <v>0</v>
      </c>
      <c r="V78" s="157">
        <v>1519</v>
      </c>
      <c r="W78" s="157">
        <v>1519</v>
      </c>
      <c r="X78" s="84">
        <v>0</v>
      </c>
      <c r="Y78" s="84">
        <v>0</v>
      </c>
      <c r="Z78" s="84">
        <v>0</v>
      </c>
      <c r="AA78" s="168">
        <v>0</v>
      </c>
      <c r="AB78" s="168">
        <v>0</v>
      </c>
      <c r="AC78" s="168">
        <v>0</v>
      </c>
      <c r="AD78" s="88">
        <v>0</v>
      </c>
      <c r="AE78" s="88">
        <v>0</v>
      </c>
      <c r="AF78" s="88">
        <v>0</v>
      </c>
      <c r="AG78" s="80">
        <v>0</v>
      </c>
      <c r="AH78" s="89">
        <f t="shared" si="54"/>
        <v>0</v>
      </c>
      <c r="AI78" s="13">
        <f t="shared" si="55"/>
        <v>45.57</v>
      </c>
      <c r="AJ78" s="13">
        <f t="shared" si="56"/>
        <v>13</v>
      </c>
      <c r="AK78" s="18">
        <v>0</v>
      </c>
      <c r="AL78" s="13">
        <v>13</v>
      </c>
      <c r="AM78" s="50">
        <f t="shared" si="57"/>
        <v>1.3671</v>
      </c>
      <c r="AN78" s="104">
        <f t="shared" si="58"/>
        <v>0.41012999999999999</v>
      </c>
      <c r="AO78" s="102">
        <f t="shared" si="59"/>
        <v>0.232407</v>
      </c>
      <c r="AP78" s="159">
        <f t="shared" si="60"/>
        <v>71.472459951722627</v>
      </c>
      <c r="AQ78" s="18">
        <f t="shared" si="61"/>
        <v>5</v>
      </c>
      <c r="AR78" s="117">
        <f t="shared" si="62"/>
        <v>8</v>
      </c>
      <c r="AS78" s="19">
        <f t="shared" si="63"/>
        <v>28.527540048277377</v>
      </c>
      <c r="AT78" s="107">
        <f t="shared" si="64"/>
        <v>303.11266968325788</v>
      </c>
      <c r="AU78" s="100">
        <f t="shared" si="65"/>
        <v>0</v>
      </c>
      <c r="AV78" s="277">
        <f t="shared" si="66"/>
        <v>0</v>
      </c>
      <c r="AW78" s="48">
        <f t="shared" si="67"/>
        <v>100</v>
      </c>
      <c r="AX78" s="18">
        <f t="shared" si="68"/>
        <v>10</v>
      </c>
      <c r="AY78" s="117">
        <f t="shared" si="69"/>
        <v>25</v>
      </c>
      <c r="AZ78" s="151">
        <v>0</v>
      </c>
      <c r="BA78" s="21">
        <f t="shared" si="70"/>
        <v>0</v>
      </c>
      <c r="BB78" s="20">
        <v>0</v>
      </c>
      <c r="BC78" s="36"/>
      <c r="BD78" s="20">
        <v>1</v>
      </c>
      <c r="BE78" s="20">
        <f t="shared" si="50"/>
        <v>8</v>
      </c>
      <c r="BF78" s="20">
        <v>3</v>
      </c>
      <c r="BG78" s="20">
        <f t="shared" si="49"/>
        <v>24</v>
      </c>
      <c r="BH78" s="20">
        <v>0</v>
      </c>
      <c r="BI78" s="20">
        <v>1</v>
      </c>
      <c r="BJ78" s="20">
        <v>5</v>
      </c>
      <c r="BK78" s="20">
        <v>0</v>
      </c>
      <c r="BL78" s="20" t="s">
        <v>308</v>
      </c>
      <c r="BM78" s="20" t="s">
        <v>309</v>
      </c>
      <c r="BN78" s="71">
        <f t="shared" si="71"/>
        <v>30</v>
      </c>
      <c r="BO78" s="123">
        <f t="shared" si="72"/>
        <v>43</v>
      </c>
      <c r="BP78" s="71">
        <f t="shared" si="73"/>
        <v>38</v>
      </c>
      <c r="BQ78" s="138">
        <v>9</v>
      </c>
      <c r="BR78" s="138">
        <v>10</v>
      </c>
      <c r="BS78" s="63"/>
      <c r="BT78" s="63"/>
      <c r="BU78" s="63"/>
    </row>
    <row r="79" spans="1:73" ht="19.5" thickBot="1" x14ac:dyDescent="0.35">
      <c r="A79" s="67" t="s">
        <v>216</v>
      </c>
      <c r="B79" s="67" t="s">
        <v>228</v>
      </c>
      <c r="C79" s="129" t="s">
        <v>237</v>
      </c>
      <c r="D79" s="148">
        <v>9732</v>
      </c>
      <c r="E79" s="148"/>
      <c r="F79" s="20">
        <v>649</v>
      </c>
      <c r="G79" s="18">
        <f t="shared" si="51"/>
        <v>10</v>
      </c>
      <c r="H79" s="117">
        <f t="shared" si="52"/>
        <v>5</v>
      </c>
      <c r="I79" s="68" t="s">
        <v>285</v>
      </c>
      <c r="J79" s="69">
        <f t="shared" si="53"/>
        <v>3</v>
      </c>
      <c r="K79" s="17">
        <v>1</v>
      </c>
      <c r="L79" s="17">
        <v>0</v>
      </c>
      <c r="M79" s="17">
        <v>0</v>
      </c>
      <c r="N79" s="17">
        <v>0</v>
      </c>
      <c r="O79" s="17">
        <v>0</v>
      </c>
      <c r="P79" s="17">
        <v>0</v>
      </c>
      <c r="Q79" s="17">
        <v>0</v>
      </c>
      <c r="R79" s="17">
        <v>0</v>
      </c>
      <c r="S79" s="17">
        <v>0</v>
      </c>
      <c r="T79" s="17">
        <v>0</v>
      </c>
      <c r="U79" s="17">
        <v>0</v>
      </c>
      <c r="V79" s="157">
        <v>5705</v>
      </c>
      <c r="W79" s="157">
        <v>5705</v>
      </c>
      <c r="X79" s="84"/>
      <c r="Y79" s="84"/>
      <c r="Z79" s="84"/>
      <c r="AA79" s="168"/>
      <c r="AB79" s="168"/>
      <c r="AC79" s="168"/>
      <c r="AD79" s="88"/>
      <c r="AE79" s="88"/>
      <c r="AF79" s="88"/>
      <c r="AG79" s="80"/>
      <c r="AH79" s="89">
        <f t="shared" si="54"/>
        <v>0</v>
      </c>
      <c r="AI79" s="13">
        <f t="shared" si="55"/>
        <v>171.15</v>
      </c>
      <c r="AJ79" s="13">
        <f t="shared" si="56"/>
        <v>49</v>
      </c>
      <c r="AK79" s="18">
        <v>0</v>
      </c>
      <c r="AL79" s="13">
        <v>49</v>
      </c>
      <c r="AM79" s="50">
        <f t="shared" si="57"/>
        <v>5.1345000000000001</v>
      </c>
      <c r="AN79" s="104">
        <f t="shared" si="58"/>
        <v>1.5403499999999999</v>
      </c>
      <c r="AO79" s="102">
        <f t="shared" si="59"/>
        <v>0.872865</v>
      </c>
      <c r="AP79" s="178">
        <f t="shared" si="60"/>
        <v>71.37014314928426</v>
      </c>
      <c r="AQ79" s="18">
        <f t="shared" si="61"/>
        <v>5</v>
      </c>
      <c r="AR79" s="130">
        <f t="shared" si="62"/>
        <v>8</v>
      </c>
      <c r="AS79" s="19">
        <f t="shared" si="63"/>
        <v>28.629856850715747</v>
      </c>
      <c r="AT79" s="107">
        <f t="shared" si="64"/>
        <v>77.555641183723793</v>
      </c>
      <c r="AU79" s="100">
        <f t="shared" si="65"/>
        <v>0</v>
      </c>
      <c r="AV79" s="277">
        <f t="shared" si="66"/>
        <v>0</v>
      </c>
      <c r="AW79" s="48">
        <f t="shared" si="67"/>
        <v>100</v>
      </c>
      <c r="AX79" s="18">
        <f t="shared" si="68"/>
        <v>10</v>
      </c>
      <c r="AY79" s="117">
        <f t="shared" si="69"/>
        <v>25</v>
      </c>
      <c r="AZ79" s="151">
        <v>3</v>
      </c>
      <c r="BA79" s="21">
        <f t="shared" si="70"/>
        <v>30.826140567200987</v>
      </c>
      <c r="BB79" s="20">
        <v>0</v>
      </c>
      <c r="BC79" s="36" t="s">
        <v>388</v>
      </c>
      <c r="BD79" s="20">
        <v>1</v>
      </c>
      <c r="BE79" s="20">
        <f t="shared" si="50"/>
        <v>8</v>
      </c>
      <c r="BF79" s="20">
        <v>9</v>
      </c>
      <c r="BG79" s="20">
        <f t="shared" si="49"/>
        <v>72</v>
      </c>
      <c r="BH79" s="20">
        <v>0</v>
      </c>
      <c r="BI79" s="20">
        <v>3</v>
      </c>
      <c r="BJ79" s="20">
        <v>10</v>
      </c>
      <c r="BK79" s="28">
        <v>0</v>
      </c>
      <c r="BL79" s="20" t="s">
        <v>308</v>
      </c>
      <c r="BM79" s="20" t="s">
        <v>309</v>
      </c>
      <c r="BN79" s="70">
        <f t="shared" si="71"/>
        <v>38</v>
      </c>
      <c r="BO79" s="120">
        <f t="shared" si="72"/>
        <v>51</v>
      </c>
      <c r="BP79" s="70">
        <f t="shared" si="73"/>
        <v>41</v>
      </c>
      <c r="BQ79" s="138">
        <v>42</v>
      </c>
      <c r="BR79" s="138">
        <v>68</v>
      </c>
      <c r="BS79" s="63"/>
      <c r="BT79" s="63"/>
      <c r="BU79" s="63"/>
    </row>
    <row r="80" spans="1:73" ht="19.5" hidden="1" thickBot="1" x14ac:dyDescent="0.35">
      <c r="A80" s="67" t="s">
        <v>124</v>
      </c>
      <c r="B80" s="67" t="s">
        <v>136</v>
      </c>
      <c r="C80" s="129" t="s">
        <v>190</v>
      </c>
      <c r="D80" s="274">
        <v>3434</v>
      </c>
      <c r="E80" s="148"/>
      <c r="F80" s="16">
        <v>44.7</v>
      </c>
      <c r="G80" s="18">
        <f t="shared" si="51"/>
        <v>3</v>
      </c>
      <c r="H80" s="117">
        <f t="shared" si="52"/>
        <v>0</v>
      </c>
      <c r="I80" s="68" t="s">
        <v>284</v>
      </c>
      <c r="J80" s="69">
        <f t="shared" si="53"/>
        <v>5</v>
      </c>
      <c r="K80" s="17">
        <v>1</v>
      </c>
      <c r="L80" s="17">
        <v>0</v>
      </c>
      <c r="M80" s="17">
        <v>0</v>
      </c>
      <c r="N80" s="17">
        <v>0</v>
      </c>
      <c r="O80" s="17">
        <v>0</v>
      </c>
      <c r="P80" s="17">
        <v>0</v>
      </c>
      <c r="Q80" s="17">
        <v>0</v>
      </c>
      <c r="R80" s="17">
        <v>0</v>
      </c>
      <c r="S80" s="17">
        <v>0</v>
      </c>
      <c r="T80" s="17">
        <v>0</v>
      </c>
      <c r="U80" s="17">
        <v>0</v>
      </c>
      <c r="V80" s="157">
        <v>2850</v>
      </c>
      <c r="W80" s="157">
        <v>2850</v>
      </c>
      <c r="X80" s="186">
        <v>1</v>
      </c>
      <c r="Y80" s="192">
        <v>0</v>
      </c>
      <c r="Z80" s="186">
        <v>0</v>
      </c>
      <c r="AA80" s="206">
        <v>0</v>
      </c>
      <c r="AB80" s="206">
        <v>0</v>
      </c>
      <c r="AC80" s="206">
        <v>0</v>
      </c>
      <c r="AD80" s="188">
        <v>0</v>
      </c>
      <c r="AE80" s="188">
        <v>0</v>
      </c>
      <c r="AF80" s="188">
        <v>0</v>
      </c>
      <c r="AG80" s="189">
        <v>0</v>
      </c>
      <c r="AH80" s="89">
        <f t="shared" si="54"/>
        <v>1</v>
      </c>
      <c r="AI80" s="13">
        <f t="shared" si="55"/>
        <v>85.5</v>
      </c>
      <c r="AJ80" s="13">
        <f t="shared" si="56"/>
        <v>25</v>
      </c>
      <c r="AK80" s="18">
        <v>1</v>
      </c>
      <c r="AL80" s="13">
        <v>24</v>
      </c>
      <c r="AM80" s="50">
        <f t="shared" si="57"/>
        <v>2.5649999999999999</v>
      </c>
      <c r="AN80" s="104">
        <f t="shared" si="58"/>
        <v>0.76950000000000007</v>
      </c>
      <c r="AO80" s="102">
        <f t="shared" si="59"/>
        <v>0.43604999999999999</v>
      </c>
      <c r="AP80" s="159">
        <f t="shared" si="60"/>
        <v>70.760233918128662</v>
      </c>
      <c r="AQ80" s="18">
        <f t="shared" si="61"/>
        <v>5</v>
      </c>
      <c r="AR80" s="117">
        <f t="shared" si="62"/>
        <v>8</v>
      </c>
      <c r="AS80" s="19">
        <f t="shared" si="63"/>
        <v>29.239766081871345</v>
      </c>
      <c r="AT80" s="107">
        <f t="shared" si="64"/>
        <v>109.80052417006407</v>
      </c>
      <c r="AU80" s="100">
        <f t="shared" si="65"/>
        <v>29.120559114735006</v>
      </c>
      <c r="AV80" s="276">
        <f t="shared" si="66"/>
        <v>29.120559114735006</v>
      </c>
      <c r="AW80" s="48">
        <f t="shared" si="67"/>
        <v>73.478670220524862</v>
      </c>
      <c r="AX80" s="18">
        <f t="shared" si="68"/>
        <v>5</v>
      </c>
      <c r="AY80" s="117">
        <f t="shared" si="69"/>
        <v>8</v>
      </c>
      <c r="AZ80" s="151">
        <v>0</v>
      </c>
      <c r="BA80" s="21">
        <f t="shared" si="70"/>
        <v>0</v>
      </c>
      <c r="BB80" s="20">
        <v>0</v>
      </c>
      <c r="BC80" s="36" t="s">
        <v>386</v>
      </c>
      <c r="BD80" s="20">
        <v>2</v>
      </c>
      <c r="BE80" s="20">
        <f t="shared" si="50"/>
        <v>16</v>
      </c>
      <c r="BF80" s="20">
        <v>3</v>
      </c>
      <c r="BG80" s="20">
        <f t="shared" si="49"/>
        <v>24</v>
      </c>
      <c r="BH80" s="20">
        <v>0</v>
      </c>
      <c r="BI80" s="20">
        <v>1</v>
      </c>
      <c r="BJ80" s="20">
        <v>10</v>
      </c>
      <c r="BK80" s="20">
        <v>0</v>
      </c>
      <c r="BL80" s="20" t="s">
        <v>308</v>
      </c>
      <c r="BM80" s="20" t="s">
        <v>309</v>
      </c>
      <c r="BN80" s="71">
        <f t="shared" si="71"/>
        <v>28</v>
      </c>
      <c r="BO80" s="123">
        <f t="shared" si="72"/>
        <v>31</v>
      </c>
      <c r="BP80" s="127">
        <f t="shared" si="73"/>
        <v>21</v>
      </c>
      <c r="BQ80" s="138">
        <v>6</v>
      </c>
      <c r="BR80" s="138">
        <v>41</v>
      </c>
      <c r="BS80" s="63"/>
      <c r="BT80" s="63"/>
      <c r="BU80" s="63"/>
    </row>
    <row r="81" spans="1:73" ht="19.5" thickBot="1" x14ac:dyDescent="0.35">
      <c r="A81" s="67" t="s">
        <v>58</v>
      </c>
      <c r="B81" s="67" t="s">
        <v>59</v>
      </c>
      <c r="C81" s="129" t="s">
        <v>62</v>
      </c>
      <c r="D81" s="148">
        <v>26704</v>
      </c>
      <c r="E81" s="148"/>
      <c r="F81" s="16">
        <v>406.8</v>
      </c>
      <c r="G81" s="18">
        <f t="shared" si="51"/>
        <v>10</v>
      </c>
      <c r="H81" s="117">
        <f t="shared" si="52"/>
        <v>3</v>
      </c>
      <c r="I81" s="68" t="s">
        <v>285</v>
      </c>
      <c r="J81" s="69">
        <f t="shared" si="53"/>
        <v>3</v>
      </c>
      <c r="K81" s="17">
        <v>1</v>
      </c>
      <c r="L81" s="17">
        <v>1</v>
      </c>
      <c r="M81" s="17">
        <v>0</v>
      </c>
      <c r="N81" s="17">
        <v>0</v>
      </c>
      <c r="O81" s="17">
        <v>0</v>
      </c>
      <c r="P81" s="17">
        <v>0</v>
      </c>
      <c r="Q81" s="17">
        <v>0</v>
      </c>
      <c r="R81" s="17">
        <v>0</v>
      </c>
      <c r="S81" s="17">
        <v>0</v>
      </c>
      <c r="T81" s="17">
        <v>0</v>
      </c>
      <c r="U81" s="17">
        <v>0</v>
      </c>
      <c r="V81" s="157">
        <v>19587</v>
      </c>
      <c r="W81" s="157">
        <v>19587</v>
      </c>
      <c r="X81" s="84">
        <v>6</v>
      </c>
      <c r="Y81" s="84">
        <v>0</v>
      </c>
      <c r="Z81" s="84">
        <v>0</v>
      </c>
      <c r="AA81" s="168">
        <v>0</v>
      </c>
      <c r="AB81" s="168">
        <v>0</v>
      </c>
      <c r="AC81" s="168">
        <v>0</v>
      </c>
      <c r="AD81" s="88">
        <v>1</v>
      </c>
      <c r="AE81" s="88">
        <v>0</v>
      </c>
      <c r="AF81" s="88">
        <v>0</v>
      </c>
      <c r="AG81" s="80">
        <v>0</v>
      </c>
      <c r="AH81" s="89">
        <f t="shared" si="54"/>
        <v>7</v>
      </c>
      <c r="AI81" s="13">
        <f t="shared" si="55"/>
        <v>587.61</v>
      </c>
      <c r="AJ81" s="13">
        <f t="shared" si="56"/>
        <v>173</v>
      </c>
      <c r="AK81" s="18">
        <v>3</v>
      </c>
      <c r="AL81" s="13">
        <v>170</v>
      </c>
      <c r="AM81" s="50">
        <f t="shared" si="57"/>
        <v>17.628299999999999</v>
      </c>
      <c r="AN81" s="104">
        <f t="shared" si="58"/>
        <v>5.2884899999999995</v>
      </c>
      <c r="AO81" s="102">
        <f t="shared" si="59"/>
        <v>2.9968110000000001</v>
      </c>
      <c r="AP81" s="178">
        <f t="shared" si="60"/>
        <v>70.558703902248084</v>
      </c>
      <c r="AQ81" s="18">
        <f t="shared" si="61"/>
        <v>5</v>
      </c>
      <c r="AR81" s="130">
        <f t="shared" si="62"/>
        <v>8</v>
      </c>
      <c r="AS81" s="19">
        <f t="shared" si="63"/>
        <v>29.441296097751913</v>
      </c>
      <c r="AT81" s="107">
        <f t="shared" si="64"/>
        <v>97.040147543439176</v>
      </c>
      <c r="AU81" s="100">
        <f t="shared" si="65"/>
        <v>22.468544038346316</v>
      </c>
      <c r="AV81" s="276">
        <f t="shared" si="66"/>
        <v>26.2133013780707</v>
      </c>
      <c r="AW81" s="48">
        <f t="shared" si="67"/>
        <v>72.987158365215237</v>
      </c>
      <c r="AX81" s="18">
        <f t="shared" si="68"/>
        <v>5</v>
      </c>
      <c r="AY81" s="117">
        <f t="shared" si="69"/>
        <v>8</v>
      </c>
      <c r="AZ81" s="151">
        <v>0</v>
      </c>
      <c r="BA81" s="21">
        <f t="shared" si="70"/>
        <v>0</v>
      </c>
      <c r="BB81" s="20">
        <v>1</v>
      </c>
      <c r="BC81" s="36"/>
      <c r="BD81" s="20">
        <v>8</v>
      </c>
      <c r="BE81" s="20">
        <f t="shared" si="50"/>
        <v>64</v>
      </c>
      <c r="BF81" s="20">
        <v>10</v>
      </c>
      <c r="BG81" s="20">
        <f t="shared" si="49"/>
        <v>80</v>
      </c>
      <c r="BH81" s="20">
        <v>1</v>
      </c>
      <c r="BI81" s="20">
        <v>7</v>
      </c>
      <c r="BJ81" s="20">
        <v>10</v>
      </c>
      <c r="BK81" s="20">
        <v>0</v>
      </c>
      <c r="BL81" s="20" t="s">
        <v>308</v>
      </c>
      <c r="BM81" s="20" t="s">
        <v>308</v>
      </c>
      <c r="BN81" s="70">
        <f t="shared" si="71"/>
        <v>33</v>
      </c>
      <c r="BO81" s="123">
        <f t="shared" si="72"/>
        <v>32</v>
      </c>
      <c r="BP81" s="71">
        <f t="shared" si="73"/>
        <v>22</v>
      </c>
      <c r="BQ81" s="138">
        <v>182</v>
      </c>
      <c r="BR81" s="138">
        <v>341</v>
      </c>
    </row>
    <row r="82" spans="1:73" ht="19.5" thickBot="1" x14ac:dyDescent="0.35">
      <c r="A82" s="67" t="s">
        <v>124</v>
      </c>
      <c r="B82" s="67" t="s">
        <v>136</v>
      </c>
      <c r="C82" s="129" t="s">
        <v>174</v>
      </c>
      <c r="D82" s="148">
        <v>16396</v>
      </c>
      <c r="E82" s="148"/>
      <c r="F82" s="16">
        <v>83.1</v>
      </c>
      <c r="G82" s="18">
        <f t="shared" si="51"/>
        <v>8</v>
      </c>
      <c r="H82" s="117">
        <f t="shared" si="52"/>
        <v>0</v>
      </c>
      <c r="I82" s="68" t="s">
        <v>284</v>
      </c>
      <c r="J82" s="69">
        <f t="shared" si="53"/>
        <v>5</v>
      </c>
      <c r="K82" s="17">
        <v>1</v>
      </c>
      <c r="L82" s="17">
        <v>1</v>
      </c>
      <c r="M82" s="17">
        <v>0</v>
      </c>
      <c r="N82" s="17">
        <v>0</v>
      </c>
      <c r="O82" s="17">
        <v>0</v>
      </c>
      <c r="P82" s="17">
        <v>0</v>
      </c>
      <c r="Q82" s="17">
        <v>0</v>
      </c>
      <c r="R82" s="17">
        <v>0</v>
      </c>
      <c r="S82" s="17">
        <v>0</v>
      </c>
      <c r="T82" s="17">
        <v>0</v>
      </c>
      <c r="U82" s="17">
        <v>0</v>
      </c>
      <c r="V82" s="157">
        <v>10290</v>
      </c>
      <c r="W82" s="157">
        <v>10290</v>
      </c>
      <c r="X82" s="199">
        <v>3</v>
      </c>
      <c r="Y82" s="199">
        <v>0</v>
      </c>
      <c r="Z82" s="199">
        <v>0</v>
      </c>
      <c r="AA82" s="210">
        <v>1</v>
      </c>
      <c r="AB82" s="210">
        <v>0</v>
      </c>
      <c r="AC82" s="210">
        <v>0</v>
      </c>
      <c r="AD82" s="216">
        <v>0</v>
      </c>
      <c r="AE82" s="216">
        <v>0</v>
      </c>
      <c r="AF82" s="216">
        <v>0</v>
      </c>
      <c r="AG82" s="224">
        <v>0</v>
      </c>
      <c r="AH82" s="89">
        <f t="shared" si="54"/>
        <v>4</v>
      </c>
      <c r="AI82" s="13">
        <f t="shared" si="55"/>
        <v>308.7</v>
      </c>
      <c r="AJ82" s="13">
        <f t="shared" si="56"/>
        <v>91</v>
      </c>
      <c r="AK82" s="18">
        <v>0</v>
      </c>
      <c r="AL82" s="13">
        <v>91</v>
      </c>
      <c r="AM82" s="50">
        <f t="shared" si="57"/>
        <v>9.2609999999999992</v>
      </c>
      <c r="AN82" s="104">
        <f t="shared" si="58"/>
        <v>2.7782999999999998</v>
      </c>
      <c r="AO82" s="102">
        <f t="shared" si="59"/>
        <v>1.5743699999999998</v>
      </c>
      <c r="AP82" s="178">
        <f t="shared" si="60"/>
        <v>70.521541950113374</v>
      </c>
      <c r="AQ82" s="18">
        <f t="shared" si="61"/>
        <v>5</v>
      </c>
      <c r="AR82" s="117">
        <f t="shared" si="62"/>
        <v>8</v>
      </c>
      <c r="AS82" s="19">
        <f t="shared" si="63"/>
        <v>29.478458049886626</v>
      </c>
      <c r="AT82" s="107">
        <f t="shared" si="64"/>
        <v>83.03043425225664</v>
      </c>
      <c r="AU82" s="100">
        <f t="shared" si="65"/>
        <v>18.297145645279336</v>
      </c>
      <c r="AV82" s="276">
        <f t="shared" si="66"/>
        <v>24.396194193705782</v>
      </c>
      <c r="AW82" s="48">
        <f t="shared" si="67"/>
        <v>70.617768757432785</v>
      </c>
      <c r="AX82" s="18">
        <f t="shared" si="68"/>
        <v>5</v>
      </c>
      <c r="AY82" s="117">
        <f t="shared" si="69"/>
        <v>8</v>
      </c>
      <c r="AZ82" s="151">
        <v>3</v>
      </c>
      <c r="BA82" s="21">
        <f t="shared" si="70"/>
        <v>18.297145645279336</v>
      </c>
      <c r="BB82" s="20">
        <v>0</v>
      </c>
      <c r="BC82" s="36" t="s">
        <v>383</v>
      </c>
      <c r="BD82" s="20">
        <v>2</v>
      </c>
      <c r="BE82" s="20">
        <f t="shared" si="50"/>
        <v>16</v>
      </c>
      <c r="BF82" s="20">
        <v>4</v>
      </c>
      <c r="BG82" s="20">
        <f t="shared" si="49"/>
        <v>32</v>
      </c>
      <c r="BH82" s="20">
        <v>0</v>
      </c>
      <c r="BI82" s="20">
        <v>5</v>
      </c>
      <c r="BJ82" s="20">
        <v>10</v>
      </c>
      <c r="BK82" s="20">
        <v>0</v>
      </c>
      <c r="BL82" s="20" t="s">
        <v>308</v>
      </c>
      <c r="BM82" s="20" t="s">
        <v>309</v>
      </c>
      <c r="BN82" s="70">
        <f t="shared" si="71"/>
        <v>33</v>
      </c>
      <c r="BO82" s="123">
        <f t="shared" si="72"/>
        <v>31</v>
      </c>
      <c r="BP82" s="71">
        <f t="shared" si="73"/>
        <v>21</v>
      </c>
      <c r="BQ82" s="138">
        <v>73</v>
      </c>
      <c r="BR82" s="138">
        <v>103</v>
      </c>
      <c r="BS82" s="63"/>
      <c r="BT82" s="63"/>
      <c r="BU82" s="63"/>
    </row>
    <row r="83" spans="1:73" ht="19.5" thickBot="1" x14ac:dyDescent="0.35">
      <c r="A83" s="67" t="s">
        <v>216</v>
      </c>
      <c r="B83" s="67" t="s">
        <v>222</v>
      </c>
      <c r="C83" s="129" t="s">
        <v>269</v>
      </c>
      <c r="D83" s="148">
        <v>6021</v>
      </c>
      <c r="E83" s="148"/>
      <c r="F83" s="20">
        <v>75.3</v>
      </c>
      <c r="G83" s="18">
        <f t="shared" si="51"/>
        <v>8</v>
      </c>
      <c r="H83" s="117">
        <f t="shared" si="52"/>
        <v>0</v>
      </c>
      <c r="I83" s="68" t="s">
        <v>282</v>
      </c>
      <c r="J83" s="69">
        <f t="shared" si="53"/>
        <v>10</v>
      </c>
      <c r="K83" s="17">
        <v>2</v>
      </c>
      <c r="L83" s="17">
        <v>1</v>
      </c>
      <c r="M83" s="17">
        <v>0</v>
      </c>
      <c r="N83" s="17">
        <v>0</v>
      </c>
      <c r="O83" s="17">
        <v>0</v>
      </c>
      <c r="P83" s="17">
        <v>0</v>
      </c>
      <c r="Q83" s="17">
        <v>0</v>
      </c>
      <c r="R83" s="17">
        <v>0</v>
      </c>
      <c r="S83" s="17">
        <v>0</v>
      </c>
      <c r="T83" s="17">
        <v>0</v>
      </c>
      <c r="U83" s="17">
        <v>0</v>
      </c>
      <c r="V83" s="157">
        <v>5684</v>
      </c>
      <c r="W83" s="157">
        <v>5684</v>
      </c>
      <c r="X83" s="84">
        <v>0</v>
      </c>
      <c r="Y83" s="84">
        <v>0</v>
      </c>
      <c r="Z83" s="84">
        <v>0</v>
      </c>
      <c r="AA83" s="168">
        <v>0</v>
      </c>
      <c r="AB83" s="168">
        <v>0</v>
      </c>
      <c r="AC83" s="168">
        <v>0</v>
      </c>
      <c r="AD83" s="88">
        <v>0</v>
      </c>
      <c r="AE83" s="88">
        <v>0</v>
      </c>
      <c r="AF83" s="88">
        <v>0</v>
      </c>
      <c r="AG83" s="80">
        <v>0</v>
      </c>
      <c r="AH83" s="280">
        <f t="shared" si="54"/>
        <v>0</v>
      </c>
      <c r="AI83" s="13">
        <f t="shared" si="55"/>
        <v>170.52</v>
      </c>
      <c r="AJ83" s="13">
        <f t="shared" si="56"/>
        <v>51</v>
      </c>
      <c r="AK83" s="18">
        <v>0</v>
      </c>
      <c r="AL83" s="13">
        <v>51</v>
      </c>
      <c r="AM83" s="50">
        <f t="shared" si="57"/>
        <v>5.1156000000000006</v>
      </c>
      <c r="AN83" s="104">
        <f t="shared" si="58"/>
        <v>1.5346800000000003</v>
      </c>
      <c r="AO83" s="102">
        <f t="shared" si="59"/>
        <v>0.86965200000000009</v>
      </c>
      <c r="AP83" s="178">
        <f t="shared" si="60"/>
        <v>70.091484869809989</v>
      </c>
      <c r="AQ83" s="18">
        <f t="shared" si="61"/>
        <v>5</v>
      </c>
      <c r="AR83" s="130">
        <f t="shared" si="62"/>
        <v>8</v>
      </c>
      <c r="AS83" s="19">
        <f t="shared" si="63"/>
        <v>29.908515130190004</v>
      </c>
      <c r="AT83" s="107">
        <f t="shared" si="64"/>
        <v>124.89506726457401</v>
      </c>
      <c r="AU83" s="100">
        <f t="shared" si="65"/>
        <v>0</v>
      </c>
      <c r="AV83" s="277">
        <f t="shared" si="66"/>
        <v>0</v>
      </c>
      <c r="AW83" s="48">
        <f t="shared" si="67"/>
        <v>100</v>
      </c>
      <c r="AX83" s="18">
        <f t="shared" si="68"/>
        <v>10</v>
      </c>
      <c r="AY83" s="117">
        <f t="shared" si="69"/>
        <v>25</v>
      </c>
      <c r="AZ83" s="151">
        <v>0</v>
      </c>
      <c r="BA83" s="21">
        <f t="shared" si="70"/>
        <v>0</v>
      </c>
      <c r="BB83" s="28">
        <v>0</v>
      </c>
      <c r="BC83" s="37" t="s">
        <v>306</v>
      </c>
      <c r="BD83" s="28">
        <v>2</v>
      </c>
      <c r="BE83" s="20">
        <f t="shared" si="50"/>
        <v>16</v>
      </c>
      <c r="BF83" s="28">
        <v>4</v>
      </c>
      <c r="BG83" s="20">
        <f t="shared" si="49"/>
        <v>32</v>
      </c>
      <c r="BH83" s="28">
        <v>0</v>
      </c>
      <c r="BI83" s="28">
        <v>6</v>
      </c>
      <c r="BJ83" s="28">
        <v>0</v>
      </c>
      <c r="BK83" s="28">
        <v>0</v>
      </c>
      <c r="BL83" s="28" t="s">
        <v>308</v>
      </c>
      <c r="BM83" s="28" t="s">
        <v>309</v>
      </c>
      <c r="BN83" s="71">
        <f t="shared" si="71"/>
        <v>33</v>
      </c>
      <c r="BO83" s="123">
        <f t="shared" si="72"/>
        <v>43</v>
      </c>
      <c r="BP83" s="70">
        <f t="shared" si="73"/>
        <v>43</v>
      </c>
      <c r="BQ83" s="138">
        <v>45</v>
      </c>
      <c r="BR83" s="138">
        <v>79</v>
      </c>
      <c r="BS83" s="63"/>
      <c r="BT83" s="63"/>
      <c r="BU83" s="63"/>
    </row>
    <row r="84" spans="1:73" ht="19.5" hidden="1" thickBot="1" x14ac:dyDescent="0.35">
      <c r="A84" s="67" t="s">
        <v>124</v>
      </c>
      <c r="B84" s="67" t="s">
        <v>136</v>
      </c>
      <c r="C84" s="129" t="s">
        <v>188</v>
      </c>
      <c r="D84" s="274">
        <v>4302</v>
      </c>
      <c r="E84" s="148"/>
      <c r="F84" s="16">
        <v>94.3</v>
      </c>
      <c r="G84" s="18">
        <f t="shared" si="51"/>
        <v>8</v>
      </c>
      <c r="H84" s="117">
        <f t="shared" si="52"/>
        <v>0</v>
      </c>
      <c r="I84" s="68" t="s">
        <v>285</v>
      </c>
      <c r="J84" s="69">
        <f t="shared" si="53"/>
        <v>3</v>
      </c>
      <c r="K84" s="17">
        <v>1</v>
      </c>
      <c r="L84" s="17">
        <v>0</v>
      </c>
      <c r="M84" s="17">
        <v>0</v>
      </c>
      <c r="N84" s="17">
        <v>0</v>
      </c>
      <c r="O84" s="17">
        <v>0</v>
      </c>
      <c r="P84" s="17">
        <v>0</v>
      </c>
      <c r="Q84" s="17">
        <v>0</v>
      </c>
      <c r="R84" s="17">
        <v>0</v>
      </c>
      <c r="S84" s="17">
        <v>0</v>
      </c>
      <c r="T84" s="17">
        <v>0</v>
      </c>
      <c r="U84" s="17">
        <v>0</v>
      </c>
      <c r="V84" s="157">
        <v>2559</v>
      </c>
      <c r="W84" s="157">
        <v>2559</v>
      </c>
      <c r="X84" s="84">
        <v>0</v>
      </c>
      <c r="Y84" s="84">
        <v>0</v>
      </c>
      <c r="Z84" s="84">
        <v>0</v>
      </c>
      <c r="AA84" s="168">
        <v>0</v>
      </c>
      <c r="AB84" s="168">
        <v>0</v>
      </c>
      <c r="AC84" s="168">
        <v>0</v>
      </c>
      <c r="AD84" s="88">
        <v>1</v>
      </c>
      <c r="AE84" s="88">
        <v>0</v>
      </c>
      <c r="AF84" s="88">
        <v>0</v>
      </c>
      <c r="AG84" s="80">
        <v>0</v>
      </c>
      <c r="AH84" s="89">
        <f t="shared" si="54"/>
        <v>1</v>
      </c>
      <c r="AI84" s="13">
        <f t="shared" si="55"/>
        <v>76.77</v>
      </c>
      <c r="AJ84" s="13">
        <f t="shared" si="56"/>
        <v>23</v>
      </c>
      <c r="AK84" s="18">
        <v>0</v>
      </c>
      <c r="AL84" s="13">
        <v>23</v>
      </c>
      <c r="AM84" s="50">
        <f t="shared" si="57"/>
        <v>2.3031000000000001</v>
      </c>
      <c r="AN84" s="104">
        <f t="shared" si="58"/>
        <v>0.69093000000000004</v>
      </c>
      <c r="AO84" s="102">
        <f t="shared" si="59"/>
        <v>0.39152700000000001</v>
      </c>
      <c r="AP84" s="159">
        <f t="shared" si="60"/>
        <v>70.040380356910248</v>
      </c>
      <c r="AQ84" s="18">
        <f t="shared" si="61"/>
        <v>5</v>
      </c>
      <c r="AR84" s="117">
        <f t="shared" si="62"/>
        <v>8</v>
      </c>
      <c r="AS84" s="19">
        <f t="shared" si="63"/>
        <v>29.959619643089752</v>
      </c>
      <c r="AT84" s="107">
        <f t="shared" si="64"/>
        <v>78.697280334728049</v>
      </c>
      <c r="AU84" s="100">
        <f t="shared" si="65"/>
        <v>0</v>
      </c>
      <c r="AV84" s="277">
        <f t="shared" si="66"/>
        <v>23.245002324500231</v>
      </c>
      <c r="AW84" s="48">
        <f t="shared" si="67"/>
        <v>70.462762848181256</v>
      </c>
      <c r="AX84" s="18">
        <f t="shared" si="68"/>
        <v>5</v>
      </c>
      <c r="AY84" s="117">
        <f t="shared" si="69"/>
        <v>8</v>
      </c>
      <c r="AZ84" s="151">
        <v>1</v>
      </c>
      <c r="BA84" s="21">
        <f t="shared" si="70"/>
        <v>23.245002324500231</v>
      </c>
      <c r="BB84" s="20">
        <v>0</v>
      </c>
      <c r="BC84" s="36" t="s">
        <v>383</v>
      </c>
      <c r="BD84" s="20">
        <v>2</v>
      </c>
      <c r="BE84" s="20">
        <f t="shared" si="50"/>
        <v>16</v>
      </c>
      <c r="BF84" s="20">
        <v>3</v>
      </c>
      <c r="BG84" s="20">
        <f t="shared" si="49"/>
        <v>24</v>
      </c>
      <c r="BH84" s="20">
        <v>0</v>
      </c>
      <c r="BI84" s="20">
        <v>2</v>
      </c>
      <c r="BJ84" s="20">
        <v>10</v>
      </c>
      <c r="BK84" s="20">
        <v>0</v>
      </c>
      <c r="BL84" s="20" t="s">
        <v>308</v>
      </c>
      <c r="BM84" s="20" t="s">
        <v>309</v>
      </c>
      <c r="BN84" s="70">
        <f t="shared" si="71"/>
        <v>31</v>
      </c>
      <c r="BO84" s="123">
        <f t="shared" si="72"/>
        <v>29</v>
      </c>
      <c r="BP84" s="71">
        <f t="shared" si="73"/>
        <v>19</v>
      </c>
      <c r="BQ84" s="138">
        <v>32</v>
      </c>
      <c r="BR84" s="138">
        <v>68</v>
      </c>
      <c r="BS84" s="63"/>
      <c r="BT84" s="63"/>
      <c r="BU84" s="63"/>
    </row>
    <row r="85" spans="1:73" ht="19.5" hidden="1" thickBot="1" x14ac:dyDescent="0.35">
      <c r="A85" s="67" t="s">
        <v>2</v>
      </c>
      <c r="B85" s="67" t="s">
        <v>3</v>
      </c>
      <c r="C85" s="129" t="s">
        <v>6</v>
      </c>
      <c r="D85" s="274">
        <v>2813</v>
      </c>
      <c r="E85" s="148"/>
      <c r="F85" s="16">
        <v>107.4</v>
      </c>
      <c r="G85" s="18">
        <f t="shared" si="51"/>
        <v>10</v>
      </c>
      <c r="H85" s="117">
        <f t="shared" si="52"/>
        <v>3</v>
      </c>
      <c r="I85" s="68" t="s">
        <v>283</v>
      </c>
      <c r="J85" s="69">
        <f t="shared" si="53"/>
        <v>8</v>
      </c>
      <c r="K85" s="24">
        <v>2</v>
      </c>
      <c r="L85" s="24">
        <v>0</v>
      </c>
      <c r="M85" s="24">
        <v>0</v>
      </c>
      <c r="N85" s="24">
        <v>0</v>
      </c>
      <c r="O85" s="24">
        <v>0</v>
      </c>
      <c r="P85" s="24">
        <v>0</v>
      </c>
      <c r="Q85" s="24">
        <v>0</v>
      </c>
      <c r="R85" s="17">
        <v>0</v>
      </c>
      <c r="S85" s="24">
        <v>0</v>
      </c>
      <c r="T85" s="24">
        <v>0</v>
      </c>
      <c r="U85" s="24">
        <v>0</v>
      </c>
      <c r="V85" s="157">
        <v>5173</v>
      </c>
      <c r="W85" s="157">
        <v>5173</v>
      </c>
      <c r="X85" s="84">
        <v>0</v>
      </c>
      <c r="Y85" s="84">
        <v>0</v>
      </c>
      <c r="Z85" s="84">
        <v>0</v>
      </c>
      <c r="AA85" s="168">
        <v>0</v>
      </c>
      <c r="AB85" s="168">
        <v>0</v>
      </c>
      <c r="AC85" s="168">
        <v>0</v>
      </c>
      <c r="AD85" s="88">
        <v>0</v>
      </c>
      <c r="AE85" s="88">
        <v>0</v>
      </c>
      <c r="AF85" s="88">
        <v>0</v>
      </c>
      <c r="AG85" s="80">
        <v>0</v>
      </c>
      <c r="AH85" s="89">
        <f t="shared" si="54"/>
        <v>0</v>
      </c>
      <c r="AI85" s="13">
        <f t="shared" si="55"/>
        <v>155.19</v>
      </c>
      <c r="AJ85" s="13">
        <f t="shared" si="56"/>
        <v>48</v>
      </c>
      <c r="AK85" s="18">
        <v>0</v>
      </c>
      <c r="AL85" s="13">
        <v>48</v>
      </c>
      <c r="AM85" s="50">
        <f t="shared" si="57"/>
        <v>4.6556999999999995</v>
      </c>
      <c r="AN85" s="104">
        <f t="shared" si="58"/>
        <v>1.3967099999999999</v>
      </c>
      <c r="AO85" s="102">
        <f t="shared" si="59"/>
        <v>0.79146899999999987</v>
      </c>
      <c r="AP85" s="159">
        <f t="shared" si="60"/>
        <v>69.070172047167986</v>
      </c>
      <c r="AQ85" s="18">
        <f t="shared" si="61"/>
        <v>5</v>
      </c>
      <c r="AR85" s="117">
        <f t="shared" si="62"/>
        <v>8</v>
      </c>
      <c r="AS85" s="19">
        <f t="shared" si="63"/>
        <v>30.929827952832014</v>
      </c>
      <c r="AT85" s="107">
        <f t="shared" si="64"/>
        <v>243.29466761464627</v>
      </c>
      <c r="AU85" s="100">
        <f t="shared" si="65"/>
        <v>0</v>
      </c>
      <c r="AV85" s="277">
        <f t="shared" si="66"/>
        <v>0</v>
      </c>
      <c r="AW85" s="48">
        <f t="shared" si="67"/>
        <v>100</v>
      </c>
      <c r="AX85" s="18">
        <f t="shared" si="68"/>
        <v>10</v>
      </c>
      <c r="AY85" s="117">
        <f t="shared" si="69"/>
        <v>25</v>
      </c>
      <c r="AZ85" s="151">
        <v>0</v>
      </c>
      <c r="BA85" s="21">
        <f t="shared" si="70"/>
        <v>0</v>
      </c>
      <c r="BB85" s="20">
        <v>0</v>
      </c>
      <c r="BC85" s="36" t="s">
        <v>360</v>
      </c>
      <c r="BD85" s="20">
        <v>2</v>
      </c>
      <c r="BE85" s="20">
        <f t="shared" si="50"/>
        <v>16</v>
      </c>
      <c r="BF85" s="20">
        <v>4</v>
      </c>
      <c r="BG85" s="20">
        <f t="shared" si="49"/>
        <v>32</v>
      </c>
      <c r="BH85" s="20">
        <v>0</v>
      </c>
      <c r="BI85" s="20">
        <v>6</v>
      </c>
      <c r="BJ85" s="20">
        <v>0</v>
      </c>
      <c r="BK85" s="20">
        <v>0</v>
      </c>
      <c r="BL85" s="20" t="s">
        <v>356</v>
      </c>
      <c r="BM85" s="20" t="s">
        <v>357</v>
      </c>
      <c r="BN85" s="71">
        <f t="shared" si="71"/>
        <v>33</v>
      </c>
      <c r="BO85" s="123">
        <f t="shared" si="72"/>
        <v>44</v>
      </c>
      <c r="BP85" s="71">
        <f t="shared" si="73"/>
        <v>44</v>
      </c>
      <c r="BQ85" s="138">
        <v>21</v>
      </c>
      <c r="BR85" s="138">
        <v>55</v>
      </c>
      <c r="BS85" s="63"/>
      <c r="BT85" s="63"/>
      <c r="BU85" s="63"/>
    </row>
    <row r="86" spans="1:73" ht="19.5" hidden="1" thickBot="1" x14ac:dyDescent="0.35">
      <c r="A86" s="67" t="s">
        <v>216</v>
      </c>
      <c r="B86" s="67" t="s">
        <v>217</v>
      </c>
      <c r="C86" s="129" t="s">
        <v>218</v>
      </c>
      <c r="D86" s="274">
        <v>1377</v>
      </c>
      <c r="E86" s="148"/>
      <c r="F86" s="20">
        <v>21.6</v>
      </c>
      <c r="G86" s="18">
        <f t="shared" si="51"/>
        <v>3</v>
      </c>
      <c r="H86" s="117">
        <f t="shared" si="52"/>
        <v>0</v>
      </c>
      <c r="I86" s="68" t="s">
        <v>282</v>
      </c>
      <c r="J86" s="69">
        <f t="shared" si="53"/>
        <v>10</v>
      </c>
      <c r="K86" s="17">
        <v>1</v>
      </c>
      <c r="L86" s="17">
        <v>1</v>
      </c>
      <c r="M86" s="17">
        <v>0</v>
      </c>
      <c r="N86" s="17">
        <v>0</v>
      </c>
      <c r="O86" s="17">
        <v>0</v>
      </c>
      <c r="P86" s="17">
        <v>0</v>
      </c>
      <c r="Q86" s="17">
        <v>0</v>
      </c>
      <c r="R86" s="17">
        <v>0</v>
      </c>
      <c r="S86" s="17">
        <v>0</v>
      </c>
      <c r="T86" s="17">
        <v>0</v>
      </c>
      <c r="U86" s="17">
        <v>0</v>
      </c>
      <c r="V86" s="157">
        <v>3113</v>
      </c>
      <c r="W86" s="157">
        <v>3113</v>
      </c>
      <c r="X86" s="84">
        <v>0</v>
      </c>
      <c r="Y86" s="84">
        <v>0</v>
      </c>
      <c r="Z86" s="84">
        <v>0</v>
      </c>
      <c r="AA86" s="168">
        <v>0</v>
      </c>
      <c r="AB86" s="168">
        <v>0</v>
      </c>
      <c r="AC86" s="168">
        <v>0</v>
      </c>
      <c r="AD86" s="88">
        <v>0</v>
      </c>
      <c r="AE86" s="88">
        <v>0</v>
      </c>
      <c r="AF86" s="88">
        <v>0</v>
      </c>
      <c r="AG86" s="80">
        <v>0</v>
      </c>
      <c r="AH86" s="89">
        <f t="shared" si="54"/>
        <v>0</v>
      </c>
      <c r="AI86" s="13">
        <f t="shared" si="55"/>
        <v>93.39</v>
      </c>
      <c r="AJ86" s="13">
        <f t="shared" si="56"/>
        <v>30</v>
      </c>
      <c r="AK86" s="18">
        <v>0</v>
      </c>
      <c r="AL86" s="13">
        <v>30</v>
      </c>
      <c r="AM86" s="50">
        <f t="shared" si="57"/>
        <v>2.8017000000000003</v>
      </c>
      <c r="AN86" s="104">
        <f t="shared" si="58"/>
        <v>0.8405100000000002</v>
      </c>
      <c r="AO86" s="102">
        <f t="shared" si="59"/>
        <v>0.47628900000000002</v>
      </c>
      <c r="AP86" s="159">
        <f t="shared" si="60"/>
        <v>67.876646321875995</v>
      </c>
      <c r="AQ86" s="18">
        <f t="shared" si="61"/>
        <v>5</v>
      </c>
      <c r="AR86" s="117">
        <f t="shared" si="62"/>
        <v>8</v>
      </c>
      <c r="AS86" s="19">
        <f t="shared" si="63"/>
        <v>32.123353678123998</v>
      </c>
      <c r="AT86" s="107">
        <f t="shared" si="64"/>
        <v>299.09215686274518</v>
      </c>
      <c r="AU86" s="100">
        <f t="shared" si="65"/>
        <v>0</v>
      </c>
      <c r="AV86" s="277">
        <f t="shared" si="66"/>
        <v>0</v>
      </c>
      <c r="AW86" s="48">
        <f t="shared" si="67"/>
        <v>100</v>
      </c>
      <c r="AX86" s="18">
        <f t="shared" si="68"/>
        <v>10</v>
      </c>
      <c r="AY86" s="117">
        <f t="shared" si="69"/>
        <v>25</v>
      </c>
      <c r="AZ86" s="151">
        <v>0</v>
      </c>
      <c r="BA86" s="21">
        <f t="shared" si="70"/>
        <v>0</v>
      </c>
      <c r="BB86" s="20">
        <v>0</v>
      </c>
      <c r="BC86" s="36" t="s">
        <v>328</v>
      </c>
      <c r="BD86" s="20">
        <v>2</v>
      </c>
      <c r="BE86" s="20">
        <f t="shared" si="50"/>
        <v>16</v>
      </c>
      <c r="BF86" s="20">
        <v>2</v>
      </c>
      <c r="BG86" s="20">
        <f t="shared" ref="BG86:BG117" si="74">+BF86*8</f>
        <v>16</v>
      </c>
      <c r="BH86" s="20">
        <v>0</v>
      </c>
      <c r="BI86" s="20">
        <v>1</v>
      </c>
      <c r="BJ86" s="20">
        <v>0</v>
      </c>
      <c r="BK86" s="28">
        <v>0</v>
      </c>
      <c r="BL86" s="20" t="s">
        <v>308</v>
      </c>
      <c r="BM86" s="20" t="s">
        <v>309</v>
      </c>
      <c r="BN86" s="116">
        <f t="shared" si="71"/>
        <v>28</v>
      </c>
      <c r="BO86" s="123">
        <f t="shared" si="72"/>
        <v>43</v>
      </c>
      <c r="BP86" s="71">
        <f t="shared" si="73"/>
        <v>43</v>
      </c>
      <c r="BQ86" s="137">
        <v>31</v>
      </c>
      <c r="BR86" s="137">
        <v>36</v>
      </c>
      <c r="BS86" s="63"/>
      <c r="BT86" s="63"/>
      <c r="BU86" s="63"/>
    </row>
    <row r="87" spans="1:73" ht="19.5" hidden="1" thickBot="1" x14ac:dyDescent="0.35">
      <c r="A87" s="67" t="s">
        <v>124</v>
      </c>
      <c r="B87" s="67" t="s">
        <v>145</v>
      </c>
      <c r="C87" s="129" t="s">
        <v>158</v>
      </c>
      <c r="D87" s="274">
        <v>4683</v>
      </c>
      <c r="E87" s="148"/>
      <c r="F87" s="16">
        <v>71.5</v>
      </c>
      <c r="G87" s="18">
        <f t="shared" si="51"/>
        <v>5</v>
      </c>
      <c r="H87" s="117">
        <f t="shared" si="52"/>
        <v>0</v>
      </c>
      <c r="I87" s="68" t="s">
        <v>282</v>
      </c>
      <c r="J87" s="69">
        <f t="shared" si="53"/>
        <v>10</v>
      </c>
      <c r="K87" s="17">
        <v>2</v>
      </c>
      <c r="L87" s="17">
        <v>1</v>
      </c>
      <c r="M87" s="17">
        <v>0</v>
      </c>
      <c r="N87" s="17">
        <v>0</v>
      </c>
      <c r="O87" s="17">
        <v>0</v>
      </c>
      <c r="P87" s="17">
        <v>0</v>
      </c>
      <c r="Q87" s="17">
        <v>0</v>
      </c>
      <c r="R87" s="17">
        <v>0</v>
      </c>
      <c r="S87" s="17">
        <v>0</v>
      </c>
      <c r="T87" s="17">
        <v>0</v>
      </c>
      <c r="U87" s="17">
        <v>0</v>
      </c>
      <c r="V87" s="157">
        <v>5924</v>
      </c>
      <c r="W87" s="157">
        <v>5924</v>
      </c>
      <c r="X87" s="186">
        <v>1</v>
      </c>
      <c r="Y87" s="186">
        <v>0</v>
      </c>
      <c r="Z87" s="186">
        <v>0</v>
      </c>
      <c r="AA87" s="190">
        <v>0</v>
      </c>
      <c r="AB87" s="190">
        <v>0</v>
      </c>
      <c r="AC87" s="190">
        <v>0</v>
      </c>
      <c r="AD87" s="188">
        <v>0</v>
      </c>
      <c r="AE87" s="188">
        <v>0</v>
      </c>
      <c r="AF87" s="188">
        <v>0</v>
      </c>
      <c r="AG87" s="189">
        <v>0</v>
      </c>
      <c r="AH87" s="89">
        <f t="shared" si="54"/>
        <v>1</v>
      </c>
      <c r="AI87" s="13">
        <f t="shared" si="55"/>
        <v>177.72</v>
      </c>
      <c r="AJ87" s="13">
        <f t="shared" si="56"/>
        <v>60</v>
      </c>
      <c r="AK87" s="18">
        <v>1</v>
      </c>
      <c r="AL87" s="13">
        <v>59</v>
      </c>
      <c r="AM87" s="50">
        <f t="shared" si="57"/>
        <v>5.3315999999999999</v>
      </c>
      <c r="AN87" s="104">
        <f t="shared" si="58"/>
        <v>1.59948</v>
      </c>
      <c r="AO87" s="102">
        <f t="shared" si="59"/>
        <v>0.90637199999999996</v>
      </c>
      <c r="AP87" s="159">
        <f t="shared" si="60"/>
        <v>66.239027683997293</v>
      </c>
      <c r="AQ87" s="18">
        <f t="shared" si="61"/>
        <v>5</v>
      </c>
      <c r="AR87" s="117">
        <f t="shared" si="62"/>
        <v>8</v>
      </c>
      <c r="AS87" s="19">
        <f t="shared" si="63"/>
        <v>33.7609723160027</v>
      </c>
      <c r="AT87" s="107">
        <f t="shared" si="64"/>
        <v>167.3596412556054</v>
      </c>
      <c r="AU87" s="100">
        <f t="shared" si="65"/>
        <v>21.353833013025838</v>
      </c>
      <c r="AV87" s="277">
        <f t="shared" si="66"/>
        <v>21.353833013025838</v>
      </c>
      <c r="AW87" s="48">
        <f t="shared" si="67"/>
        <v>87.240751203324749</v>
      </c>
      <c r="AX87" s="18">
        <f t="shared" si="68"/>
        <v>8</v>
      </c>
      <c r="AY87" s="117">
        <f t="shared" si="69"/>
        <v>20</v>
      </c>
      <c r="AZ87" s="151">
        <v>0</v>
      </c>
      <c r="BA87" s="21">
        <f t="shared" si="70"/>
        <v>0</v>
      </c>
      <c r="BB87" s="20">
        <v>0</v>
      </c>
      <c r="BC87" s="36" t="s">
        <v>324</v>
      </c>
      <c r="BD87" s="20">
        <v>3</v>
      </c>
      <c r="BE87" s="20">
        <f t="shared" si="50"/>
        <v>24</v>
      </c>
      <c r="BF87" s="20">
        <v>4</v>
      </c>
      <c r="BG87" s="20">
        <f t="shared" si="74"/>
        <v>32</v>
      </c>
      <c r="BH87" s="28">
        <v>0</v>
      </c>
      <c r="BI87" s="28">
        <v>6</v>
      </c>
      <c r="BJ87" s="28">
        <v>0</v>
      </c>
      <c r="BK87" s="20">
        <v>0</v>
      </c>
      <c r="BL87" s="28" t="s">
        <v>308</v>
      </c>
      <c r="BM87" s="28" t="s">
        <v>308</v>
      </c>
      <c r="BN87" s="71">
        <f t="shared" si="71"/>
        <v>28</v>
      </c>
      <c r="BO87" s="123">
        <f t="shared" si="72"/>
        <v>38</v>
      </c>
      <c r="BP87" s="71">
        <f t="shared" si="73"/>
        <v>38</v>
      </c>
      <c r="BQ87" s="138">
        <v>11</v>
      </c>
      <c r="BR87" s="138">
        <v>20</v>
      </c>
      <c r="BS87" s="63"/>
      <c r="BT87" s="63"/>
      <c r="BU87" s="63"/>
    </row>
    <row r="88" spans="1:73" ht="19.5" hidden="1" thickBot="1" x14ac:dyDescent="0.35">
      <c r="A88" s="67" t="s">
        <v>124</v>
      </c>
      <c r="B88" s="67" t="s">
        <v>192</v>
      </c>
      <c r="C88" s="129" t="s">
        <v>207</v>
      </c>
      <c r="D88" s="274">
        <v>2869</v>
      </c>
      <c r="E88" s="148"/>
      <c r="F88" s="16">
        <v>115.3</v>
      </c>
      <c r="G88" s="18">
        <f t="shared" si="51"/>
        <v>10</v>
      </c>
      <c r="H88" s="117">
        <f t="shared" si="52"/>
        <v>3</v>
      </c>
      <c r="I88" s="68" t="s">
        <v>284</v>
      </c>
      <c r="J88" s="69">
        <f t="shared" si="53"/>
        <v>5</v>
      </c>
      <c r="K88" s="17">
        <v>1</v>
      </c>
      <c r="L88" s="17">
        <v>0</v>
      </c>
      <c r="M88" s="17">
        <v>0</v>
      </c>
      <c r="N88" s="17">
        <v>0</v>
      </c>
      <c r="O88" s="17">
        <v>0</v>
      </c>
      <c r="P88" s="17">
        <v>0</v>
      </c>
      <c r="Q88" s="17">
        <v>0</v>
      </c>
      <c r="R88" s="17">
        <v>0</v>
      </c>
      <c r="S88" s="17">
        <v>0</v>
      </c>
      <c r="T88" s="17">
        <v>0</v>
      </c>
      <c r="U88" s="17">
        <v>0</v>
      </c>
      <c r="V88" s="157">
        <v>3057</v>
      </c>
      <c r="W88" s="157">
        <v>3057</v>
      </c>
      <c r="X88" s="186">
        <v>0</v>
      </c>
      <c r="Y88" s="186">
        <v>0</v>
      </c>
      <c r="Z88" s="186">
        <v>0</v>
      </c>
      <c r="AA88" s="206">
        <v>0</v>
      </c>
      <c r="AB88" s="206">
        <v>0</v>
      </c>
      <c r="AC88" s="206">
        <v>0</v>
      </c>
      <c r="AD88" s="188">
        <v>0</v>
      </c>
      <c r="AE88" s="188">
        <v>0</v>
      </c>
      <c r="AF88" s="188">
        <v>0</v>
      </c>
      <c r="AG88" s="189">
        <v>0</v>
      </c>
      <c r="AH88" s="89">
        <f t="shared" si="54"/>
        <v>0</v>
      </c>
      <c r="AI88" s="13">
        <f t="shared" si="55"/>
        <v>91.71</v>
      </c>
      <c r="AJ88" s="13">
        <f t="shared" si="56"/>
        <v>31</v>
      </c>
      <c r="AK88" s="18">
        <v>0</v>
      </c>
      <c r="AL88" s="13">
        <v>31</v>
      </c>
      <c r="AM88" s="50">
        <f t="shared" si="57"/>
        <v>2.7513000000000001</v>
      </c>
      <c r="AN88" s="104">
        <f t="shared" si="58"/>
        <v>0.82539000000000007</v>
      </c>
      <c r="AO88" s="102">
        <f t="shared" si="59"/>
        <v>0.467721</v>
      </c>
      <c r="AP88" s="159">
        <f t="shared" si="60"/>
        <v>66.197797404863152</v>
      </c>
      <c r="AQ88" s="18">
        <f t="shared" si="61"/>
        <v>5</v>
      </c>
      <c r="AR88" s="117">
        <f t="shared" si="62"/>
        <v>8</v>
      </c>
      <c r="AS88" s="19">
        <f t="shared" si="63"/>
        <v>33.802202595136848</v>
      </c>
      <c r="AT88" s="107">
        <f t="shared" si="64"/>
        <v>140.96936214708958</v>
      </c>
      <c r="AU88" s="100">
        <f t="shared" si="65"/>
        <v>0</v>
      </c>
      <c r="AV88" s="277">
        <f t="shared" si="66"/>
        <v>0</v>
      </c>
      <c r="AW88" s="48">
        <f t="shared" si="67"/>
        <v>100</v>
      </c>
      <c r="AX88" s="18">
        <f t="shared" si="68"/>
        <v>10</v>
      </c>
      <c r="AY88" s="117">
        <f t="shared" si="69"/>
        <v>25</v>
      </c>
      <c r="AZ88" s="151">
        <v>0</v>
      </c>
      <c r="BA88" s="21">
        <f t="shared" si="70"/>
        <v>0</v>
      </c>
      <c r="BB88" s="20">
        <v>0</v>
      </c>
      <c r="BC88" s="36" t="s">
        <v>331</v>
      </c>
      <c r="BD88" s="20">
        <v>2</v>
      </c>
      <c r="BE88" s="20">
        <f t="shared" si="50"/>
        <v>16</v>
      </c>
      <c r="BF88" s="20">
        <v>2</v>
      </c>
      <c r="BG88" s="20">
        <f t="shared" si="74"/>
        <v>16</v>
      </c>
      <c r="BH88" s="20">
        <v>0</v>
      </c>
      <c r="BI88" s="20">
        <v>1</v>
      </c>
      <c r="BJ88" s="20">
        <v>10</v>
      </c>
      <c r="BK88" s="20">
        <v>0</v>
      </c>
      <c r="BL88" s="20" t="s">
        <v>308</v>
      </c>
      <c r="BM88" s="20" t="s">
        <v>309</v>
      </c>
      <c r="BN88" s="71">
        <f t="shared" si="71"/>
        <v>40</v>
      </c>
      <c r="BO88" s="123">
        <f t="shared" si="72"/>
        <v>51</v>
      </c>
      <c r="BP88" s="127">
        <f t="shared" si="73"/>
        <v>41</v>
      </c>
      <c r="BQ88" s="138">
        <v>29</v>
      </c>
      <c r="BR88" s="138">
        <v>85</v>
      </c>
      <c r="BS88" s="63"/>
      <c r="BT88" s="63"/>
      <c r="BU88" s="63"/>
    </row>
    <row r="89" spans="1:73" s="63" customFormat="1" ht="19.5" hidden="1" thickBot="1" x14ac:dyDescent="0.35">
      <c r="A89" s="67" t="s">
        <v>216</v>
      </c>
      <c r="B89" s="67" t="s">
        <v>228</v>
      </c>
      <c r="C89" s="129" t="s">
        <v>238</v>
      </c>
      <c r="D89" s="274">
        <v>4072</v>
      </c>
      <c r="E89" s="148"/>
      <c r="F89" s="20">
        <v>145.9</v>
      </c>
      <c r="G89" s="18">
        <f t="shared" si="51"/>
        <v>10</v>
      </c>
      <c r="H89" s="117">
        <f t="shared" si="52"/>
        <v>3</v>
      </c>
      <c r="I89" s="68" t="s">
        <v>284</v>
      </c>
      <c r="J89" s="69">
        <f t="shared" si="53"/>
        <v>5</v>
      </c>
      <c r="K89" s="17">
        <v>1</v>
      </c>
      <c r="L89" s="17">
        <v>0</v>
      </c>
      <c r="M89" s="17">
        <v>0</v>
      </c>
      <c r="N89" s="17">
        <v>0</v>
      </c>
      <c r="O89" s="17">
        <v>0</v>
      </c>
      <c r="P89" s="17">
        <v>0</v>
      </c>
      <c r="Q89" s="17">
        <v>0</v>
      </c>
      <c r="R89" s="17">
        <v>0</v>
      </c>
      <c r="S89" s="17">
        <v>0</v>
      </c>
      <c r="T89" s="17">
        <v>0</v>
      </c>
      <c r="U89" s="17">
        <v>0</v>
      </c>
      <c r="V89" s="157">
        <v>3065</v>
      </c>
      <c r="W89" s="157">
        <v>3065</v>
      </c>
      <c r="X89" s="84">
        <v>2</v>
      </c>
      <c r="Y89" s="84">
        <v>0</v>
      </c>
      <c r="Z89" s="84">
        <v>0</v>
      </c>
      <c r="AA89" s="168">
        <v>0</v>
      </c>
      <c r="AB89" s="168">
        <v>0</v>
      </c>
      <c r="AC89" s="168">
        <v>0</v>
      </c>
      <c r="AD89" s="88">
        <v>0</v>
      </c>
      <c r="AE89" s="88">
        <v>0</v>
      </c>
      <c r="AF89" s="88">
        <v>0</v>
      </c>
      <c r="AG89" s="80">
        <v>0</v>
      </c>
      <c r="AH89" s="89">
        <f t="shared" si="54"/>
        <v>2</v>
      </c>
      <c r="AI89" s="13">
        <f t="shared" si="55"/>
        <v>91.95</v>
      </c>
      <c r="AJ89" s="13">
        <f t="shared" si="56"/>
        <v>34</v>
      </c>
      <c r="AK89" s="18">
        <v>0</v>
      </c>
      <c r="AL89" s="13">
        <v>34</v>
      </c>
      <c r="AM89" s="50">
        <f t="shared" si="57"/>
        <v>2.7585000000000002</v>
      </c>
      <c r="AN89" s="104">
        <f t="shared" si="58"/>
        <v>0.82755000000000012</v>
      </c>
      <c r="AO89" s="102">
        <f t="shared" si="59"/>
        <v>0.468945</v>
      </c>
      <c r="AP89" s="159">
        <f t="shared" si="60"/>
        <v>63.023382272974452</v>
      </c>
      <c r="AQ89" s="18">
        <f t="shared" si="61"/>
        <v>5</v>
      </c>
      <c r="AR89" s="117">
        <f t="shared" si="62"/>
        <v>8</v>
      </c>
      <c r="AS89" s="19">
        <f t="shared" si="63"/>
        <v>36.976617727025555</v>
      </c>
      <c r="AT89" s="107">
        <f t="shared" si="64"/>
        <v>99.582391944990164</v>
      </c>
      <c r="AU89" s="100">
        <f t="shared" si="65"/>
        <v>49.115913555992137</v>
      </c>
      <c r="AV89" s="128">
        <f t="shared" si="66"/>
        <v>49.115913555992137</v>
      </c>
      <c r="AW89" s="48">
        <f t="shared" si="67"/>
        <v>50.678114276343123</v>
      </c>
      <c r="AX89" s="18">
        <f t="shared" si="68"/>
        <v>5</v>
      </c>
      <c r="AY89" s="117">
        <f t="shared" si="69"/>
        <v>8</v>
      </c>
      <c r="AZ89" s="151">
        <v>0</v>
      </c>
      <c r="BA89" s="21">
        <f t="shared" si="70"/>
        <v>0</v>
      </c>
      <c r="BB89" s="20">
        <v>0</v>
      </c>
      <c r="BC89" s="36"/>
      <c r="BD89" s="20">
        <v>1</v>
      </c>
      <c r="BE89" s="20">
        <f t="shared" si="50"/>
        <v>8</v>
      </c>
      <c r="BF89" s="20">
        <v>2</v>
      </c>
      <c r="BG89" s="20">
        <f t="shared" si="74"/>
        <v>16</v>
      </c>
      <c r="BH89" s="20">
        <v>0</v>
      </c>
      <c r="BI89" s="20">
        <v>3</v>
      </c>
      <c r="BJ89" s="20">
        <v>5</v>
      </c>
      <c r="BK89" s="28">
        <v>0</v>
      </c>
      <c r="BL89" s="20" t="s">
        <v>308</v>
      </c>
      <c r="BM89" s="20" t="s">
        <v>309</v>
      </c>
      <c r="BN89" s="70">
        <f t="shared" si="71"/>
        <v>30</v>
      </c>
      <c r="BO89" s="123">
        <f t="shared" si="72"/>
        <v>29</v>
      </c>
      <c r="BP89" s="71">
        <f t="shared" si="73"/>
        <v>24</v>
      </c>
      <c r="BQ89" s="138">
        <v>10</v>
      </c>
      <c r="BR89" s="138">
        <v>14</v>
      </c>
    </row>
    <row r="90" spans="1:73" s="63" customFormat="1" ht="19.5" hidden="1" thickBot="1" x14ac:dyDescent="0.35">
      <c r="A90" s="67" t="s">
        <v>216</v>
      </c>
      <c r="B90" s="67" t="s">
        <v>245</v>
      </c>
      <c r="C90" s="129" t="s">
        <v>247</v>
      </c>
      <c r="D90" s="274">
        <v>3180</v>
      </c>
      <c r="E90" s="148"/>
      <c r="F90" s="20">
        <v>298</v>
      </c>
      <c r="G90" s="18">
        <f t="shared" si="51"/>
        <v>10</v>
      </c>
      <c r="H90" s="117">
        <f t="shared" si="52"/>
        <v>3</v>
      </c>
      <c r="I90" s="68" t="s">
        <v>283</v>
      </c>
      <c r="J90" s="69">
        <f t="shared" si="53"/>
        <v>8</v>
      </c>
      <c r="K90" s="17">
        <v>1</v>
      </c>
      <c r="L90" s="17">
        <v>1</v>
      </c>
      <c r="M90" s="17">
        <v>0</v>
      </c>
      <c r="N90" s="17">
        <v>0</v>
      </c>
      <c r="O90" s="17">
        <v>0</v>
      </c>
      <c r="P90" s="17">
        <v>0</v>
      </c>
      <c r="Q90" s="17">
        <v>0</v>
      </c>
      <c r="R90" s="17">
        <v>0</v>
      </c>
      <c r="S90" s="17">
        <v>0</v>
      </c>
      <c r="T90" s="17">
        <v>0</v>
      </c>
      <c r="U90" s="17">
        <v>0</v>
      </c>
      <c r="V90" s="157">
        <v>3657</v>
      </c>
      <c r="W90" s="157">
        <v>3657</v>
      </c>
      <c r="X90" s="84">
        <v>0</v>
      </c>
      <c r="Y90" s="84">
        <v>0</v>
      </c>
      <c r="Z90" s="84">
        <v>0</v>
      </c>
      <c r="AA90" s="168">
        <v>0</v>
      </c>
      <c r="AB90" s="168">
        <v>0</v>
      </c>
      <c r="AC90" s="168">
        <v>0</v>
      </c>
      <c r="AD90" s="88">
        <v>0</v>
      </c>
      <c r="AE90" s="88">
        <v>0</v>
      </c>
      <c r="AF90" s="88">
        <v>0</v>
      </c>
      <c r="AG90" s="80">
        <v>0</v>
      </c>
      <c r="AH90" s="89">
        <f t="shared" si="54"/>
        <v>0</v>
      </c>
      <c r="AI90" s="13">
        <f t="shared" si="55"/>
        <v>109.71</v>
      </c>
      <c r="AJ90" s="13">
        <f t="shared" si="56"/>
        <v>42</v>
      </c>
      <c r="AK90" s="18">
        <v>0</v>
      </c>
      <c r="AL90" s="13">
        <v>42</v>
      </c>
      <c r="AM90" s="50">
        <f t="shared" si="57"/>
        <v>3.2913000000000001</v>
      </c>
      <c r="AN90" s="104">
        <f t="shared" si="58"/>
        <v>0.98738999999999999</v>
      </c>
      <c r="AO90" s="102">
        <f t="shared" si="59"/>
        <v>0.55952100000000005</v>
      </c>
      <c r="AP90" s="159">
        <f t="shared" si="60"/>
        <v>61.717254580257041</v>
      </c>
      <c r="AQ90" s="18">
        <f t="shared" si="61"/>
        <v>5</v>
      </c>
      <c r="AR90" s="117">
        <f t="shared" si="62"/>
        <v>8</v>
      </c>
      <c r="AS90" s="19">
        <f t="shared" si="63"/>
        <v>38.282745419742959</v>
      </c>
      <c r="AT90" s="107">
        <f t="shared" si="64"/>
        <v>152.14500000000001</v>
      </c>
      <c r="AU90" s="100">
        <f t="shared" si="65"/>
        <v>0</v>
      </c>
      <c r="AV90" s="277">
        <f t="shared" si="66"/>
        <v>0</v>
      </c>
      <c r="AW90" s="48">
        <f t="shared" si="67"/>
        <v>100</v>
      </c>
      <c r="AX90" s="18">
        <f t="shared" si="68"/>
        <v>10</v>
      </c>
      <c r="AY90" s="117">
        <f t="shared" si="69"/>
        <v>25</v>
      </c>
      <c r="AZ90" s="151">
        <v>0</v>
      </c>
      <c r="BA90" s="21">
        <f t="shared" si="70"/>
        <v>0</v>
      </c>
      <c r="BB90" s="20">
        <v>0</v>
      </c>
      <c r="BC90" s="36"/>
      <c r="BD90" s="20">
        <v>1</v>
      </c>
      <c r="BE90" s="20">
        <f t="shared" si="50"/>
        <v>8</v>
      </c>
      <c r="BF90" s="20">
        <v>2</v>
      </c>
      <c r="BG90" s="20">
        <f t="shared" si="74"/>
        <v>16</v>
      </c>
      <c r="BH90" s="20">
        <v>0</v>
      </c>
      <c r="BI90" s="20">
        <v>3</v>
      </c>
      <c r="BJ90" s="20">
        <v>5</v>
      </c>
      <c r="BK90" s="28">
        <v>0</v>
      </c>
      <c r="BL90" s="20" t="s">
        <v>308</v>
      </c>
      <c r="BM90" s="20" t="s">
        <v>309</v>
      </c>
      <c r="BN90" s="70">
        <f t="shared" si="71"/>
        <v>38</v>
      </c>
      <c r="BO90" s="123">
        <f t="shared" si="72"/>
        <v>49</v>
      </c>
      <c r="BP90" s="71">
        <f t="shared" si="73"/>
        <v>44</v>
      </c>
      <c r="BQ90" s="138">
        <v>12</v>
      </c>
      <c r="BR90" s="138">
        <v>13</v>
      </c>
    </row>
    <row r="91" spans="1:73" s="63" customFormat="1" ht="19.5" hidden="1" thickBot="1" x14ac:dyDescent="0.35">
      <c r="A91" s="67" t="s">
        <v>216</v>
      </c>
      <c r="B91" s="67" t="s">
        <v>245</v>
      </c>
      <c r="C91" s="129" t="s">
        <v>246</v>
      </c>
      <c r="D91" s="274">
        <v>2992</v>
      </c>
      <c r="E91" s="148"/>
      <c r="F91" s="20">
        <v>392.8</v>
      </c>
      <c r="G91" s="18">
        <f t="shared" si="51"/>
        <v>10</v>
      </c>
      <c r="H91" s="117">
        <f t="shared" si="52"/>
        <v>3</v>
      </c>
      <c r="I91" s="68" t="s">
        <v>282</v>
      </c>
      <c r="J91" s="69">
        <f t="shared" si="53"/>
        <v>10</v>
      </c>
      <c r="K91" s="17">
        <v>1</v>
      </c>
      <c r="L91" s="17">
        <v>0</v>
      </c>
      <c r="M91" s="17">
        <v>0</v>
      </c>
      <c r="N91" s="17">
        <v>0</v>
      </c>
      <c r="O91" s="17">
        <v>0</v>
      </c>
      <c r="P91" s="17">
        <v>0</v>
      </c>
      <c r="Q91" s="17">
        <v>0</v>
      </c>
      <c r="R91" s="17">
        <v>0</v>
      </c>
      <c r="S91" s="17">
        <v>0</v>
      </c>
      <c r="T91" s="17">
        <v>0</v>
      </c>
      <c r="U91" s="17">
        <v>0</v>
      </c>
      <c r="V91" s="157">
        <v>2409</v>
      </c>
      <c r="W91" s="157">
        <v>2409</v>
      </c>
      <c r="X91" s="84">
        <v>0</v>
      </c>
      <c r="Y91" s="84">
        <v>0</v>
      </c>
      <c r="Z91" s="84">
        <v>0</v>
      </c>
      <c r="AA91" s="168">
        <v>0</v>
      </c>
      <c r="AB91" s="168">
        <v>0</v>
      </c>
      <c r="AC91" s="168">
        <v>0</v>
      </c>
      <c r="AD91" s="88">
        <v>0</v>
      </c>
      <c r="AE91" s="88">
        <v>0</v>
      </c>
      <c r="AF91" s="88">
        <v>0</v>
      </c>
      <c r="AG91" s="80">
        <v>0</v>
      </c>
      <c r="AH91" s="89">
        <f t="shared" si="54"/>
        <v>0</v>
      </c>
      <c r="AI91" s="13">
        <f t="shared" si="55"/>
        <v>72.27</v>
      </c>
      <c r="AJ91" s="13">
        <f t="shared" si="56"/>
        <v>28</v>
      </c>
      <c r="AK91" s="18">
        <v>0</v>
      </c>
      <c r="AL91" s="13">
        <v>28</v>
      </c>
      <c r="AM91" s="50">
        <f t="shared" si="57"/>
        <v>2.1680999999999999</v>
      </c>
      <c r="AN91" s="104">
        <f t="shared" si="58"/>
        <v>0.65042999999999995</v>
      </c>
      <c r="AO91" s="102">
        <f t="shared" si="59"/>
        <v>0.36857699999999999</v>
      </c>
      <c r="AP91" s="159">
        <f t="shared" si="60"/>
        <v>61.256399612563996</v>
      </c>
      <c r="AQ91" s="18">
        <f t="shared" si="61"/>
        <v>5</v>
      </c>
      <c r="AR91" s="117">
        <f t="shared" si="62"/>
        <v>8</v>
      </c>
      <c r="AS91" s="19">
        <f t="shared" si="63"/>
        <v>38.743600387436004</v>
      </c>
      <c r="AT91" s="107">
        <f t="shared" si="64"/>
        <v>106.52095588235295</v>
      </c>
      <c r="AU91" s="100">
        <f t="shared" si="65"/>
        <v>0</v>
      </c>
      <c r="AV91" s="277">
        <f t="shared" si="66"/>
        <v>0</v>
      </c>
      <c r="AW91" s="48">
        <f t="shared" si="67"/>
        <v>100</v>
      </c>
      <c r="AX91" s="18">
        <f t="shared" si="68"/>
        <v>10</v>
      </c>
      <c r="AY91" s="117">
        <f t="shared" si="69"/>
        <v>25</v>
      </c>
      <c r="AZ91" s="151">
        <v>0</v>
      </c>
      <c r="BA91" s="21">
        <f t="shared" si="70"/>
        <v>0</v>
      </c>
      <c r="BB91" s="20">
        <v>0</v>
      </c>
      <c r="BC91" s="36"/>
      <c r="BD91" s="20">
        <v>1</v>
      </c>
      <c r="BE91" s="20">
        <f t="shared" si="50"/>
        <v>8</v>
      </c>
      <c r="BF91" s="20">
        <v>2</v>
      </c>
      <c r="BG91" s="20">
        <f t="shared" si="74"/>
        <v>16</v>
      </c>
      <c r="BH91" s="20">
        <v>0</v>
      </c>
      <c r="BI91" s="20">
        <v>4</v>
      </c>
      <c r="BJ91" s="20">
        <v>5</v>
      </c>
      <c r="BK91" s="28">
        <v>0</v>
      </c>
      <c r="BL91" s="20" t="s">
        <v>308</v>
      </c>
      <c r="BM91" s="20" t="s">
        <v>309</v>
      </c>
      <c r="BN91" s="70">
        <f t="shared" si="71"/>
        <v>40</v>
      </c>
      <c r="BO91" s="120">
        <f t="shared" si="72"/>
        <v>51</v>
      </c>
      <c r="BP91" s="71">
        <f t="shared" si="73"/>
        <v>46</v>
      </c>
      <c r="BQ91" s="138">
        <v>22</v>
      </c>
      <c r="BR91" s="138">
        <v>23</v>
      </c>
    </row>
    <row r="92" spans="1:73" s="63" customFormat="1" ht="19.5" hidden="1" thickBot="1" x14ac:dyDescent="0.35">
      <c r="A92" s="67" t="s">
        <v>216</v>
      </c>
      <c r="B92" s="67" t="s">
        <v>222</v>
      </c>
      <c r="C92" s="129" t="s">
        <v>279</v>
      </c>
      <c r="D92" s="274">
        <v>4289</v>
      </c>
      <c r="E92" s="148"/>
      <c r="F92" s="20">
        <v>283.8</v>
      </c>
      <c r="G92" s="18">
        <f t="shared" si="51"/>
        <v>10</v>
      </c>
      <c r="H92" s="117">
        <f t="shared" si="52"/>
        <v>3</v>
      </c>
      <c r="I92" s="68" t="s">
        <v>285</v>
      </c>
      <c r="J92" s="69">
        <f t="shared" si="53"/>
        <v>3</v>
      </c>
      <c r="K92" s="17">
        <v>1</v>
      </c>
      <c r="L92" s="17">
        <v>0</v>
      </c>
      <c r="M92" s="17">
        <v>0</v>
      </c>
      <c r="N92" s="17">
        <v>0</v>
      </c>
      <c r="O92" s="17">
        <v>0</v>
      </c>
      <c r="P92" s="17">
        <v>0</v>
      </c>
      <c r="Q92" s="17">
        <v>0</v>
      </c>
      <c r="R92" s="17">
        <v>0</v>
      </c>
      <c r="S92" s="17">
        <v>0</v>
      </c>
      <c r="T92" s="17">
        <v>0</v>
      </c>
      <c r="U92" s="17">
        <v>0</v>
      </c>
      <c r="V92" s="157">
        <v>2717</v>
      </c>
      <c r="W92" s="157">
        <v>2717</v>
      </c>
      <c r="X92" s="84">
        <v>0</v>
      </c>
      <c r="Y92" s="84">
        <v>0</v>
      </c>
      <c r="Z92" s="84">
        <v>0</v>
      </c>
      <c r="AA92" s="168">
        <v>0</v>
      </c>
      <c r="AB92" s="168">
        <v>0</v>
      </c>
      <c r="AC92" s="168">
        <v>0</v>
      </c>
      <c r="AD92" s="88">
        <v>1</v>
      </c>
      <c r="AE92" s="88">
        <v>0</v>
      </c>
      <c r="AF92" s="88">
        <v>0</v>
      </c>
      <c r="AG92" s="80">
        <v>0</v>
      </c>
      <c r="AH92" s="89">
        <f t="shared" si="54"/>
        <v>1</v>
      </c>
      <c r="AI92" s="13">
        <f t="shared" si="55"/>
        <v>81.510000000000005</v>
      </c>
      <c r="AJ92" s="13">
        <f t="shared" si="56"/>
        <v>32</v>
      </c>
      <c r="AK92" s="18">
        <v>0</v>
      </c>
      <c r="AL92" s="13">
        <v>32</v>
      </c>
      <c r="AM92" s="50">
        <f t="shared" si="57"/>
        <v>2.4453000000000005</v>
      </c>
      <c r="AN92" s="104">
        <f t="shared" si="58"/>
        <v>0.73359000000000008</v>
      </c>
      <c r="AO92" s="102">
        <f t="shared" si="59"/>
        <v>0.4157010000000001</v>
      </c>
      <c r="AP92" s="159">
        <f t="shared" si="60"/>
        <v>60.74101337259232</v>
      </c>
      <c r="AQ92" s="18">
        <f t="shared" si="61"/>
        <v>5</v>
      </c>
      <c r="AR92" s="117">
        <f t="shared" si="62"/>
        <v>8</v>
      </c>
      <c r="AS92" s="19">
        <f t="shared" si="63"/>
        <v>39.25898662740768</v>
      </c>
      <c r="AT92" s="107">
        <f t="shared" si="64"/>
        <v>83.809536022382844</v>
      </c>
      <c r="AU92" s="100">
        <f t="shared" si="65"/>
        <v>0</v>
      </c>
      <c r="AV92" s="277">
        <f t="shared" si="66"/>
        <v>23.315458148752622</v>
      </c>
      <c r="AW92" s="48">
        <f t="shared" si="67"/>
        <v>72.180423308242865</v>
      </c>
      <c r="AX92" s="18">
        <f t="shared" si="68"/>
        <v>5</v>
      </c>
      <c r="AY92" s="117">
        <f t="shared" si="69"/>
        <v>8</v>
      </c>
      <c r="AZ92" s="151">
        <v>0</v>
      </c>
      <c r="BA92" s="21">
        <f t="shared" si="70"/>
        <v>0</v>
      </c>
      <c r="BB92" s="28">
        <v>0</v>
      </c>
      <c r="BC92" s="37" t="s">
        <v>305</v>
      </c>
      <c r="BD92" s="28">
        <v>1</v>
      </c>
      <c r="BE92" s="20">
        <f t="shared" si="50"/>
        <v>8</v>
      </c>
      <c r="BF92" s="28">
        <v>2</v>
      </c>
      <c r="BG92" s="20">
        <f t="shared" si="74"/>
        <v>16</v>
      </c>
      <c r="BH92" s="28">
        <v>0</v>
      </c>
      <c r="BI92" s="28">
        <v>3</v>
      </c>
      <c r="BJ92" s="28">
        <v>5</v>
      </c>
      <c r="BK92" s="28">
        <v>0</v>
      </c>
      <c r="BL92" s="28" t="s">
        <v>308</v>
      </c>
      <c r="BM92" s="28" t="s">
        <v>309</v>
      </c>
      <c r="BN92" s="71">
        <f t="shared" si="71"/>
        <v>28</v>
      </c>
      <c r="BO92" s="123">
        <f t="shared" si="72"/>
        <v>27</v>
      </c>
      <c r="BP92" s="71">
        <f t="shared" si="73"/>
        <v>22</v>
      </c>
      <c r="BQ92" s="138">
        <v>30</v>
      </c>
      <c r="BR92" s="138">
        <v>53</v>
      </c>
    </row>
    <row r="93" spans="1:73" s="63" customFormat="1" ht="19.5" hidden="1" thickBot="1" x14ac:dyDescent="0.35">
      <c r="A93" s="67" t="s">
        <v>2</v>
      </c>
      <c r="B93" s="67" t="s">
        <v>3</v>
      </c>
      <c r="C93" s="129" t="s">
        <v>11</v>
      </c>
      <c r="D93" s="274">
        <v>3724</v>
      </c>
      <c r="E93" s="148"/>
      <c r="F93" s="16">
        <v>112.6</v>
      </c>
      <c r="G93" s="18">
        <f t="shared" si="51"/>
        <v>10</v>
      </c>
      <c r="H93" s="117">
        <f t="shared" si="52"/>
        <v>3</v>
      </c>
      <c r="I93" s="68" t="s">
        <v>282</v>
      </c>
      <c r="J93" s="69">
        <f t="shared" si="53"/>
        <v>10</v>
      </c>
      <c r="K93" s="24">
        <v>2</v>
      </c>
      <c r="L93" s="24">
        <v>1</v>
      </c>
      <c r="M93" s="24">
        <v>0</v>
      </c>
      <c r="N93" s="24">
        <v>0</v>
      </c>
      <c r="O93" s="24">
        <v>0</v>
      </c>
      <c r="P93" s="24">
        <v>0</v>
      </c>
      <c r="Q93" s="24">
        <v>0</v>
      </c>
      <c r="R93" s="17">
        <v>0</v>
      </c>
      <c r="S93" s="24">
        <v>0</v>
      </c>
      <c r="T93" s="24">
        <v>0</v>
      </c>
      <c r="U93" s="24">
        <v>0</v>
      </c>
      <c r="V93" s="157">
        <v>4262</v>
      </c>
      <c r="W93" s="157">
        <v>4262</v>
      </c>
      <c r="X93" s="84">
        <v>1</v>
      </c>
      <c r="Y93" s="84">
        <v>0</v>
      </c>
      <c r="Z93" s="84">
        <v>0</v>
      </c>
      <c r="AA93" s="168">
        <v>0</v>
      </c>
      <c r="AB93" s="168">
        <v>0</v>
      </c>
      <c r="AC93" s="168">
        <v>0</v>
      </c>
      <c r="AD93" s="88">
        <v>0</v>
      </c>
      <c r="AE93" s="88">
        <v>0</v>
      </c>
      <c r="AF93" s="88">
        <v>0</v>
      </c>
      <c r="AG93" s="80">
        <v>1</v>
      </c>
      <c r="AH93" s="89">
        <f t="shared" si="54"/>
        <v>2</v>
      </c>
      <c r="AI93" s="13">
        <f t="shared" si="55"/>
        <v>127.86</v>
      </c>
      <c r="AJ93" s="13">
        <f t="shared" si="56"/>
        <v>52</v>
      </c>
      <c r="AK93" s="18">
        <v>0</v>
      </c>
      <c r="AL93" s="13">
        <v>52</v>
      </c>
      <c r="AM93" s="50">
        <f t="shared" si="57"/>
        <v>3.8357999999999999</v>
      </c>
      <c r="AN93" s="104">
        <f t="shared" si="58"/>
        <v>1.1507399999999999</v>
      </c>
      <c r="AO93" s="102">
        <f t="shared" si="59"/>
        <v>0.65208600000000005</v>
      </c>
      <c r="AP93" s="159">
        <f t="shared" si="60"/>
        <v>59.33051775379321</v>
      </c>
      <c r="AQ93" s="18">
        <f t="shared" si="61"/>
        <v>5</v>
      </c>
      <c r="AR93" s="117">
        <f t="shared" si="62"/>
        <v>8</v>
      </c>
      <c r="AS93" s="19">
        <f t="shared" si="63"/>
        <v>40.66948224620679</v>
      </c>
      <c r="AT93" s="107">
        <f t="shared" si="64"/>
        <v>151.41315789473683</v>
      </c>
      <c r="AU93" s="100">
        <f t="shared" si="65"/>
        <v>26.85284640171858</v>
      </c>
      <c r="AV93" s="128">
        <f t="shared" si="66"/>
        <v>53.705692803437159</v>
      </c>
      <c r="AW93" s="48">
        <f t="shared" si="67"/>
        <v>64.53036608563859</v>
      </c>
      <c r="AX93" s="18">
        <f t="shared" si="68"/>
        <v>5</v>
      </c>
      <c r="AY93" s="117">
        <f t="shared" si="69"/>
        <v>8</v>
      </c>
      <c r="AZ93" s="151">
        <v>0</v>
      </c>
      <c r="BA93" s="21">
        <f t="shared" si="70"/>
        <v>0</v>
      </c>
      <c r="BB93" s="20">
        <v>0</v>
      </c>
      <c r="BC93" s="36" t="s">
        <v>360</v>
      </c>
      <c r="BD93" s="20">
        <v>2</v>
      </c>
      <c r="BE93" s="20">
        <f t="shared" si="50"/>
        <v>16</v>
      </c>
      <c r="BF93" s="20">
        <v>5</v>
      </c>
      <c r="BG93" s="20">
        <f t="shared" si="74"/>
        <v>40</v>
      </c>
      <c r="BH93" s="20">
        <v>0</v>
      </c>
      <c r="BI93" s="20">
        <v>6</v>
      </c>
      <c r="BJ93" s="20">
        <v>0</v>
      </c>
      <c r="BK93" s="20">
        <v>0</v>
      </c>
      <c r="BL93" s="20" t="s">
        <v>356</v>
      </c>
      <c r="BM93" s="20" t="s">
        <v>357</v>
      </c>
      <c r="BN93" s="116">
        <f t="shared" si="71"/>
        <v>30</v>
      </c>
      <c r="BO93" s="123">
        <f t="shared" si="72"/>
        <v>29</v>
      </c>
      <c r="BP93" s="71">
        <f t="shared" si="73"/>
        <v>29</v>
      </c>
      <c r="BQ93" s="137">
        <v>23</v>
      </c>
      <c r="BR93" s="137">
        <v>58</v>
      </c>
    </row>
    <row r="94" spans="1:73" s="63" customFormat="1" ht="19.5" hidden="1" thickBot="1" x14ac:dyDescent="0.35">
      <c r="A94" s="67" t="s">
        <v>124</v>
      </c>
      <c r="B94" s="67" t="s">
        <v>145</v>
      </c>
      <c r="C94" s="129" t="s">
        <v>170</v>
      </c>
      <c r="D94" s="274">
        <v>3228</v>
      </c>
      <c r="E94" s="148"/>
      <c r="F94" s="16">
        <v>148.4</v>
      </c>
      <c r="G94" s="18">
        <f t="shared" si="51"/>
        <v>10</v>
      </c>
      <c r="H94" s="117">
        <f t="shared" si="52"/>
        <v>3</v>
      </c>
      <c r="I94" s="68" t="s">
        <v>283</v>
      </c>
      <c r="J94" s="69">
        <f t="shared" si="53"/>
        <v>8</v>
      </c>
      <c r="K94" s="17">
        <v>2</v>
      </c>
      <c r="L94" s="17">
        <v>1</v>
      </c>
      <c r="M94" s="17">
        <v>0</v>
      </c>
      <c r="N94" s="17">
        <v>0</v>
      </c>
      <c r="O94" s="17">
        <v>0</v>
      </c>
      <c r="P94" s="17">
        <v>0</v>
      </c>
      <c r="Q94" s="17">
        <v>0</v>
      </c>
      <c r="R94" s="17">
        <v>0</v>
      </c>
      <c r="S94" s="17">
        <v>0</v>
      </c>
      <c r="T94" s="17">
        <v>0</v>
      </c>
      <c r="U94" s="17">
        <v>0</v>
      </c>
      <c r="V94" s="157">
        <v>2990</v>
      </c>
      <c r="W94" s="157">
        <v>2990</v>
      </c>
      <c r="X94" s="84">
        <v>0</v>
      </c>
      <c r="Y94" s="84">
        <v>0</v>
      </c>
      <c r="Z94" s="84">
        <v>0</v>
      </c>
      <c r="AA94" s="168">
        <v>0</v>
      </c>
      <c r="AB94" s="168">
        <v>0</v>
      </c>
      <c r="AC94" s="168">
        <v>0</v>
      </c>
      <c r="AD94" s="88">
        <v>0</v>
      </c>
      <c r="AE94" s="88">
        <v>0</v>
      </c>
      <c r="AF94" s="88">
        <v>0</v>
      </c>
      <c r="AG94" s="80">
        <v>0</v>
      </c>
      <c r="AH94" s="89">
        <f t="shared" si="54"/>
        <v>0</v>
      </c>
      <c r="AI94" s="13">
        <f t="shared" si="55"/>
        <v>89.7</v>
      </c>
      <c r="AJ94" s="13">
        <f t="shared" si="56"/>
        <v>39</v>
      </c>
      <c r="AK94" s="18">
        <v>0</v>
      </c>
      <c r="AL94" s="13">
        <v>39</v>
      </c>
      <c r="AM94" s="50">
        <f t="shared" si="57"/>
        <v>2.6910000000000003</v>
      </c>
      <c r="AN94" s="104">
        <f t="shared" si="58"/>
        <v>0.80730000000000002</v>
      </c>
      <c r="AO94" s="102">
        <f t="shared" si="59"/>
        <v>0.45747000000000004</v>
      </c>
      <c r="AP94" s="159">
        <f t="shared" si="60"/>
        <v>56.521739130434788</v>
      </c>
      <c r="AQ94" s="18">
        <f t="shared" si="61"/>
        <v>5</v>
      </c>
      <c r="AR94" s="117">
        <f t="shared" si="62"/>
        <v>8</v>
      </c>
      <c r="AS94" s="19">
        <f t="shared" si="63"/>
        <v>43.478260869565219</v>
      </c>
      <c r="AT94" s="107">
        <f t="shared" si="64"/>
        <v>122.54553903345725</v>
      </c>
      <c r="AU94" s="100">
        <f t="shared" si="65"/>
        <v>0</v>
      </c>
      <c r="AV94" s="277">
        <f t="shared" si="66"/>
        <v>0</v>
      </c>
      <c r="AW94" s="48">
        <f t="shared" si="67"/>
        <v>100</v>
      </c>
      <c r="AX94" s="18">
        <f t="shared" si="68"/>
        <v>10</v>
      </c>
      <c r="AY94" s="117">
        <f t="shared" si="69"/>
        <v>25</v>
      </c>
      <c r="AZ94" s="151">
        <v>0</v>
      </c>
      <c r="BA94" s="21">
        <f t="shared" si="70"/>
        <v>0</v>
      </c>
      <c r="BB94" s="20">
        <v>0</v>
      </c>
      <c r="BC94" s="36" t="s">
        <v>317</v>
      </c>
      <c r="BD94" s="20">
        <v>5</v>
      </c>
      <c r="BE94" s="20">
        <f t="shared" si="50"/>
        <v>40</v>
      </c>
      <c r="BF94" s="20">
        <v>5</v>
      </c>
      <c r="BG94" s="20">
        <f t="shared" si="74"/>
        <v>40</v>
      </c>
      <c r="BH94" s="28">
        <v>0</v>
      </c>
      <c r="BI94" s="28">
        <v>4</v>
      </c>
      <c r="BJ94" s="28">
        <v>0</v>
      </c>
      <c r="BK94" s="28">
        <v>0</v>
      </c>
      <c r="BL94" s="28" t="s">
        <v>308</v>
      </c>
      <c r="BM94" s="28" t="s">
        <v>308</v>
      </c>
      <c r="BN94" s="71">
        <f t="shared" si="71"/>
        <v>33</v>
      </c>
      <c r="BO94" s="123">
        <f t="shared" si="72"/>
        <v>44</v>
      </c>
      <c r="BP94" s="71">
        <f t="shared" si="73"/>
        <v>44</v>
      </c>
      <c r="BQ94" s="138">
        <v>8</v>
      </c>
      <c r="BR94" s="138">
        <v>19</v>
      </c>
    </row>
    <row r="95" spans="1:73" s="63" customFormat="1" ht="19.5" hidden="1" thickBot="1" x14ac:dyDescent="0.35">
      <c r="A95" s="67" t="s">
        <v>2</v>
      </c>
      <c r="B95" s="67" t="s">
        <v>3</v>
      </c>
      <c r="C95" s="129" t="s">
        <v>8</v>
      </c>
      <c r="D95" s="274">
        <v>2453</v>
      </c>
      <c r="E95" s="148"/>
      <c r="F95" s="16">
        <v>100.8</v>
      </c>
      <c r="G95" s="18">
        <f t="shared" si="51"/>
        <v>10</v>
      </c>
      <c r="H95" s="117">
        <f t="shared" si="52"/>
        <v>3</v>
      </c>
      <c r="I95" s="68" t="s">
        <v>284</v>
      </c>
      <c r="J95" s="69">
        <f t="shared" si="53"/>
        <v>5</v>
      </c>
      <c r="K95" s="24">
        <v>2</v>
      </c>
      <c r="L95" s="24">
        <v>0</v>
      </c>
      <c r="M95" s="24">
        <v>0</v>
      </c>
      <c r="N95" s="24">
        <v>0</v>
      </c>
      <c r="O95" s="24">
        <v>0</v>
      </c>
      <c r="P95" s="24">
        <v>0</v>
      </c>
      <c r="Q95" s="24">
        <v>0</v>
      </c>
      <c r="R95" s="17">
        <v>0</v>
      </c>
      <c r="S95" s="24">
        <v>0</v>
      </c>
      <c r="T95" s="24">
        <v>0</v>
      </c>
      <c r="U95" s="24">
        <v>0</v>
      </c>
      <c r="V95" s="157">
        <v>3449</v>
      </c>
      <c r="W95" s="157">
        <v>3449</v>
      </c>
      <c r="X95" s="84">
        <v>1</v>
      </c>
      <c r="Y95" s="84">
        <v>0</v>
      </c>
      <c r="Z95" s="84">
        <v>0</v>
      </c>
      <c r="AA95" s="168">
        <v>0</v>
      </c>
      <c r="AB95" s="168">
        <v>0</v>
      </c>
      <c r="AC95" s="168">
        <v>0</v>
      </c>
      <c r="AD95" s="88">
        <v>0</v>
      </c>
      <c r="AE95" s="88">
        <v>0</v>
      </c>
      <c r="AF95" s="88">
        <v>0</v>
      </c>
      <c r="AG95" s="80">
        <v>0</v>
      </c>
      <c r="AH95" s="89">
        <f t="shared" si="54"/>
        <v>1</v>
      </c>
      <c r="AI95" s="13">
        <f t="shared" si="55"/>
        <v>103.47</v>
      </c>
      <c r="AJ95" s="13">
        <f t="shared" si="56"/>
        <v>45</v>
      </c>
      <c r="AK95" s="18">
        <v>0</v>
      </c>
      <c r="AL95" s="13">
        <v>45</v>
      </c>
      <c r="AM95" s="50">
        <f t="shared" si="57"/>
        <v>3.1040999999999999</v>
      </c>
      <c r="AN95" s="104">
        <f t="shared" si="58"/>
        <v>0.93122999999999989</v>
      </c>
      <c r="AO95" s="102">
        <f t="shared" si="59"/>
        <v>0.52769699999999997</v>
      </c>
      <c r="AP95" s="159">
        <f t="shared" si="60"/>
        <v>56.509133082052763</v>
      </c>
      <c r="AQ95" s="18">
        <f t="shared" si="61"/>
        <v>5</v>
      </c>
      <c r="AR95" s="130">
        <f t="shared" si="62"/>
        <v>8</v>
      </c>
      <c r="AS95" s="19">
        <f t="shared" si="63"/>
        <v>43.49086691794723</v>
      </c>
      <c r="AT95" s="107">
        <f t="shared" si="64"/>
        <v>186.01822258459029</v>
      </c>
      <c r="AU95" s="100">
        <f t="shared" si="65"/>
        <v>40.766408479412966</v>
      </c>
      <c r="AV95" s="276">
        <f t="shared" si="66"/>
        <v>40.766408479412966</v>
      </c>
      <c r="AW95" s="48">
        <f t="shared" si="67"/>
        <v>78.08472314540326</v>
      </c>
      <c r="AX95" s="18">
        <f t="shared" si="68"/>
        <v>8</v>
      </c>
      <c r="AY95" s="117">
        <f t="shared" si="69"/>
        <v>20</v>
      </c>
      <c r="AZ95" s="151">
        <v>0</v>
      </c>
      <c r="BA95" s="21">
        <f t="shared" si="70"/>
        <v>0</v>
      </c>
      <c r="BB95" s="20">
        <v>0</v>
      </c>
      <c r="BC95" s="36" t="s">
        <v>360</v>
      </c>
      <c r="BD95" s="20">
        <v>1</v>
      </c>
      <c r="BE95" s="20">
        <f t="shared" si="50"/>
        <v>8</v>
      </c>
      <c r="BF95" s="20">
        <v>4</v>
      </c>
      <c r="BG95" s="20">
        <f t="shared" si="74"/>
        <v>32</v>
      </c>
      <c r="BH95" s="20">
        <v>0</v>
      </c>
      <c r="BI95" s="20">
        <v>4</v>
      </c>
      <c r="BJ95" s="20">
        <v>0</v>
      </c>
      <c r="BK95" s="20">
        <v>0</v>
      </c>
      <c r="BL95" s="20" t="s">
        <v>356</v>
      </c>
      <c r="BM95" s="20" t="s">
        <v>357</v>
      </c>
      <c r="BN95" s="71">
        <f t="shared" si="71"/>
        <v>28</v>
      </c>
      <c r="BO95" s="120">
        <f t="shared" si="72"/>
        <v>36</v>
      </c>
      <c r="BP95" s="70">
        <f t="shared" si="73"/>
        <v>36</v>
      </c>
      <c r="BQ95" s="138">
        <v>13</v>
      </c>
      <c r="BR95" s="138">
        <v>16</v>
      </c>
    </row>
    <row r="96" spans="1:73" s="63" customFormat="1" ht="19.5" hidden="1" thickBot="1" x14ac:dyDescent="0.35">
      <c r="A96" s="67" t="s">
        <v>2</v>
      </c>
      <c r="B96" s="67" t="s">
        <v>3</v>
      </c>
      <c r="C96" s="129" t="s">
        <v>24</v>
      </c>
      <c r="D96" s="274">
        <v>1333</v>
      </c>
      <c r="E96" s="148"/>
      <c r="F96" s="16">
        <v>32.6</v>
      </c>
      <c r="G96" s="18">
        <f t="shared" si="51"/>
        <v>3</v>
      </c>
      <c r="H96" s="117">
        <f t="shared" si="52"/>
        <v>0</v>
      </c>
      <c r="I96" s="68" t="s">
        <v>282</v>
      </c>
      <c r="J96" s="69">
        <f t="shared" si="53"/>
        <v>10</v>
      </c>
      <c r="K96" s="24">
        <v>1</v>
      </c>
      <c r="L96" s="24">
        <v>1</v>
      </c>
      <c r="M96" s="24">
        <v>0</v>
      </c>
      <c r="N96" s="24">
        <v>0</v>
      </c>
      <c r="O96" s="24">
        <v>0</v>
      </c>
      <c r="P96" s="24">
        <v>0</v>
      </c>
      <c r="Q96" s="24">
        <v>0</v>
      </c>
      <c r="R96" s="17">
        <v>0</v>
      </c>
      <c r="S96" s="24">
        <v>0</v>
      </c>
      <c r="T96" s="24">
        <v>0</v>
      </c>
      <c r="U96" s="24">
        <v>0</v>
      </c>
      <c r="V96" s="157">
        <v>3527</v>
      </c>
      <c r="W96" s="157">
        <v>3527</v>
      </c>
      <c r="X96" s="84">
        <v>0</v>
      </c>
      <c r="Y96" s="84">
        <v>0</v>
      </c>
      <c r="Z96" s="84">
        <v>0</v>
      </c>
      <c r="AA96" s="168">
        <v>0</v>
      </c>
      <c r="AB96" s="168">
        <v>0</v>
      </c>
      <c r="AC96" s="168">
        <v>0</v>
      </c>
      <c r="AD96" s="88">
        <v>1</v>
      </c>
      <c r="AE96" s="88">
        <v>0</v>
      </c>
      <c r="AF96" s="88">
        <v>0</v>
      </c>
      <c r="AG96" s="80">
        <v>0</v>
      </c>
      <c r="AH96" s="89">
        <f t="shared" si="54"/>
        <v>1</v>
      </c>
      <c r="AI96" s="13">
        <f t="shared" si="55"/>
        <v>105.81</v>
      </c>
      <c r="AJ96" s="13">
        <f t="shared" si="56"/>
        <v>48</v>
      </c>
      <c r="AK96" s="18">
        <v>0</v>
      </c>
      <c r="AL96" s="13">
        <v>48</v>
      </c>
      <c r="AM96" s="50">
        <f t="shared" si="57"/>
        <v>3.1743000000000001</v>
      </c>
      <c r="AN96" s="104">
        <f t="shared" si="58"/>
        <v>0.95228999999999997</v>
      </c>
      <c r="AO96" s="102">
        <f t="shared" si="59"/>
        <v>0.53963100000000008</v>
      </c>
      <c r="AP96" s="159">
        <f t="shared" si="60"/>
        <v>54.635667706265941</v>
      </c>
      <c r="AQ96" s="18">
        <f t="shared" si="61"/>
        <v>5</v>
      </c>
      <c r="AR96" s="130">
        <f t="shared" si="62"/>
        <v>8</v>
      </c>
      <c r="AS96" s="19">
        <f t="shared" si="63"/>
        <v>45.364332293734051</v>
      </c>
      <c r="AT96" s="107">
        <f t="shared" si="64"/>
        <v>350.05408852213054</v>
      </c>
      <c r="AU96" s="100">
        <f t="shared" si="65"/>
        <v>0</v>
      </c>
      <c r="AV96" s="128">
        <f t="shared" si="66"/>
        <v>75.018754688672175</v>
      </c>
      <c r="AW96" s="48">
        <f t="shared" si="67"/>
        <v>78.569381947404551</v>
      </c>
      <c r="AX96" s="18">
        <f t="shared" si="68"/>
        <v>8</v>
      </c>
      <c r="AY96" s="117">
        <f t="shared" si="69"/>
        <v>20</v>
      </c>
      <c r="AZ96" s="151">
        <v>0</v>
      </c>
      <c r="BA96" s="21">
        <f t="shared" si="70"/>
        <v>0</v>
      </c>
      <c r="BB96" s="20">
        <v>1</v>
      </c>
      <c r="BC96" s="36"/>
      <c r="BD96" s="20">
        <v>1</v>
      </c>
      <c r="BE96" s="20">
        <f t="shared" si="50"/>
        <v>8</v>
      </c>
      <c r="BF96" s="20">
        <v>2</v>
      </c>
      <c r="BG96" s="20">
        <f t="shared" si="74"/>
        <v>16</v>
      </c>
      <c r="BH96" s="20">
        <v>1</v>
      </c>
      <c r="BI96" s="20">
        <v>3</v>
      </c>
      <c r="BJ96" s="20">
        <v>0</v>
      </c>
      <c r="BK96" s="20">
        <v>0</v>
      </c>
      <c r="BL96" s="20" t="s">
        <v>356</v>
      </c>
      <c r="BM96" s="20" t="s">
        <v>357</v>
      </c>
      <c r="BN96" s="71">
        <f t="shared" si="71"/>
        <v>26</v>
      </c>
      <c r="BO96" s="123">
        <f t="shared" si="72"/>
        <v>38</v>
      </c>
      <c r="BP96" s="70">
        <f t="shared" si="73"/>
        <v>38</v>
      </c>
      <c r="BQ96" s="138">
        <v>4</v>
      </c>
      <c r="BR96" s="138">
        <v>30</v>
      </c>
    </row>
    <row r="97" spans="1:73" s="63" customFormat="1" ht="19.5" hidden="1" thickBot="1" x14ac:dyDescent="0.35">
      <c r="A97" s="67" t="s">
        <v>2</v>
      </c>
      <c r="B97" s="67" t="s">
        <v>3</v>
      </c>
      <c r="C97" s="129" t="s">
        <v>13</v>
      </c>
      <c r="D97" s="274">
        <v>815</v>
      </c>
      <c r="E97" s="148"/>
      <c r="F97" s="16">
        <v>77.900000000000006</v>
      </c>
      <c r="G97" s="18">
        <f t="shared" si="51"/>
        <v>8</v>
      </c>
      <c r="H97" s="117">
        <f t="shared" si="52"/>
        <v>0</v>
      </c>
      <c r="I97" s="68" t="s">
        <v>283</v>
      </c>
      <c r="J97" s="69">
        <f t="shared" si="53"/>
        <v>8</v>
      </c>
      <c r="K97" s="24">
        <v>1</v>
      </c>
      <c r="L97" s="24">
        <v>0</v>
      </c>
      <c r="M97" s="24">
        <v>0</v>
      </c>
      <c r="N97" s="24">
        <v>0</v>
      </c>
      <c r="O97" s="24">
        <v>0</v>
      </c>
      <c r="P97" s="24">
        <v>0</v>
      </c>
      <c r="Q97" s="24">
        <v>0</v>
      </c>
      <c r="R97" s="17">
        <v>0</v>
      </c>
      <c r="S97" s="24">
        <v>0</v>
      </c>
      <c r="T97" s="24">
        <v>0</v>
      </c>
      <c r="U97" s="24">
        <v>0</v>
      </c>
      <c r="V97" s="157">
        <v>1452</v>
      </c>
      <c r="W97" s="157">
        <v>1452</v>
      </c>
      <c r="X97" s="84">
        <v>0</v>
      </c>
      <c r="Y97" s="84">
        <v>0</v>
      </c>
      <c r="Z97" s="84">
        <v>0</v>
      </c>
      <c r="AA97" s="168">
        <v>0</v>
      </c>
      <c r="AB97" s="168">
        <v>0</v>
      </c>
      <c r="AC97" s="168">
        <v>0</v>
      </c>
      <c r="AD97" s="88">
        <v>0</v>
      </c>
      <c r="AE97" s="88">
        <v>0</v>
      </c>
      <c r="AF97" s="88">
        <v>0</v>
      </c>
      <c r="AG97" s="80">
        <v>0</v>
      </c>
      <c r="AH97" s="89">
        <f t="shared" si="54"/>
        <v>0</v>
      </c>
      <c r="AI97" s="13">
        <f t="shared" si="55"/>
        <v>43.56</v>
      </c>
      <c r="AJ97" s="13">
        <f t="shared" si="56"/>
        <v>21</v>
      </c>
      <c r="AK97" s="18">
        <v>0</v>
      </c>
      <c r="AL97" s="13">
        <v>21</v>
      </c>
      <c r="AM97" s="50">
        <f t="shared" si="57"/>
        <v>1.3068</v>
      </c>
      <c r="AN97" s="104">
        <f t="shared" si="58"/>
        <v>0.39204</v>
      </c>
      <c r="AO97" s="102">
        <f t="shared" si="59"/>
        <v>0.22215599999999999</v>
      </c>
      <c r="AP97" s="159">
        <f t="shared" si="60"/>
        <v>51.790633608815426</v>
      </c>
      <c r="AQ97" s="18">
        <f t="shared" si="61"/>
        <v>5</v>
      </c>
      <c r="AR97" s="130">
        <f t="shared" si="62"/>
        <v>8</v>
      </c>
      <c r="AS97" s="19">
        <f t="shared" si="63"/>
        <v>48.209366391184574</v>
      </c>
      <c r="AT97" s="107">
        <f t="shared" si="64"/>
        <v>235.70503067484663</v>
      </c>
      <c r="AU97" s="100">
        <f t="shared" si="65"/>
        <v>0</v>
      </c>
      <c r="AV97" s="277">
        <f t="shared" si="66"/>
        <v>0</v>
      </c>
      <c r="AW97" s="48">
        <f t="shared" si="67"/>
        <v>100</v>
      </c>
      <c r="AX97" s="18">
        <f t="shared" si="68"/>
        <v>10</v>
      </c>
      <c r="AY97" s="117">
        <f t="shared" si="69"/>
        <v>25</v>
      </c>
      <c r="AZ97" s="151">
        <v>0</v>
      </c>
      <c r="BA97" s="21">
        <f t="shared" si="70"/>
        <v>0</v>
      </c>
      <c r="BB97" s="20">
        <v>0</v>
      </c>
      <c r="BC97" s="36" t="s">
        <v>365</v>
      </c>
      <c r="BD97" s="20">
        <v>1</v>
      </c>
      <c r="BE97" s="20">
        <f t="shared" si="50"/>
        <v>8</v>
      </c>
      <c r="BF97" s="20">
        <v>2</v>
      </c>
      <c r="BG97" s="20">
        <f t="shared" si="74"/>
        <v>16</v>
      </c>
      <c r="BH97" s="20">
        <v>0</v>
      </c>
      <c r="BI97" s="20">
        <v>1</v>
      </c>
      <c r="BJ97" s="20">
        <v>0</v>
      </c>
      <c r="BK97" s="20">
        <v>0</v>
      </c>
      <c r="BL97" s="20" t="s">
        <v>356</v>
      </c>
      <c r="BM97" s="20" t="s">
        <v>357</v>
      </c>
      <c r="BN97" s="71">
        <f t="shared" si="71"/>
        <v>31</v>
      </c>
      <c r="BO97" s="120">
        <f t="shared" si="72"/>
        <v>41</v>
      </c>
      <c r="BP97" s="70">
        <f t="shared" si="73"/>
        <v>41</v>
      </c>
      <c r="BQ97" s="138">
        <v>5</v>
      </c>
      <c r="BR97" s="138">
        <v>27</v>
      </c>
    </row>
    <row r="98" spans="1:73" s="63" customFormat="1" ht="19.5" hidden="1" thickBot="1" x14ac:dyDescent="0.35">
      <c r="A98" s="67" t="s">
        <v>124</v>
      </c>
      <c r="B98" s="67" t="s">
        <v>145</v>
      </c>
      <c r="C98" s="129" t="s">
        <v>159</v>
      </c>
      <c r="D98" s="274">
        <v>2865</v>
      </c>
      <c r="E98" s="148"/>
      <c r="F98" s="16">
        <v>59.1</v>
      </c>
      <c r="G98" s="18">
        <f t="shared" si="51"/>
        <v>5</v>
      </c>
      <c r="H98" s="117">
        <f t="shared" si="52"/>
        <v>0</v>
      </c>
      <c r="I98" s="68" t="s">
        <v>284</v>
      </c>
      <c r="J98" s="69">
        <f t="shared" si="53"/>
        <v>5</v>
      </c>
      <c r="K98" s="17">
        <v>2</v>
      </c>
      <c r="L98" s="17">
        <v>0</v>
      </c>
      <c r="M98" s="17">
        <v>0</v>
      </c>
      <c r="N98" s="17">
        <v>0</v>
      </c>
      <c r="O98" s="17">
        <v>0</v>
      </c>
      <c r="P98" s="17">
        <v>0</v>
      </c>
      <c r="Q98" s="17">
        <v>0</v>
      </c>
      <c r="R98" s="17">
        <v>0</v>
      </c>
      <c r="S98" s="17">
        <v>0</v>
      </c>
      <c r="T98" s="17">
        <v>0</v>
      </c>
      <c r="U98" s="17">
        <v>0</v>
      </c>
      <c r="V98" s="157">
        <v>7211</v>
      </c>
      <c r="W98" s="157">
        <v>7211</v>
      </c>
      <c r="X98" s="84">
        <v>1</v>
      </c>
      <c r="Y98" s="84">
        <v>0</v>
      </c>
      <c r="Z98" s="84">
        <v>0</v>
      </c>
      <c r="AA98" s="168">
        <v>0</v>
      </c>
      <c r="AB98" s="168">
        <v>0</v>
      </c>
      <c r="AC98" s="168">
        <v>0</v>
      </c>
      <c r="AD98" s="88">
        <v>0</v>
      </c>
      <c r="AE98" s="88">
        <v>0</v>
      </c>
      <c r="AF98" s="88">
        <v>0</v>
      </c>
      <c r="AG98" s="80">
        <v>0</v>
      </c>
      <c r="AH98" s="89">
        <f t="shared" si="54"/>
        <v>1</v>
      </c>
      <c r="AI98" s="13">
        <f t="shared" si="55"/>
        <v>216.33</v>
      </c>
      <c r="AJ98" s="13">
        <f t="shared" si="56"/>
        <v>106</v>
      </c>
      <c r="AK98" s="18">
        <v>2</v>
      </c>
      <c r="AL98" s="13">
        <v>104</v>
      </c>
      <c r="AM98" s="50">
        <f t="shared" si="57"/>
        <v>6.4899000000000004</v>
      </c>
      <c r="AN98" s="104">
        <f t="shared" si="58"/>
        <v>1.9469700000000001</v>
      </c>
      <c r="AO98" s="102">
        <f t="shared" si="59"/>
        <v>1.1032830000000002</v>
      </c>
      <c r="AP98" s="159">
        <f t="shared" si="60"/>
        <v>51.000785836453566</v>
      </c>
      <c r="AQ98" s="18">
        <f t="shared" si="61"/>
        <v>5</v>
      </c>
      <c r="AR98" s="117">
        <f t="shared" si="62"/>
        <v>8</v>
      </c>
      <c r="AS98" s="19">
        <f t="shared" si="63"/>
        <v>48.999214163546426</v>
      </c>
      <c r="AT98" s="107">
        <f t="shared" si="64"/>
        <v>332.9896335078534</v>
      </c>
      <c r="AU98" s="100">
        <f t="shared" si="65"/>
        <v>34.904013961605585</v>
      </c>
      <c r="AV98" s="276">
        <f t="shared" si="66"/>
        <v>34.904013961605585</v>
      </c>
      <c r="AW98" s="48">
        <f t="shared" si="67"/>
        <v>89.51798781424155</v>
      </c>
      <c r="AX98" s="18">
        <f t="shared" si="68"/>
        <v>8</v>
      </c>
      <c r="AY98" s="117">
        <f t="shared" si="69"/>
        <v>20</v>
      </c>
      <c r="AZ98" s="151">
        <v>0</v>
      </c>
      <c r="BA98" s="21">
        <f t="shared" si="70"/>
        <v>0</v>
      </c>
      <c r="BB98" s="20">
        <v>0</v>
      </c>
      <c r="BC98" s="36" t="s">
        <v>323</v>
      </c>
      <c r="BD98" s="20">
        <v>2</v>
      </c>
      <c r="BE98" s="20">
        <f t="shared" si="50"/>
        <v>16</v>
      </c>
      <c r="BF98" s="20">
        <v>4</v>
      </c>
      <c r="BG98" s="20">
        <f t="shared" si="74"/>
        <v>32</v>
      </c>
      <c r="BH98" s="28">
        <v>0</v>
      </c>
      <c r="BI98" s="28">
        <v>5</v>
      </c>
      <c r="BJ98" s="28">
        <v>0</v>
      </c>
      <c r="BK98" s="28">
        <v>0</v>
      </c>
      <c r="BL98" s="51" t="s">
        <v>308</v>
      </c>
      <c r="BM98" s="51" t="s">
        <v>308</v>
      </c>
      <c r="BN98" s="76">
        <f t="shared" si="71"/>
        <v>23</v>
      </c>
      <c r="BO98" s="123">
        <f t="shared" si="72"/>
        <v>33</v>
      </c>
      <c r="BP98" s="71">
        <f t="shared" si="73"/>
        <v>33</v>
      </c>
      <c r="BQ98" s="138">
        <v>38</v>
      </c>
      <c r="BR98" s="138">
        <v>14</v>
      </c>
    </row>
    <row r="99" spans="1:73" s="63" customFormat="1" ht="19.5" hidden="1" thickBot="1" x14ac:dyDescent="0.35">
      <c r="A99" s="67" t="s">
        <v>216</v>
      </c>
      <c r="B99" s="67" t="s">
        <v>245</v>
      </c>
      <c r="C99" s="129" t="s">
        <v>255</v>
      </c>
      <c r="D99" s="274">
        <v>4021</v>
      </c>
      <c r="E99" s="148"/>
      <c r="F99" s="20">
        <v>271.5</v>
      </c>
      <c r="G99" s="18">
        <f t="shared" si="51"/>
        <v>10</v>
      </c>
      <c r="H99" s="117">
        <f t="shared" si="52"/>
        <v>3</v>
      </c>
      <c r="I99" s="68" t="s">
        <v>283</v>
      </c>
      <c r="J99" s="69">
        <f t="shared" si="53"/>
        <v>8</v>
      </c>
      <c r="K99" s="17">
        <v>1</v>
      </c>
      <c r="L99" s="17">
        <v>0</v>
      </c>
      <c r="M99" s="17">
        <v>0</v>
      </c>
      <c r="N99" s="17">
        <v>0</v>
      </c>
      <c r="O99" s="17">
        <v>0</v>
      </c>
      <c r="P99" s="17">
        <v>0</v>
      </c>
      <c r="Q99" s="17">
        <v>0</v>
      </c>
      <c r="R99" s="17">
        <v>0</v>
      </c>
      <c r="S99" s="17">
        <v>0</v>
      </c>
      <c r="T99" s="17">
        <v>0</v>
      </c>
      <c r="U99" s="17">
        <v>0</v>
      </c>
      <c r="V99" s="157">
        <v>3249</v>
      </c>
      <c r="W99" s="157">
        <v>3249</v>
      </c>
      <c r="X99" s="84">
        <v>0</v>
      </c>
      <c r="Y99" s="84">
        <v>0</v>
      </c>
      <c r="Z99" s="84">
        <v>0</v>
      </c>
      <c r="AA99" s="168">
        <v>0</v>
      </c>
      <c r="AB99" s="168">
        <v>0</v>
      </c>
      <c r="AC99" s="168">
        <v>0</v>
      </c>
      <c r="AD99" s="88">
        <v>1</v>
      </c>
      <c r="AE99" s="88">
        <v>0</v>
      </c>
      <c r="AF99" s="88">
        <v>0</v>
      </c>
      <c r="AG99" s="80">
        <v>0</v>
      </c>
      <c r="AH99" s="89">
        <f t="shared" si="54"/>
        <v>1</v>
      </c>
      <c r="AI99" s="13">
        <f t="shared" si="55"/>
        <v>97.47</v>
      </c>
      <c r="AJ99" s="13">
        <f t="shared" si="56"/>
        <v>48</v>
      </c>
      <c r="AK99" s="18">
        <v>0</v>
      </c>
      <c r="AL99" s="13">
        <v>48</v>
      </c>
      <c r="AM99" s="50">
        <f t="shared" si="57"/>
        <v>2.9240999999999997</v>
      </c>
      <c r="AN99" s="104">
        <f t="shared" si="58"/>
        <v>0.87722999999999984</v>
      </c>
      <c r="AO99" s="102">
        <f t="shared" si="59"/>
        <v>0.49709699999999996</v>
      </c>
      <c r="AP99" s="159">
        <f t="shared" si="60"/>
        <v>50.754078177900894</v>
      </c>
      <c r="AQ99" s="18">
        <f t="shared" si="61"/>
        <v>5</v>
      </c>
      <c r="AR99" s="117">
        <f t="shared" si="62"/>
        <v>8</v>
      </c>
      <c r="AS99" s="19">
        <f t="shared" si="63"/>
        <v>49.245921822099106</v>
      </c>
      <c r="AT99" s="107">
        <f t="shared" si="64"/>
        <v>106.89945287241979</v>
      </c>
      <c r="AU99" s="100">
        <f t="shared" si="65"/>
        <v>0</v>
      </c>
      <c r="AV99" s="276">
        <f t="shared" si="66"/>
        <v>24.869435463814973</v>
      </c>
      <c r="AW99" s="48">
        <f t="shared" si="67"/>
        <v>76.735675632039332</v>
      </c>
      <c r="AX99" s="18">
        <f t="shared" si="68"/>
        <v>8</v>
      </c>
      <c r="AY99" s="117">
        <f t="shared" si="69"/>
        <v>20</v>
      </c>
      <c r="AZ99" s="151">
        <v>0</v>
      </c>
      <c r="BA99" s="21">
        <f t="shared" si="70"/>
        <v>0</v>
      </c>
      <c r="BB99" s="20">
        <v>0</v>
      </c>
      <c r="BC99" s="36"/>
      <c r="BD99" s="20">
        <v>1</v>
      </c>
      <c r="BE99" s="20">
        <f t="shared" ref="BE99:BE130" si="75">+BD99*8</f>
        <v>8</v>
      </c>
      <c r="BF99" s="20">
        <v>2</v>
      </c>
      <c r="BG99" s="20">
        <f t="shared" si="74"/>
        <v>16</v>
      </c>
      <c r="BH99" s="20">
        <v>0</v>
      </c>
      <c r="BI99" s="20">
        <v>4</v>
      </c>
      <c r="BJ99" s="20">
        <v>5</v>
      </c>
      <c r="BK99" s="28">
        <v>0</v>
      </c>
      <c r="BL99" s="31" t="s">
        <v>308</v>
      </c>
      <c r="BM99" s="31" t="s">
        <v>309</v>
      </c>
      <c r="BN99" s="70">
        <f t="shared" si="71"/>
        <v>36</v>
      </c>
      <c r="BO99" s="123">
        <f t="shared" si="72"/>
        <v>44</v>
      </c>
      <c r="BP99" s="71">
        <f t="shared" si="73"/>
        <v>39</v>
      </c>
      <c r="BQ99" s="138">
        <v>20</v>
      </c>
      <c r="BR99" s="138">
        <v>54</v>
      </c>
    </row>
    <row r="100" spans="1:73" s="63" customFormat="1" ht="19.5" hidden="1" thickBot="1" x14ac:dyDescent="0.35">
      <c r="A100" s="67" t="s">
        <v>124</v>
      </c>
      <c r="B100" s="67" t="s">
        <v>125</v>
      </c>
      <c r="C100" s="129" t="s">
        <v>139</v>
      </c>
      <c r="D100" s="274">
        <v>4370</v>
      </c>
      <c r="E100" s="148"/>
      <c r="F100" s="16">
        <v>85.3</v>
      </c>
      <c r="G100" s="18">
        <f t="shared" si="51"/>
        <v>8</v>
      </c>
      <c r="H100" s="117">
        <f t="shared" si="52"/>
        <v>0</v>
      </c>
      <c r="I100" s="68" t="s">
        <v>284</v>
      </c>
      <c r="J100" s="69">
        <f t="shared" si="53"/>
        <v>5</v>
      </c>
      <c r="K100" s="17">
        <v>1</v>
      </c>
      <c r="L100" s="17">
        <v>0</v>
      </c>
      <c r="M100" s="17">
        <v>0</v>
      </c>
      <c r="N100" s="17">
        <v>0</v>
      </c>
      <c r="O100" s="17">
        <v>0</v>
      </c>
      <c r="P100" s="17">
        <v>0</v>
      </c>
      <c r="Q100" s="17">
        <v>0</v>
      </c>
      <c r="R100" s="17">
        <v>0</v>
      </c>
      <c r="S100" s="17">
        <v>0</v>
      </c>
      <c r="T100" s="17">
        <v>0</v>
      </c>
      <c r="U100" s="17">
        <v>0</v>
      </c>
      <c r="V100" s="157">
        <v>2490</v>
      </c>
      <c r="W100" s="157">
        <v>2490</v>
      </c>
      <c r="X100" s="84">
        <v>1</v>
      </c>
      <c r="Y100" s="84">
        <v>0</v>
      </c>
      <c r="Z100" s="84">
        <v>0</v>
      </c>
      <c r="AA100" s="168">
        <v>0</v>
      </c>
      <c r="AB100" s="168">
        <v>0</v>
      </c>
      <c r="AC100" s="168">
        <v>0</v>
      </c>
      <c r="AD100" s="88">
        <v>0</v>
      </c>
      <c r="AE100" s="88">
        <v>0</v>
      </c>
      <c r="AF100" s="88">
        <v>0</v>
      </c>
      <c r="AG100" s="80">
        <v>0</v>
      </c>
      <c r="AH100" s="89">
        <f t="shared" si="54"/>
        <v>1</v>
      </c>
      <c r="AI100" s="13">
        <f t="shared" si="55"/>
        <v>74.7</v>
      </c>
      <c r="AJ100" s="13">
        <f t="shared" si="56"/>
        <v>40</v>
      </c>
      <c r="AK100" s="18">
        <v>0</v>
      </c>
      <c r="AL100" s="13">
        <v>40</v>
      </c>
      <c r="AM100" s="50">
        <f t="shared" si="57"/>
        <v>2.2410000000000001</v>
      </c>
      <c r="AN100" s="104">
        <f t="shared" si="58"/>
        <v>0.67230000000000001</v>
      </c>
      <c r="AO100" s="102">
        <f t="shared" si="59"/>
        <v>0.38097000000000003</v>
      </c>
      <c r="AP100" s="159">
        <f t="shared" si="60"/>
        <v>46.452476572958503</v>
      </c>
      <c r="AQ100" s="18">
        <f t="shared" si="61"/>
        <v>3</v>
      </c>
      <c r="AR100" s="117">
        <f t="shared" si="62"/>
        <v>3</v>
      </c>
      <c r="AS100" s="19">
        <f t="shared" si="63"/>
        <v>53.547523427041497</v>
      </c>
      <c r="AT100" s="107">
        <f t="shared" si="64"/>
        <v>75.383752860411903</v>
      </c>
      <c r="AU100" s="100">
        <f t="shared" si="65"/>
        <v>22.883295194508012</v>
      </c>
      <c r="AV100" s="277">
        <f t="shared" si="66"/>
        <v>22.883295194508012</v>
      </c>
      <c r="AW100" s="48">
        <f t="shared" si="67"/>
        <v>69.644261095781474</v>
      </c>
      <c r="AX100" s="18">
        <f t="shared" si="68"/>
        <v>5</v>
      </c>
      <c r="AY100" s="117">
        <f t="shared" si="69"/>
        <v>8</v>
      </c>
      <c r="AZ100" s="151">
        <v>0</v>
      </c>
      <c r="BA100" s="21">
        <f t="shared" si="70"/>
        <v>0</v>
      </c>
      <c r="BB100" s="20">
        <v>0</v>
      </c>
      <c r="BC100" s="36" t="s">
        <v>313</v>
      </c>
      <c r="BD100" s="20">
        <v>2</v>
      </c>
      <c r="BE100" s="20">
        <f t="shared" si="75"/>
        <v>16</v>
      </c>
      <c r="BF100" s="20">
        <v>2</v>
      </c>
      <c r="BG100" s="20">
        <f t="shared" si="74"/>
        <v>16</v>
      </c>
      <c r="BH100" s="28">
        <v>0</v>
      </c>
      <c r="BI100" s="28">
        <v>7</v>
      </c>
      <c r="BJ100" s="28">
        <v>10</v>
      </c>
      <c r="BK100" s="20">
        <v>0</v>
      </c>
      <c r="BL100" s="28" t="s">
        <v>308</v>
      </c>
      <c r="BM100" s="28" t="s">
        <v>309</v>
      </c>
      <c r="BN100" s="70">
        <f t="shared" si="71"/>
        <v>31</v>
      </c>
      <c r="BO100" s="123">
        <f t="shared" si="72"/>
        <v>26</v>
      </c>
      <c r="BP100" s="71">
        <f t="shared" si="73"/>
        <v>16</v>
      </c>
      <c r="BQ100" s="138">
        <v>20</v>
      </c>
      <c r="BR100" s="138">
        <v>39</v>
      </c>
    </row>
    <row r="101" spans="1:73" s="63" customFormat="1" ht="19.5" hidden="1" thickBot="1" x14ac:dyDescent="0.35">
      <c r="A101" s="67" t="s">
        <v>216</v>
      </c>
      <c r="B101" s="67" t="s">
        <v>245</v>
      </c>
      <c r="C101" s="129" t="s">
        <v>264</v>
      </c>
      <c r="D101" s="274">
        <v>2901</v>
      </c>
      <c r="E101" s="148"/>
      <c r="F101" s="20">
        <v>415</v>
      </c>
      <c r="G101" s="18">
        <f t="shared" si="51"/>
        <v>10</v>
      </c>
      <c r="H101" s="117">
        <f t="shared" si="52"/>
        <v>3</v>
      </c>
      <c r="I101" s="68" t="s">
        <v>284</v>
      </c>
      <c r="J101" s="69">
        <f t="shared" si="53"/>
        <v>5</v>
      </c>
      <c r="K101" s="17">
        <v>1</v>
      </c>
      <c r="L101" s="17">
        <v>0</v>
      </c>
      <c r="M101" s="17">
        <v>0</v>
      </c>
      <c r="N101" s="17">
        <v>0</v>
      </c>
      <c r="O101" s="17">
        <v>0</v>
      </c>
      <c r="P101" s="17">
        <v>0</v>
      </c>
      <c r="Q101" s="17">
        <v>0</v>
      </c>
      <c r="R101" s="17">
        <v>0</v>
      </c>
      <c r="S101" s="17">
        <v>0</v>
      </c>
      <c r="T101" s="17">
        <v>0</v>
      </c>
      <c r="U101" s="17">
        <v>0</v>
      </c>
      <c r="V101" s="157">
        <v>2173</v>
      </c>
      <c r="W101" s="157">
        <v>2173</v>
      </c>
      <c r="X101" s="84">
        <v>0</v>
      </c>
      <c r="Y101" s="84">
        <v>0</v>
      </c>
      <c r="Z101" s="84">
        <v>0</v>
      </c>
      <c r="AA101" s="168">
        <v>0</v>
      </c>
      <c r="AB101" s="168">
        <v>0</v>
      </c>
      <c r="AC101" s="168">
        <v>0</v>
      </c>
      <c r="AD101" s="88">
        <v>0</v>
      </c>
      <c r="AE101" s="88">
        <v>0</v>
      </c>
      <c r="AF101" s="88">
        <v>0</v>
      </c>
      <c r="AG101" s="80">
        <v>0</v>
      </c>
      <c r="AH101" s="89">
        <f t="shared" si="54"/>
        <v>0</v>
      </c>
      <c r="AI101" s="13">
        <f t="shared" si="55"/>
        <v>65.19</v>
      </c>
      <c r="AJ101" s="13">
        <f t="shared" si="56"/>
        <v>36</v>
      </c>
      <c r="AK101" s="18">
        <v>0</v>
      </c>
      <c r="AL101" s="13">
        <v>36</v>
      </c>
      <c r="AM101" s="50">
        <f t="shared" si="57"/>
        <v>1.9557</v>
      </c>
      <c r="AN101" s="104">
        <f t="shared" si="58"/>
        <v>0.58670999999999995</v>
      </c>
      <c r="AO101" s="102">
        <f t="shared" si="59"/>
        <v>0.33246899999999996</v>
      </c>
      <c r="AP101" s="159">
        <f t="shared" si="60"/>
        <v>44.776806258628618</v>
      </c>
      <c r="AQ101" s="18">
        <f t="shared" si="61"/>
        <v>3</v>
      </c>
      <c r="AR101" s="117">
        <f t="shared" si="62"/>
        <v>3</v>
      </c>
      <c r="AS101" s="19">
        <f t="shared" si="63"/>
        <v>55.223193741371382</v>
      </c>
      <c r="AT101" s="107">
        <f t="shared" si="64"/>
        <v>99.099586349534633</v>
      </c>
      <c r="AU101" s="100">
        <f t="shared" si="65"/>
        <v>0</v>
      </c>
      <c r="AV101" s="277">
        <f t="shared" si="66"/>
        <v>0</v>
      </c>
      <c r="AW101" s="48">
        <f t="shared" si="67"/>
        <v>100</v>
      </c>
      <c r="AX101" s="18">
        <f t="shared" si="68"/>
        <v>10</v>
      </c>
      <c r="AY101" s="117">
        <f t="shared" si="69"/>
        <v>25</v>
      </c>
      <c r="AZ101" s="151">
        <v>0</v>
      </c>
      <c r="BA101" s="21">
        <f t="shared" si="70"/>
        <v>0</v>
      </c>
      <c r="BB101" s="20">
        <v>0</v>
      </c>
      <c r="BC101" s="36"/>
      <c r="BD101" s="20">
        <v>1</v>
      </c>
      <c r="BE101" s="20">
        <f t="shared" si="75"/>
        <v>8</v>
      </c>
      <c r="BF101" s="20">
        <v>1</v>
      </c>
      <c r="BG101" s="20">
        <f t="shared" si="74"/>
        <v>8</v>
      </c>
      <c r="BH101" s="20">
        <v>0</v>
      </c>
      <c r="BI101" s="20">
        <v>2</v>
      </c>
      <c r="BJ101" s="20">
        <v>5</v>
      </c>
      <c r="BK101" s="20">
        <v>0</v>
      </c>
      <c r="BL101" s="20" t="s">
        <v>308</v>
      </c>
      <c r="BM101" s="20" t="s">
        <v>309</v>
      </c>
      <c r="BN101" s="71">
        <f t="shared" si="71"/>
        <v>33</v>
      </c>
      <c r="BO101" s="123">
        <f t="shared" si="72"/>
        <v>41</v>
      </c>
      <c r="BP101" s="71">
        <f t="shared" si="73"/>
        <v>36</v>
      </c>
      <c r="BQ101" s="138">
        <v>23</v>
      </c>
      <c r="BR101" s="138">
        <v>34</v>
      </c>
    </row>
    <row r="102" spans="1:73" s="63" customFormat="1" ht="19.5" hidden="1" thickBot="1" x14ac:dyDescent="0.35">
      <c r="A102" s="67" t="s">
        <v>2</v>
      </c>
      <c r="B102" s="67" t="s">
        <v>3</v>
      </c>
      <c r="C102" s="129" t="s">
        <v>23</v>
      </c>
      <c r="D102" s="274">
        <v>4420</v>
      </c>
      <c r="E102" s="148"/>
      <c r="F102" s="16">
        <v>114.7</v>
      </c>
      <c r="G102" s="18">
        <f t="shared" ref="G102:G133" si="76">IFERROR(IF(F102&lt;10,0,IF(F102&lt;50,3,IF(F102&lt;75,5,IF(F102&lt;100,8,10)))),"")</f>
        <v>10</v>
      </c>
      <c r="H102" s="117">
        <f t="shared" ref="H102:H112" si="77">IFERROR(IF(F102&lt;100,0,IF(F102&lt;500,3,IF(F102&lt;1000,5,IF(F102&lt;2000,8,10)))),"")</f>
        <v>3</v>
      </c>
      <c r="I102" s="68" t="s">
        <v>283</v>
      </c>
      <c r="J102" s="69">
        <f t="shared" ref="J102:J133" si="78">VLOOKUP(I102,ponderacion,2,FALSE)</f>
        <v>8</v>
      </c>
      <c r="K102" s="24">
        <v>2</v>
      </c>
      <c r="L102" s="24">
        <v>1</v>
      </c>
      <c r="M102" s="24">
        <v>0</v>
      </c>
      <c r="N102" s="24">
        <v>0</v>
      </c>
      <c r="O102" s="24">
        <v>0</v>
      </c>
      <c r="P102" s="24">
        <v>0</v>
      </c>
      <c r="Q102" s="24">
        <v>0</v>
      </c>
      <c r="R102" s="17">
        <v>0</v>
      </c>
      <c r="S102" s="24">
        <v>0</v>
      </c>
      <c r="T102" s="24">
        <v>0</v>
      </c>
      <c r="U102" s="24">
        <v>0</v>
      </c>
      <c r="V102" s="157">
        <v>5894</v>
      </c>
      <c r="W102" s="157">
        <v>5894</v>
      </c>
      <c r="X102" s="84">
        <v>4</v>
      </c>
      <c r="Y102" s="84">
        <v>0</v>
      </c>
      <c r="Z102" s="84">
        <v>0</v>
      </c>
      <c r="AA102" s="168">
        <v>0</v>
      </c>
      <c r="AB102" s="168">
        <v>0</v>
      </c>
      <c r="AC102" s="168">
        <v>0</v>
      </c>
      <c r="AD102" s="88">
        <v>1</v>
      </c>
      <c r="AE102" s="88">
        <v>0</v>
      </c>
      <c r="AF102" s="88">
        <v>0</v>
      </c>
      <c r="AG102" s="80">
        <v>0</v>
      </c>
      <c r="AH102" s="89">
        <f t="shared" ref="AH102:AH133" si="79">SUM(X102:AG102)</f>
        <v>5</v>
      </c>
      <c r="AI102" s="13">
        <f t="shared" ref="AI102:AI112" si="80">+(V102*3)/100</f>
        <v>176.82</v>
      </c>
      <c r="AJ102" s="13">
        <f t="shared" ref="AJ102:AJ133" si="81">+AK102+AL102</f>
        <v>100</v>
      </c>
      <c r="AK102" s="18">
        <v>4</v>
      </c>
      <c r="AL102" s="13">
        <v>96</v>
      </c>
      <c r="AM102" s="50">
        <f t="shared" ref="AM102:AM112" si="82">(AI102*3)/100</f>
        <v>5.3046000000000006</v>
      </c>
      <c r="AN102" s="104">
        <f t="shared" ref="AN102:AN133" si="83">(AM102*30)/100</f>
        <v>1.5913800000000002</v>
      </c>
      <c r="AO102" s="102">
        <f t="shared" ref="AO102:AO112" si="84">(AM102*17)/100</f>
        <v>0.90178200000000008</v>
      </c>
      <c r="AP102" s="159">
        <f t="shared" ref="AP102:AP112" si="85">IFERROR(((AI102-AJ102)/AI102)*100,"")</f>
        <v>43.445311616332994</v>
      </c>
      <c r="AQ102" s="18">
        <f t="shared" ref="AQ102:AQ133" si="86">IFERROR(IF(AP102&lt;10,0,IF(AP102&lt;50,3,IF(AP102&lt;75,5,IF(AP102&lt;100,8,10)))),"")</f>
        <v>3</v>
      </c>
      <c r="AR102" s="130">
        <f t="shared" ref="AR102:AR112" si="87">IFERROR(IF(AP102&lt;10,0,IF(AP102&lt;50,3,IF(AP102&lt;75,8,IF(AP102&lt;100,20,25)))),"")</f>
        <v>3</v>
      </c>
      <c r="AS102" s="19">
        <f t="shared" ref="AS102:AS112" si="88">IFERROR(AJ102/AI102*100,0)</f>
        <v>56.554688383667006</v>
      </c>
      <c r="AT102" s="107">
        <f t="shared" ref="AT102:AT112" si="89">(SUM(AM102:AO102)/D102)*100000</f>
        <v>176.41995475113123</v>
      </c>
      <c r="AU102" s="100">
        <f t="shared" ref="AU102:AU112" si="90">((SUM(X102:Z102)/D102)*100000)</f>
        <v>90.497737556561091</v>
      </c>
      <c r="AV102" s="128">
        <f t="shared" ref="AV102:AV112" si="91">(AH102/D102)*100000</f>
        <v>113.12217194570137</v>
      </c>
      <c r="AW102" s="48">
        <f t="shared" ref="AW102:AW133" si="92">IFERROR(((AT102-AV102)/AT102)*100,"")</f>
        <v>35.879038113756224</v>
      </c>
      <c r="AX102" s="18">
        <f t="shared" ref="AX102:AX133" si="93">IFERROR(IF(AW102&lt;10,0,IF(AW102&lt;50,3,IF(AW102&lt;75,5,IF(AW102&lt;100,8,10)))),"")</f>
        <v>3</v>
      </c>
      <c r="AY102" s="117">
        <f t="shared" ref="AY102:AY112" si="94">IFERROR(IF(AW102&lt;10,0,IF(AW102&lt;50,3,IF(AW102&lt;75,8,IF(AW102&lt;100,20,25)))),"")</f>
        <v>3</v>
      </c>
      <c r="AZ102" s="151">
        <v>0</v>
      </c>
      <c r="BA102" s="21">
        <f t="shared" ref="BA102:BA133" si="95">(AZ102/D102)*100000</f>
        <v>0</v>
      </c>
      <c r="BB102" s="20">
        <v>0</v>
      </c>
      <c r="BC102" s="36" t="s">
        <v>364</v>
      </c>
      <c r="BD102" s="20">
        <v>1</v>
      </c>
      <c r="BE102" s="20">
        <f t="shared" si="75"/>
        <v>8</v>
      </c>
      <c r="BF102" s="20">
        <v>4</v>
      </c>
      <c r="BG102" s="20">
        <f t="shared" si="74"/>
        <v>32</v>
      </c>
      <c r="BH102" s="20">
        <v>0</v>
      </c>
      <c r="BI102" s="20">
        <v>7</v>
      </c>
      <c r="BJ102" s="20">
        <v>0</v>
      </c>
      <c r="BK102" s="20">
        <v>0</v>
      </c>
      <c r="BL102" s="20" t="s">
        <v>356</v>
      </c>
      <c r="BM102" s="20" t="s">
        <v>357</v>
      </c>
      <c r="BN102" s="71">
        <f t="shared" ref="BN102:BN112" si="96">+G102+J102+AQ102+AX102+BJ102</f>
        <v>24</v>
      </c>
      <c r="BO102" s="120">
        <f t="shared" ref="BO102:BO112" si="97">+H102+J102+AR102+AY102+BJ102</f>
        <v>17</v>
      </c>
      <c r="BP102" s="70">
        <f t="shared" ref="BP102:BP112" si="98">+H102+J102+AR102+AY102+BK102</f>
        <v>17</v>
      </c>
      <c r="BQ102" s="138">
        <v>42</v>
      </c>
      <c r="BR102" s="138">
        <v>56</v>
      </c>
    </row>
    <row r="103" spans="1:73" s="63" customFormat="1" ht="19.5" hidden="1" thickBot="1" x14ac:dyDescent="0.35">
      <c r="A103" s="67" t="s">
        <v>2</v>
      </c>
      <c r="B103" s="67" t="s">
        <v>3</v>
      </c>
      <c r="C103" s="129" t="s">
        <v>4</v>
      </c>
      <c r="D103" s="274">
        <v>1046</v>
      </c>
      <c r="E103" s="148"/>
      <c r="F103" s="16">
        <v>113.5</v>
      </c>
      <c r="G103" s="18">
        <f t="shared" si="76"/>
        <v>10</v>
      </c>
      <c r="H103" s="117">
        <f t="shared" si="77"/>
        <v>3</v>
      </c>
      <c r="I103" s="68" t="s">
        <v>284</v>
      </c>
      <c r="J103" s="69">
        <f t="shared" si="78"/>
        <v>5</v>
      </c>
      <c r="K103" s="24">
        <v>1</v>
      </c>
      <c r="L103" s="24">
        <v>1</v>
      </c>
      <c r="M103" s="24">
        <v>0</v>
      </c>
      <c r="N103" s="24">
        <v>0</v>
      </c>
      <c r="O103" s="24">
        <v>0</v>
      </c>
      <c r="P103" s="24">
        <v>0</v>
      </c>
      <c r="Q103" s="24">
        <v>0</v>
      </c>
      <c r="R103" s="24">
        <v>0</v>
      </c>
      <c r="S103" s="24">
        <v>0</v>
      </c>
      <c r="T103" s="24">
        <v>0</v>
      </c>
      <c r="U103" s="24">
        <v>0</v>
      </c>
      <c r="V103" s="157">
        <v>3153</v>
      </c>
      <c r="W103" s="157">
        <v>3153</v>
      </c>
      <c r="X103" s="84">
        <v>0</v>
      </c>
      <c r="Y103" s="84">
        <v>0</v>
      </c>
      <c r="Z103" s="84">
        <v>0</v>
      </c>
      <c r="AA103" s="168">
        <v>0</v>
      </c>
      <c r="AB103" s="168">
        <v>0</v>
      </c>
      <c r="AC103" s="168">
        <v>0</v>
      </c>
      <c r="AD103" s="88">
        <v>0</v>
      </c>
      <c r="AE103" s="88">
        <v>0</v>
      </c>
      <c r="AF103" s="88">
        <v>0</v>
      </c>
      <c r="AG103" s="80">
        <v>0</v>
      </c>
      <c r="AH103" s="89">
        <f t="shared" si="79"/>
        <v>0</v>
      </c>
      <c r="AI103" s="13">
        <f t="shared" si="80"/>
        <v>94.59</v>
      </c>
      <c r="AJ103" s="13">
        <f t="shared" si="81"/>
        <v>55</v>
      </c>
      <c r="AK103" s="18">
        <v>2</v>
      </c>
      <c r="AL103" s="13">
        <v>53</v>
      </c>
      <c r="AM103" s="50">
        <f t="shared" si="82"/>
        <v>2.8376999999999999</v>
      </c>
      <c r="AN103" s="104">
        <f t="shared" si="83"/>
        <v>0.85131000000000001</v>
      </c>
      <c r="AO103" s="102">
        <f t="shared" si="84"/>
        <v>0.48240899999999998</v>
      </c>
      <c r="AP103" s="159">
        <f t="shared" si="85"/>
        <v>41.854318638333865</v>
      </c>
      <c r="AQ103" s="18">
        <f t="shared" si="86"/>
        <v>3</v>
      </c>
      <c r="AR103" s="117">
        <f t="shared" si="87"/>
        <v>3</v>
      </c>
      <c r="AS103" s="19">
        <f t="shared" si="88"/>
        <v>58.145681361666135</v>
      </c>
      <c r="AT103" s="107">
        <f t="shared" si="89"/>
        <v>398.79722753346078</v>
      </c>
      <c r="AU103" s="100">
        <f t="shared" si="90"/>
        <v>0</v>
      </c>
      <c r="AV103" s="277">
        <f t="shared" si="91"/>
        <v>0</v>
      </c>
      <c r="AW103" s="48">
        <f t="shared" si="92"/>
        <v>100</v>
      </c>
      <c r="AX103" s="18">
        <f t="shared" si="93"/>
        <v>10</v>
      </c>
      <c r="AY103" s="117">
        <f t="shared" si="94"/>
        <v>25</v>
      </c>
      <c r="AZ103" s="151">
        <v>0</v>
      </c>
      <c r="BA103" s="21">
        <f t="shared" si="95"/>
        <v>0</v>
      </c>
      <c r="BB103" s="20">
        <v>1</v>
      </c>
      <c r="BC103" s="36"/>
      <c r="BD103" s="20">
        <v>1</v>
      </c>
      <c r="BE103" s="20">
        <f t="shared" si="75"/>
        <v>8</v>
      </c>
      <c r="BF103" s="20">
        <v>2</v>
      </c>
      <c r="BG103" s="20">
        <f t="shared" si="74"/>
        <v>16</v>
      </c>
      <c r="BH103" s="20">
        <v>1</v>
      </c>
      <c r="BI103" s="20">
        <v>2</v>
      </c>
      <c r="BJ103" s="20">
        <v>0</v>
      </c>
      <c r="BK103" s="20">
        <v>0</v>
      </c>
      <c r="BL103" s="20" t="s">
        <v>356</v>
      </c>
      <c r="BM103" s="20" t="s">
        <v>357</v>
      </c>
      <c r="BN103" s="71">
        <f t="shared" si="96"/>
        <v>28</v>
      </c>
      <c r="BO103" s="123">
        <f t="shared" si="97"/>
        <v>36</v>
      </c>
      <c r="BP103" s="71">
        <f t="shared" si="98"/>
        <v>36</v>
      </c>
      <c r="BQ103" s="138">
        <v>17</v>
      </c>
      <c r="BR103" s="138">
        <v>32</v>
      </c>
      <c r="BS103" s="62"/>
      <c r="BT103" s="62"/>
      <c r="BU103" s="62"/>
    </row>
    <row r="104" spans="1:73" s="63" customFormat="1" ht="19.5" hidden="1" thickBot="1" x14ac:dyDescent="0.35">
      <c r="A104" s="67" t="s">
        <v>79</v>
      </c>
      <c r="B104" s="67" t="s">
        <v>93</v>
      </c>
      <c r="C104" s="129" t="s">
        <v>102</v>
      </c>
      <c r="D104" s="274">
        <v>3404</v>
      </c>
      <c r="E104" s="148"/>
      <c r="F104" s="16">
        <v>48.7</v>
      </c>
      <c r="G104" s="18">
        <f t="shared" si="76"/>
        <v>3</v>
      </c>
      <c r="H104" s="117">
        <f t="shared" si="77"/>
        <v>0</v>
      </c>
      <c r="I104" s="68" t="s">
        <v>282</v>
      </c>
      <c r="J104" s="69">
        <f t="shared" si="78"/>
        <v>10</v>
      </c>
      <c r="K104" s="17">
        <v>2</v>
      </c>
      <c r="L104" s="17">
        <v>0</v>
      </c>
      <c r="M104" s="17">
        <v>0</v>
      </c>
      <c r="N104" s="17">
        <v>0</v>
      </c>
      <c r="O104" s="17">
        <v>0</v>
      </c>
      <c r="P104" s="17">
        <v>0</v>
      </c>
      <c r="Q104" s="17">
        <v>0</v>
      </c>
      <c r="R104" s="17">
        <v>0</v>
      </c>
      <c r="S104" s="17">
        <v>0</v>
      </c>
      <c r="T104" s="17">
        <v>0</v>
      </c>
      <c r="U104" s="17">
        <v>0</v>
      </c>
      <c r="V104" s="157">
        <v>3142</v>
      </c>
      <c r="W104" s="157">
        <v>3142</v>
      </c>
      <c r="X104" s="84">
        <v>4</v>
      </c>
      <c r="Y104" s="84">
        <v>0</v>
      </c>
      <c r="Z104" s="84">
        <v>0</v>
      </c>
      <c r="AA104" s="168">
        <v>0</v>
      </c>
      <c r="AB104" s="168">
        <v>0</v>
      </c>
      <c r="AC104" s="168">
        <v>0</v>
      </c>
      <c r="AD104" s="217">
        <v>0</v>
      </c>
      <c r="AE104" s="217">
        <v>0</v>
      </c>
      <c r="AF104" s="217">
        <v>0</v>
      </c>
      <c r="AG104" s="225">
        <v>1</v>
      </c>
      <c r="AH104" s="89">
        <f t="shared" si="79"/>
        <v>5</v>
      </c>
      <c r="AI104" s="13">
        <f t="shared" si="80"/>
        <v>94.26</v>
      </c>
      <c r="AJ104" s="13">
        <f t="shared" si="81"/>
        <v>56</v>
      </c>
      <c r="AK104" s="18">
        <v>4</v>
      </c>
      <c r="AL104" s="13">
        <v>52</v>
      </c>
      <c r="AM104" s="50">
        <f t="shared" si="82"/>
        <v>2.8278000000000003</v>
      </c>
      <c r="AN104" s="104">
        <f t="shared" si="83"/>
        <v>0.84833999999999998</v>
      </c>
      <c r="AO104" s="102">
        <f t="shared" si="84"/>
        <v>0.4807260000000001</v>
      </c>
      <c r="AP104" s="159">
        <f t="shared" si="85"/>
        <v>40.589857840016982</v>
      </c>
      <c r="AQ104" s="18">
        <f t="shared" si="86"/>
        <v>3</v>
      </c>
      <c r="AR104" s="117">
        <f t="shared" si="87"/>
        <v>3</v>
      </c>
      <c r="AS104" s="19">
        <f t="shared" si="88"/>
        <v>59.410142159983025</v>
      </c>
      <c r="AT104" s="107">
        <f t="shared" si="89"/>
        <v>122.11709753231492</v>
      </c>
      <c r="AU104" s="100">
        <f t="shared" si="90"/>
        <v>117.50881316098707</v>
      </c>
      <c r="AV104" s="128">
        <f t="shared" si="91"/>
        <v>146.88601645123384</v>
      </c>
      <c r="AW104" s="48">
        <f t="shared" si="92"/>
        <v>-20.282924684125021</v>
      </c>
      <c r="AX104" s="18">
        <f t="shared" si="93"/>
        <v>0</v>
      </c>
      <c r="AY104" s="117">
        <f t="shared" si="94"/>
        <v>0</v>
      </c>
      <c r="AZ104" s="151">
        <v>0</v>
      </c>
      <c r="BA104" s="21">
        <f t="shared" si="95"/>
        <v>0</v>
      </c>
      <c r="BB104" s="155">
        <v>0</v>
      </c>
      <c r="BC104" s="36"/>
      <c r="BD104" s="20">
        <v>1</v>
      </c>
      <c r="BE104" s="20">
        <f t="shared" si="75"/>
        <v>8</v>
      </c>
      <c r="BF104" s="20">
        <v>2</v>
      </c>
      <c r="BG104" s="20">
        <f t="shared" si="74"/>
        <v>16</v>
      </c>
      <c r="BH104" s="20">
        <v>0</v>
      </c>
      <c r="BI104" s="20">
        <v>9</v>
      </c>
      <c r="BJ104" s="20">
        <v>5</v>
      </c>
      <c r="BK104" s="20">
        <v>0</v>
      </c>
      <c r="BL104" s="20" t="s">
        <v>357</v>
      </c>
      <c r="BM104" s="20" t="s">
        <v>357</v>
      </c>
      <c r="BN104" s="71">
        <f t="shared" si="96"/>
        <v>21</v>
      </c>
      <c r="BO104" s="123">
        <f t="shared" si="97"/>
        <v>18</v>
      </c>
      <c r="BP104" s="71">
        <f t="shared" si="98"/>
        <v>13</v>
      </c>
      <c r="BQ104" s="138">
        <v>39</v>
      </c>
      <c r="BR104" s="138">
        <v>120</v>
      </c>
    </row>
    <row r="105" spans="1:73" s="63" customFormat="1" ht="19.5" hidden="1" thickBot="1" x14ac:dyDescent="0.35">
      <c r="A105" s="67" t="s">
        <v>124</v>
      </c>
      <c r="B105" s="67" t="s">
        <v>145</v>
      </c>
      <c r="C105" s="129" t="s">
        <v>162</v>
      </c>
      <c r="D105" s="274">
        <v>2029</v>
      </c>
      <c r="E105" s="148"/>
      <c r="F105" s="16">
        <v>73.2</v>
      </c>
      <c r="G105" s="18">
        <f t="shared" si="76"/>
        <v>5</v>
      </c>
      <c r="H105" s="117">
        <f t="shared" si="77"/>
        <v>0</v>
      </c>
      <c r="I105" s="68" t="s">
        <v>283</v>
      </c>
      <c r="J105" s="69">
        <f t="shared" si="78"/>
        <v>8</v>
      </c>
      <c r="K105" s="17">
        <v>1</v>
      </c>
      <c r="L105" s="17">
        <v>0</v>
      </c>
      <c r="M105" s="17">
        <v>0</v>
      </c>
      <c r="N105" s="17">
        <v>0</v>
      </c>
      <c r="O105" s="17">
        <v>0</v>
      </c>
      <c r="P105" s="17">
        <v>0</v>
      </c>
      <c r="Q105" s="17">
        <v>0</v>
      </c>
      <c r="R105" s="17">
        <v>0</v>
      </c>
      <c r="S105" s="17">
        <v>0</v>
      </c>
      <c r="T105" s="17">
        <v>0</v>
      </c>
      <c r="U105" s="17">
        <v>0</v>
      </c>
      <c r="V105" s="157">
        <v>1994</v>
      </c>
      <c r="W105" s="157">
        <v>1994</v>
      </c>
      <c r="X105" s="84">
        <v>0</v>
      </c>
      <c r="Y105" s="84">
        <v>0</v>
      </c>
      <c r="Z105" s="84">
        <v>0</v>
      </c>
      <c r="AA105" s="168">
        <v>0</v>
      </c>
      <c r="AB105" s="168">
        <v>0</v>
      </c>
      <c r="AC105" s="168">
        <v>0</v>
      </c>
      <c r="AD105" s="88">
        <v>0</v>
      </c>
      <c r="AE105" s="88">
        <v>0</v>
      </c>
      <c r="AF105" s="88">
        <v>0</v>
      </c>
      <c r="AG105" s="80">
        <v>0</v>
      </c>
      <c r="AH105" s="89">
        <f t="shared" si="79"/>
        <v>0</v>
      </c>
      <c r="AI105" s="13">
        <f t="shared" si="80"/>
        <v>59.82</v>
      </c>
      <c r="AJ105" s="13">
        <f t="shared" si="81"/>
        <v>37</v>
      </c>
      <c r="AK105" s="18">
        <v>0</v>
      </c>
      <c r="AL105" s="13">
        <v>37</v>
      </c>
      <c r="AM105" s="50">
        <f t="shared" si="82"/>
        <v>1.7946</v>
      </c>
      <c r="AN105" s="104">
        <f t="shared" si="83"/>
        <v>0.53837999999999997</v>
      </c>
      <c r="AO105" s="102">
        <f t="shared" si="84"/>
        <v>0.30508199999999996</v>
      </c>
      <c r="AP105" s="159">
        <f t="shared" si="85"/>
        <v>38.147776663323299</v>
      </c>
      <c r="AQ105" s="18">
        <f t="shared" si="86"/>
        <v>3</v>
      </c>
      <c r="AR105" s="117">
        <f t="shared" si="87"/>
        <v>3</v>
      </c>
      <c r="AS105" s="19">
        <f t="shared" si="88"/>
        <v>61.852223336676694</v>
      </c>
      <c r="AT105" s="107">
        <f t="shared" si="89"/>
        <v>130.01784130113359</v>
      </c>
      <c r="AU105" s="100">
        <f t="shared" si="90"/>
        <v>0</v>
      </c>
      <c r="AV105" s="277">
        <f t="shared" si="91"/>
        <v>0</v>
      </c>
      <c r="AW105" s="48">
        <f t="shared" si="92"/>
        <v>100</v>
      </c>
      <c r="AX105" s="18">
        <f t="shared" si="93"/>
        <v>10</v>
      </c>
      <c r="AY105" s="117">
        <f t="shared" si="94"/>
        <v>25</v>
      </c>
      <c r="AZ105" s="151">
        <v>0</v>
      </c>
      <c r="BA105" s="21">
        <f t="shared" si="95"/>
        <v>0</v>
      </c>
      <c r="BB105" s="20">
        <v>0</v>
      </c>
      <c r="BC105" s="36" t="s">
        <v>316</v>
      </c>
      <c r="BD105" s="20">
        <v>1</v>
      </c>
      <c r="BE105" s="20">
        <f t="shared" si="75"/>
        <v>8</v>
      </c>
      <c r="BF105" s="20">
        <v>2</v>
      </c>
      <c r="BG105" s="20">
        <f t="shared" si="74"/>
        <v>16</v>
      </c>
      <c r="BH105" s="28">
        <v>0</v>
      </c>
      <c r="BI105" s="28">
        <v>2</v>
      </c>
      <c r="BJ105" s="28">
        <v>0</v>
      </c>
      <c r="BK105" s="28">
        <v>0</v>
      </c>
      <c r="BL105" s="28" t="s">
        <v>308</v>
      </c>
      <c r="BM105" s="28" t="s">
        <v>308</v>
      </c>
      <c r="BN105" s="76">
        <f t="shared" si="96"/>
        <v>26</v>
      </c>
      <c r="BO105" s="123">
        <f t="shared" si="97"/>
        <v>36</v>
      </c>
      <c r="BP105" s="71">
        <f t="shared" si="98"/>
        <v>36</v>
      </c>
      <c r="BQ105" s="138">
        <v>5</v>
      </c>
      <c r="BR105" s="138">
        <v>5</v>
      </c>
      <c r="BS105" s="62"/>
      <c r="BT105" s="62"/>
      <c r="BU105" s="62"/>
    </row>
    <row r="106" spans="1:73" s="63" customFormat="1" ht="19.5" hidden="1" thickBot="1" x14ac:dyDescent="0.35">
      <c r="A106" s="67" t="s">
        <v>79</v>
      </c>
      <c r="B106" s="67" t="s">
        <v>93</v>
      </c>
      <c r="C106" s="129" t="s">
        <v>104</v>
      </c>
      <c r="D106" s="274">
        <v>4947</v>
      </c>
      <c r="E106" s="148"/>
      <c r="F106" s="22">
        <v>135</v>
      </c>
      <c r="G106" s="18">
        <f t="shared" si="76"/>
        <v>10</v>
      </c>
      <c r="H106" s="117">
        <f t="shared" si="77"/>
        <v>3</v>
      </c>
      <c r="I106" s="68" t="s">
        <v>283</v>
      </c>
      <c r="J106" s="69">
        <f t="shared" si="78"/>
        <v>8</v>
      </c>
      <c r="K106" s="17">
        <v>2</v>
      </c>
      <c r="L106" s="17">
        <v>0</v>
      </c>
      <c r="M106" s="17">
        <v>0</v>
      </c>
      <c r="N106" s="17">
        <v>0</v>
      </c>
      <c r="O106" s="17">
        <v>0</v>
      </c>
      <c r="P106" s="17">
        <v>0</v>
      </c>
      <c r="Q106" s="17">
        <v>0</v>
      </c>
      <c r="R106" s="17">
        <v>0</v>
      </c>
      <c r="S106" s="17">
        <v>0</v>
      </c>
      <c r="T106" s="17">
        <v>0</v>
      </c>
      <c r="U106" s="17">
        <v>0</v>
      </c>
      <c r="V106" s="157">
        <v>2743</v>
      </c>
      <c r="W106" s="157">
        <v>2743</v>
      </c>
      <c r="X106" s="84">
        <v>0</v>
      </c>
      <c r="Y106" s="84">
        <v>0</v>
      </c>
      <c r="Z106" s="84">
        <v>0</v>
      </c>
      <c r="AA106" s="168">
        <v>0</v>
      </c>
      <c r="AB106" s="168">
        <v>0</v>
      </c>
      <c r="AC106" s="168">
        <v>0</v>
      </c>
      <c r="AD106" s="88">
        <v>0</v>
      </c>
      <c r="AE106" s="88">
        <v>0</v>
      </c>
      <c r="AF106" s="88">
        <v>0</v>
      </c>
      <c r="AG106" s="80">
        <v>0</v>
      </c>
      <c r="AH106" s="89">
        <f t="shared" si="79"/>
        <v>0</v>
      </c>
      <c r="AI106" s="13">
        <f t="shared" si="80"/>
        <v>82.29</v>
      </c>
      <c r="AJ106" s="13">
        <f t="shared" si="81"/>
        <v>51</v>
      </c>
      <c r="AK106" s="18">
        <v>1</v>
      </c>
      <c r="AL106" s="13">
        <v>50</v>
      </c>
      <c r="AM106" s="50">
        <f t="shared" si="82"/>
        <v>2.4687000000000001</v>
      </c>
      <c r="AN106" s="104">
        <f t="shared" si="83"/>
        <v>0.7406100000000001</v>
      </c>
      <c r="AO106" s="102">
        <f t="shared" si="84"/>
        <v>0.41967900000000002</v>
      </c>
      <c r="AP106" s="159">
        <f t="shared" si="85"/>
        <v>38.024061246810064</v>
      </c>
      <c r="AQ106" s="18">
        <f t="shared" si="86"/>
        <v>3</v>
      </c>
      <c r="AR106" s="117">
        <f t="shared" si="87"/>
        <v>3</v>
      </c>
      <c r="AS106" s="19">
        <f t="shared" si="88"/>
        <v>61.975938753189929</v>
      </c>
      <c r="AT106" s="107">
        <f t="shared" si="89"/>
        <v>73.357368101879942</v>
      </c>
      <c r="AU106" s="100">
        <f t="shared" si="90"/>
        <v>0</v>
      </c>
      <c r="AV106" s="277">
        <f t="shared" si="91"/>
        <v>0</v>
      </c>
      <c r="AW106" s="48">
        <f t="shared" si="92"/>
        <v>100</v>
      </c>
      <c r="AX106" s="18">
        <f t="shared" si="93"/>
        <v>10</v>
      </c>
      <c r="AY106" s="117">
        <f t="shared" si="94"/>
        <v>25</v>
      </c>
      <c r="AZ106" s="151">
        <v>0</v>
      </c>
      <c r="BA106" s="21">
        <f t="shared" si="95"/>
        <v>0</v>
      </c>
      <c r="BB106" s="155">
        <v>0</v>
      </c>
      <c r="BC106" s="36"/>
      <c r="BD106" s="20">
        <v>2</v>
      </c>
      <c r="BE106" s="20">
        <f t="shared" si="75"/>
        <v>16</v>
      </c>
      <c r="BF106" s="20">
        <v>4</v>
      </c>
      <c r="BG106" s="20">
        <f t="shared" si="74"/>
        <v>32</v>
      </c>
      <c r="BH106" s="20">
        <v>0</v>
      </c>
      <c r="BI106" s="20">
        <v>11</v>
      </c>
      <c r="BJ106" s="20">
        <v>5</v>
      </c>
      <c r="BK106" s="20">
        <v>0</v>
      </c>
      <c r="BL106" s="20" t="s">
        <v>357</v>
      </c>
      <c r="BM106" s="20" t="s">
        <v>357</v>
      </c>
      <c r="BN106" s="70">
        <f t="shared" si="96"/>
        <v>36</v>
      </c>
      <c r="BO106" s="123">
        <f t="shared" si="97"/>
        <v>44</v>
      </c>
      <c r="BP106" s="71">
        <f t="shared" si="98"/>
        <v>39</v>
      </c>
      <c r="BQ106" s="138">
        <v>18</v>
      </c>
      <c r="BR106" s="138">
        <v>38</v>
      </c>
    </row>
    <row r="107" spans="1:73" s="63" customFormat="1" ht="19.5" hidden="1" thickBot="1" x14ac:dyDescent="0.35">
      <c r="A107" s="67" t="s">
        <v>124</v>
      </c>
      <c r="B107" s="67" t="s">
        <v>192</v>
      </c>
      <c r="C107" s="129" t="s">
        <v>199</v>
      </c>
      <c r="D107" s="274">
        <v>4818</v>
      </c>
      <c r="E107" s="148"/>
      <c r="F107" s="16">
        <v>174.9</v>
      </c>
      <c r="G107" s="18">
        <f t="shared" si="76"/>
        <v>10</v>
      </c>
      <c r="H107" s="117">
        <f t="shared" si="77"/>
        <v>3</v>
      </c>
      <c r="I107" s="68" t="s">
        <v>284</v>
      </c>
      <c r="J107" s="69">
        <f t="shared" si="78"/>
        <v>5</v>
      </c>
      <c r="K107" s="17">
        <v>2</v>
      </c>
      <c r="L107" s="17">
        <v>0</v>
      </c>
      <c r="M107" s="17">
        <v>0</v>
      </c>
      <c r="N107" s="17">
        <v>0</v>
      </c>
      <c r="O107" s="17">
        <v>0</v>
      </c>
      <c r="P107" s="17">
        <v>0</v>
      </c>
      <c r="Q107" s="17">
        <v>0</v>
      </c>
      <c r="R107" s="17">
        <v>0</v>
      </c>
      <c r="S107" s="17">
        <v>0</v>
      </c>
      <c r="T107" s="17">
        <v>0</v>
      </c>
      <c r="U107" s="17">
        <v>0</v>
      </c>
      <c r="V107" s="157">
        <v>4230</v>
      </c>
      <c r="W107" s="157">
        <v>4230</v>
      </c>
      <c r="X107" s="84">
        <v>0</v>
      </c>
      <c r="Y107" s="84">
        <v>0</v>
      </c>
      <c r="Z107" s="84">
        <v>0</v>
      </c>
      <c r="AA107" s="168">
        <v>0</v>
      </c>
      <c r="AB107" s="168">
        <v>0</v>
      </c>
      <c r="AC107" s="168">
        <v>0</v>
      </c>
      <c r="AD107" s="88">
        <v>0</v>
      </c>
      <c r="AE107" s="88">
        <v>0</v>
      </c>
      <c r="AF107" s="88">
        <v>0</v>
      </c>
      <c r="AG107" s="80">
        <v>0</v>
      </c>
      <c r="AH107" s="89">
        <f t="shared" si="79"/>
        <v>0</v>
      </c>
      <c r="AI107" s="13">
        <f t="shared" si="80"/>
        <v>126.9</v>
      </c>
      <c r="AJ107" s="13">
        <f t="shared" si="81"/>
        <v>81</v>
      </c>
      <c r="AK107" s="18">
        <v>0</v>
      </c>
      <c r="AL107" s="13">
        <v>81</v>
      </c>
      <c r="AM107" s="50">
        <f t="shared" si="82"/>
        <v>3.8070000000000004</v>
      </c>
      <c r="AN107" s="104">
        <f t="shared" si="83"/>
        <v>1.1421000000000001</v>
      </c>
      <c r="AO107" s="102">
        <f t="shared" si="84"/>
        <v>0.64719000000000004</v>
      </c>
      <c r="AP107" s="159">
        <f t="shared" si="85"/>
        <v>36.170212765957451</v>
      </c>
      <c r="AQ107" s="18">
        <f t="shared" si="86"/>
        <v>3</v>
      </c>
      <c r="AR107" s="117">
        <f t="shared" si="87"/>
        <v>3</v>
      </c>
      <c r="AS107" s="19">
        <f t="shared" si="88"/>
        <v>63.829787234042549</v>
      </c>
      <c r="AT107" s="107">
        <f t="shared" si="89"/>
        <v>116.153798256538</v>
      </c>
      <c r="AU107" s="100">
        <f t="shared" si="90"/>
        <v>0</v>
      </c>
      <c r="AV107" s="277">
        <f t="shared" si="91"/>
        <v>0</v>
      </c>
      <c r="AW107" s="48">
        <f t="shared" si="92"/>
        <v>100</v>
      </c>
      <c r="AX107" s="18">
        <f t="shared" si="93"/>
        <v>10</v>
      </c>
      <c r="AY107" s="117">
        <f t="shared" si="94"/>
        <v>25</v>
      </c>
      <c r="AZ107" s="151">
        <v>0</v>
      </c>
      <c r="BA107" s="21">
        <f t="shared" si="95"/>
        <v>0</v>
      </c>
      <c r="BB107" s="20">
        <v>0</v>
      </c>
      <c r="BC107" s="36" t="s">
        <v>380</v>
      </c>
      <c r="BD107" s="20">
        <v>1</v>
      </c>
      <c r="BE107" s="20">
        <f t="shared" si="75"/>
        <v>8</v>
      </c>
      <c r="BF107" s="20">
        <v>2</v>
      </c>
      <c r="BG107" s="20">
        <f t="shared" si="74"/>
        <v>16</v>
      </c>
      <c r="BH107" s="20">
        <v>0</v>
      </c>
      <c r="BI107" s="20">
        <v>3</v>
      </c>
      <c r="BJ107" s="20">
        <v>10</v>
      </c>
      <c r="BK107" s="20">
        <v>0</v>
      </c>
      <c r="BL107" s="20" t="s">
        <v>308</v>
      </c>
      <c r="BM107" s="20" t="s">
        <v>309</v>
      </c>
      <c r="BN107" s="70">
        <f t="shared" si="96"/>
        <v>38</v>
      </c>
      <c r="BO107" s="123">
        <f t="shared" si="97"/>
        <v>46</v>
      </c>
      <c r="BP107" s="71">
        <f t="shared" si="98"/>
        <v>36</v>
      </c>
      <c r="BQ107" s="138">
        <v>36</v>
      </c>
      <c r="BR107" s="138">
        <v>36</v>
      </c>
    </row>
    <row r="108" spans="1:73" s="75" customFormat="1" ht="19.5" hidden="1" thickBot="1" x14ac:dyDescent="0.35">
      <c r="A108" s="67" t="s">
        <v>124</v>
      </c>
      <c r="B108" s="67" t="s">
        <v>145</v>
      </c>
      <c r="C108" s="129" t="s">
        <v>161</v>
      </c>
      <c r="D108" s="274">
        <v>3640</v>
      </c>
      <c r="E108" s="148"/>
      <c r="F108" s="16">
        <v>33.1</v>
      </c>
      <c r="G108" s="18">
        <f t="shared" si="76"/>
        <v>3</v>
      </c>
      <c r="H108" s="117">
        <f t="shared" si="77"/>
        <v>0</v>
      </c>
      <c r="I108" s="68" t="s">
        <v>284</v>
      </c>
      <c r="J108" s="69">
        <f t="shared" si="78"/>
        <v>5</v>
      </c>
      <c r="K108" s="17">
        <v>1</v>
      </c>
      <c r="L108" s="17">
        <v>2</v>
      </c>
      <c r="M108" s="17">
        <v>0</v>
      </c>
      <c r="N108" s="17">
        <v>0</v>
      </c>
      <c r="O108" s="17">
        <v>0</v>
      </c>
      <c r="P108" s="17">
        <v>0</v>
      </c>
      <c r="Q108" s="17">
        <v>0</v>
      </c>
      <c r="R108" s="17">
        <v>0</v>
      </c>
      <c r="S108" s="17">
        <v>0</v>
      </c>
      <c r="T108" s="17">
        <v>0</v>
      </c>
      <c r="U108" s="17">
        <v>0</v>
      </c>
      <c r="V108" s="157">
        <v>6324</v>
      </c>
      <c r="W108" s="157">
        <v>6324</v>
      </c>
      <c r="X108" s="84">
        <v>1</v>
      </c>
      <c r="Y108" s="84">
        <v>0</v>
      </c>
      <c r="Z108" s="84">
        <v>0</v>
      </c>
      <c r="AA108" s="168">
        <v>0</v>
      </c>
      <c r="AB108" s="168">
        <v>0</v>
      </c>
      <c r="AC108" s="168">
        <v>0</v>
      </c>
      <c r="AD108" s="88">
        <v>0</v>
      </c>
      <c r="AE108" s="88">
        <v>0</v>
      </c>
      <c r="AF108" s="88">
        <v>0</v>
      </c>
      <c r="AG108" s="80">
        <v>0</v>
      </c>
      <c r="AH108" s="89">
        <f t="shared" si="79"/>
        <v>1</v>
      </c>
      <c r="AI108" s="13">
        <f t="shared" si="80"/>
        <v>189.72</v>
      </c>
      <c r="AJ108" s="13">
        <f t="shared" si="81"/>
        <v>133</v>
      </c>
      <c r="AK108" s="18">
        <v>1</v>
      </c>
      <c r="AL108" s="13">
        <v>132</v>
      </c>
      <c r="AM108" s="50">
        <f t="shared" si="82"/>
        <v>5.6915999999999993</v>
      </c>
      <c r="AN108" s="104">
        <f t="shared" si="83"/>
        <v>1.7074799999999999</v>
      </c>
      <c r="AO108" s="102">
        <f t="shared" si="84"/>
        <v>0.96757199999999988</v>
      </c>
      <c r="AP108" s="272">
        <f t="shared" si="85"/>
        <v>29.896689858739194</v>
      </c>
      <c r="AQ108" s="18">
        <f t="shared" si="86"/>
        <v>3</v>
      </c>
      <c r="AR108" s="117">
        <f t="shared" si="87"/>
        <v>3</v>
      </c>
      <c r="AS108" s="19">
        <f t="shared" si="88"/>
        <v>70.103310141260806</v>
      </c>
      <c r="AT108" s="107">
        <f t="shared" si="89"/>
        <v>229.85307692307694</v>
      </c>
      <c r="AU108" s="100">
        <f t="shared" si="90"/>
        <v>27.472527472527471</v>
      </c>
      <c r="AV108" s="276">
        <f t="shared" si="91"/>
        <v>27.472527472527471</v>
      </c>
      <c r="AW108" s="48">
        <f t="shared" si="92"/>
        <v>88.047787812855134</v>
      </c>
      <c r="AX108" s="18">
        <f t="shared" si="93"/>
        <v>8</v>
      </c>
      <c r="AY108" s="117">
        <f t="shared" si="94"/>
        <v>20</v>
      </c>
      <c r="AZ108" s="151">
        <v>1</v>
      </c>
      <c r="BA108" s="21">
        <f t="shared" si="95"/>
        <v>27.472527472527471</v>
      </c>
      <c r="BB108" s="20">
        <v>1</v>
      </c>
      <c r="BC108" s="36"/>
      <c r="BD108" s="20">
        <v>15</v>
      </c>
      <c r="BE108" s="20">
        <f t="shared" si="75"/>
        <v>120</v>
      </c>
      <c r="BF108" s="20">
        <v>17</v>
      </c>
      <c r="BG108" s="20">
        <f t="shared" si="74"/>
        <v>136</v>
      </c>
      <c r="BH108" s="28">
        <v>3</v>
      </c>
      <c r="BI108" s="28">
        <v>2</v>
      </c>
      <c r="BJ108" s="28">
        <v>10</v>
      </c>
      <c r="BK108" s="20">
        <v>0</v>
      </c>
      <c r="BL108" s="28" t="s">
        <v>308</v>
      </c>
      <c r="BM108" s="28" t="s">
        <v>308</v>
      </c>
      <c r="BN108" s="71">
        <f t="shared" si="96"/>
        <v>29</v>
      </c>
      <c r="BO108" s="123">
        <f t="shared" si="97"/>
        <v>38</v>
      </c>
      <c r="BP108" s="71">
        <f t="shared" si="98"/>
        <v>28</v>
      </c>
      <c r="BQ108" s="138">
        <v>29</v>
      </c>
      <c r="BR108" s="138">
        <v>14</v>
      </c>
      <c r="BS108" s="63"/>
      <c r="BT108" s="63"/>
      <c r="BU108" s="63"/>
    </row>
    <row r="109" spans="1:73" s="63" customFormat="1" hidden="1" x14ac:dyDescent="0.3">
      <c r="A109" s="67" t="s">
        <v>79</v>
      </c>
      <c r="B109" s="67" t="s">
        <v>93</v>
      </c>
      <c r="C109" s="129" t="s">
        <v>95</v>
      </c>
      <c r="D109" s="274">
        <v>3262</v>
      </c>
      <c r="E109" s="148"/>
      <c r="F109" s="16">
        <v>64.3</v>
      </c>
      <c r="G109" s="18">
        <f t="shared" si="76"/>
        <v>5</v>
      </c>
      <c r="H109" s="117">
        <f t="shared" si="77"/>
        <v>0</v>
      </c>
      <c r="I109" s="68" t="s">
        <v>284</v>
      </c>
      <c r="J109" s="69">
        <f t="shared" si="78"/>
        <v>5</v>
      </c>
      <c r="K109" s="17">
        <v>1</v>
      </c>
      <c r="L109" s="17">
        <v>0</v>
      </c>
      <c r="M109" s="17">
        <v>0</v>
      </c>
      <c r="N109" s="17">
        <v>0</v>
      </c>
      <c r="O109" s="17">
        <v>0</v>
      </c>
      <c r="P109" s="17">
        <v>0</v>
      </c>
      <c r="Q109" s="17">
        <v>0</v>
      </c>
      <c r="R109" s="17">
        <v>0</v>
      </c>
      <c r="S109" s="17">
        <v>0</v>
      </c>
      <c r="T109" s="17">
        <v>0</v>
      </c>
      <c r="U109" s="17">
        <v>0</v>
      </c>
      <c r="V109" s="157">
        <v>1320</v>
      </c>
      <c r="W109" s="157">
        <v>1320</v>
      </c>
      <c r="X109" s="84">
        <v>1</v>
      </c>
      <c r="Y109" s="84">
        <v>0</v>
      </c>
      <c r="Z109" s="84">
        <v>0</v>
      </c>
      <c r="AA109" s="205">
        <v>0</v>
      </c>
      <c r="AB109" s="205">
        <v>0</v>
      </c>
      <c r="AC109" s="205">
        <v>0</v>
      </c>
      <c r="AD109" s="88">
        <v>0</v>
      </c>
      <c r="AE109" s="88">
        <v>0</v>
      </c>
      <c r="AF109" s="88">
        <v>0</v>
      </c>
      <c r="AG109" s="80">
        <v>0</v>
      </c>
      <c r="AH109" s="89">
        <f t="shared" si="79"/>
        <v>1</v>
      </c>
      <c r="AI109" s="13">
        <f t="shared" si="80"/>
        <v>39.6</v>
      </c>
      <c r="AJ109" s="13">
        <f t="shared" si="81"/>
        <v>31</v>
      </c>
      <c r="AK109" s="18">
        <v>1</v>
      </c>
      <c r="AL109" s="13">
        <v>30</v>
      </c>
      <c r="AM109" s="50">
        <f t="shared" si="82"/>
        <v>1.1880000000000002</v>
      </c>
      <c r="AN109" s="104">
        <f t="shared" si="83"/>
        <v>0.35640000000000005</v>
      </c>
      <c r="AO109" s="102">
        <f t="shared" si="84"/>
        <v>0.20196000000000003</v>
      </c>
      <c r="AP109" s="272">
        <f t="shared" si="85"/>
        <v>21.71717171717172</v>
      </c>
      <c r="AQ109" s="18">
        <f t="shared" si="86"/>
        <v>3</v>
      </c>
      <c r="AR109" s="117">
        <f t="shared" si="87"/>
        <v>3</v>
      </c>
      <c r="AS109" s="19">
        <f t="shared" si="88"/>
        <v>78.282828282828277</v>
      </c>
      <c r="AT109" s="107">
        <f t="shared" si="89"/>
        <v>53.536480686695278</v>
      </c>
      <c r="AU109" s="100">
        <f t="shared" si="90"/>
        <v>30.656039239730227</v>
      </c>
      <c r="AV109" s="276">
        <f t="shared" si="91"/>
        <v>30.656039239730227</v>
      </c>
      <c r="AW109" s="48">
        <f t="shared" si="92"/>
        <v>42.738037976133214</v>
      </c>
      <c r="AX109" s="18">
        <f t="shared" si="93"/>
        <v>3</v>
      </c>
      <c r="AY109" s="117">
        <f t="shared" si="94"/>
        <v>3</v>
      </c>
      <c r="AZ109" s="151">
        <v>0</v>
      </c>
      <c r="BA109" s="21">
        <f t="shared" si="95"/>
        <v>0</v>
      </c>
      <c r="BB109" s="155">
        <v>0</v>
      </c>
      <c r="BC109" s="36"/>
      <c r="BD109" s="20">
        <v>1</v>
      </c>
      <c r="BE109" s="20">
        <f t="shared" si="75"/>
        <v>8</v>
      </c>
      <c r="BF109" s="20">
        <v>4</v>
      </c>
      <c r="BG109" s="20">
        <f t="shared" si="74"/>
        <v>32</v>
      </c>
      <c r="BH109" s="20">
        <v>0</v>
      </c>
      <c r="BI109" s="20">
        <v>3</v>
      </c>
      <c r="BJ109" s="20">
        <v>5</v>
      </c>
      <c r="BK109" s="20">
        <v>0</v>
      </c>
      <c r="BL109" s="20" t="s">
        <v>357</v>
      </c>
      <c r="BM109" s="20" t="s">
        <v>357</v>
      </c>
      <c r="BN109" s="71">
        <f t="shared" si="96"/>
        <v>21</v>
      </c>
      <c r="BO109" s="123">
        <f t="shared" si="97"/>
        <v>16</v>
      </c>
      <c r="BP109" s="71">
        <f t="shared" si="98"/>
        <v>11</v>
      </c>
      <c r="BQ109" s="138">
        <v>13</v>
      </c>
      <c r="BR109" s="138">
        <v>32</v>
      </c>
    </row>
    <row r="110" spans="1:73" s="63" customFormat="1" hidden="1" x14ac:dyDescent="0.3">
      <c r="A110" s="67" t="s">
        <v>124</v>
      </c>
      <c r="B110" s="67" t="s">
        <v>136</v>
      </c>
      <c r="C110" s="129" t="s">
        <v>187</v>
      </c>
      <c r="D110" s="274">
        <v>3194</v>
      </c>
      <c r="E110" s="148"/>
      <c r="F110" s="25">
        <v>46</v>
      </c>
      <c r="G110" s="18">
        <f t="shared" si="76"/>
        <v>3</v>
      </c>
      <c r="H110" s="117">
        <f t="shared" si="77"/>
        <v>0</v>
      </c>
      <c r="I110" s="68" t="s">
        <v>285</v>
      </c>
      <c r="J110" s="69">
        <f t="shared" si="78"/>
        <v>3</v>
      </c>
      <c r="K110" s="17">
        <v>1</v>
      </c>
      <c r="L110" s="17">
        <v>0</v>
      </c>
      <c r="M110" s="17">
        <v>0</v>
      </c>
      <c r="N110" s="17">
        <v>0</v>
      </c>
      <c r="O110" s="17">
        <v>0</v>
      </c>
      <c r="P110" s="17">
        <v>0</v>
      </c>
      <c r="Q110" s="17">
        <v>0</v>
      </c>
      <c r="R110" s="17">
        <v>0</v>
      </c>
      <c r="S110" s="17">
        <v>0</v>
      </c>
      <c r="T110" s="17">
        <v>0</v>
      </c>
      <c r="U110" s="17">
        <v>0</v>
      </c>
      <c r="V110" s="157">
        <v>2503</v>
      </c>
      <c r="W110" s="157">
        <v>2503</v>
      </c>
      <c r="X110" s="186">
        <v>1</v>
      </c>
      <c r="Y110" s="186">
        <v>0</v>
      </c>
      <c r="Z110" s="186">
        <v>0</v>
      </c>
      <c r="AA110" s="187">
        <v>0</v>
      </c>
      <c r="AB110" s="187">
        <v>0</v>
      </c>
      <c r="AC110" s="187">
        <v>0</v>
      </c>
      <c r="AD110" s="188">
        <v>0</v>
      </c>
      <c r="AE110" s="188">
        <v>0</v>
      </c>
      <c r="AF110" s="188">
        <v>0</v>
      </c>
      <c r="AG110" s="189">
        <v>0</v>
      </c>
      <c r="AH110" s="89">
        <f t="shared" si="79"/>
        <v>1</v>
      </c>
      <c r="AI110" s="13">
        <f t="shared" si="80"/>
        <v>75.09</v>
      </c>
      <c r="AJ110" s="13">
        <f t="shared" si="81"/>
        <v>61</v>
      </c>
      <c r="AK110" s="18">
        <v>0</v>
      </c>
      <c r="AL110" s="13">
        <v>61</v>
      </c>
      <c r="AM110" s="50">
        <f t="shared" si="82"/>
        <v>2.2526999999999999</v>
      </c>
      <c r="AN110" s="104">
        <f t="shared" si="83"/>
        <v>0.67581000000000002</v>
      </c>
      <c r="AO110" s="102">
        <f t="shared" si="84"/>
        <v>0.38295899999999994</v>
      </c>
      <c r="AP110" s="272">
        <f t="shared" si="85"/>
        <v>18.76414968704222</v>
      </c>
      <c r="AQ110" s="18">
        <f t="shared" si="86"/>
        <v>3</v>
      </c>
      <c r="AR110" s="117">
        <f t="shared" si="87"/>
        <v>3</v>
      </c>
      <c r="AS110" s="19">
        <f t="shared" si="88"/>
        <v>81.23585031295778</v>
      </c>
      <c r="AT110" s="107">
        <f t="shared" si="89"/>
        <v>103.67780212899187</v>
      </c>
      <c r="AU110" s="100">
        <f t="shared" si="90"/>
        <v>31.308703819661865</v>
      </c>
      <c r="AV110" s="276">
        <f t="shared" si="91"/>
        <v>31.308703819661865</v>
      </c>
      <c r="AW110" s="48">
        <f t="shared" si="92"/>
        <v>69.801921745303986</v>
      </c>
      <c r="AX110" s="18">
        <f t="shared" si="93"/>
        <v>5</v>
      </c>
      <c r="AY110" s="117">
        <f t="shared" si="94"/>
        <v>8</v>
      </c>
      <c r="AZ110" s="151">
        <v>0</v>
      </c>
      <c r="BA110" s="21">
        <f t="shared" si="95"/>
        <v>0</v>
      </c>
      <c r="BB110" s="20">
        <v>0</v>
      </c>
      <c r="BC110" s="36" t="s">
        <v>382</v>
      </c>
      <c r="BD110" s="20">
        <v>1</v>
      </c>
      <c r="BE110" s="20">
        <f t="shared" si="75"/>
        <v>8</v>
      </c>
      <c r="BF110" s="20">
        <v>2</v>
      </c>
      <c r="BG110" s="20">
        <f t="shared" si="74"/>
        <v>16</v>
      </c>
      <c r="BH110" s="20">
        <v>0</v>
      </c>
      <c r="BI110" s="20">
        <v>4</v>
      </c>
      <c r="BJ110" s="20">
        <v>10</v>
      </c>
      <c r="BK110" s="20">
        <v>0</v>
      </c>
      <c r="BL110" s="20" t="s">
        <v>308</v>
      </c>
      <c r="BM110" s="20" t="s">
        <v>308</v>
      </c>
      <c r="BN110" s="113">
        <f t="shared" si="96"/>
        <v>24</v>
      </c>
      <c r="BO110" s="139">
        <f t="shared" si="97"/>
        <v>24</v>
      </c>
      <c r="BP110" s="140">
        <f t="shared" si="98"/>
        <v>14</v>
      </c>
      <c r="BQ110" s="137">
        <v>28</v>
      </c>
      <c r="BR110" s="137">
        <v>60</v>
      </c>
      <c r="BS110" s="62"/>
      <c r="BT110" s="62"/>
      <c r="BU110" s="62"/>
    </row>
    <row r="111" spans="1:73" s="63" customFormat="1" hidden="1" x14ac:dyDescent="0.3">
      <c r="A111" s="67" t="s">
        <v>124</v>
      </c>
      <c r="B111" s="67" t="s">
        <v>145</v>
      </c>
      <c r="C111" s="129" t="s">
        <v>155</v>
      </c>
      <c r="D111" s="274">
        <v>4080</v>
      </c>
      <c r="E111" s="148"/>
      <c r="F111" s="16">
        <v>302.89999999999998</v>
      </c>
      <c r="G111" s="18">
        <f t="shared" si="76"/>
        <v>10</v>
      </c>
      <c r="H111" s="117">
        <f t="shared" si="77"/>
        <v>3</v>
      </c>
      <c r="I111" s="68" t="s">
        <v>285</v>
      </c>
      <c r="J111" s="69">
        <f t="shared" si="78"/>
        <v>3</v>
      </c>
      <c r="K111" s="17">
        <v>1</v>
      </c>
      <c r="L111" s="17">
        <v>0</v>
      </c>
      <c r="M111" s="17">
        <v>0</v>
      </c>
      <c r="N111" s="17">
        <v>0</v>
      </c>
      <c r="O111" s="17">
        <v>0</v>
      </c>
      <c r="P111" s="17">
        <v>0</v>
      </c>
      <c r="Q111" s="17">
        <v>0</v>
      </c>
      <c r="R111" s="17">
        <v>0</v>
      </c>
      <c r="S111" s="17">
        <v>0</v>
      </c>
      <c r="T111" s="17">
        <v>0</v>
      </c>
      <c r="U111" s="17">
        <v>0</v>
      </c>
      <c r="V111" s="157">
        <v>2491</v>
      </c>
      <c r="W111" s="157">
        <v>2491</v>
      </c>
      <c r="X111" s="84">
        <v>0</v>
      </c>
      <c r="Y111" s="84">
        <v>0</v>
      </c>
      <c r="Z111" s="84">
        <v>0</v>
      </c>
      <c r="AA111" s="205">
        <v>0</v>
      </c>
      <c r="AB111" s="205">
        <v>0</v>
      </c>
      <c r="AC111" s="205">
        <v>0</v>
      </c>
      <c r="AD111" s="88">
        <v>0</v>
      </c>
      <c r="AE111" s="88">
        <v>0</v>
      </c>
      <c r="AF111" s="88">
        <v>0</v>
      </c>
      <c r="AG111" s="80">
        <v>0</v>
      </c>
      <c r="AH111" s="89">
        <f t="shared" si="79"/>
        <v>0</v>
      </c>
      <c r="AI111" s="13">
        <f t="shared" si="80"/>
        <v>74.73</v>
      </c>
      <c r="AJ111" s="13">
        <f t="shared" si="81"/>
        <v>65</v>
      </c>
      <c r="AK111" s="18">
        <v>0</v>
      </c>
      <c r="AL111" s="13">
        <v>65</v>
      </c>
      <c r="AM111" s="50">
        <f t="shared" si="82"/>
        <v>2.2418999999999998</v>
      </c>
      <c r="AN111" s="104">
        <f t="shared" si="83"/>
        <v>0.67256999999999989</v>
      </c>
      <c r="AO111" s="102">
        <f t="shared" si="84"/>
        <v>0.38112299999999999</v>
      </c>
      <c r="AP111" s="272">
        <f t="shared" si="85"/>
        <v>13.020206075204072</v>
      </c>
      <c r="AQ111" s="18">
        <f t="shared" si="86"/>
        <v>3</v>
      </c>
      <c r="AR111" s="117">
        <f t="shared" si="87"/>
        <v>3</v>
      </c>
      <c r="AS111" s="19">
        <f t="shared" si="88"/>
        <v>86.979793924795928</v>
      </c>
      <c r="AT111" s="107">
        <f t="shared" si="89"/>
        <v>80.774338235294124</v>
      </c>
      <c r="AU111" s="100">
        <f t="shared" si="90"/>
        <v>0</v>
      </c>
      <c r="AV111" s="277">
        <f t="shared" si="91"/>
        <v>0</v>
      </c>
      <c r="AW111" s="48">
        <f t="shared" si="92"/>
        <v>100</v>
      </c>
      <c r="AX111" s="18">
        <f t="shared" si="93"/>
        <v>10</v>
      </c>
      <c r="AY111" s="117">
        <f t="shared" si="94"/>
        <v>25</v>
      </c>
      <c r="AZ111" s="151">
        <v>0</v>
      </c>
      <c r="BA111" s="21">
        <f t="shared" si="95"/>
        <v>0</v>
      </c>
      <c r="BB111" s="20">
        <v>0</v>
      </c>
      <c r="BC111" s="36" t="s">
        <v>315</v>
      </c>
      <c r="BD111" s="20">
        <v>2</v>
      </c>
      <c r="BE111" s="20">
        <f t="shared" si="75"/>
        <v>16</v>
      </c>
      <c r="BF111" s="20">
        <v>2</v>
      </c>
      <c r="BG111" s="20">
        <f t="shared" si="74"/>
        <v>16</v>
      </c>
      <c r="BH111" s="28">
        <v>0</v>
      </c>
      <c r="BI111" s="28">
        <v>3</v>
      </c>
      <c r="BJ111" s="28">
        <v>10</v>
      </c>
      <c r="BK111" s="20">
        <v>0</v>
      </c>
      <c r="BL111" s="28" t="s">
        <v>308</v>
      </c>
      <c r="BM111" s="28" t="s">
        <v>308</v>
      </c>
      <c r="BN111" s="70">
        <f t="shared" si="96"/>
        <v>36</v>
      </c>
      <c r="BO111" s="123">
        <f t="shared" si="97"/>
        <v>44</v>
      </c>
      <c r="BP111" s="71">
        <f t="shared" si="98"/>
        <v>34</v>
      </c>
      <c r="BQ111" s="138">
        <v>16</v>
      </c>
      <c r="BR111" s="138">
        <v>9</v>
      </c>
    </row>
    <row r="112" spans="1:73" s="63" customFormat="1" hidden="1" x14ac:dyDescent="0.3">
      <c r="A112" s="67" t="s">
        <v>124</v>
      </c>
      <c r="B112" s="67" t="s">
        <v>145</v>
      </c>
      <c r="C112" s="129" t="s">
        <v>157</v>
      </c>
      <c r="D112" s="274">
        <v>1286</v>
      </c>
      <c r="E112" s="148"/>
      <c r="F112" s="16">
        <v>71.3</v>
      </c>
      <c r="G112" s="18">
        <f t="shared" si="76"/>
        <v>5</v>
      </c>
      <c r="H112" s="117">
        <f t="shared" si="77"/>
        <v>0</v>
      </c>
      <c r="I112" s="68" t="s">
        <v>283</v>
      </c>
      <c r="J112" s="69">
        <f t="shared" si="78"/>
        <v>8</v>
      </c>
      <c r="K112" s="17">
        <v>1</v>
      </c>
      <c r="L112" s="17">
        <v>0</v>
      </c>
      <c r="M112" s="17">
        <v>0</v>
      </c>
      <c r="N112" s="17">
        <v>0</v>
      </c>
      <c r="O112" s="17">
        <v>0</v>
      </c>
      <c r="P112" s="17">
        <v>0</v>
      </c>
      <c r="Q112" s="17">
        <v>0</v>
      </c>
      <c r="R112" s="17">
        <v>0</v>
      </c>
      <c r="S112" s="17">
        <v>0</v>
      </c>
      <c r="T112" s="17">
        <v>0</v>
      </c>
      <c r="U112" s="17">
        <v>0</v>
      </c>
      <c r="V112" s="157">
        <v>744</v>
      </c>
      <c r="W112" s="157">
        <v>744</v>
      </c>
      <c r="X112" s="84">
        <v>0</v>
      </c>
      <c r="Y112" s="84">
        <v>0</v>
      </c>
      <c r="Z112" s="84">
        <v>0</v>
      </c>
      <c r="AA112" s="205">
        <v>0</v>
      </c>
      <c r="AB112" s="205">
        <v>0</v>
      </c>
      <c r="AC112" s="205">
        <v>0</v>
      </c>
      <c r="AD112" s="88">
        <v>0</v>
      </c>
      <c r="AE112" s="88">
        <v>0</v>
      </c>
      <c r="AF112" s="88">
        <v>0</v>
      </c>
      <c r="AG112" s="80">
        <v>0</v>
      </c>
      <c r="AH112" s="89">
        <f t="shared" si="79"/>
        <v>0</v>
      </c>
      <c r="AI112" s="13">
        <f t="shared" si="80"/>
        <v>22.32</v>
      </c>
      <c r="AJ112" s="13">
        <f t="shared" si="81"/>
        <v>23</v>
      </c>
      <c r="AK112" s="18">
        <v>0</v>
      </c>
      <c r="AL112" s="13">
        <v>23</v>
      </c>
      <c r="AM112" s="50">
        <f t="shared" si="82"/>
        <v>0.66960000000000008</v>
      </c>
      <c r="AN112" s="104">
        <f t="shared" si="83"/>
        <v>0.20088</v>
      </c>
      <c r="AO112" s="102">
        <f t="shared" si="84"/>
        <v>0.11383200000000002</v>
      </c>
      <c r="AP112" s="272">
        <f t="shared" si="85"/>
        <v>-3.0465949820788518</v>
      </c>
      <c r="AQ112" s="18">
        <f t="shared" si="86"/>
        <v>0</v>
      </c>
      <c r="AR112" s="117">
        <f t="shared" si="87"/>
        <v>0</v>
      </c>
      <c r="AS112" s="19">
        <f t="shared" si="88"/>
        <v>103.04659498207884</v>
      </c>
      <c r="AT112" s="107">
        <f t="shared" si="89"/>
        <v>76.54059097978228</v>
      </c>
      <c r="AU112" s="100">
        <f t="shared" si="90"/>
        <v>0</v>
      </c>
      <c r="AV112" s="277">
        <f t="shared" si="91"/>
        <v>0</v>
      </c>
      <c r="AW112" s="48">
        <f t="shared" si="92"/>
        <v>100</v>
      </c>
      <c r="AX112" s="18">
        <f t="shared" si="93"/>
        <v>10</v>
      </c>
      <c r="AY112" s="117">
        <f t="shared" si="94"/>
        <v>25</v>
      </c>
      <c r="AZ112" s="151">
        <v>0</v>
      </c>
      <c r="BA112" s="21">
        <f t="shared" si="95"/>
        <v>0</v>
      </c>
      <c r="BB112" s="20">
        <v>0</v>
      </c>
      <c r="BC112" s="36" t="s">
        <v>325</v>
      </c>
      <c r="BD112" s="20">
        <v>1</v>
      </c>
      <c r="BE112" s="20">
        <f t="shared" si="75"/>
        <v>8</v>
      </c>
      <c r="BF112" s="20">
        <v>2</v>
      </c>
      <c r="BG112" s="20">
        <f t="shared" si="74"/>
        <v>16</v>
      </c>
      <c r="BH112" s="28">
        <v>0</v>
      </c>
      <c r="BI112" s="28">
        <v>2</v>
      </c>
      <c r="BJ112" s="28">
        <v>0</v>
      </c>
      <c r="BK112" s="28">
        <v>0</v>
      </c>
      <c r="BL112" s="28" t="s">
        <v>308</v>
      </c>
      <c r="BM112" s="28" t="s">
        <v>308</v>
      </c>
      <c r="BN112" s="76">
        <f t="shared" si="96"/>
        <v>23</v>
      </c>
      <c r="BO112" s="123">
        <f t="shared" si="97"/>
        <v>33</v>
      </c>
      <c r="BP112" s="71">
        <f t="shared" si="98"/>
        <v>33</v>
      </c>
      <c r="BQ112" s="138">
        <v>6</v>
      </c>
      <c r="BR112" s="138">
        <v>15</v>
      </c>
      <c r="BS112" s="62"/>
      <c r="BT112" s="62"/>
      <c r="BU112" s="62"/>
    </row>
    <row r="113" spans="1:73" s="63" customFormat="1" hidden="1" x14ac:dyDescent="0.3">
      <c r="A113" s="281"/>
      <c r="B113" s="281"/>
      <c r="C113" s="282"/>
      <c r="D113" s="89">
        <f t="shared" ref="D113:AG113" si="99">SUBTOTAL(9,D6:D112)</f>
        <v>1687079</v>
      </c>
      <c r="E113" s="89">
        <f t="shared" si="99"/>
        <v>156796</v>
      </c>
      <c r="F113" s="89">
        <f t="shared" si="99"/>
        <v>26134.099999999995</v>
      </c>
      <c r="G113" s="89">
        <f t="shared" si="99"/>
        <v>485</v>
      </c>
      <c r="H113" s="89">
        <f t="shared" si="99"/>
        <v>180</v>
      </c>
      <c r="I113" s="89">
        <f t="shared" si="99"/>
        <v>0</v>
      </c>
      <c r="J113" s="89">
        <f t="shared" si="99"/>
        <v>275</v>
      </c>
      <c r="K113" s="89">
        <f t="shared" si="99"/>
        <v>172</v>
      </c>
      <c r="L113" s="89">
        <f t="shared" si="99"/>
        <v>45</v>
      </c>
      <c r="M113" s="89">
        <f t="shared" si="99"/>
        <v>35</v>
      </c>
      <c r="N113" s="89">
        <f t="shared" si="99"/>
        <v>17</v>
      </c>
      <c r="O113" s="89">
        <f t="shared" si="99"/>
        <v>4</v>
      </c>
      <c r="P113" s="89">
        <f t="shared" si="99"/>
        <v>3</v>
      </c>
      <c r="Q113" s="89">
        <f t="shared" si="99"/>
        <v>1</v>
      </c>
      <c r="R113" s="89">
        <f t="shared" si="99"/>
        <v>7</v>
      </c>
      <c r="S113" s="89">
        <f t="shared" si="99"/>
        <v>1</v>
      </c>
      <c r="T113" s="89">
        <f t="shared" si="99"/>
        <v>1</v>
      </c>
      <c r="U113" s="89">
        <f t="shared" si="99"/>
        <v>0</v>
      </c>
      <c r="V113" s="89">
        <f t="shared" si="99"/>
        <v>1644182</v>
      </c>
      <c r="W113" s="89">
        <f t="shared" si="99"/>
        <v>1644182</v>
      </c>
      <c r="X113" s="89">
        <f t="shared" si="99"/>
        <v>240</v>
      </c>
      <c r="Y113" s="89">
        <f t="shared" si="99"/>
        <v>42</v>
      </c>
      <c r="Z113" s="89">
        <f t="shared" si="99"/>
        <v>114</v>
      </c>
      <c r="AA113" s="89">
        <f t="shared" si="99"/>
        <v>52</v>
      </c>
      <c r="AB113" s="89">
        <f t="shared" si="99"/>
        <v>4</v>
      </c>
      <c r="AC113" s="89">
        <f t="shared" si="99"/>
        <v>21</v>
      </c>
      <c r="AD113" s="89">
        <f t="shared" si="99"/>
        <v>63</v>
      </c>
      <c r="AE113" s="89">
        <f t="shared" si="99"/>
        <v>16</v>
      </c>
      <c r="AF113" s="89">
        <f t="shared" si="99"/>
        <v>9</v>
      </c>
      <c r="AG113" s="89">
        <f t="shared" si="99"/>
        <v>31</v>
      </c>
      <c r="AH113" s="89">
        <f>SUBTOTAL(9,AH6:AH112)</f>
        <v>592</v>
      </c>
      <c r="AI113" s="292"/>
      <c r="AJ113" s="292"/>
      <c r="AK113" s="286"/>
      <c r="AL113" s="292"/>
      <c r="AM113" s="293"/>
      <c r="AN113" s="294"/>
      <c r="AO113" s="295"/>
      <c r="AP113" s="296"/>
      <c r="AQ113" s="286"/>
      <c r="AR113" s="287"/>
      <c r="AS113" s="57"/>
      <c r="AT113" s="297"/>
      <c r="AU113" s="298"/>
      <c r="AV113" s="299"/>
      <c r="AW113" s="300"/>
      <c r="AX113" s="286"/>
      <c r="AY113" s="287"/>
      <c r="AZ113" s="301"/>
      <c r="BA113" s="302"/>
      <c r="BB113" s="303"/>
      <c r="BC113" s="304"/>
      <c r="BD113" s="303"/>
      <c r="BE113" s="303"/>
      <c r="BF113" s="303"/>
      <c r="BG113" s="303"/>
      <c r="BH113" s="305"/>
      <c r="BI113" s="305"/>
      <c r="BJ113" s="305"/>
      <c r="BK113" s="305"/>
      <c r="BL113" s="305"/>
      <c r="BM113" s="305"/>
      <c r="BN113" s="76"/>
      <c r="BO113" s="123"/>
      <c r="BP113" s="71"/>
      <c r="BQ113" s="138"/>
      <c r="BR113" s="138"/>
      <c r="BS113" s="62"/>
      <c r="BT113" s="62"/>
      <c r="BU113" s="62"/>
    </row>
    <row r="114" spans="1:73" s="63" customFormat="1" ht="19.5" hidden="1" thickBot="1" x14ac:dyDescent="0.35">
      <c r="A114" s="281"/>
      <c r="B114" s="281"/>
      <c r="C114" s="282"/>
      <c r="D114" s="283"/>
      <c r="E114" s="284"/>
      <c r="F114" s="285"/>
      <c r="G114" s="286"/>
      <c r="H114" s="287"/>
      <c r="I114" s="288"/>
      <c r="J114" s="289"/>
      <c r="K114" s="290"/>
      <c r="L114" s="290"/>
      <c r="M114" s="290"/>
      <c r="N114" s="290"/>
      <c r="O114" s="290"/>
      <c r="P114" s="290"/>
      <c r="Q114" s="290"/>
      <c r="R114" s="290"/>
      <c r="S114" s="290"/>
      <c r="T114" s="290"/>
      <c r="U114" s="290"/>
      <c r="V114" s="291"/>
      <c r="W114" s="291"/>
      <c r="X114" s="81"/>
      <c r="Y114" s="81"/>
      <c r="Z114" s="81"/>
      <c r="AA114" s="265"/>
      <c r="AB114" s="265"/>
      <c r="AC114" s="265"/>
      <c r="AD114" s="87"/>
      <c r="AE114" s="87"/>
      <c r="AF114" s="87"/>
      <c r="AG114" s="80"/>
      <c r="AH114" s="89"/>
      <c r="AI114" s="292"/>
      <c r="AJ114" s="292"/>
      <c r="AK114" s="286"/>
      <c r="AL114" s="292"/>
      <c r="AM114" s="293"/>
      <c r="AN114" s="294"/>
      <c r="AO114" s="295"/>
      <c r="AP114" s="296"/>
      <c r="AQ114" s="286"/>
      <c r="AR114" s="287"/>
      <c r="AS114" s="57"/>
      <c r="AT114" s="297"/>
      <c r="AU114" s="298"/>
      <c r="AV114" s="299"/>
      <c r="AW114" s="300"/>
      <c r="AX114" s="286"/>
      <c r="AY114" s="287"/>
      <c r="AZ114" s="301"/>
      <c r="BA114" s="302"/>
      <c r="BB114" s="303"/>
      <c r="BC114" s="304"/>
      <c r="BD114" s="303"/>
      <c r="BE114" s="303"/>
      <c r="BF114" s="303"/>
      <c r="BG114" s="303"/>
      <c r="BH114" s="305"/>
      <c r="BI114" s="305"/>
      <c r="BJ114" s="305"/>
      <c r="BK114" s="305"/>
      <c r="BL114" s="305"/>
      <c r="BM114" s="305"/>
      <c r="BN114" s="76"/>
      <c r="BO114" s="123"/>
      <c r="BP114" s="71"/>
      <c r="BQ114" s="138"/>
      <c r="BR114" s="138"/>
      <c r="BS114" s="62"/>
      <c r="BT114" s="62"/>
      <c r="BU114" s="62"/>
    </row>
    <row r="115" spans="1:73" ht="30" customHeight="1" x14ac:dyDescent="0.3">
      <c r="A115" s="246"/>
      <c r="B115" s="246"/>
      <c r="C115" s="246"/>
      <c r="D115" s="249">
        <f>SUM(D6:D112)</f>
        <v>1852412</v>
      </c>
      <c r="E115" s="249"/>
      <c r="F115" s="246"/>
      <c r="G115" s="246"/>
      <c r="H115" s="246"/>
      <c r="I115" s="246"/>
      <c r="J115" s="246"/>
      <c r="K115" s="250"/>
      <c r="L115" s="250"/>
      <c r="M115" s="250"/>
      <c r="N115" s="250"/>
      <c r="O115" s="250"/>
      <c r="P115" s="250"/>
      <c r="Q115" s="250"/>
      <c r="R115" s="250"/>
      <c r="S115" s="250"/>
      <c r="T115" s="250"/>
      <c r="U115" s="246" t="s">
        <v>426</v>
      </c>
      <c r="V115" s="246">
        <v>4476725</v>
      </c>
      <c r="W115" s="246">
        <v>4476725</v>
      </c>
      <c r="X115" s="90">
        <f t="shared" ref="X115:AF115" si="100">SUM(X6:X99,X100:X112)</f>
        <v>266</v>
      </c>
      <c r="Y115" s="91">
        <f t="shared" si="100"/>
        <v>42</v>
      </c>
      <c r="Z115" s="91">
        <f t="shared" si="100"/>
        <v>114</v>
      </c>
      <c r="AA115" s="92">
        <f t="shared" si="100"/>
        <v>52</v>
      </c>
      <c r="AB115" s="92">
        <f t="shared" si="100"/>
        <v>4</v>
      </c>
      <c r="AC115" s="92">
        <f t="shared" si="100"/>
        <v>21</v>
      </c>
      <c r="AD115" s="93">
        <f t="shared" si="100"/>
        <v>73</v>
      </c>
      <c r="AE115" s="93">
        <f t="shared" si="100"/>
        <v>16</v>
      </c>
      <c r="AF115" s="93">
        <f t="shared" si="100"/>
        <v>9</v>
      </c>
      <c r="AG115" s="95">
        <f>SUBTOTAL(9,AG8:AG83)</f>
        <v>31</v>
      </c>
      <c r="AH115" s="96">
        <f>SUBTOTAL(9,AH8:AH83)</f>
        <v>592</v>
      </c>
      <c r="AI115" s="255">
        <f t="shared" ref="AI115:AO115" si="101">SUM(AI6:AI112)</f>
        <v>55284.44999999999</v>
      </c>
      <c r="AJ115" s="256">
        <f t="shared" si="101"/>
        <v>11171</v>
      </c>
      <c r="AK115" s="257">
        <f t="shared" si="101"/>
        <v>271</v>
      </c>
      <c r="AL115" s="258">
        <f t="shared" si="101"/>
        <v>10900</v>
      </c>
      <c r="AM115" s="259">
        <f t="shared" si="101"/>
        <v>1658.5334999999998</v>
      </c>
      <c r="AN115" s="260">
        <f t="shared" si="101"/>
        <v>497.56004999999999</v>
      </c>
      <c r="AO115" s="261">
        <f t="shared" si="101"/>
        <v>281.95069500000005</v>
      </c>
      <c r="AP115" s="246"/>
      <c r="AQ115" s="246"/>
      <c r="AR115" s="246"/>
      <c r="AS115" s="57"/>
      <c r="AT115" s="246"/>
      <c r="AU115" s="246"/>
      <c r="AV115" s="246"/>
      <c r="AW115" s="246"/>
      <c r="AX115" s="246"/>
      <c r="AY115" s="246"/>
      <c r="AZ115" s="246"/>
      <c r="BA115" s="246"/>
      <c r="BB115" s="246"/>
      <c r="BC115" s="246"/>
      <c r="BD115" s="246"/>
      <c r="BE115" s="246"/>
      <c r="BF115" s="246"/>
      <c r="BG115" s="246"/>
      <c r="BH115" s="246"/>
      <c r="BI115" s="246"/>
      <c r="BJ115" s="10"/>
      <c r="BK115" s="10"/>
      <c r="BL115" s="246"/>
      <c r="BM115" s="246"/>
    </row>
    <row r="116" spans="1:73" ht="30" customHeight="1" thickBot="1" x14ac:dyDescent="0.35">
      <c r="A116" s="246"/>
      <c r="B116" s="246"/>
      <c r="C116" s="246"/>
      <c r="D116" s="248"/>
      <c r="E116" s="248"/>
      <c r="F116" s="246"/>
      <c r="G116" s="246"/>
      <c r="H116" s="246"/>
      <c r="I116" s="246"/>
      <c r="J116" s="246"/>
      <c r="K116" s="246"/>
      <c r="L116" s="246"/>
      <c r="M116" s="246"/>
      <c r="N116" s="246"/>
      <c r="O116" s="246"/>
      <c r="P116" s="246"/>
      <c r="Q116" s="246"/>
      <c r="R116" s="246"/>
      <c r="S116" s="246"/>
      <c r="T116" s="246"/>
      <c r="U116" s="251"/>
      <c r="V116" s="246"/>
      <c r="W116" s="246"/>
      <c r="X116" s="253"/>
      <c r="Y116" s="253"/>
      <c r="Z116" s="253"/>
      <c r="AA116" s="253"/>
      <c r="AB116" s="253"/>
      <c r="AC116" s="253"/>
      <c r="AD116" s="253"/>
      <c r="AE116" s="253"/>
      <c r="AF116" s="253"/>
      <c r="AG116" s="253"/>
      <c r="AH116" s="253"/>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10"/>
      <c r="BK116" s="10"/>
      <c r="BL116" s="246"/>
      <c r="BM116" s="246"/>
    </row>
    <row r="117" spans="1:73" ht="47.25" x14ac:dyDescent="0.3">
      <c r="A117" s="246"/>
      <c r="B117" s="53" t="s">
        <v>393</v>
      </c>
      <c r="C117" s="54" t="s">
        <v>394</v>
      </c>
      <c r="D117" s="343"/>
      <c r="E117" s="343"/>
      <c r="F117" s="343"/>
      <c r="G117" s="342"/>
      <c r="H117" s="342"/>
      <c r="I117" s="343"/>
      <c r="J117" s="343"/>
      <c r="K117" s="246"/>
      <c r="L117" s="246"/>
      <c r="M117" s="246"/>
      <c r="N117" s="246"/>
      <c r="O117" s="246"/>
      <c r="P117" s="246"/>
      <c r="Q117" s="246"/>
      <c r="R117" s="246"/>
      <c r="S117" s="246"/>
      <c r="T117" s="246"/>
      <c r="U117" s="251"/>
      <c r="V117" s="246"/>
      <c r="W117" s="246"/>
      <c r="X117" s="253"/>
      <c r="Y117" s="253"/>
      <c r="Z117" s="253"/>
      <c r="AA117" s="253"/>
      <c r="AB117" s="253"/>
      <c r="AC117" s="253"/>
      <c r="AD117" s="253"/>
      <c r="AE117" s="253"/>
      <c r="AF117" s="253"/>
      <c r="AG117" s="253"/>
      <c r="AH117" s="253"/>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10"/>
      <c r="BK117" s="10"/>
      <c r="BL117" s="246"/>
      <c r="BM117" s="246"/>
    </row>
    <row r="118" spans="1:73" x14ac:dyDescent="0.3">
      <c r="A118" s="246"/>
      <c r="B118" s="125" t="s">
        <v>390</v>
      </c>
      <c r="C118" s="55">
        <v>52</v>
      </c>
      <c r="D118" s="343"/>
      <c r="E118" s="343"/>
      <c r="F118" s="343"/>
      <c r="G118" s="343"/>
      <c r="H118" s="344"/>
      <c r="I118" s="343"/>
      <c r="J118" s="343"/>
      <c r="K118" s="246"/>
      <c r="L118" s="246"/>
      <c r="M118" s="246"/>
      <c r="N118" s="246"/>
      <c r="O118" s="246"/>
      <c r="P118" s="246"/>
      <c r="Q118" s="246"/>
      <c r="R118" s="246"/>
      <c r="S118" s="246"/>
      <c r="T118" s="246"/>
      <c r="U118" s="246"/>
      <c r="V118" s="252"/>
      <c r="W118" s="252"/>
      <c r="X118" s="253"/>
      <c r="Y118" s="253"/>
      <c r="Z118" s="253"/>
      <c r="AA118" s="253"/>
      <c r="AB118" s="253"/>
      <c r="AC118" s="253"/>
      <c r="AD118" s="253"/>
      <c r="AE118" s="253"/>
      <c r="AF118" s="253"/>
      <c r="AG118" s="253"/>
      <c r="AH118" s="253"/>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row>
    <row r="119" spans="1:73" x14ac:dyDescent="0.3">
      <c r="A119" s="246"/>
      <c r="B119" s="124" t="s">
        <v>391</v>
      </c>
      <c r="C119" s="55">
        <v>187</v>
      </c>
      <c r="D119" s="343"/>
      <c r="E119" s="343"/>
      <c r="F119" s="343"/>
      <c r="G119" s="343"/>
      <c r="H119" s="344"/>
      <c r="I119" s="343"/>
      <c r="J119" s="343"/>
      <c r="K119" s="246"/>
      <c r="L119" s="246"/>
      <c r="M119" s="246"/>
      <c r="N119" s="246"/>
      <c r="O119" s="246"/>
      <c r="P119" s="246"/>
      <c r="Q119" s="246"/>
      <c r="R119" s="246"/>
      <c r="S119" s="246"/>
      <c r="T119" s="246"/>
      <c r="U119" s="246"/>
      <c r="V119" s="252"/>
      <c r="W119" s="252"/>
      <c r="X119" s="253"/>
      <c r="Y119" s="253"/>
      <c r="Z119" s="253"/>
      <c r="AA119" s="253"/>
      <c r="AB119" s="253"/>
      <c r="AC119" s="253"/>
      <c r="AD119" s="253"/>
      <c r="AE119" s="253"/>
      <c r="AF119" s="253"/>
      <c r="AG119" s="253"/>
      <c r="AH119" s="253"/>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row>
    <row r="120" spans="1:73" x14ac:dyDescent="0.3">
      <c r="A120" s="246"/>
      <c r="B120" s="126" t="s">
        <v>392</v>
      </c>
      <c r="C120" s="55">
        <v>23</v>
      </c>
      <c r="D120" s="343"/>
      <c r="E120" s="343"/>
      <c r="F120" s="343"/>
      <c r="G120" s="343"/>
      <c r="H120" s="344"/>
      <c r="I120" s="343"/>
      <c r="J120" s="343"/>
      <c r="K120" s="246"/>
      <c r="L120" s="246"/>
      <c r="M120" s="246"/>
      <c r="N120" s="246"/>
      <c r="O120" s="246"/>
      <c r="P120" s="246"/>
      <c r="Q120" s="246"/>
      <c r="R120" s="246"/>
      <c r="S120" s="246"/>
      <c r="T120" s="246"/>
      <c r="U120" s="246"/>
      <c r="V120" s="252"/>
      <c r="W120" s="252"/>
      <c r="X120" s="254"/>
      <c r="Y120" s="253"/>
      <c r="Z120" s="253"/>
      <c r="AA120" s="253"/>
      <c r="AB120" s="253"/>
      <c r="AC120" s="253"/>
      <c r="AD120" s="253"/>
      <c r="AE120" s="253"/>
      <c r="AF120" s="253"/>
      <c r="AG120" s="253"/>
      <c r="AH120" s="253"/>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row>
    <row r="121" spans="1:73" x14ac:dyDescent="0.3">
      <c r="A121" s="246"/>
      <c r="B121" s="247"/>
      <c r="C121" s="56">
        <f>SUM(C118:C120)</f>
        <v>262</v>
      </c>
      <c r="D121" s="343"/>
      <c r="E121" s="343"/>
      <c r="F121" s="343"/>
      <c r="G121" s="343"/>
      <c r="H121" s="344"/>
      <c r="I121" s="343"/>
      <c r="J121" s="343"/>
      <c r="K121" s="246"/>
      <c r="L121" s="246"/>
      <c r="M121" s="246"/>
      <c r="N121" s="246"/>
      <c r="O121" s="246"/>
      <c r="P121" s="246"/>
      <c r="Q121" s="246"/>
      <c r="R121" s="246"/>
      <c r="S121" s="246"/>
      <c r="T121" s="246"/>
      <c r="U121" s="246"/>
      <c r="V121" s="252"/>
      <c r="W121" s="252"/>
      <c r="X121" s="253"/>
      <c r="Y121" s="253"/>
      <c r="Z121" s="253"/>
      <c r="AA121" s="253"/>
      <c r="AB121" s="253"/>
      <c r="AC121" s="253"/>
      <c r="AD121" s="253"/>
      <c r="AE121" s="253"/>
      <c r="AF121" s="253"/>
      <c r="AG121" s="253"/>
      <c r="AH121" s="253"/>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row>
    <row r="122" spans="1:73" x14ac:dyDescent="0.3">
      <c r="A122" s="246"/>
      <c r="B122" s="343"/>
      <c r="C122" s="343"/>
      <c r="D122" s="343"/>
      <c r="E122" s="343"/>
      <c r="F122" s="343"/>
      <c r="G122" s="343"/>
      <c r="H122" s="343"/>
      <c r="I122" s="343"/>
      <c r="J122" s="343"/>
      <c r="K122" s="246"/>
      <c r="L122" s="246"/>
      <c r="M122" s="246"/>
      <c r="N122" s="246"/>
      <c r="O122" s="246"/>
      <c r="P122" s="246"/>
      <c r="Q122" s="246"/>
      <c r="R122" s="246"/>
      <c r="S122" s="246"/>
      <c r="T122" s="246"/>
      <c r="U122" s="246"/>
      <c r="V122" s="252"/>
      <c r="W122" s="252"/>
      <c r="X122" s="253"/>
      <c r="Y122" s="253"/>
      <c r="Z122" s="253"/>
      <c r="AA122" s="253"/>
      <c r="AB122" s="253"/>
      <c r="AC122" s="253"/>
      <c r="AD122" s="253"/>
      <c r="AE122" s="253"/>
      <c r="AF122" s="253"/>
      <c r="AG122" s="253"/>
      <c r="AH122" s="253"/>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row>
    <row r="123" spans="1:73" x14ac:dyDescent="0.3">
      <c r="A123" s="246"/>
      <c r="B123" s="343"/>
      <c r="C123" s="343"/>
      <c r="D123" s="343"/>
      <c r="E123" s="343"/>
      <c r="F123" s="343"/>
      <c r="G123" s="343"/>
      <c r="H123" s="343"/>
      <c r="I123" s="343"/>
      <c r="J123" s="343"/>
      <c r="K123" s="246"/>
      <c r="L123" s="246"/>
      <c r="M123" s="246"/>
      <c r="N123" s="246"/>
      <c r="O123" s="246"/>
      <c r="P123" s="246"/>
      <c r="Q123" s="246"/>
      <c r="R123" s="246"/>
      <c r="S123" s="246"/>
      <c r="T123" s="246"/>
      <c r="U123" s="246"/>
      <c r="V123" s="252"/>
      <c r="W123" s="252"/>
      <c r="X123" s="253"/>
      <c r="Y123" s="253"/>
      <c r="Z123" s="253"/>
      <c r="AA123" s="253"/>
      <c r="AB123" s="253"/>
      <c r="AC123" s="253"/>
      <c r="AD123" s="253"/>
      <c r="AE123" s="253"/>
      <c r="AF123" s="253"/>
      <c r="AG123" s="253"/>
      <c r="AH123" s="253"/>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6"/>
      <c r="BD123" s="246"/>
      <c r="BE123" s="246"/>
      <c r="BF123" s="246"/>
      <c r="BG123" s="246"/>
      <c r="BH123" s="246"/>
      <c r="BI123" s="246"/>
      <c r="BJ123" s="246"/>
      <c r="BK123" s="246"/>
      <c r="BL123" s="246"/>
      <c r="BM123" s="246"/>
    </row>
    <row r="124" spans="1:73" x14ac:dyDescent="0.3">
      <c r="A124" s="246"/>
      <c r="B124" s="343"/>
      <c r="C124" s="343"/>
      <c r="D124" s="343"/>
      <c r="E124" s="343"/>
      <c r="F124" s="343"/>
      <c r="G124" s="343"/>
      <c r="H124" s="343"/>
      <c r="I124" s="343"/>
      <c r="J124" s="343"/>
      <c r="K124" s="246"/>
      <c r="L124" s="246"/>
      <c r="M124" s="246"/>
      <c r="N124" s="246"/>
      <c r="O124" s="246"/>
      <c r="P124" s="246"/>
      <c r="Q124" s="246"/>
      <c r="R124" s="246"/>
      <c r="S124" s="246"/>
      <c r="T124" s="246"/>
      <c r="U124" s="246"/>
      <c r="V124" s="252"/>
      <c r="W124" s="252"/>
      <c r="X124" s="253"/>
      <c r="Y124" s="253"/>
      <c r="Z124" s="253"/>
      <c r="AA124" s="253"/>
      <c r="AB124" s="253"/>
      <c r="AC124" s="253"/>
      <c r="AD124" s="253"/>
      <c r="AE124" s="253"/>
      <c r="AF124" s="253"/>
      <c r="AG124" s="253"/>
      <c r="AH124" s="253"/>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246"/>
    </row>
    <row r="125" spans="1:73" x14ac:dyDescent="0.3">
      <c r="A125" s="246"/>
      <c r="B125" s="246"/>
      <c r="C125" s="246"/>
      <c r="D125" s="248"/>
      <c r="E125" s="248"/>
      <c r="F125" s="246"/>
      <c r="G125" s="246"/>
      <c r="H125" s="246"/>
      <c r="I125" s="246"/>
      <c r="J125" s="246"/>
      <c r="K125" s="246"/>
      <c r="L125" s="246"/>
      <c r="M125" s="246"/>
      <c r="N125" s="246"/>
      <c r="O125" s="246"/>
      <c r="P125" s="246"/>
      <c r="Q125" s="246"/>
      <c r="R125" s="246"/>
      <c r="S125" s="246"/>
      <c r="T125" s="246"/>
      <c r="U125" s="246"/>
      <c r="V125" s="252"/>
      <c r="W125" s="252"/>
      <c r="X125" s="253"/>
      <c r="Y125" s="253"/>
      <c r="Z125" s="253"/>
      <c r="AA125" s="253"/>
      <c r="AB125" s="253"/>
      <c r="AC125" s="253"/>
      <c r="AD125" s="253"/>
      <c r="AE125" s="253"/>
      <c r="AF125" s="253"/>
      <c r="AG125" s="253"/>
      <c r="AH125" s="253"/>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E125" s="246"/>
      <c r="BF125" s="246"/>
      <c r="BG125" s="246"/>
      <c r="BH125" s="246"/>
      <c r="BI125" s="246"/>
      <c r="BJ125" s="246"/>
      <c r="BK125" s="246"/>
      <c r="BL125" s="246"/>
      <c r="BM125" s="246"/>
    </row>
  </sheetData>
  <autoFilter ref="A5:BU125">
    <filterColumn colId="3">
      <colorFilter dxfId="0"/>
    </filterColumn>
    <sortState ref="A6:BU278">
      <sortCondition descending="1" ref="AP5:AP278"/>
    </sortState>
  </autoFilter>
  <mergeCells count="12">
    <mergeCell ref="BJ4:BM4"/>
    <mergeCell ref="BQ4:BR4"/>
    <mergeCell ref="A1:BR1"/>
    <mergeCell ref="D4:G4"/>
    <mergeCell ref="I4:J4"/>
    <mergeCell ref="K4:U4"/>
    <mergeCell ref="X4:AH4"/>
    <mergeCell ref="AJ4:AL4"/>
    <mergeCell ref="AM4:AO4"/>
    <mergeCell ref="AU4:AV4"/>
    <mergeCell ref="BB4:BC4"/>
    <mergeCell ref="BD4:BI4"/>
  </mergeCells>
  <printOptions horizontalCentered="1" verticalCentered="1"/>
  <pageMargins left="0" right="0" top="0.39370078740157483" bottom="0.19685039370078741" header="0.31496062992125984" footer="0.31496062992125984"/>
  <pageSetup scale="6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U204"/>
  <sheetViews>
    <sheetView topLeftCell="A180" zoomScale="60" zoomScaleNormal="60" workbookViewId="0">
      <selection activeCell="B196" sqref="B196:C200"/>
    </sheetView>
  </sheetViews>
  <sheetFormatPr baseColWidth="10" defaultColWidth="11.19921875" defaultRowHeight="18.75" x14ac:dyDescent="0.3"/>
  <cols>
    <col min="1" max="1" width="19.296875" style="44" customWidth="1"/>
    <col min="2" max="2" width="14.09765625" style="44" customWidth="1"/>
    <col min="3" max="3" width="22" style="44" customWidth="1"/>
    <col min="4" max="5" width="12.296875" style="146" customWidth="1"/>
    <col min="6" max="6" width="10" style="44" customWidth="1"/>
    <col min="7" max="7" width="12" style="44" customWidth="1"/>
    <col min="8" max="8" width="13.8984375" style="44" customWidth="1"/>
    <col min="9" max="10" width="12" style="44" customWidth="1"/>
    <col min="11" max="11" width="2.3984375" style="44" customWidth="1"/>
    <col min="12" max="12" width="2.296875" style="44" customWidth="1"/>
    <col min="13" max="13" width="2.3984375" style="44" customWidth="1"/>
    <col min="14" max="17" width="2.296875" style="44" customWidth="1"/>
    <col min="18" max="18" width="2.3984375" style="44" customWidth="1"/>
    <col min="19" max="20" width="2.296875" style="44" customWidth="1"/>
    <col min="21" max="21" width="4.796875" style="44" customWidth="1"/>
    <col min="22" max="23" width="14.5" style="44" customWidth="1"/>
    <col min="24" max="24" width="8.5" style="82" customWidth="1"/>
    <col min="25" max="25" width="7.296875" style="82" customWidth="1"/>
    <col min="26" max="26" width="11" style="82" customWidth="1"/>
    <col min="27" max="27" width="12.3984375" style="82" customWidth="1"/>
    <col min="28" max="28" width="12.69921875" style="82" customWidth="1"/>
    <col min="29" max="29" width="9" style="82" customWidth="1"/>
    <col min="30" max="30" width="8.3984375" style="82" customWidth="1"/>
    <col min="31" max="31" width="10.3984375" style="82" customWidth="1"/>
    <col min="32" max="32" width="11.796875" style="82" customWidth="1"/>
    <col min="33" max="33" width="8.5" style="82" customWidth="1"/>
    <col min="34" max="34" width="9.3984375" style="82" customWidth="1"/>
    <col min="35" max="35" width="11.19921875" style="44" customWidth="1"/>
    <col min="36" max="36" width="7.69921875" style="44" customWidth="1"/>
    <col min="37" max="37" width="6.796875" style="44" customWidth="1"/>
    <col min="38" max="38" width="6.8984375" style="44" customWidth="1"/>
    <col min="39" max="41" width="10.09765625" style="44" customWidth="1"/>
    <col min="42" max="42" width="11.19921875" style="44" customWidth="1"/>
    <col min="43" max="44" width="9.3984375" style="44" customWidth="1"/>
    <col min="45" max="45" width="10.296875" style="44" customWidth="1"/>
    <col min="46" max="46" width="6.796875" style="44" customWidth="1"/>
    <col min="47" max="47" width="5.69921875" style="44" customWidth="1"/>
    <col min="48" max="48" width="4.19921875" style="44" customWidth="1"/>
    <col min="49" max="52" width="11.19921875" style="44" customWidth="1"/>
    <col min="53" max="53" width="7.5" style="44" customWidth="1"/>
    <col min="54" max="54" width="10.59765625" style="44" customWidth="1"/>
    <col min="55" max="55" width="24.69921875" style="44" customWidth="1"/>
    <col min="56" max="56" width="15.59765625" style="44" customWidth="1"/>
    <col min="57" max="57" width="14.69921875" style="44" customWidth="1"/>
    <col min="58" max="58" width="9.796875" style="44" customWidth="1"/>
    <col min="59" max="59" width="13.8984375" style="44" customWidth="1"/>
    <col min="60" max="60" width="8.796875" style="44" customWidth="1"/>
    <col min="61" max="61" width="7.69921875" style="44" customWidth="1"/>
    <col min="62" max="68" width="10.69921875" style="44" customWidth="1"/>
    <col min="69" max="69" width="12" style="62" customWidth="1"/>
    <col min="70" max="70" width="11.19921875" style="62" customWidth="1"/>
    <col min="71" max="16384" width="11.19921875" style="62"/>
  </cols>
  <sheetData>
    <row r="1" spans="1:73" s="59" customFormat="1" ht="23.25" x14ac:dyDescent="0.3">
      <c r="A1" s="349" t="s">
        <v>427</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row>
    <row r="2" spans="1:73" ht="35.25" customHeight="1" x14ac:dyDescent="0.3">
      <c r="A2" s="60"/>
      <c r="AJ2" s="61"/>
      <c r="AK2" s="61"/>
      <c r="AP2" s="61"/>
    </row>
    <row r="3" spans="1:73" ht="14.25" customHeight="1" x14ac:dyDescent="0.3"/>
    <row r="4" spans="1:73" ht="70.5" customHeight="1" thickBot="1" x14ac:dyDescent="0.35">
      <c r="A4" s="63"/>
      <c r="B4" s="63"/>
      <c r="C4" s="63"/>
      <c r="D4" s="350" t="s">
        <v>354</v>
      </c>
      <c r="E4" s="351"/>
      <c r="F4" s="351"/>
      <c r="G4" s="352"/>
      <c r="H4" s="279"/>
      <c r="I4" s="353" t="s">
        <v>355</v>
      </c>
      <c r="J4" s="354"/>
      <c r="K4" s="355" t="s">
        <v>352</v>
      </c>
      <c r="L4" s="356"/>
      <c r="M4" s="356"/>
      <c r="N4" s="356"/>
      <c r="O4" s="356"/>
      <c r="P4" s="356"/>
      <c r="Q4" s="356"/>
      <c r="R4" s="356"/>
      <c r="S4" s="356"/>
      <c r="T4" s="356"/>
      <c r="U4" s="357"/>
      <c r="V4" s="142" t="s">
        <v>353</v>
      </c>
      <c r="W4" s="142" t="s">
        <v>353</v>
      </c>
      <c r="X4" s="358" t="s">
        <v>398</v>
      </c>
      <c r="Y4" s="359"/>
      <c r="Z4" s="359"/>
      <c r="AA4" s="359"/>
      <c r="AB4" s="359"/>
      <c r="AC4" s="359"/>
      <c r="AD4" s="359"/>
      <c r="AE4" s="359"/>
      <c r="AF4" s="359"/>
      <c r="AG4" s="359"/>
      <c r="AH4" s="359"/>
      <c r="AI4" s="97"/>
      <c r="AJ4" s="360" t="s">
        <v>351</v>
      </c>
      <c r="AK4" s="360"/>
      <c r="AL4" s="360"/>
      <c r="AM4" s="353" t="s">
        <v>414</v>
      </c>
      <c r="AN4" s="361"/>
      <c r="AO4" s="354"/>
      <c r="AP4" s="64"/>
      <c r="AQ4" s="64"/>
      <c r="AR4" s="64"/>
      <c r="AS4" s="64"/>
      <c r="AT4" s="64"/>
      <c r="AU4" s="362" t="s">
        <v>413</v>
      </c>
      <c r="AV4" s="362"/>
      <c r="AW4" s="64"/>
      <c r="AX4" s="64"/>
      <c r="AY4" s="64"/>
      <c r="AZ4" s="150" t="s">
        <v>432</v>
      </c>
      <c r="BA4" s="65"/>
      <c r="BB4" s="346" t="s">
        <v>301</v>
      </c>
      <c r="BC4" s="346"/>
      <c r="BD4" s="347" t="s">
        <v>299</v>
      </c>
      <c r="BE4" s="363"/>
      <c r="BF4" s="363"/>
      <c r="BG4" s="363"/>
      <c r="BH4" s="363"/>
      <c r="BI4" s="364"/>
      <c r="BJ4" s="346" t="s">
        <v>300</v>
      </c>
      <c r="BK4" s="346"/>
      <c r="BL4" s="346"/>
      <c r="BM4" s="347"/>
      <c r="BQ4" s="348" t="s">
        <v>353</v>
      </c>
      <c r="BR4" s="348"/>
    </row>
    <row r="5" spans="1:73" ht="110.25" customHeight="1" thickBot="1" x14ac:dyDescent="0.35">
      <c r="A5" s="1" t="s">
        <v>0</v>
      </c>
      <c r="B5" s="1" t="s">
        <v>1</v>
      </c>
      <c r="C5" s="1" t="s">
        <v>415</v>
      </c>
      <c r="D5" s="147" t="s">
        <v>430</v>
      </c>
      <c r="E5" s="147" t="s">
        <v>433</v>
      </c>
      <c r="F5" s="2" t="s">
        <v>281</v>
      </c>
      <c r="G5" s="38" t="s">
        <v>374</v>
      </c>
      <c r="H5" s="115" t="s">
        <v>416</v>
      </c>
      <c r="I5" s="2" t="s">
        <v>312</v>
      </c>
      <c r="J5" s="135" t="s">
        <v>311</v>
      </c>
      <c r="K5" s="66" t="s">
        <v>289</v>
      </c>
      <c r="L5" s="66" t="s">
        <v>339</v>
      </c>
      <c r="M5" s="66" t="s">
        <v>286</v>
      </c>
      <c r="N5" s="66" t="s">
        <v>287</v>
      </c>
      <c r="O5" s="66" t="s">
        <v>288</v>
      </c>
      <c r="P5" s="66" t="s">
        <v>340</v>
      </c>
      <c r="Q5" s="66" t="s">
        <v>290</v>
      </c>
      <c r="R5" s="66" t="s">
        <v>341</v>
      </c>
      <c r="S5" s="66" t="s">
        <v>342</v>
      </c>
      <c r="T5" s="66" t="s">
        <v>343</v>
      </c>
      <c r="U5" s="66" t="s">
        <v>344</v>
      </c>
      <c r="V5" s="98" t="s">
        <v>338</v>
      </c>
      <c r="W5" s="98" t="s">
        <v>338</v>
      </c>
      <c r="X5" s="83" t="s">
        <v>399</v>
      </c>
      <c r="Y5" s="83" t="s">
        <v>400</v>
      </c>
      <c r="Z5" s="83" t="s">
        <v>401</v>
      </c>
      <c r="AA5" s="85" t="s">
        <v>402</v>
      </c>
      <c r="AB5" s="85" t="s">
        <v>403</v>
      </c>
      <c r="AC5" s="85" t="s">
        <v>404</v>
      </c>
      <c r="AD5" s="86" t="s">
        <v>405</v>
      </c>
      <c r="AE5" s="86" t="s">
        <v>406</v>
      </c>
      <c r="AF5" s="86" t="s">
        <v>407</v>
      </c>
      <c r="AG5" s="94" t="s">
        <v>396</v>
      </c>
      <c r="AH5" s="170" t="s">
        <v>395</v>
      </c>
      <c r="AI5" s="134" t="s">
        <v>346</v>
      </c>
      <c r="AJ5" s="11" t="s">
        <v>348</v>
      </c>
      <c r="AK5" s="12" t="s">
        <v>349</v>
      </c>
      <c r="AL5" s="12" t="s">
        <v>350</v>
      </c>
      <c r="AM5" s="49" t="s">
        <v>423</v>
      </c>
      <c r="AN5" s="103" t="s">
        <v>412</v>
      </c>
      <c r="AO5" s="101" t="s">
        <v>411</v>
      </c>
      <c r="AP5" s="2" t="s">
        <v>389</v>
      </c>
      <c r="AQ5" s="38" t="s">
        <v>375</v>
      </c>
      <c r="AR5" s="115" t="s">
        <v>417</v>
      </c>
      <c r="AS5" s="2" t="s">
        <v>376</v>
      </c>
      <c r="AT5" s="2" t="s">
        <v>292</v>
      </c>
      <c r="AU5" s="99" t="s">
        <v>410</v>
      </c>
      <c r="AV5" s="45" t="s">
        <v>408</v>
      </c>
      <c r="AW5" s="47" t="s">
        <v>409</v>
      </c>
      <c r="AX5" s="38" t="s">
        <v>377</v>
      </c>
      <c r="AY5" s="115" t="s">
        <v>418</v>
      </c>
      <c r="AZ5" s="2" t="s">
        <v>431</v>
      </c>
      <c r="BA5" s="7" t="s">
        <v>345</v>
      </c>
      <c r="BB5" s="4" t="s">
        <v>302</v>
      </c>
      <c r="BC5" s="5" t="s">
        <v>293</v>
      </c>
      <c r="BD5" s="6" t="s">
        <v>303</v>
      </c>
      <c r="BE5" s="2" t="s">
        <v>294</v>
      </c>
      <c r="BF5" s="6" t="s">
        <v>304</v>
      </c>
      <c r="BG5" s="2" t="s">
        <v>310</v>
      </c>
      <c r="BH5" s="2" t="s">
        <v>295</v>
      </c>
      <c r="BI5" s="2" t="s">
        <v>296</v>
      </c>
      <c r="BJ5" s="39" t="s">
        <v>347</v>
      </c>
      <c r="BK5" s="115" t="s">
        <v>421</v>
      </c>
      <c r="BL5" s="3" t="s">
        <v>297</v>
      </c>
      <c r="BM5" s="3" t="s">
        <v>298</v>
      </c>
      <c r="BN5" s="43" t="s">
        <v>420</v>
      </c>
      <c r="BO5" s="119" t="s">
        <v>419</v>
      </c>
      <c r="BP5" s="154" t="s">
        <v>422</v>
      </c>
      <c r="BQ5" s="40" t="s">
        <v>378</v>
      </c>
      <c r="BR5" s="40" t="s">
        <v>379</v>
      </c>
    </row>
    <row r="6" spans="1:73" x14ac:dyDescent="0.3">
      <c r="A6" s="67" t="s">
        <v>2</v>
      </c>
      <c r="B6" s="67" t="s">
        <v>3</v>
      </c>
      <c r="C6" s="129" t="s">
        <v>21</v>
      </c>
      <c r="D6" s="331">
        <v>1537</v>
      </c>
      <c r="E6" s="148"/>
      <c r="F6" s="16">
        <v>48.4</v>
      </c>
      <c r="G6" s="18">
        <f t="shared" ref="G6:G35" si="0">IFERROR(IF(F6&lt;10,0,IF(F6&lt;50,3,IF(F6&lt;75,5,IF(F6&lt;100,8,10)))),"")</f>
        <v>3</v>
      </c>
      <c r="H6" s="117">
        <f t="shared" ref="H6:H35" si="1">IFERROR(IF(F6&lt;100,0,IF(F6&lt;500,3,IF(F6&lt;1000,5,IF(F6&lt;2000,8,10)))),"")</f>
        <v>0</v>
      </c>
      <c r="I6" s="68" t="s">
        <v>285</v>
      </c>
      <c r="J6" s="74">
        <f t="shared" ref="J6:J35" si="2">VLOOKUP(I6,ponderacion,2,FALSE)</f>
        <v>3</v>
      </c>
      <c r="K6" s="24">
        <v>1</v>
      </c>
      <c r="L6" s="24">
        <v>1</v>
      </c>
      <c r="M6" s="24">
        <v>0</v>
      </c>
      <c r="N6" s="24">
        <v>0</v>
      </c>
      <c r="O6" s="24">
        <v>0</v>
      </c>
      <c r="P6" s="24">
        <v>0</v>
      </c>
      <c r="Q6" s="24">
        <v>0</v>
      </c>
      <c r="R6" s="17">
        <v>0</v>
      </c>
      <c r="S6" s="24">
        <v>0</v>
      </c>
      <c r="T6" s="24">
        <v>0</v>
      </c>
      <c r="U6" s="24">
        <v>0</v>
      </c>
      <c r="V6" s="157">
        <v>3670</v>
      </c>
      <c r="W6" s="157">
        <v>3670</v>
      </c>
      <c r="X6" s="81">
        <v>0</v>
      </c>
      <c r="Y6" s="81">
        <v>0</v>
      </c>
      <c r="Z6" s="81">
        <v>0</v>
      </c>
      <c r="AA6" s="265">
        <v>0</v>
      </c>
      <c r="AB6" s="265">
        <v>0</v>
      </c>
      <c r="AC6" s="265">
        <v>0</v>
      </c>
      <c r="AD6" s="87">
        <v>0</v>
      </c>
      <c r="AE6" s="87">
        <v>0</v>
      </c>
      <c r="AF6" s="87">
        <v>0</v>
      </c>
      <c r="AG6" s="80">
        <v>0</v>
      </c>
      <c r="AH6" s="89">
        <f t="shared" ref="AH6:AH35" si="3">SUM(X6:AG6)</f>
        <v>0</v>
      </c>
      <c r="AI6" s="14">
        <f t="shared" ref="AI6:AI35" si="4">+(V6*3)/100</f>
        <v>110.1</v>
      </c>
      <c r="AJ6" s="13">
        <f t="shared" ref="AJ6:AJ35" si="5">+AK6+AL6</f>
        <v>8</v>
      </c>
      <c r="AK6" s="18">
        <v>0</v>
      </c>
      <c r="AL6" s="13">
        <v>8</v>
      </c>
      <c r="AM6" s="50">
        <f t="shared" ref="AM6:AM35" si="6">(AI6*3)/100</f>
        <v>3.3029999999999995</v>
      </c>
      <c r="AN6" s="104">
        <f t="shared" ref="AN6:AN35" si="7">(AM6*30)/100</f>
        <v>0.99089999999999989</v>
      </c>
      <c r="AO6" s="102">
        <f t="shared" ref="AO6:AO35" si="8">(AM6*17)/100</f>
        <v>0.56150999999999984</v>
      </c>
      <c r="AP6" s="159">
        <f t="shared" ref="AP6:AP35" si="9">IFERROR(((AI6-AJ6)/AI6)*100,"")</f>
        <v>92.733878292461398</v>
      </c>
      <c r="AQ6" s="18">
        <f t="shared" ref="AQ6:AQ35" si="10">IFERROR(IF(AP6&lt;10,0,IF(AP6&lt;50,3,IF(AP6&lt;75,5,IF(AP6&lt;100,8,10)))),"")</f>
        <v>8</v>
      </c>
      <c r="AR6" s="130">
        <f t="shared" ref="AR6:AR35" si="11">IFERROR(IF(AP6&lt;10,0,IF(AP6&lt;50,3,IF(AP6&lt;75,8,IF(AP6&lt;100,20,25)))),"")</f>
        <v>20</v>
      </c>
      <c r="AS6" s="19">
        <f t="shared" ref="AS6:AS35" si="12">IFERROR(AJ6/AI6*100,0)</f>
        <v>7.266121707538602</v>
      </c>
      <c r="AT6" s="107">
        <f t="shared" ref="AT6:AT35" si="13">(SUM(AM6:AO6)/D6)*100000</f>
        <v>315.90175666883533</v>
      </c>
      <c r="AU6" s="100">
        <f t="shared" ref="AU6:AU35" si="14">((SUM(X6:Z6)/D6)*100000)</f>
        <v>0</v>
      </c>
      <c r="AV6" s="277">
        <f t="shared" ref="AV6:AV35" si="15">(AH6/D6)*100000</f>
        <v>0</v>
      </c>
      <c r="AW6" s="112">
        <f t="shared" ref="AW6:AW35" si="16">IFERROR(((AT6-AV6)/AT6)*100,"")</f>
        <v>100</v>
      </c>
      <c r="AX6" s="18">
        <f t="shared" ref="AX6:AX35" si="17">IFERROR(IF(AW6&lt;10,0,IF(AW6&lt;50,3,IF(AW6&lt;75,5,IF(AW6&lt;100,8,10)))),"")</f>
        <v>10</v>
      </c>
      <c r="AY6" s="117">
        <f t="shared" ref="AY6:AY35" si="18">IFERROR(IF(AW6&lt;10,0,IF(AW6&lt;50,3,IF(AW6&lt;75,8,IF(AW6&lt;100,20,25)))),"")</f>
        <v>25</v>
      </c>
      <c r="AZ6" s="151">
        <v>0</v>
      </c>
      <c r="BA6" s="21">
        <f t="shared" ref="BA6:BA35" si="19">(AZ6/D6)*100000</f>
        <v>0</v>
      </c>
      <c r="BB6" s="20">
        <v>0</v>
      </c>
      <c r="BC6" s="36" t="s">
        <v>360</v>
      </c>
      <c r="BD6" s="20">
        <v>1</v>
      </c>
      <c r="BE6" s="20">
        <f t="shared" ref="BE6:BE35" si="20">+BD6*8</f>
        <v>8</v>
      </c>
      <c r="BF6" s="20">
        <v>2</v>
      </c>
      <c r="BG6" s="20">
        <f t="shared" ref="BG6:BG35" si="21">+BF6*8</f>
        <v>16</v>
      </c>
      <c r="BH6" s="20">
        <v>0</v>
      </c>
      <c r="BI6" s="20">
        <v>2</v>
      </c>
      <c r="BJ6" s="20">
        <v>0</v>
      </c>
      <c r="BK6" s="20">
        <v>0</v>
      </c>
      <c r="BL6" s="20" t="s">
        <v>356</v>
      </c>
      <c r="BM6" s="20" t="s">
        <v>357</v>
      </c>
      <c r="BN6" s="76">
        <f t="shared" ref="BN6:BN35" si="22">+G6+J6+AQ6+AX6+BJ6</f>
        <v>24</v>
      </c>
      <c r="BO6" s="123">
        <f t="shared" ref="BO6:BO35" si="23">+H6+J6+AR6+AY6+BJ6</f>
        <v>48</v>
      </c>
      <c r="BP6" s="70">
        <f t="shared" ref="BP6:BP35" si="24">+H6+J6+AR6+AY6+BK6</f>
        <v>48</v>
      </c>
      <c r="BQ6" s="138">
        <v>21</v>
      </c>
      <c r="BR6" s="138">
        <v>10</v>
      </c>
      <c r="BS6" s="63"/>
      <c r="BT6" s="63"/>
      <c r="BU6" s="63"/>
    </row>
    <row r="7" spans="1:73" ht="30" customHeight="1" thickBot="1" x14ac:dyDescent="0.35">
      <c r="A7" s="67" t="s">
        <v>2</v>
      </c>
      <c r="B7" s="67" t="s">
        <v>3</v>
      </c>
      <c r="C7" s="129" t="s">
        <v>26</v>
      </c>
      <c r="D7" s="331">
        <v>1600</v>
      </c>
      <c r="E7" s="148"/>
      <c r="F7" s="22">
        <v>149</v>
      </c>
      <c r="G7" s="18">
        <f t="shared" si="0"/>
        <v>10</v>
      </c>
      <c r="H7" s="117">
        <f t="shared" si="1"/>
        <v>3</v>
      </c>
      <c r="I7" s="68" t="s">
        <v>282</v>
      </c>
      <c r="J7" s="69">
        <f t="shared" si="2"/>
        <v>10</v>
      </c>
      <c r="K7" s="24">
        <v>1</v>
      </c>
      <c r="L7" s="24">
        <v>1</v>
      </c>
      <c r="M7" s="24">
        <v>0</v>
      </c>
      <c r="N7" s="24">
        <v>0</v>
      </c>
      <c r="O7" s="24">
        <v>0</v>
      </c>
      <c r="P7" s="24">
        <v>0</v>
      </c>
      <c r="Q7" s="24">
        <v>0</v>
      </c>
      <c r="R7" s="17">
        <v>0</v>
      </c>
      <c r="S7" s="24">
        <v>0</v>
      </c>
      <c r="T7" s="24">
        <v>0</v>
      </c>
      <c r="U7" s="24">
        <v>0</v>
      </c>
      <c r="V7" s="157">
        <v>2949</v>
      </c>
      <c r="W7" s="157">
        <v>2949</v>
      </c>
      <c r="X7" s="84">
        <v>0</v>
      </c>
      <c r="Y7" s="84">
        <v>0</v>
      </c>
      <c r="Z7" s="84">
        <v>0</v>
      </c>
      <c r="AA7" s="205">
        <v>0</v>
      </c>
      <c r="AB7" s="205">
        <v>0</v>
      </c>
      <c r="AC7" s="205">
        <v>0</v>
      </c>
      <c r="AD7" s="88">
        <v>0</v>
      </c>
      <c r="AE7" s="88">
        <v>0</v>
      </c>
      <c r="AF7" s="88">
        <v>0</v>
      </c>
      <c r="AG7" s="80">
        <v>0</v>
      </c>
      <c r="AH7" s="89">
        <f t="shared" si="3"/>
        <v>0</v>
      </c>
      <c r="AI7" s="13">
        <f t="shared" si="4"/>
        <v>88.47</v>
      </c>
      <c r="AJ7" s="13">
        <f t="shared" si="5"/>
        <v>9</v>
      </c>
      <c r="AK7" s="18">
        <v>0</v>
      </c>
      <c r="AL7" s="13">
        <v>9</v>
      </c>
      <c r="AM7" s="50">
        <f t="shared" si="6"/>
        <v>2.6540999999999997</v>
      </c>
      <c r="AN7" s="104">
        <f t="shared" si="7"/>
        <v>0.79622999999999988</v>
      </c>
      <c r="AO7" s="102">
        <f t="shared" si="8"/>
        <v>0.45119699999999996</v>
      </c>
      <c r="AP7" s="159">
        <f t="shared" si="9"/>
        <v>89.827060020345883</v>
      </c>
      <c r="AQ7" s="18">
        <f t="shared" si="10"/>
        <v>8</v>
      </c>
      <c r="AR7" s="117">
        <f t="shared" si="11"/>
        <v>20</v>
      </c>
      <c r="AS7" s="19">
        <f t="shared" si="12"/>
        <v>10.172939979654121</v>
      </c>
      <c r="AT7" s="107">
        <f t="shared" si="13"/>
        <v>243.84543749999997</v>
      </c>
      <c r="AU7" s="100">
        <f t="shared" si="14"/>
        <v>0</v>
      </c>
      <c r="AV7" s="277">
        <f t="shared" si="15"/>
        <v>0</v>
      </c>
      <c r="AW7" s="48">
        <f t="shared" si="16"/>
        <v>100</v>
      </c>
      <c r="AX7" s="18">
        <f t="shared" si="17"/>
        <v>10</v>
      </c>
      <c r="AY7" s="117">
        <f t="shared" si="18"/>
        <v>25</v>
      </c>
      <c r="AZ7" s="151">
        <v>1</v>
      </c>
      <c r="BA7" s="21">
        <f t="shared" si="19"/>
        <v>62.5</v>
      </c>
      <c r="BB7" s="20">
        <v>0</v>
      </c>
      <c r="BC7" s="36" t="s">
        <v>360</v>
      </c>
      <c r="BD7" s="20">
        <v>1</v>
      </c>
      <c r="BE7" s="20">
        <f t="shared" si="20"/>
        <v>8</v>
      </c>
      <c r="BF7" s="20">
        <v>2</v>
      </c>
      <c r="BG7" s="20">
        <f t="shared" si="21"/>
        <v>16</v>
      </c>
      <c r="BH7" s="20">
        <v>0</v>
      </c>
      <c r="BI7" s="20">
        <v>1</v>
      </c>
      <c r="BJ7" s="20">
        <v>0</v>
      </c>
      <c r="BK7" s="20">
        <v>0</v>
      </c>
      <c r="BL7" s="20" t="s">
        <v>356</v>
      </c>
      <c r="BM7" s="20" t="s">
        <v>357</v>
      </c>
      <c r="BN7" s="114">
        <f t="shared" si="22"/>
        <v>38</v>
      </c>
      <c r="BO7" s="133">
        <f t="shared" si="23"/>
        <v>58</v>
      </c>
      <c r="BP7" s="116">
        <f t="shared" si="24"/>
        <v>58</v>
      </c>
      <c r="BQ7" s="137">
        <v>12</v>
      </c>
      <c r="BR7" s="137">
        <v>31</v>
      </c>
      <c r="BS7" s="63"/>
      <c r="BT7" s="63"/>
      <c r="BU7" s="63"/>
    </row>
    <row r="8" spans="1:73" ht="19.5" thickBot="1" x14ac:dyDescent="0.35">
      <c r="A8" s="67" t="s">
        <v>216</v>
      </c>
      <c r="B8" s="67" t="s">
        <v>245</v>
      </c>
      <c r="C8" s="129" t="s">
        <v>257</v>
      </c>
      <c r="D8" s="331">
        <v>4475</v>
      </c>
      <c r="E8" s="148"/>
      <c r="F8" s="20">
        <v>150.30000000000001</v>
      </c>
      <c r="G8" s="18">
        <f t="shared" si="0"/>
        <v>10</v>
      </c>
      <c r="H8" s="117">
        <f t="shared" si="1"/>
        <v>3</v>
      </c>
      <c r="I8" s="68" t="s">
        <v>283</v>
      </c>
      <c r="J8" s="69">
        <f t="shared" si="2"/>
        <v>8</v>
      </c>
      <c r="K8" s="17">
        <v>2</v>
      </c>
      <c r="L8" s="17">
        <v>0</v>
      </c>
      <c r="M8" s="17">
        <v>0</v>
      </c>
      <c r="N8" s="17">
        <v>0</v>
      </c>
      <c r="O8" s="17">
        <v>0</v>
      </c>
      <c r="P8" s="17">
        <v>0</v>
      </c>
      <c r="Q8" s="17">
        <v>0</v>
      </c>
      <c r="R8" s="17">
        <v>0</v>
      </c>
      <c r="S8" s="17">
        <v>0</v>
      </c>
      <c r="T8" s="17">
        <v>0</v>
      </c>
      <c r="U8" s="17">
        <v>0</v>
      </c>
      <c r="V8" s="157">
        <v>3366</v>
      </c>
      <c r="W8" s="157">
        <v>3366</v>
      </c>
      <c r="X8" s="84">
        <v>0</v>
      </c>
      <c r="Y8" s="84">
        <v>0</v>
      </c>
      <c r="Z8" s="84">
        <v>0</v>
      </c>
      <c r="AA8" s="168">
        <v>0</v>
      </c>
      <c r="AB8" s="168">
        <v>0</v>
      </c>
      <c r="AC8" s="168">
        <v>0</v>
      </c>
      <c r="AD8" s="88">
        <v>0</v>
      </c>
      <c r="AE8" s="88">
        <v>0</v>
      </c>
      <c r="AF8" s="88">
        <v>0</v>
      </c>
      <c r="AG8" s="80">
        <v>0</v>
      </c>
      <c r="AH8" s="89">
        <f t="shared" si="3"/>
        <v>0</v>
      </c>
      <c r="AI8" s="13">
        <f t="shared" si="4"/>
        <v>100.98</v>
      </c>
      <c r="AJ8" s="13">
        <f t="shared" si="5"/>
        <v>14</v>
      </c>
      <c r="AK8" s="18">
        <v>0</v>
      </c>
      <c r="AL8" s="13">
        <v>14</v>
      </c>
      <c r="AM8" s="50">
        <f t="shared" si="6"/>
        <v>3.0293999999999999</v>
      </c>
      <c r="AN8" s="104">
        <f t="shared" si="7"/>
        <v>0.90881999999999996</v>
      </c>
      <c r="AO8" s="102">
        <f t="shared" si="8"/>
        <v>0.51499799999999996</v>
      </c>
      <c r="AP8" s="159">
        <f t="shared" si="9"/>
        <v>86.135868488809663</v>
      </c>
      <c r="AQ8" s="18">
        <f t="shared" si="10"/>
        <v>8</v>
      </c>
      <c r="AR8" s="117">
        <f t="shared" si="11"/>
        <v>20</v>
      </c>
      <c r="AS8" s="19">
        <f t="shared" si="12"/>
        <v>13.864131511190333</v>
      </c>
      <c r="AT8" s="107">
        <f t="shared" si="13"/>
        <v>99.513251396648045</v>
      </c>
      <c r="AU8" s="100">
        <f t="shared" si="14"/>
        <v>0</v>
      </c>
      <c r="AV8" s="277">
        <f t="shared" si="15"/>
        <v>0</v>
      </c>
      <c r="AW8" s="48">
        <f t="shared" si="16"/>
        <v>100</v>
      </c>
      <c r="AX8" s="18">
        <f t="shared" si="17"/>
        <v>10</v>
      </c>
      <c r="AY8" s="117">
        <f t="shared" si="18"/>
        <v>25</v>
      </c>
      <c r="AZ8" s="151">
        <v>0</v>
      </c>
      <c r="BA8" s="21">
        <f t="shared" si="19"/>
        <v>0</v>
      </c>
      <c r="BB8" s="20">
        <v>0</v>
      </c>
      <c r="BC8" s="36"/>
      <c r="BD8" s="20">
        <v>1</v>
      </c>
      <c r="BE8" s="20">
        <f t="shared" si="20"/>
        <v>8</v>
      </c>
      <c r="BF8" s="20">
        <v>4</v>
      </c>
      <c r="BG8" s="20">
        <f t="shared" si="21"/>
        <v>32</v>
      </c>
      <c r="BH8" s="20">
        <v>0</v>
      </c>
      <c r="BI8" s="20">
        <v>4</v>
      </c>
      <c r="BJ8" s="20">
        <v>0</v>
      </c>
      <c r="BK8" s="28">
        <v>0</v>
      </c>
      <c r="BL8" s="20" t="s">
        <v>308</v>
      </c>
      <c r="BM8" s="20" t="s">
        <v>309</v>
      </c>
      <c r="BN8" s="71">
        <f t="shared" si="22"/>
        <v>36</v>
      </c>
      <c r="BO8" s="123">
        <f t="shared" si="23"/>
        <v>56</v>
      </c>
      <c r="BP8" s="71">
        <f t="shared" si="24"/>
        <v>56</v>
      </c>
      <c r="BQ8" s="138">
        <v>10</v>
      </c>
      <c r="BR8" s="138">
        <v>10</v>
      </c>
      <c r="BS8" s="63"/>
      <c r="BT8" s="63"/>
      <c r="BU8" s="63"/>
    </row>
    <row r="9" spans="1:73" ht="19.5" thickBot="1" x14ac:dyDescent="0.35">
      <c r="A9" s="67" t="s">
        <v>2</v>
      </c>
      <c r="B9" s="67" t="s">
        <v>3</v>
      </c>
      <c r="C9" s="129" t="s">
        <v>15</v>
      </c>
      <c r="D9" s="331">
        <v>2518</v>
      </c>
      <c r="E9" s="148"/>
      <c r="F9" s="16">
        <v>132.4</v>
      </c>
      <c r="G9" s="18">
        <f t="shared" si="0"/>
        <v>10</v>
      </c>
      <c r="H9" s="117">
        <f t="shared" si="1"/>
        <v>3</v>
      </c>
      <c r="I9" s="68" t="s">
        <v>283</v>
      </c>
      <c r="J9" s="69">
        <f t="shared" si="2"/>
        <v>8</v>
      </c>
      <c r="K9" s="24">
        <v>1</v>
      </c>
      <c r="L9" s="24">
        <v>0</v>
      </c>
      <c r="M9" s="24">
        <v>0</v>
      </c>
      <c r="N9" s="24">
        <v>0</v>
      </c>
      <c r="O9" s="24">
        <v>0</v>
      </c>
      <c r="P9" s="24">
        <v>0</v>
      </c>
      <c r="Q9" s="24">
        <v>0</v>
      </c>
      <c r="R9" s="17">
        <v>0</v>
      </c>
      <c r="S9" s="24">
        <v>0</v>
      </c>
      <c r="T9" s="24">
        <v>0</v>
      </c>
      <c r="U9" s="24">
        <v>0</v>
      </c>
      <c r="V9" s="157">
        <v>3517</v>
      </c>
      <c r="W9" s="157">
        <v>3517</v>
      </c>
      <c r="X9" s="84">
        <v>0</v>
      </c>
      <c r="Y9" s="84">
        <v>0</v>
      </c>
      <c r="Z9" s="84">
        <v>0</v>
      </c>
      <c r="AA9" s="168">
        <v>0</v>
      </c>
      <c r="AB9" s="168">
        <v>0</v>
      </c>
      <c r="AC9" s="168">
        <v>0</v>
      </c>
      <c r="AD9" s="88">
        <v>0</v>
      </c>
      <c r="AE9" s="88">
        <v>0</v>
      </c>
      <c r="AF9" s="88">
        <v>0</v>
      </c>
      <c r="AG9" s="80">
        <v>0</v>
      </c>
      <c r="AH9" s="89">
        <f t="shared" si="3"/>
        <v>0</v>
      </c>
      <c r="AI9" s="13">
        <f t="shared" si="4"/>
        <v>105.51</v>
      </c>
      <c r="AJ9" s="13">
        <f t="shared" si="5"/>
        <v>15</v>
      </c>
      <c r="AK9" s="18">
        <v>0</v>
      </c>
      <c r="AL9" s="13">
        <v>15</v>
      </c>
      <c r="AM9" s="50">
        <f t="shared" si="6"/>
        <v>3.1653000000000002</v>
      </c>
      <c r="AN9" s="104">
        <f t="shared" si="7"/>
        <v>0.94959000000000005</v>
      </c>
      <c r="AO9" s="102">
        <f t="shared" si="8"/>
        <v>0.53810100000000005</v>
      </c>
      <c r="AP9" s="159">
        <f t="shared" si="9"/>
        <v>85.783338072220644</v>
      </c>
      <c r="AQ9" s="18">
        <f t="shared" si="10"/>
        <v>8</v>
      </c>
      <c r="AR9" s="130">
        <f t="shared" si="11"/>
        <v>20</v>
      </c>
      <c r="AS9" s="19">
        <f t="shared" si="12"/>
        <v>14.216661927779356</v>
      </c>
      <c r="AT9" s="107">
        <f t="shared" si="13"/>
        <v>184.78915806195394</v>
      </c>
      <c r="AU9" s="100">
        <f t="shared" si="14"/>
        <v>0</v>
      </c>
      <c r="AV9" s="277">
        <f t="shared" si="15"/>
        <v>0</v>
      </c>
      <c r="AW9" s="48">
        <f t="shared" si="16"/>
        <v>100</v>
      </c>
      <c r="AX9" s="18">
        <f t="shared" si="17"/>
        <v>10</v>
      </c>
      <c r="AY9" s="117">
        <f t="shared" si="18"/>
        <v>25</v>
      </c>
      <c r="AZ9" s="151">
        <v>0</v>
      </c>
      <c r="BA9" s="21">
        <f t="shared" si="19"/>
        <v>0</v>
      </c>
      <c r="BB9" s="20">
        <v>0</v>
      </c>
      <c r="BC9" s="36" t="s">
        <v>365</v>
      </c>
      <c r="BD9" s="20">
        <v>1</v>
      </c>
      <c r="BE9" s="20">
        <f t="shared" si="20"/>
        <v>8</v>
      </c>
      <c r="BF9" s="20">
        <v>2</v>
      </c>
      <c r="BG9" s="20">
        <f t="shared" si="21"/>
        <v>16</v>
      </c>
      <c r="BH9" s="20">
        <v>0</v>
      </c>
      <c r="BI9" s="20">
        <v>3</v>
      </c>
      <c r="BJ9" s="20">
        <v>0</v>
      </c>
      <c r="BK9" s="20">
        <v>0</v>
      </c>
      <c r="BL9" s="20" t="s">
        <v>356</v>
      </c>
      <c r="BM9" s="20" t="s">
        <v>357</v>
      </c>
      <c r="BN9" s="70">
        <f t="shared" si="22"/>
        <v>36</v>
      </c>
      <c r="BO9" s="120">
        <f t="shared" si="23"/>
        <v>56</v>
      </c>
      <c r="BP9" s="70">
        <f t="shared" si="24"/>
        <v>56</v>
      </c>
      <c r="BQ9" s="138">
        <v>18</v>
      </c>
      <c r="BR9" s="138">
        <v>33</v>
      </c>
    </row>
    <row r="10" spans="1:73" ht="19.5" thickBot="1" x14ac:dyDescent="0.35">
      <c r="A10" s="67" t="s">
        <v>2</v>
      </c>
      <c r="B10" s="67" t="s">
        <v>3</v>
      </c>
      <c r="C10" s="129" t="s">
        <v>25</v>
      </c>
      <c r="D10" s="331">
        <v>1669</v>
      </c>
      <c r="E10" s="148"/>
      <c r="F10" s="16">
        <v>73.400000000000006</v>
      </c>
      <c r="G10" s="18">
        <f t="shared" si="0"/>
        <v>5</v>
      </c>
      <c r="H10" s="117">
        <f t="shared" si="1"/>
        <v>0</v>
      </c>
      <c r="I10" s="68" t="s">
        <v>283</v>
      </c>
      <c r="J10" s="69">
        <f t="shared" si="2"/>
        <v>8</v>
      </c>
      <c r="K10" s="24">
        <v>1</v>
      </c>
      <c r="L10" s="24">
        <v>0</v>
      </c>
      <c r="M10" s="24">
        <v>0</v>
      </c>
      <c r="N10" s="24">
        <v>0</v>
      </c>
      <c r="O10" s="24">
        <v>0</v>
      </c>
      <c r="P10" s="24">
        <v>0</v>
      </c>
      <c r="Q10" s="24">
        <v>0</v>
      </c>
      <c r="R10" s="17">
        <v>0</v>
      </c>
      <c r="S10" s="24">
        <v>0</v>
      </c>
      <c r="T10" s="24">
        <v>0</v>
      </c>
      <c r="U10" s="24">
        <v>0</v>
      </c>
      <c r="V10" s="157">
        <v>3293</v>
      </c>
      <c r="W10" s="157">
        <v>3293</v>
      </c>
      <c r="X10" s="84">
        <v>0</v>
      </c>
      <c r="Y10" s="84">
        <v>0</v>
      </c>
      <c r="Z10" s="84">
        <v>0</v>
      </c>
      <c r="AA10" s="207">
        <v>0</v>
      </c>
      <c r="AB10" s="207">
        <v>0</v>
      </c>
      <c r="AC10" s="207">
        <v>0</v>
      </c>
      <c r="AD10" s="88">
        <v>0</v>
      </c>
      <c r="AE10" s="88">
        <v>0</v>
      </c>
      <c r="AF10" s="88">
        <v>0</v>
      </c>
      <c r="AG10" s="80">
        <v>0</v>
      </c>
      <c r="AH10" s="89">
        <f t="shared" si="3"/>
        <v>0</v>
      </c>
      <c r="AI10" s="13">
        <f t="shared" si="4"/>
        <v>98.79</v>
      </c>
      <c r="AJ10" s="13">
        <f t="shared" si="5"/>
        <v>15</v>
      </c>
      <c r="AK10" s="18">
        <v>0</v>
      </c>
      <c r="AL10" s="13">
        <v>15</v>
      </c>
      <c r="AM10" s="50">
        <f t="shared" si="6"/>
        <v>2.9637000000000002</v>
      </c>
      <c r="AN10" s="104">
        <f t="shared" si="7"/>
        <v>0.88911000000000007</v>
      </c>
      <c r="AO10" s="102">
        <f t="shared" si="8"/>
        <v>0.50382900000000008</v>
      </c>
      <c r="AP10" s="159">
        <f t="shared" si="9"/>
        <v>84.816276951108421</v>
      </c>
      <c r="AQ10" s="18">
        <f t="shared" si="10"/>
        <v>8</v>
      </c>
      <c r="AR10" s="117">
        <f t="shared" si="11"/>
        <v>20</v>
      </c>
      <c r="AS10" s="19">
        <f t="shared" si="12"/>
        <v>15.183723048891586</v>
      </c>
      <c r="AT10" s="107">
        <f t="shared" si="13"/>
        <v>261.03289394847218</v>
      </c>
      <c r="AU10" s="100">
        <f t="shared" si="14"/>
        <v>0</v>
      </c>
      <c r="AV10" s="277">
        <f t="shared" si="15"/>
        <v>0</v>
      </c>
      <c r="AW10" s="48">
        <f t="shared" si="16"/>
        <v>100</v>
      </c>
      <c r="AX10" s="18">
        <f t="shared" si="17"/>
        <v>10</v>
      </c>
      <c r="AY10" s="117">
        <f t="shared" si="18"/>
        <v>25</v>
      </c>
      <c r="AZ10" s="151">
        <v>0</v>
      </c>
      <c r="BA10" s="21">
        <f t="shared" si="19"/>
        <v>0</v>
      </c>
      <c r="BB10" s="20">
        <v>0</v>
      </c>
      <c r="BC10" s="36" t="s">
        <v>366</v>
      </c>
      <c r="BD10" s="20">
        <v>1</v>
      </c>
      <c r="BE10" s="20">
        <f t="shared" si="20"/>
        <v>8</v>
      </c>
      <c r="BF10" s="20">
        <v>2</v>
      </c>
      <c r="BG10" s="20">
        <f t="shared" si="21"/>
        <v>16</v>
      </c>
      <c r="BH10" s="20">
        <v>0</v>
      </c>
      <c r="BI10" s="20">
        <v>4</v>
      </c>
      <c r="BJ10" s="20">
        <v>0</v>
      </c>
      <c r="BK10" s="20">
        <v>0</v>
      </c>
      <c r="BL10" s="20" t="s">
        <v>356</v>
      </c>
      <c r="BM10" s="20" t="s">
        <v>357</v>
      </c>
      <c r="BN10" s="76">
        <f t="shared" si="22"/>
        <v>31</v>
      </c>
      <c r="BO10" s="122">
        <f t="shared" si="23"/>
        <v>53</v>
      </c>
      <c r="BP10" s="127">
        <f t="shared" si="24"/>
        <v>53</v>
      </c>
      <c r="BQ10" s="138">
        <v>8</v>
      </c>
      <c r="BR10" s="138">
        <v>22</v>
      </c>
      <c r="BS10" s="63"/>
      <c r="BT10" s="63"/>
      <c r="BU10" s="63"/>
    </row>
    <row r="11" spans="1:73" ht="19.5" thickBot="1" x14ac:dyDescent="0.35">
      <c r="A11" s="67" t="s">
        <v>124</v>
      </c>
      <c r="B11" s="67" t="s">
        <v>145</v>
      </c>
      <c r="C11" s="129" t="s">
        <v>163</v>
      </c>
      <c r="D11" s="331">
        <v>3358</v>
      </c>
      <c r="E11" s="148"/>
      <c r="F11" s="16">
        <v>57.6</v>
      </c>
      <c r="G11" s="18">
        <f t="shared" si="0"/>
        <v>5</v>
      </c>
      <c r="H11" s="117">
        <f t="shared" si="1"/>
        <v>0</v>
      </c>
      <c r="I11" s="68" t="s">
        <v>282</v>
      </c>
      <c r="J11" s="69">
        <f t="shared" si="2"/>
        <v>10</v>
      </c>
      <c r="K11" s="17">
        <v>1</v>
      </c>
      <c r="L11" s="17">
        <v>1</v>
      </c>
      <c r="M11" s="17">
        <v>0</v>
      </c>
      <c r="N11" s="17">
        <v>0</v>
      </c>
      <c r="O11" s="17">
        <v>0</v>
      </c>
      <c r="P11" s="17">
        <v>0</v>
      </c>
      <c r="Q11" s="17">
        <v>0</v>
      </c>
      <c r="R11" s="17">
        <v>0</v>
      </c>
      <c r="S11" s="17">
        <v>0</v>
      </c>
      <c r="T11" s="17">
        <v>0</v>
      </c>
      <c r="U11" s="17">
        <v>0</v>
      </c>
      <c r="V11" s="157">
        <v>4706</v>
      </c>
      <c r="W11" s="157">
        <v>4706</v>
      </c>
      <c r="X11" s="165">
        <v>0</v>
      </c>
      <c r="Y11" s="165">
        <v>0</v>
      </c>
      <c r="Z11" s="165">
        <v>0</v>
      </c>
      <c r="AA11" s="209">
        <v>0</v>
      </c>
      <c r="AB11" s="209">
        <v>0</v>
      </c>
      <c r="AC11" s="209">
        <v>0</v>
      </c>
      <c r="AD11" s="166">
        <v>1</v>
      </c>
      <c r="AE11" s="166">
        <v>0</v>
      </c>
      <c r="AF11" s="166">
        <v>0</v>
      </c>
      <c r="AG11" s="167">
        <v>0</v>
      </c>
      <c r="AH11" s="89">
        <f t="shared" si="3"/>
        <v>1</v>
      </c>
      <c r="AI11" s="13">
        <f t="shared" si="4"/>
        <v>141.18</v>
      </c>
      <c r="AJ11" s="13">
        <f t="shared" si="5"/>
        <v>22</v>
      </c>
      <c r="AK11" s="18">
        <v>0</v>
      </c>
      <c r="AL11" s="13">
        <v>22</v>
      </c>
      <c r="AM11" s="50">
        <f t="shared" si="6"/>
        <v>4.2354000000000003</v>
      </c>
      <c r="AN11" s="104">
        <f t="shared" si="7"/>
        <v>1.2706200000000001</v>
      </c>
      <c r="AO11" s="102">
        <f t="shared" si="8"/>
        <v>0.72001800000000005</v>
      </c>
      <c r="AP11" s="159">
        <f t="shared" si="9"/>
        <v>84.417056240260663</v>
      </c>
      <c r="AQ11" s="18">
        <f t="shared" si="10"/>
        <v>8</v>
      </c>
      <c r="AR11" s="130">
        <f t="shared" si="11"/>
        <v>20</v>
      </c>
      <c r="AS11" s="19">
        <f t="shared" si="12"/>
        <v>15.58294375973934</v>
      </c>
      <c r="AT11" s="107">
        <f t="shared" si="13"/>
        <v>185.40911256700417</v>
      </c>
      <c r="AU11" s="100">
        <f t="shared" si="14"/>
        <v>0</v>
      </c>
      <c r="AV11" s="276">
        <f t="shared" si="15"/>
        <v>29.779630732578919</v>
      </c>
      <c r="AW11" s="48">
        <f t="shared" si="16"/>
        <v>83.938421191775575</v>
      </c>
      <c r="AX11" s="18">
        <f t="shared" si="17"/>
        <v>8</v>
      </c>
      <c r="AY11" s="117">
        <f t="shared" si="18"/>
        <v>20</v>
      </c>
      <c r="AZ11" s="151">
        <v>0</v>
      </c>
      <c r="BA11" s="21">
        <f t="shared" si="19"/>
        <v>0</v>
      </c>
      <c r="BB11" s="20">
        <v>0</v>
      </c>
      <c r="BC11" s="36" t="s">
        <v>316</v>
      </c>
      <c r="BD11" s="20">
        <v>2</v>
      </c>
      <c r="BE11" s="20">
        <f t="shared" si="20"/>
        <v>16</v>
      </c>
      <c r="BF11" s="20">
        <v>4</v>
      </c>
      <c r="BG11" s="20">
        <f t="shared" si="21"/>
        <v>32</v>
      </c>
      <c r="BH11" s="28">
        <v>0</v>
      </c>
      <c r="BI11" s="28">
        <v>7</v>
      </c>
      <c r="BJ11" s="28">
        <v>0</v>
      </c>
      <c r="BK11" s="20">
        <v>0</v>
      </c>
      <c r="BL11" s="28" t="s">
        <v>308</v>
      </c>
      <c r="BM11" s="28" t="s">
        <v>308</v>
      </c>
      <c r="BN11" s="71">
        <f t="shared" si="22"/>
        <v>31</v>
      </c>
      <c r="BO11" s="120">
        <f t="shared" si="23"/>
        <v>50</v>
      </c>
      <c r="BP11" s="70">
        <f t="shared" si="24"/>
        <v>50</v>
      </c>
      <c r="BQ11" s="138">
        <v>16</v>
      </c>
      <c r="BR11" s="138">
        <v>37</v>
      </c>
    </row>
    <row r="12" spans="1:73" ht="19.5" thickBot="1" x14ac:dyDescent="0.35">
      <c r="A12" s="67" t="s">
        <v>2</v>
      </c>
      <c r="B12" s="67" t="s">
        <v>3</v>
      </c>
      <c r="C12" s="129" t="s">
        <v>28</v>
      </c>
      <c r="D12" s="331">
        <v>4033</v>
      </c>
      <c r="E12" s="148"/>
      <c r="F12" s="16">
        <v>53.8</v>
      </c>
      <c r="G12" s="18">
        <f t="shared" si="0"/>
        <v>5</v>
      </c>
      <c r="H12" s="117">
        <f t="shared" si="1"/>
        <v>0</v>
      </c>
      <c r="I12" s="68" t="s">
        <v>283</v>
      </c>
      <c r="J12" s="69">
        <f t="shared" si="2"/>
        <v>8</v>
      </c>
      <c r="K12" s="24">
        <v>2</v>
      </c>
      <c r="L12" s="24">
        <v>1</v>
      </c>
      <c r="M12" s="24">
        <v>0</v>
      </c>
      <c r="N12" s="24">
        <v>0</v>
      </c>
      <c r="O12" s="24">
        <v>0</v>
      </c>
      <c r="P12" s="24">
        <v>0</v>
      </c>
      <c r="Q12" s="24">
        <v>0</v>
      </c>
      <c r="R12" s="17">
        <v>0</v>
      </c>
      <c r="S12" s="24">
        <v>0</v>
      </c>
      <c r="T12" s="24">
        <v>0</v>
      </c>
      <c r="U12" s="24">
        <v>0</v>
      </c>
      <c r="V12" s="157">
        <v>5366</v>
      </c>
      <c r="W12" s="157">
        <v>5366</v>
      </c>
      <c r="X12" s="84">
        <v>0</v>
      </c>
      <c r="Y12" s="84">
        <v>0</v>
      </c>
      <c r="Z12" s="84">
        <v>0</v>
      </c>
      <c r="AA12" s="168">
        <v>0</v>
      </c>
      <c r="AB12" s="168">
        <v>0</v>
      </c>
      <c r="AC12" s="168">
        <v>0</v>
      </c>
      <c r="AD12" s="88">
        <v>1</v>
      </c>
      <c r="AE12" s="88">
        <v>0</v>
      </c>
      <c r="AF12" s="88">
        <v>0</v>
      </c>
      <c r="AG12" s="80">
        <v>0</v>
      </c>
      <c r="AH12" s="89">
        <f t="shared" si="3"/>
        <v>1</v>
      </c>
      <c r="AI12" s="13">
        <f t="shared" si="4"/>
        <v>160.97999999999999</v>
      </c>
      <c r="AJ12" s="13">
        <f t="shared" si="5"/>
        <v>26</v>
      </c>
      <c r="AK12" s="18">
        <v>0</v>
      </c>
      <c r="AL12" s="13">
        <v>26</v>
      </c>
      <c r="AM12" s="50">
        <f t="shared" si="6"/>
        <v>4.8293999999999997</v>
      </c>
      <c r="AN12" s="104">
        <f t="shared" si="7"/>
        <v>1.44882</v>
      </c>
      <c r="AO12" s="102">
        <f t="shared" si="8"/>
        <v>0.82099799999999989</v>
      </c>
      <c r="AP12" s="159">
        <f t="shared" si="9"/>
        <v>83.848925332339419</v>
      </c>
      <c r="AQ12" s="18">
        <f t="shared" si="10"/>
        <v>8</v>
      </c>
      <c r="AR12" s="130">
        <f t="shared" si="11"/>
        <v>20</v>
      </c>
      <c r="AS12" s="19">
        <f t="shared" si="12"/>
        <v>16.151074667660581</v>
      </c>
      <c r="AT12" s="107">
        <f t="shared" si="13"/>
        <v>176.02821720803368</v>
      </c>
      <c r="AU12" s="100">
        <f t="shared" si="14"/>
        <v>0</v>
      </c>
      <c r="AV12" s="276">
        <f t="shared" si="15"/>
        <v>24.795437639474336</v>
      </c>
      <c r="AW12" s="48">
        <f t="shared" si="16"/>
        <v>85.913941507360391</v>
      </c>
      <c r="AX12" s="18">
        <f t="shared" si="17"/>
        <v>8</v>
      </c>
      <c r="AY12" s="117">
        <f t="shared" si="18"/>
        <v>20</v>
      </c>
      <c r="AZ12" s="151">
        <v>0</v>
      </c>
      <c r="BA12" s="21">
        <f t="shared" si="19"/>
        <v>0</v>
      </c>
      <c r="BB12" s="20">
        <v>0</v>
      </c>
      <c r="BC12" s="36" t="s">
        <v>361</v>
      </c>
      <c r="BD12" s="20">
        <v>1</v>
      </c>
      <c r="BE12" s="20">
        <f t="shared" si="20"/>
        <v>8</v>
      </c>
      <c r="BF12" s="20">
        <v>4</v>
      </c>
      <c r="BG12" s="20">
        <f t="shared" si="21"/>
        <v>32</v>
      </c>
      <c r="BH12" s="20">
        <v>0</v>
      </c>
      <c r="BI12" s="20">
        <v>7</v>
      </c>
      <c r="BJ12" s="20">
        <v>0</v>
      </c>
      <c r="BK12" s="20">
        <v>0</v>
      </c>
      <c r="BL12" s="20" t="s">
        <v>356</v>
      </c>
      <c r="BM12" s="20" t="s">
        <v>357</v>
      </c>
      <c r="BN12" s="76">
        <f t="shared" si="22"/>
        <v>29</v>
      </c>
      <c r="BO12" s="123">
        <f t="shared" si="23"/>
        <v>48</v>
      </c>
      <c r="BP12" s="71">
        <f t="shared" si="24"/>
        <v>48</v>
      </c>
      <c r="BQ12" s="138">
        <v>17</v>
      </c>
      <c r="BR12" s="138">
        <v>76</v>
      </c>
    </row>
    <row r="13" spans="1:73" s="162" customFormat="1" ht="17.25" customHeight="1" thickBot="1" x14ac:dyDescent="0.35">
      <c r="A13" s="67" t="s">
        <v>124</v>
      </c>
      <c r="B13" s="67" t="s">
        <v>145</v>
      </c>
      <c r="C13" s="129" t="s">
        <v>153</v>
      </c>
      <c r="D13" s="331">
        <v>3250</v>
      </c>
      <c r="E13" s="148"/>
      <c r="F13" s="16">
        <v>282.39999999999998</v>
      </c>
      <c r="G13" s="18">
        <f t="shared" si="0"/>
        <v>10</v>
      </c>
      <c r="H13" s="117">
        <f t="shared" si="1"/>
        <v>3</v>
      </c>
      <c r="I13" s="68" t="s">
        <v>282</v>
      </c>
      <c r="J13" s="69">
        <f t="shared" si="2"/>
        <v>10</v>
      </c>
      <c r="K13" s="17">
        <v>1</v>
      </c>
      <c r="L13" s="17">
        <v>1</v>
      </c>
      <c r="M13" s="17">
        <v>0</v>
      </c>
      <c r="N13" s="17">
        <v>0</v>
      </c>
      <c r="O13" s="17">
        <v>0</v>
      </c>
      <c r="P13" s="17">
        <v>0</v>
      </c>
      <c r="Q13" s="17">
        <v>0</v>
      </c>
      <c r="R13" s="17">
        <v>0</v>
      </c>
      <c r="S13" s="17">
        <v>0</v>
      </c>
      <c r="T13" s="17">
        <v>0</v>
      </c>
      <c r="U13" s="17">
        <v>0</v>
      </c>
      <c r="V13" s="157">
        <v>4252</v>
      </c>
      <c r="W13" s="157">
        <v>4252</v>
      </c>
      <c r="X13" s="186">
        <v>0</v>
      </c>
      <c r="Y13" s="186">
        <v>0</v>
      </c>
      <c r="Z13" s="186">
        <v>0</v>
      </c>
      <c r="AA13" s="206">
        <v>0</v>
      </c>
      <c r="AB13" s="206">
        <v>0</v>
      </c>
      <c r="AC13" s="206">
        <v>0</v>
      </c>
      <c r="AD13" s="188">
        <v>0</v>
      </c>
      <c r="AE13" s="188">
        <v>0</v>
      </c>
      <c r="AF13" s="188">
        <v>0</v>
      </c>
      <c r="AG13" s="189">
        <v>0</v>
      </c>
      <c r="AH13" s="89">
        <f t="shared" si="3"/>
        <v>0</v>
      </c>
      <c r="AI13" s="13">
        <f t="shared" si="4"/>
        <v>127.56</v>
      </c>
      <c r="AJ13" s="13">
        <f t="shared" si="5"/>
        <v>21</v>
      </c>
      <c r="AK13" s="18">
        <v>0</v>
      </c>
      <c r="AL13" s="13">
        <v>21</v>
      </c>
      <c r="AM13" s="50">
        <f t="shared" si="6"/>
        <v>3.8268</v>
      </c>
      <c r="AN13" s="104">
        <f t="shared" si="7"/>
        <v>1.1480399999999999</v>
      </c>
      <c r="AO13" s="102">
        <f t="shared" si="8"/>
        <v>0.65055600000000002</v>
      </c>
      <c r="AP13" s="159">
        <f t="shared" si="9"/>
        <v>83.537158984007533</v>
      </c>
      <c r="AQ13" s="18">
        <f t="shared" si="10"/>
        <v>8</v>
      </c>
      <c r="AR13" s="130">
        <f t="shared" si="11"/>
        <v>20</v>
      </c>
      <c r="AS13" s="19">
        <f t="shared" si="12"/>
        <v>16.462841015992474</v>
      </c>
      <c r="AT13" s="107">
        <f t="shared" si="13"/>
        <v>173.08910769230772</v>
      </c>
      <c r="AU13" s="100">
        <f t="shared" si="14"/>
        <v>0</v>
      </c>
      <c r="AV13" s="277">
        <f t="shared" si="15"/>
        <v>0</v>
      </c>
      <c r="AW13" s="48">
        <f t="shared" si="16"/>
        <v>100</v>
      </c>
      <c r="AX13" s="18">
        <f t="shared" si="17"/>
        <v>10</v>
      </c>
      <c r="AY13" s="117">
        <f t="shared" si="18"/>
        <v>25</v>
      </c>
      <c r="AZ13" s="151">
        <v>0</v>
      </c>
      <c r="BA13" s="21">
        <f t="shared" si="19"/>
        <v>0</v>
      </c>
      <c r="BB13" s="20">
        <v>0</v>
      </c>
      <c r="BC13" s="36" t="s">
        <v>319</v>
      </c>
      <c r="BD13" s="20">
        <v>1</v>
      </c>
      <c r="BE13" s="20">
        <f t="shared" si="20"/>
        <v>8</v>
      </c>
      <c r="BF13" s="20">
        <v>2</v>
      </c>
      <c r="BG13" s="20">
        <f t="shared" si="21"/>
        <v>16</v>
      </c>
      <c r="BH13" s="28">
        <v>0</v>
      </c>
      <c r="BI13" s="28">
        <v>3</v>
      </c>
      <c r="BJ13" s="28">
        <v>0</v>
      </c>
      <c r="BK13" s="20">
        <v>0</v>
      </c>
      <c r="BL13" s="28" t="s">
        <v>308</v>
      </c>
      <c r="BM13" s="28" t="s">
        <v>308</v>
      </c>
      <c r="BN13" s="70">
        <f t="shared" si="22"/>
        <v>38</v>
      </c>
      <c r="BO13" s="120">
        <f t="shared" si="23"/>
        <v>58</v>
      </c>
      <c r="BP13" s="70">
        <f t="shared" si="24"/>
        <v>58</v>
      </c>
      <c r="BQ13" s="138">
        <v>6</v>
      </c>
      <c r="BR13" s="138">
        <v>23</v>
      </c>
      <c r="BS13" s="62"/>
      <c r="BT13" s="62"/>
      <c r="BU13" s="62"/>
    </row>
    <row r="14" spans="1:73" s="63" customFormat="1" ht="19.5" thickBot="1" x14ac:dyDescent="0.35">
      <c r="A14" s="67" t="s">
        <v>216</v>
      </c>
      <c r="B14" s="67" t="s">
        <v>228</v>
      </c>
      <c r="C14" s="129" t="s">
        <v>243</v>
      </c>
      <c r="D14" s="331">
        <v>4910</v>
      </c>
      <c r="E14" s="148"/>
      <c r="F14" s="20">
        <v>293.5</v>
      </c>
      <c r="G14" s="18">
        <f t="shared" si="0"/>
        <v>10</v>
      </c>
      <c r="H14" s="117">
        <f t="shared" si="1"/>
        <v>3</v>
      </c>
      <c r="I14" s="68" t="s">
        <v>283</v>
      </c>
      <c r="J14" s="69">
        <f t="shared" si="2"/>
        <v>8</v>
      </c>
      <c r="K14" s="17">
        <v>1</v>
      </c>
      <c r="L14" s="17">
        <v>0</v>
      </c>
      <c r="M14" s="17">
        <v>0</v>
      </c>
      <c r="N14" s="17">
        <v>0</v>
      </c>
      <c r="O14" s="17">
        <v>0</v>
      </c>
      <c r="P14" s="17">
        <v>0</v>
      </c>
      <c r="Q14" s="17">
        <v>0</v>
      </c>
      <c r="R14" s="17">
        <v>0</v>
      </c>
      <c r="S14" s="17">
        <v>0</v>
      </c>
      <c r="T14" s="17">
        <v>0</v>
      </c>
      <c r="U14" s="17">
        <v>0</v>
      </c>
      <c r="V14" s="157">
        <v>8012</v>
      </c>
      <c r="W14" s="157">
        <v>8012</v>
      </c>
      <c r="X14" s="84">
        <v>1</v>
      </c>
      <c r="Y14" s="84">
        <v>0</v>
      </c>
      <c r="Z14" s="84">
        <v>0</v>
      </c>
      <c r="AA14" s="168">
        <v>0</v>
      </c>
      <c r="AB14" s="168">
        <v>0</v>
      </c>
      <c r="AC14" s="168">
        <v>0</v>
      </c>
      <c r="AD14" s="88">
        <v>0</v>
      </c>
      <c r="AE14" s="88">
        <v>0</v>
      </c>
      <c r="AF14" s="88">
        <v>0</v>
      </c>
      <c r="AG14" s="80">
        <v>0</v>
      </c>
      <c r="AH14" s="89">
        <f t="shared" si="3"/>
        <v>1</v>
      </c>
      <c r="AI14" s="13">
        <f t="shared" si="4"/>
        <v>240.36</v>
      </c>
      <c r="AJ14" s="13">
        <f t="shared" si="5"/>
        <v>44</v>
      </c>
      <c r="AK14" s="18">
        <v>0</v>
      </c>
      <c r="AL14" s="13">
        <v>44</v>
      </c>
      <c r="AM14" s="50">
        <f t="shared" si="6"/>
        <v>7.2108000000000008</v>
      </c>
      <c r="AN14" s="104">
        <f t="shared" si="7"/>
        <v>2.1632400000000001</v>
      </c>
      <c r="AO14" s="102">
        <f t="shared" si="8"/>
        <v>1.2258360000000001</v>
      </c>
      <c r="AP14" s="159">
        <f t="shared" si="9"/>
        <v>81.694125478448996</v>
      </c>
      <c r="AQ14" s="18">
        <f t="shared" si="10"/>
        <v>8</v>
      </c>
      <c r="AR14" s="117">
        <f t="shared" si="11"/>
        <v>20</v>
      </c>
      <c r="AS14" s="19">
        <f t="shared" si="12"/>
        <v>18.305874521551004</v>
      </c>
      <c r="AT14" s="107">
        <f t="shared" si="13"/>
        <v>215.88342158859473</v>
      </c>
      <c r="AU14" s="100">
        <f t="shared" si="14"/>
        <v>20.366598778004075</v>
      </c>
      <c r="AV14" s="277">
        <f t="shared" si="15"/>
        <v>20.366598778004075</v>
      </c>
      <c r="AW14" s="48">
        <f t="shared" si="16"/>
        <v>90.56592737499949</v>
      </c>
      <c r="AX14" s="18">
        <f t="shared" si="17"/>
        <v>8</v>
      </c>
      <c r="AY14" s="117">
        <f t="shared" si="18"/>
        <v>20</v>
      </c>
      <c r="AZ14" s="151">
        <v>0</v>
      </c>
      <c r="BA14" s="21">
        <f t="shared" si="19"/>
        <v>0</v>
      </c>
      <c r="BB14" s="20">
        <v>0</v>
      </c>
      <c r="BC14" s="36"/>
      <c r="BD14" s="20">
        <v>1</v>
      </c>
      <c r="BE14" s="20">
        <f t="shared" si="20"/>
        <v>8</v>
      </c>
      <c r="BF14" s="20">
        <v>4</v>
      </c>
      <c r="BG14" s="20">
        <f t="shared" si="21"/>
        <v>32</v>
      </c>
      <c r="BH14" s="20">
        <v>0</v>
      </c>
      <c r="BI14" s="20">
        <v>5</v>
      </c>
      <c r="BJ14" s="20">
        <v>0</v>
      </c>
      <c r="BK14" s="20">
        <v>0</v>
      </c>
      <c r="BL14" s="20" t="s">
        <v>308</v>
      </c>
      <c r="BM14" s="20" t="s">
        <v>309</v>
      </c>
      <c r="BN14" s="71">
        <f t="shared" si="22"/>
        <v>34</v>
      </c>
      <c r="BO14" s="123">
        <f t="shared" si="23"/>
        <v>51</v>
      </c>
      <c r="BP14" s="71">
        <f t="shared" si="24"/>
        <v>51</v>
      </c>
      <c r="BQ14" s="138">
        <v>9</v>
      </c>
      <c r="BR14" s="138">
        <v>15</v>
      </c>
      <c r="BS14" s="62"/>
      <c r="BT14" s="62"/>
      <c r="BU14" s="62"/>
    </row>
    <row r="15" spans="1:73" s="63" customFormat="1" ht="19.5" thickBot="1" x14ac:dyDescent="0.35">
      <c r="A15" s="67" t="s">
        <v>2</v>
      </c>
      <c r="B15" s="67" t="s">
        <v>3</v>
      </c>
      <c r="C15" s="129" t="s">
        <v>22</v>
      </c>
      <c r="D15" s="331">
        <v>1300</v>
      </c>
      <c r="E15" s="197"/>
      <c r="F15" s="16">
        <v>57.3</v>
      </c>
      <c r="G15" s="18">
        <f t="shared" si="0"/>
        <v>5</v>
      </c>
      <c r="H15" s="117">
        <f t="shared" si="1"/>
        <v>0</v>
      </c>
      <c r="I15" s="68" t="s">
        <v>283</v>
      </c>
      <c r="J15" s="69">
        <f t="shared" si="2"/>
        <v>8</v>
      </c>
      <c r="K15" s="24">
        <v>1</v>
      </c>
      <c r="L15" s="24">
        <v>0</v>
      </c>
      <c r="M15" s="24">
        <v>0</v>
      </c>
      <c r="N15" s="24">
        <v>0</v>
      </c>
      <c r="O15" s="24">
        <v>0</v>
      </c>
      <c r="P15" s="24">
        <v>0</v>
      </c>
      <c r="Q15" s="24">
        <v>0</v>
      </c>
      <c r="R15" s="17">
        <v>0</v>
      </c>
      <c r="S15" s="24">
        <v>0</v>
      </c>
      <c r="T15" s="24">
        <v>0</v>
      </c>
      <c r="U15" s="24">
        <v>0</v>
      </c>
      <c r="V15" s="157">
        <v>3307</v>
      </c>
      <c r="W15" s="157">
        <v>3307</v>
      </c>
      <c r="X15" s="84">
        <v>0</v>
      </c>
      <c r="Y15" s="84">
        <v>0</v>
      </c>
      <c r="Z15" s="84">
        <v>0</v>
      </c>
      <c r="AA15" s="168">
        <v>0</v>
      </c>
      <c r="AB15" s="168">
        <v>0</v>
      </c>
      <c r="AC15" s="168">
        <v>0</v>
      </c>
      <c r="AD15" s="88">
        <v>0</v>
      </c>
      <c r="AE15" s="88">
        <v>0</v>
      </c>
      <c r="AF15" s="88">
        <v>0</v>
      </c>
      <c r="AG15" s="80">
        <v>0</v>
      </c>
      <c r="AH15" s="89">
        <f t="shared" si="3"/>
        <v>0</v>
      </c>
      <c r="AI15" s="13">
        <f t="shared" si="4"/>
        <v>99.21</v>
      </c>
      <c r="AJ15" s="13">
        <f t="shared" si="5"/>
        <v>19</v>
      </c>
      <c r="AK15" s="18">
        <v>0</v>
      </c>
      <c r="AL15" s="13">
        <v>19</v>
      </c>
      <c r="AM15" s="50">
        <f t="shared" si="6"/>
        <v>2.9763000000000002</v>
      </c>
      <c r="AN15" s="104">
        <f t="shared" si="7"/>
        <v>0.89288999999999996</v>
      </c>
      <c r="AO15" s="102">
        <f t="shared" si="8"/>
        <v>0.50597100000000006</v>
      </c>
      <c r="AP15" s="159">
        <f t="shared" si="9"/>
        <v>80.848704767664543</v>
      </c>
      <c r="AQ15" s="18">
        <f t="shared" si="10"/>
        <v>8</v>
      </c>
      <c r="AR15" s="130">
        <f t="shared" si="11"/>
        <v>20</v>
      </c>
      <c r="AS15" s="19">
        <f t="shared" si="12"/>
        <v>19.151295232335453</v>
      </c>
      <c r="AT15" s="107">
        <f t="shared" si="13"/>
        <v>336.55084615384618</v>
      </c>
      <c r="AU15" s="100">
        <f t="shared" si="14"/>
        <v>0</v>
      </c>
      <c r="AV15" s="277">
        <f t="shared" si="15"/>
        <v>0</v>
      </c>
      <c r="AW15" s="48">
        <f t="shared" si="16"/>
        <v>100</v>
      </c>
      <c r="AX15" s="18">
        <f t="shared" si="17"/>
        <v>10</v>
      </c>
      <c r="AY15" s="117">
        <f t="shared" si="18"/>
        <v>25</v>
      </c>
      <c r="AZ15" s="151">
        <v>0</v>
      </c>
      <c r="BA15" s="21">
        <f t="shared" si="19"/>
        <v>0</v>
      </c>
      <c r="BB15" s="20">
        <v>0</v>
      </c>
      <c r="BC15" s="36" t="s">
        <v>359</v>
      </c>
      <c r="BD15" s="20">
        <v>1</v>
      </c>
      <c r="BE15" s="20">
        <f t="shared" si="20"/>
        <v>8</v>
      </c>
      <c r="BF15" s="20">
        <v>2</v>
      </c>
      <c r="BG15" s="20">
        <f t="shared" si="21"/>
        <v>16</v>
      </c>
      <c r="BH15" s="20">
        <v>0</v>
      </c>
      <c r="BI15" s="20">
        <v>2</v>
      </c>
      <c r="BJ15" s="20">
        <v>0</v>
      </c>
      <c r="BK15" s="20">
        <v>0</v>
      </c>
      <c r="BL15" s="20" t="s">
        <v>356</v>
      </c>
      <c r="BM15" s="20" t="s">
        <v>357</v>
      </c>
      <c r="BN15" s="71">
        <f t="shared" si="22"/>
        <v>31</v>
      </c>
      <c r="BO15" s="120">
        <f t="shared" si="23"/>
        <v>53</v>
      </c>
      <c r="BP15" s="70">
        <f t="shared" si="24"/>
        <v>53</v>
      </c>
      <c r="BQ15" s="138">
        <v>6</v>
      </c>
      <c r="BR15" s="138">
        <v>19</v>
      </c>
    </row>
    <row r="16" spans="1:73" s="63" customFormat="1" ht="19.5" thickBot="1" x14ac:dyDescent="0.35">
      <c r="A16" s="67" t="s">
        <v>2</v>
      </c>
      <c r="B16" s="67" t="s">
        <v>3</v>
      </c>
      <c r="C16" s="129" t="s">
        <v>18</v>
      </c>
      <c r="D16" s="331">
        <v>4415</v>
      </c>
      <c r="E16" s="148"/>
      <c r="F16" s="16">
        <v>189.9</v>
      </c>
      <c r="G16" s="18">
        <f t="shared" si="0"/>
        <v>10</v>
      </c>
      <c r="H16" s="117">
        <f t="shared" si="1"/>
        <v>3</v>
      </c>
      <c r="I16" s="68" t="s">
        <v>284</v>
      </c>
      <c r="J16" s="69">
        <f t="shared" si="2"/>
        <v>5</v>
      </c>
      <c r="K16" s="24">
        <v>2</v>
      </c>
      <c r="L16" s="24">
        <v>0</v>
      </c>
      <c r="M16" s="24">
        <v>0</v>
      </c>
      <c r="N16" s="24">
        <v>0</v>
      </c>
      <c r="O16" s="24">
        <v>0</v>
      </c>
      <c r="P16" s="24">
        <v>0</v>
      </c>
      <c r="Q16" s="24">
        <v>0</v>
      </c>
      <c r="R16" s="17">
        <v>0</v>
      </c>
      <c r="S16" s="24">
        <v>0</v>
      </c>
      <c r="T16" s="24">
        <v>0</v>
      </c>
      <c r="U16" s="24">
        <v>0</v>
      </c>
      <c r="V16" s="157">
        <v>5331</v>
      </c>
      <c r="W16" s="157">
        <v>5331</v>
      </c>
      <c r="X16" s="84">
        <v>1</v>
      </c>
      <c r="Y16" s="84">
        <v>0</v>
      </c>
      <c r="Z16" s="84">
        <v>0</v>
      </c>
      <c r="AA16" s="168">
        <v>0</v>
      </c>
      <c r="AB16" s="168">
        <v>0</v>
      </c>
      <c r="AC16" s="168">
        <v>0</v>
      </c>
      <c r="AD16" s="88">
        <v>0</v>
      </c>
      <c r="AE16" s="88">
        <v>0</v>
      </c>
      <c r="AF16" s="88">
        <v>0</v>
      </c>
      <c r="AG16" s="80">
        <v>0</v>
      </c>
      <c r="AH16" s="89">
        <f t="shared" si="3"/>
        <v>1</v>
      </c>
      <c r="AI16" s="13">
        <f t="shared" si="4"/>
        <v>159.93</v>
      </c>
      <c r="AJ16" s="13">
        <f t="shared" si="5"/>
        <v>31</v>
      </c>
      <c r="AK16" s="18">
        <v>0</v>
      </c>
      <c r="AL16" s="13">
        <v>31</v>
      </c>
      <c r="AM16" s="50">
        <f t="shared" si="6"/>
        <v>4.7979000000000003</v>
      </c>
      <c r="AN16" s="104">
        <f t="shared" si="7"/>
        <v>1.43937</v>
      </c>
      <c r="AO16" s="102">
        <f t="shared" si="8"/>
        <v>0.81564300000000001</v>
      </c>
      <c r="AP16" s="159">
        <f t="shared" si="9"/>
        <v>80.616519727380734</v>
      </c>
      <c r="AQ16" s="18">
        <f t="shared" si="10"/>
        <v>8</v>
      </c>
      <c r="AR16" s="130">
        <f t="shared" si="11"/>
        <v>20</v>
      </c>
      <c r="AS16" s="19">
        <f t="shared" si="12"/>
        <v>19.38348027261927</v>
      </c>
      <c r="AT16" s="107">
        <f t="shared" si="13"/>
        <v>159.74887882219704</v>
      </c>
      <c r="AU16" s="100">
        <f t="shared" si="14"/>
        <v>22.650056625141563</v>
      </c>
      <c r="AV16" s="277">
        <f t="shared" si="15"/>
        <v>22.650056625141563</v>
      </c>
      <c r="AW16" s="48">
        <f t="shared" si="16"/>
        <v>85.821461288406653</v>
      </c>
      <c r="AX16" s="18">
        <f t="shared" si="17"/>
        <v>8</v>
      </c>
      <c r="AY16" s="117">
        <f t="shared" si="18"/>
        <v>20</v>
      </c>
      <c r="AZ16" s="151">
        <v>1</v>
      </c>
      <c r="BA16" s="21">
        <f t="shared" si="19"/>
        <v>22.650056625141563</v>
      </c>
      <c r="BB16" s="20">
        <v>0</v>
      </c>
      <c r="BC16" s="36" t="s">
        <v>367</v>
      </c>
      <c r="BD16" s="20">
        <v>2</v>
      </c>
      <c r="BE16" s="20">
        <f t="shared" si="20"/>
        <v>16</v>
      </c>
      <c r="BF16" s="20">
        <v>4</v>
      </c>
      <c r="BG16" s="20">
        <f t="shared" si="21"/>
        <v>32</v>
      </c>
      <c r="BH16" s="20">
        <v>0</v>
      </c>
      <c r="BI16" s="20">
        <v>6</v>
      </c>
      <c r="BJ16" s="20">
        <v>0</v>
      </c>
      <c r="BK16" s="20">
        <v>0</v>
      </c>
      <c r="BL16" s="20" t="s">
        <v>356</v>
      </c>
      <c r="BM16" s="20" t="s">
        <v>357</v>
      </c>
      <c r="BN16" s="71">
        <f t="shared" si="22"/>
        <v>31</v>
      </c>
      <c r="BO16" s="123">
        <f t="shared" si="23"/>
        <v>48</v>
      </c>
      <c r="BP16" s="71">
        <f t="shared" si="24"/>
        <v>48</v>
      </c>
      <c r="BQ16" s="138">
        <v>24</v>
      </c>
      <c r="BR16" s="138">
        <v>40</v>
      </c>
      <c r="BS16" s="62"/>
      <c r="BT16" s="62"/>
      <c r="BU16" s="62"/>
    </row>
    <row r="17" spans="1:73" s="63" customFormat="1" ht="19.5" thickBot="1" x14ac:dyDescent="0.35">
      <c r="A17" s="67" t="s">
        <v>124</v>
      </c>
      <c r="B17" s="67" t="s">
        <v>145</v>
      </c>
      <c r="C17" s="129" t="s">
        <v>156</v>
      </c>
      <c r="D17" s="331">
        <v>1759</v>
      </c>
      <c r="E17" s="148"/>
      <c r="F17" s="16">
        <v>16.7</v>
      </c>
      <c r="G17" s="18">
        <f t="shared" si="0"/>
        <v>3</v>
      </c>
      <c r="H17" s="117">
        <f t="shared" si="1"/>
        <v>0</v>
      </c>
      <c r="I17" s="68" t="s">
        <v>283</v>
      </c>
      <c r="J17" s="69">
        <f t="shared" si="2"/>
        <v>8</v>
      </c>
      <c r="K17" s="17">
        <v>1</v>
      </c>
      <c r="L17" s="17">
        <v>0</v>
      </c>
      <c r="M17" s="17">
        <v>0</v>
      </c>
      <c r="N17" s="17">
        <v>0</v>
      </c>
      <c r="O17" s="17">
        <v>0</v>
      </c>
      <c r="P17" s="17">
        <v>0</v>
      </c>
      <c r="Q17" s="17">
        <v>0</v>
      </c>
      <c r="R17" s="17">
        <v>0</v>
      </c>
      <c r="S17" s="17">
        <v>0</v>
      </c>
      <c r="T17" s="17">
        <v>0</v>
      </c>
      <c r="U17" s="17">
        <v>0</v>
      </c>
      <c r="V17" s="157">
        <v>4285</v>
      </c>
      <c r="W17" s="157">
        <v>4285</v>
      </c>
      <c r="X17" s="186">
        <v>0</v>
      </c>
      <c r="Y17" s="186">
        <v>0</v>
      </c>
      <c r="Z17" s="186">
        <v>0</v>
      </c>
      <c r="AA17" s="190">
        <v>0</v>
      </c>
      <c r="AB17" s="190">
        <v>0</v>
      </c>
      <c r="AC17" s="190">
        <v>0</v>
      </c>
      <c r="AD17" s="188">
        <v>0</v>
      </c>
      <c r="AE17" s="188">
        <v>0</v>
      </c>
      <c r="AF17" s="188">
        <v>0</v>
      </c>
      <c r="AG17" s="189">
        <v>0</v>
      </c>
      <c r="AH17" s="89">
        <f t="shared" si="3"/>
        <v>0</v>
      </c>
      <c r="AI17" s="13">
        <f t="shared" si="4"/>
        <v>128.55000000000001</v>
      </c>
      <c r="AJ17" s="13">
        <f t="shared" si="5"/>
        <v>25</v>
      </c>
      <c r="AK17" s="18">
        <v>0</v>
      </c>
      <c r="AL17" s="13">
        <v>25</v>
      </c>
      <c r="AM17" s="50">
        <f t="shared" si="6"/>
        <v>3.8565000000000005</v>
      </c>
      <c r="AN17" s="104">
        <f t="shared" si="7"/>
        <v>1.1569500000000001</v>
      </c>
      <c r="AO17" s="102">
        <f t="shared" si="8"/>
        <v>0.65560499999999999</v>
      </c>
      <c r="AP17" s="159">
        <f t="shared" si="9"/>
        <v>80.552314274601315</v>
      </c>
      <c r="AQ17" s="18">
        <f t="shared" si="10"/>
        <v>8</v>
      </c>
      <c r="AR17" s="130">
        <f t="shared" si="11"/>
        <v>20</v>
      </c>
      <c r="AS17" s="19">
        <f t="shared" si="12"/>
        <v>19.447685725398674</v>
      </c>
      <c r="AT17" s="107">
        <f t="shared" si="13"/>
        <v>322.28851620238771</v>
      </c>
      <c r="AU17" s="100">
        <f t="shared" si="14"/>
        <v>0</v>
      </c>
      <c r="AV17" s="277">
        <f t="shared" si="15"/>
        <v>0</v>
      </c>
      <c r="AW17" s="48">
        <f t="shared" si="16"/>
        <v>100</v>
      </c>
      <c r="AX17" s="18">
        <f t="shared" si="17"/>
        <v>10</v>
      </c>
      <c r="AY17" s="117">
        <f t="shared" si="18"/>
        <v>25</v>
      </c>
      <c r="AZ17" s="151">
        <v>2</v>
      </c>
      <c r="BA17" s="21">
        <f t="shared" si="19"/>
        <v>113.70096645821489</v>
      </c>
      <c r="BB17" s="20">
        <v>0</v>
      </c>
      <c r="BC17" s="36" t="s">
        <v>324</v>
      </c>
      <c r="BD17" s="20">
        <v>1</v>
      </c>
      <c r="BE17" s="20">
        <f t="shared" si="20"/>
        <v>8</v>
      </c>
      <c r="BF17" s="20">
        <v>2</v>
      </c>
      <c r="BG17" s="20">
        <f t="shared" si="21"/>
        <v>16</v>
      </c>
      <c r="BH17" s="28">
        <v>0</v>
      </c>
      <c r="BI17" s="28">
        <v>2</v>
      </c>
      <c r="BJ17" s="28">
        <v>0</v>
      </c>
      <c r="BK17" s="20">
        <v>0</v>
      </c>
      <c r="BL17" s="28" t="s">
        <v>308</v>
      </c>
      <c r="BM17" s="28" t="s">
        <v>308</v>
      </c>
      <c r="BN17" s="71">
        <f t="shared" si="22"/>
        <v>29</v>
      </c>
      <c r="BO17" s="120">
        <f t="shared" si="23"/>
        <v>53</v>
      </c>
      <c r="BP17" s="70">
        <f t="shared" si="24"/>
        <v>53</v>
      </c>
      <c r="BQ17" s="138">
        <v>10</v>
      </c>
      <c r="BR17" s="138">
        <v>17</v>
      </c>
      <c r="BS17" s="62"/>
      <c r="BT17" s="62"/>
      <c r="BU17" s="62"/>
    </row>
    <row r="18" spans="1:73" s="63" customFormat="1" ht="19.5" thickBot="1" x14ac:dyDescent="0.35">
      <c r="A18" s="67" t="s">
        <v>2</v>
      </c>
      <c r="B18" s="67" t="s">
        <v>3</v>
      </c>
      <c r="C18" s="129" t="s">
        <v>14</v>
      </c>
      <c r="D18" s="331">
        <v>987</v>
      </c>
      <c r="E18" s="148"/>
      <c r="F18" s="16">
        <v>52.5</v>
      </c>
      <c r="G18" s="18">
        <f t="shared" si="0"/>
        <v>5</v>
      </c>
      <c r="H18" s="117">
        <f t="shared" si="1"/>
        <v>0</v>
      </c>
      <c r="I18" s="68" t="s">
        <v>283</v>
      </c>
      <c r="J18" s="69">
        <f t="shared" si="2"/>
        <v>8</v>
      </c>
      <c r="K18" s="24">
        <v>1</v>
      </c>
      <c r="L18" s="24">
        <v>0</v>
      </c>
      <c r="M18" s="24">
        <v>0</v>
      </c>
      <c r="N18" s="24">
        <v>0</v>
      </c>
      <c r="O18" s="24">
        <v>0</v>
      </c>
      <c r="P18" s="24">
        <v>0</v>
      </c>
      <c r="Q18" s="24">
        <v>0</v>
      </c>
      <c r="R18" s="17">
        <v>0</v>
      </c>
      <c r="S18" s="24">
        <v>0</v>
      </c>
      <c r="T18" s="24">
        <v>0</v>
      </c>
      <c r="U18" s="24">
        <v>0</v>
      </c>
      <c r="V18" s="157">
        <v>2362</v>
      </c>
      <c r="W18" s="157">
        <v>2362</v>
      </c>
      <c r="X18" s="84">
        <v>0</v>
      </c>
      <c r="Y18" s="84">
        <v>0</v>
      </c>
      <c r="Z18" s="84">
        <v>0</v>
      </c>
      <c r="AA18" s="168">
        <v>0</v>
      </c>
      <c r="AB18" s="168">
        <v>0</v>
      </c>
      <c r="AC18" s="168">
        <v>0</v>
      </c>
      <c r="AD18" s="88">
        <v>0</v>
      </c>
      <c r="AE18" s="88">
        <v>0</v>
      </c>
      <c r="AF18" s="88">
        <v>0</v>
      </c>
      <c r="AG18" s="80">
        <v>0</v>
      </c>
      <c r="AH18" s="89">
        <f t="shared" si="3"/>
        <v>0</v>
      </c>
      <c r="AI18" s="13">
        <f t="shared" si="4"/>
        <v>70.86</v>
      </c>
      <c r="AJ18" s="13">
        <f t="shared" si="5"/>
        <v>14</v>
      </c>
      <c r="AK18" s="18">
        <v>0</v>
      </c>
      <c r="AL18" s="13">
        <v>14</v>
      </c>
      <c r="AM18" s="50">
        <f t="shared" si="6"/>
        <v>2.1257999999999999</v>
      </c>
      <c r="AN18" s="104">
        <f t="shared" si="7"/>
        <v>0.63773999999999997</v>
      </c>
      <c r="AO18" s="102">
        <f t="shared" si="8"/>
        <v>0.36138599999999999</v>
      </c>
      <c r="AP18" s="159">
        <f t="shared" si="9"/>
        <v>80.242732147897271</v>
      </c>
      <c r="AQ18" s="18">
        <f t="shared" si="10"/>
        <v>8</v>
      </c>
      <c r="AR18" s="130">
        <f t="shared" si="11"/>
        <v>20</v>
      </c>
      <c r="AS18" s="19">
        <f t="shared" si="12"/>
        <v>19.757267852102739</v>
      </c>
      <c r="AT18" s="107">
        <f t="shared" si="13"/>
        <v>316.60851063829784</v>
      </c>
      <c r="AU18" s="100">
        <f t="shared" si="14"/>
        <v>0</v>
      </c>
      <c r="AV18" s="277">
        <f t="shared" si="15"/>
        <v>0</v>
      </c>
      <c r="AW18" s="48">
        <f t="shared" si="16"/>
        <v>100</v>
      </c>
      <c r="AX18" s="18">
        <f t="shared" si="17"/>
        <v>10</v>
      </c>
      <c r="AY18" s="117">
        <f t="shared" si="18"/>
        <v>25</v>
      </c>
      <c r="AZ18" s="151">
        <v>0</v>
      </c>
      <c r="BA18" s="21">
        <f t="shared" si="19"/>
        <v>0</v>
      </c>
      <c r="BB18" s="20">
        <v>0</v>
      </c>
      <c r="BC18" s="36" t="s">
        <v>365</v>
      </c>
      <c r="BD18" s="20">
        <v>1</v>
      </c>
      <c r="BE18" s="20">
        <f t="shared" si="20"/>
        <v>8</v>
      </c>
      <c r="BF18" s="20">
        <v>2</v>
      </c>
      <c r="BG18" s="20">
        <f t="shared" si="21"/>
        <v>16</v>
      </c>
      <c r="BH18" s="20">
        <v>0</v>
      </c>
      <c r="BI18" s="20">
        <v>2</v>
      </c>
      <c r="BJ18" s="20">
        <v>0</v>
      </c>
      <c r="BK18" s="20">
        <v>0</v>
      </c>
      <c r="BL18" s="20" t="s">
        <v>356</v>
      </c>
      <c r="BM18" s="20" t="s">
        <v>357</v>
      </c>
      <c r="BN18" s="71">
        <f t="shared" si="22"/>
        <v>31</v>
      </c>
      <c r="BO18" s="120">
        <f t="shared" si="23"/>
        <v>53</v>
      </c>
      <c r="BP18" s="70">
        <f t="shared" si="24"/>
        <v>53</v>
      </c>
      <c r="BQ18" s="138">
        <v>7</v>
      </c>
      <c r="BR18" s="138">
        <v>5</v>
      </c>
    </row>
    <row r="19" spans="1:73" s="63" customFormat="1" ht="19.5" thickBot="1" x14ac:dyDescent="0.35">
      <c r="A19" s="67" t="s">
        <v>2</v>
      </c>
      <c r="B19" s="67" t="s">
        <v>3</v>
      </c>
      <c r="C19" s="129" t="s">
        <v>291</v>
      </c>
      <c r="D19" s="331">
        <v>4049</v>
      </c>
      <c r="E19" s="148"/>
      <c r="F19" s="16">
        <v>42.6</v>
      </c>
      <c r="G19" s="18">
        <f t="shared" si="0"/>
        <v>3</v>
      </c>
      <c r="H19" s="117">
        <f t="shared" si="1"/>
        <v>0</v>
      </c>
      <c r="I19" s="68" t="s">
        <v>282</v>
      </c>
      <c r="J19" s="69">
        <f t="shared" si="2"/>
        <v>10</v>
      </c>
      <c r="K19" s="24">
        <v>2</v>
      </c>
      <c r="L19" s="24">
        <v>1</v>
      </c>
      <c r="M19" s="24">
        <v>0</v>
      </c>
      <c r="N19" s="24">
        <v>0</v>
      </c>
      <c r="O19" s="24">
        <v>0</v>
      </c>
      <c r="P19" s="24">
        <v>0</v>
      </c>
      <c r="Q19" s="24">
        <v>0</v>
      </c>
      <c r="R19" s="17">
        <v>0</v>
      </c>
      <c r="S19" s="24">
        <v>0</v>
      </c>
      <c r="T19" s="24">
        <v>0</v>
      </c>
      <c r="U19" s="24">
        <v>0</v>
      </c>
      <c r="V19" s="157">
        <v>4441</v>
      </c>
      <c r="W19" s="157">
        <v>4441</v>
      </c>
      <c r="X19" s="84">
        <v>1</v>
      </c>
      <c r="Y19" s="84">
        <v>0</v>
      </c>
      <c r="Z19" s="84">
        <v>0</v>
      </c>
      <c r="AA19" s="168">
        <v>0</v>
      </c>
      <c r="AB19" s="168">
        <v>0</v>
      </c>
      <c r="AC19" s="168">
        <v>0</v>
      </c>
      <c r="AD19" s="88">
        <v>0</v>
      </c>
      <c r="AE19" s="88">
        <v>0</v>
      </c>
      <c r="AF19" s="88">
        <v>0</v>
      </c>
      <c r="AG19" s="80">
        <v>0</v>
      </c>
      <c r="AH19" s="89">
        <f t="shared" si="3"/>
        <v>1</v>
      </c>
      <c r="AI19" s="13">
        <f t="shared" si="4"/>
        <v>133.22999999999999</v>
      </c>
      <c r="AJ19" s="13">
        <f t="shared" si="5"/>
        <v>28</v>
      </c>
      <c r="AK19" s="18">
        <v>1</v>
      </c>
      <c r="AL19" s="13">
        <v>27</v>
      </c>
      <c r="AM19" s="50">
        <f t="shared" si="6"/>
        <v>3.9968999999999992</v>
      </c>
      <c r="AN19" s="104">
        <f t="shared" si="7"/>
        <v>1.1990699999999999</v>
      </c>
      <c r="AO19" s="102">
        <f t="shared" si="8"/>
        <v>0.67947299999999988</v>
      </c>
      <c r="AP19" s="159">
        <f t="shared" si="9"/>
        <v>78.983712377092246</v>
      </c>
      <c r="AQ19" s="18">
        <f t="shared" si="10"/>
        <v>8</v>
      </c>
      <c r="AR19" s="130">
        <f t="shared" si="11"/>
        <v>20</v>
      </c>
      <c r="AS19" s="19">
        <f t="shared" si="12"/>
        <v>21.016287622907758</v>
      </c>
      <c r="AT19" s="107">
        <f t="shared" si="13"/>
        <v>145.10849592491971</v>
      </c>
      <c r="AU19" s="100">
        <f t="shared" si="14"/>
        <v>24.69745616201531</v>
      </c>
      <c r="AV19" s="276">
        <f t="shared" si="15"/>
        <v>24.69745616201531</v>
      </c>
      <c r="AW19" s="48">
        <f t="shared" si="16"/>
        <v>82.980006784169291</v>
      </c>
      <c r="AX19" s="18">
        <f t="shared" si="17"/>
        <v>8</v>
      </c>
      <c r="AY19" s="117">
        <f t="shared" si="18"/>
        <v>20</v>
      </c>
      <c r="AZ19" s="151">
        <v>0</v>
      </c>
      <c r="BA19" s="21">
        <f t="shared" si="19"/>
        <v>0</v>
      </c>
      <c r="BB19" s="20">
        <v>0</v>
      </c>
      <c r="BC19" s="36" t="s">
        <v>368</v>
      </c>
      <c r="BD19" s="20">
        <v>1</v>
      </c>
      <c r="BE19" s="20">
        <f t="shared" si="20"/>
        <v>8</v>
      </c>
      <c r="BF19" s="20">
        <v>3</v>
      </c>
      <c r="BG19" s="20">
        <f t="shared" si="21"/>
        <v>24</v>
      </c>
      <c r="BH19" s="20">
        <v>0</v>
      </c>
      <c r="BI19" s="20">
        <v>4</v>
      </c>
      <c r="BJ19" s="20">
        <v>0</v>
      </c>
      <c r="BK19" s="20">
        <v>0</v>
      </c>
      <c r="BL19" s="20" t="s">
        <v>356</v>
      </c>
      <c r="BM19" s="20" t="s">
        <v>357</v>
      </c>
      <c r="BN19" s="71">
        <f t="shared" si="22"/>
        <v>29</v>
      </c>
      <c r="BO19" s="120">
        <f t="shared" si="23"/>
        <v>50</v>
      </c>
      <c r="BP19" s="70">
        <f t="shared" si="24"/>
        <v>50</v>
      </c>
      <c r="BQ19" s="138">
        <v>11</v>
      </c>
      <c r="BR19" s="138">
        <v>28</v>
      </c>
    </row>
    <row r="20" spans="1:73" ht="19.5" thickBot="1" x14ac:dyDescent="0.35">
      <c r="A20" s="67" t="s">
        <v>2</v>
      </c>
      <c r="B20" s="67" t="s">
        <v>3</v>
      </c>
      <c r="C20" s="129" t="s">
        <v>20</v>
      </c>
      <c r="D20" s="331">
        <v>2533</v>
      </c>
      <c r="E20" s="148"/>
      <c r="F20" s="16">
        <v>42.8</v>
      </c>
      <c r="G20" s="18">
        <f t="shared" si="0"/>
        <v>3</v>
      </c>
      <c r="H20" s="117">
        <f t="shared" si="1"/>
        <v>0</v>
      </c>
      <c r="I20" s="68" t="s">
        <v>282</v>
      </c>
      <c r="J20" s="69">
        <f t="shared" si="2"/>
        <v>10</v>
      </c>
      <c r="K20" s="24">
        <v>1</v>
      </c>
      <c r="L20" s="24">
        <v>1</v>
      </c>
      <c r="M20" s="24">
        <v>0</v>
      </c>
      <c r="N20" s="24">
        <v>0</v>
      </c>
      <c r="O20" s="24">
        <v>0</v>
      </c>
      <c r="P20" s="24">
        <v>0</v>
      </c>
      <c r="Q20" s="24">
        <v>0</v>
      </c>
      <c r="R20" s="24">
        <v>0</v>
      </c>
      <c r="S20" s="24">
        <v>0</v>
      </c>
      <c r="T20" s="24">
        <v>0</v>
      </c>
      <c r="U20" s="24">
        <v>0</v>
      </c>
      <c r="V20" s="157">
        <v>4703</v>
      </c>
      <c r="W20" s="157">
        <v>4703</v>
      </c>
      <c r="X20" s="84">
        <v>0</v>
      </c>
      <c r="Y20" s="84">
        <v>0</v>
      </c>
      <c r="Z20" s="84">
        <v>0</v>
      </c>
      <c r="AA20" s="168">
        <v>0</v>
      </c>
      <c r="AB20" s="168">
        <v>0</v>
      </c>
      <c r="AC20" s="168">
        <v>0</v>
      </c>
      <c r="AD20" s="88">
        <v>1</v>
      </c>
      <c r="AE20" s="88">
        <v>0</v>
      </c>
      <c r="AF20" s="88">
        <v>0</v>
      </c>
      <c r="AG20" s="80">
        <v>0</v>
      </c>
      <c r="AH20" s="89">
        <f t="shared" si="3"/>
        <v>1</v>
      </c>
      <c r="AI20" s="13">
        <f t="shared" si="4"/>
        <v>141.09</v>
      </c>
      <c r="AJ20" s="13">
        <f t="shared" si="5"/>
        <v>33</v>
      </c>
      <c r="AK20" s="18">
        <v>0</v>
      </c>
      <c r="AL20" s="13">
        <v>33</v>
      </c>
      <c r="AM20" s="50">
        <f t="shared" si="6"/>
        <v>4.2326999999999995</v>
      </c>
      <c r="AN20" s="104">
        <f t="shared" si="7"/>
        <v>1.2698099999999999</v>
      </c>
      <c r="AO20" s="102">
        <f t="shared" si="8"/>
        <v>0.71955899999999984</v>
      </c>
      <c r="AP20" s="159">
        <f t="shared" si="9"/>
        <v>76.610674037848185</v>
      </c>
      <c r="AQ20" s="18">
        <f t="shared" si="10"/>
        <v>8</v>
      </c>
      <c r="AR20" s="130">
        <f t="shared" si="11"/>
        <v>20</v>
      </c>
      <c r="AS20" s="19">
        <f t="shared" si="12"/>
        <v>23.389325962151815</v>
      </c>
      <c r="AT20" s="107">
        <f t="shared" si="13"/>
        <v>245.64030793525461</v>
      </c>
      <c r="AU20" s="100">
        <f t="shared" si="14"/>
        <v>0</v>
      </c>
      <c r="AV20" s="276">
        <f t="shared" si="15"/>
        <v>39.478878799842086</v>
      </c>
      <c r="AW20" s="48">
        <f t="shared" si="16"/>
        <v>83.92817565989705</v>
      </c>
      <c r="AX20" s="18">
        <f t="shared" si="17"/>
        <v>8</v>
      </c>
      <c r="AY20" s="117">
        <f t="shared" si="18"/>
        <v>20</v>
      </c>
      <c r="AZ20" s="151">
        <v>0</v>
      </c>
      <c r="BA20" s="21">
        <f t="shared" si="19"/>
        <v>0</v>
      </c>
      <c r="BB20" s="20">
        <v>0</v>
      </c>
      <c r="BC20" s="36" t="s">
        <v>359</v>
      </c>
      <c r="BD20" s="20">
        <v>2</v>
      </c>
      <c r="BE20" s="20">
        <f t="shared" si="20"/>
        <v>16</v>
      </c>
      <c r="BF20" s="20">
        <v>3</v>
      </c>
      <c r="BG20" s="20">
        <f t="shared" si="21"/>
        <v>24</v>
      </c>
      <c r="BH20" s="20">
        <v>0</v>
      </c>
      <c r="BI20" s="20">
        <v>4</v>
      </c>
      <c r="BJ20" s="20">
        <v>0</v>
      </c>
      <c r="BK20" s="20">
        <v>0</v>
      </c>
      <c r="BL20" s="20" t="s">
        <v>356</v>
      </c>
      <c r="BM20" s="20" t="s">
        <v>357</v>
      </c>
      <c r="BN20" s="71">
        <f t="shared" si="22"/>
        <v>29</v>
      </c>
      <c r="BO20" s="120">
        <f t="shared" si="23"/>
        <v>50</v>
      </c>
      <c r="BP20" s="70">
        <f t="shared" si="24"/>
        <v>50</v>
      </c>
      <c r="BQ20" s="138">
        <v>16</v>
      </c>
      <c r="BR20" s="138">
        <v>40</v>
      </c>
      <c r="BS20" s="63"/>
      <c r="BT20" s="63"/>
      <c r="BU20" s="63"/>
    </row>
    <row r="21" spans="1:73" ht="19.5" thickBot="1" x14ac:dyDescent="0.35">
      <c r="A21" s="67" t="s">
        <v>2</v>
      </c>
      <c r="B21" s="67" t="s">
        <v>3</v>
      </c>
      <c r="C21" s="129" t="s">
        <v>16</v>
      </c>
      <c r="D21" s="331">
        <v>4944</v>
      </c>
      <c r="E21" s="148"/>
      <c r="F21" s="25">
        <v>96</v>
      </c>
      <c r="G21" s="18">
        <f t="shared" si="0"/>
        <v>8</v>
      </c>
      <c r="H21" s="117">
        <f t="shared" si="1"/>
        <v>0</v>
      </c>
      <c r="I21" s="68" t="s">
        <v>283</v>
      </c>
      <c r="J21" s="69">
        <f t="shared" si="2"/>
        <v>8</v>
      </c>
      <c r="K21" s="24">
        <v>4</v>
      </c>
      <c r="L21" s="24">
        <v>1</v>
      </c>
      <c r="M21" s="24">
        <v>0</v>
      </c>
      <c r="N21" s="24">
        <v>0</v>
      </c>
      <c r="O21" s="24">
        <v>0</v>
      </c>
      <c r="P21" s="24">
        <v>0</v>
      </c>
      <c r="Q21" s="24">
        <v>0</v>
      </c>
      <c r="R21" s="17">
        <v>0</v>
      </c>
      <c r="S21" s="24">
        <v>0</v>
      </c>
      <c r="T21" s="24">
        <v>0</v>
      </c>
      <c r="U21" s="24">
        <v>0</v>
      </c>
      <c r="V21" s="157">
        <v>7899</v>
      </c>
      <c r="W21" s="157">
        <v>7899</v>
      </c>
      <c r="X21" s="84">
        <v>1</v>
      </c>
      <c r="Y21" s="84">
        <v>0</v>
      </c>
      <c r="Z21" s="84">
        <v>0</v>
      </c>
      <c r="AA21" s="168">
        <v>0</v>
      </c>
      <c r="AB21" s="168">
        <v>0</v>
      </c>
      <c r="AC21" s="168">
        <v>0</v>
      </c>
      <c r="AD21" s="88">
        <v>0</v>
      </c>
      <c r="AE21" s="88">
        <v>0</v>
      </c>
      <c r="AF21" s="88">
        <v>0</v>
      </c>
      <c r="AG21" s="80">
        <v>0</v>
      </c>
      <c r="AH21" s="89">
        <f t="shared" si="3"/>
        <v>1</v>
      </c>
      <c r="AI21" s="13">
        <f t="shared" si="4"/>
        <v>236.97</v>
      </c>
      <c r="AJ21" s="13">
        <f t="shared" si="5"/>
        <v>57</v>
      </c>
      <c r="AK21" s="18">
        <v>0</v>
      </c>
      <c r="AL21" s="13">
        <v>57</v>
      </c>
      <c r="AM21" s="50">
        <f t="shared" si="6"/>
        <v>7.1090999999999998</v>
      </c>
      <c r="AN21" s="104">
        <f t="shared" si="7"/>
        <v>2.13273</v>
      </c>
      <c r="AO21" s="102">
        <f t="shared" si="8"/>
        <v>1.208547</v>
      </c>
      <c r="AP21" s="159">
        <f t="shared" si="9"/>
        <v>75.946322319280924</v>
      </c>
      <c r="AQ21" s="18">
        <f t="shared" si="10"/>
        <v>8</v>
      </c>
      <c r="AR21" s="117">
        <f t="shared" si="11"/>
        <v>20</v>
      </c>
      <c r="AS21" s="19">
        <f t="shared" si="12"/>
        <v>24.05367768071908</v>
      </c>
      <c r="AT21" s="107">
        <f t="shared" si="13"/>
        <v>211.37493932038834</v>
      </c>
      <c r="AU21" s="100">
        <f t="shared" si="14"/>
        <v>20.226537216828479</v>
      </c>
      <c r="AV21" s="277">
        <f t="shared" si="15"/>
        <v>20.226537216828479</v>
      </c>
      <c r="AW21" s="48">
        <f t="shared" si="16"/>
        <v>90.430967227306724</v>
      </c>
      <c r="AX21" s="18">
        <f t="shared" si="17"/>
        <v>8</v>
      </c>
      <c r="AY21" s="117">
        <f t="shared" si="18"/>
        <v>20</v>
      </c>
      <c r="AZ21" s="151">
        <v>1</v>
      </c>
      <c r="BA21" s="21">
        <f t="shared" si="19"/>
        <v>20.226537216828479</v>
      </c>
      <c r="BB21" s="20">
        <v>1</v>
      </c>
      <c r="BC21" s="36"/>
      <c r="BD21" s="20">
        <v>6</v>
      </c>
      <c r="BE21" s="20">
        <f t="shared" si="20"/>
        <v>48</v>
      </c>
      <c r="BF21" s="20">
        <v>9</v>
      </c>
      <c r="BG21" s="20">
        <f t="shared" si="21"/>
        <v>72</v>
      </c>
      <c r="BH21" s="20">
        <v>3</v>
      </c>
      <c r="BI21" s="20">
        <v>7</v>
      </c>
      <c r="BJ21" s="20">
        <v>0</v>
      </c>
      <c r="BK21" s="20">
        <v>0</v>
      </c>
      <c r="BL21" s="20" t="s">
        <v>356</v>
      </c>
      <c r="BM21" s="20" t="s">
        <v>357</v>
      </c>
      <c r="BN21" s="71">
        <f t="shared" si="22"/>
        <v>32</v>
      </c>
      <c r="BO21" s="123">
        <f t="shared" si="23"/>
        <v>48</v>
      </c>
      <c r="BP21" s="71">
        <f t="shared" si="24"/>
        <v>48</v>
      </c>
      <c r="BQ21" s="138">
        <v>59</v>
      </c>
      <c r="BR21" s="138">
        <v>104</v>
      </c>
    </row>
    <row r="22" spans="1:73" ht="19.5" thickBot="1" x14ac:dyDescent="0.35">
      <c r="A22" s="67" t="s">
        <v>124</v>
      </c>
      <c r="B22" s="67" t="s">
        <v>125</v>
      </c>
      <c r="C22" s="129" t="s">
        <v>132</v>
      </c>
      <c r="D22" s="331">
        <v>2679</v>
      </c>
      <c r="E22" s="148"/>
      <c r="F22" s="16">
        <v>105.8</v>
      </c>
      <c r="G22" s="18">
        <f t="shared" si="0"/>
        <v>10</v>
      </c>
      <c r="H22" s="117">
        <f t="shared" si="1"/>
        <v>3</v>
      </c>
      <c r="I22" s="68" t="s">
        <v>285</v>
      </c>
      <c r="J22" s="69">
        <f t="shared" si="2"/>
        <v>3</v>
      </c>
      <c r="K22" s="17">
        <v>2</v>
      </c>
      <c r="L22" s="17">
        <v>1</v>
      </c>
      <c r="M22" s="17">
        <v>0</v>
      </c>
      <c r="N22" s="17">
        <v>0</v>
      </c>
      <c r="O22" s="17">
        <v>0</v>
      </c>
      <c r="P22" s="17">
        <v>0</v>
      </c>
      <c r="Q22" s="17">
        <v>0</v>
      </c>
      <c r="R22" s="17">
        <v>0</v>
      </c>
      <c r="S22" s="17">
        <v>0</v>
      </c>
      <c r="T22" s="17">
        <v>0</v>
      </c>
      <c r="U22" s="17">
        <v>0</v>
      </c>
      <c r="V22" s="157">
        <v>3137</v>
      </c>
      <c r="W22" s="157">
        <v>3137</v>
      </c>
      <c r="X22" s="165">
        <v>0</v>
      </c>
      <c r="Y22" s="165">
        <v>0</v>
      </c>
      <c r="Z22" s="165">
        <v>0</v>
      </c>
      <c r="AA22" s="209">
        <v>0</v>
      </c>
      <c r="AB22" s="209">
        <v>0</v>
      </c>
      <c r="AC22" s="209">
        <v>0</v>
      </c>
      <c r="AD22" s="166">
        <v>1</v>
      </c>
      <c r="AE22" s="166">
        <v>0</v>
      </c>
      <c r="AF22" s="166">
        <v>0</v>
      </c>
      <c r="AG22" s="167">
        <v>0</v>
      </c>
      <c r="AH22" s="89">
        <f t="shared" si="3"/>
        <v>1</v>
      </c>
      <c r="AI22" s="13">
        <f t="shared" si="4"/>
        <v>94.11</v>
      </c>
      <c r="AJ22" s="13">
        <f t="shared" si="5"/>
        <v>23</v>
      </c>
      <c r="AK22" s="18">
        <v>0</v>
      </c>
      <c r="AL22" s="13">
        <v>23</v>
      </c>
      <c r="AM22" s="50">
        <f t="shared" si="6"/>
        <v>2.8232999999999997</v>
      </c>
      <c r="AN22" s="104">
        <f t="shared" si="7"/>
        <v>0.8469899999999998</v>
      </c>
      <c r="AO22" s="102">
        <f t="shared" si="8"/>
        <v>0.47996099999999997</v>
      </c>
      <c r="AP22" s="159">
        <f t="shared" si="9"/>
        <v>75.560514291786205</v>
      </c>
      <c r="AQ22" s="18">
        <f t="shared" si="10"/>
        <v>8</v>
      </c>
      <c r="AR22" s="130">
        <f t="shared" si="11"/>
        <v>20</v>
      </c>
      <c r="AS22" s="19">
        <f t="shared" si="12"/>
        <v>24.439485708213795</v>
      </c>
      <c r="AT22" s="107">
        <f t="shared" si="13"/>
        <v>154.91791713325867</v>
      </c>
      <c r="AU22" s="100">
        <f t="shared" si="14"/>
        <v>0</v>
      </c>
      <c r="AV22" s="276">
        <f t="shared" si="15"/>
        <v>37.327360955580438</v>
      </c>
      <c r="AW22" s="48">
        <f t="shared" si="16"/>
        <v>75.905071765539006</v>
      </c>
      <c r="AX22" s="18">
        <f t="shared" si="17"/>
        <v>8</v>
      </c>
      <c r="AY22" s="117">
        <f t="shared" si="18"/>
        <v>20</v>
      </c>
      <c r="AZ22" s="151">
        <v>0</v>
      </c>
      <c r="BA22" s="21">
        <f t="shared" si="19"/>
        <v>0</v>
      </c>
      <c r="BB22" s="20">
        <v>1</v>
      </c>
      <c r="BC22" s="36"/>
      <c r="BD22" s="20">
        <v>1</v>
      </c>
      <c r="BE22" s="20">
        <f t="shared" si="20"/>
        <v>8</v>
      </c>
      <c r="BF22" s="20">
        <v>1</v>
      </c>
      <c r="BG22" s="20">
        <f t="shared" si="21"/>
        <v>8</v>
      </c>
      <c r="BH22" s="28">
        <v>1</v>
      </c>
      <c r="BI22" s="28">
        <v>3</v>
      </c>
      <c r="BJ22" s="28">
        <v>10</v>
      </c>
      <c r="BK22" s="20">
        <v>0</v>
      </c>
      <c r="BL22" s="28" t="s">
        <v>308</v>
      </c>
      <c r="BM22" s="28" t="s">
        <v>309</v>
      </c>
      <c r="BN22" s="70">
        <f t="shared" si="22"/>
        <v>39</v>
      </c>
      <c r="BO22" s="120">
        <f t="shared" si="23"/>
        <v>56</v>
      </c>
      <c r="BP22" s="70">
        <f t="shared" si="24"/>
        <v>46</v>
      </c>
      <c r="BQ22" s="138">
        <v>3</v>
      </c>
      <c r="BR22" s="138">
        <v>11</v>
      </c>
      <c r="BS22" s="63"/>
      <c r="BT22" s="63"/>
      <c r="BU22" s="63"/>
    </row>
    <row r="23" spans="1:73" ht="19.5" thickBot="1" x14ac:dyDescent="0.35">
      <c r="A23" s="67" t="s">
        <v>216</v>
      </c>
      <c r="B23" s="67" t="s">
        <v>228</v>
      </c>
      <c r="C23" s="129" t="s">
        <v>231</v>
      </c>
      <c r="D23" s="331">
        <v>2905</v>
      </c>
      <c r="E23" s="148"/>
      <c r="F23" s="20">
        <v>195</v>
      </c>
      <c r="G23" s="18">
        <f t="shared" si="0"/>
        <v>10</v>
      </c>
      <c r="H23" s="117">
        <f t="shared" si="1"/>
        <v>3</v>
      </c>
      <c r="I23" s="68" t="s">
        <v>283</v>
      </c>
      <c r="J23" s="69">
        <f t="shared" si="2"/>
        <v>8</v>
      </c>
      <c r="K23" s="17">
        <v>1</v>
      </c>
      <c r="L23" s="17">
        <v>0</v>
      </c>
      <c r="M23" s="17">
        <v>0</v>
      </c>
      <c r="N23" s="17">
        <v>0</v>
      </c>
      <c r="O23" s="17">
        <v>0</v>
      </c>
      <c r="P23" s="17">
        <v>0</v>
      </c>
      <c r="Q23" s="17">
        <v>0</v>
      </c>
      <c r="R23" s="17">
        <v>0</v>
      </c>
      <c r="S23" s="17">
        <v>0</v>
      </c>
      <c r="T23" s="17">
        <v>0</v>
      </c>
      <c r="U23" s="17">
        <v>0</v>
      </c>
      <c r="V23" s="157">
        <v>2799</v>
      </c>
      <c r="W23" s="157">
        <v>2799</v>
      </c>
      <c r="X23" s="84">
        <v>2</v>
      </c>
      <c r="Y23" s="84">
        <v>0</v>
      </c>
      <c r="Z23" s="84">
        <v>0</v>
      </c>
      <c r="AA23" s="168">
        <v>0</v>
      </c>
      <c r="AB23" s="168">
        <v>0</v>
      </c>
      <c r="AC23" s="168">
        <v>0</v>
      </c>
      <c r="AD23" s="88">
        <v>0</v>
      </c>
      <c r="AE23" s="88">
        <v>0</v>
      </c>
      <c r="AF23" s="88">
        <v>0</v>
      </c>
      <c r="AG23" s="80">
        <v>0</v>
      </c>
      <c r="AH23" s="89">
        <f t="shared" si="3"/>
        <v>2</v>
      </c>
      <c r="AI23" s="13">
        <f t="shared" si="4"/>
        <v>83.97</v>
      </c>
      <c r="AJ23" s="13">
        <f t="shared" si="5"/>
        <v>21</v>
      </c>
      <c r="AK23" s="18">
        <v>1</v>
      </c>
      <c r="AL23" s="13">
        <v>20</v>
      </c>
      <c r="AM23" s="50">
        <f t="shared" si="6"/>
        <v>2.5190999999999999</v>
      </c>
      <c r="AN23" s="104">
        <f t="shared" si="7"/>
        <v>0.7557299999999999</v>
      </c>
      <c r="AO23" s="102">
        <f t="shared" si="8"/>
        <v>0.42824699999999999</v>
      </c>
      <c r="AP23" s="159">
        <f t="shared" si="9"/>
        <v>74.991068238656666</v>
      </c>
      <c r="AQ23" s="18">
        <f t="shared" si="10"/>
        <v>5</v>
      </c>
      <c r="AR23" s="130">
        <f t="shared" si="11"/>
        <v>8</v>
      </c>
      <c r="AS23" s="19">
        <f t="shared" si="12"/>
        <v>25.008931761343341</v>
      </c>
      <c r="AT23" s="107">
        <f t="shared" si="13"/>
        <v>127.47253012048191</v>
      </c>
      <c r="AU23" s="100">
        <f t="shared" si="14"/>
        <v>68.846815834767654</v>
      </c>
      <c r="AV23" s="128">
        <f t="shared" si="15"/>
        <v>68.846815834767654</v>
      </c>
      <c r="AW23" s="48">
        <f t="shared" si="16"/>
        <v>45.990861113609014</v>
      </c>
      <c r="AX23" s="18">
        <f t="shared" si="17"/>
        <v>3</v>
      </c>
      <c r="AY23" s="117">
        <f t="shared" si="18"/>
        <v>3</v>
      </c>
      <c r="AZ23" s="151">
        <v>3</v>
      </c>
      <c r="BA23" s="21">
        <f t="shared" si="19"/>
        <v>103.27022375215145</v>
      </c>
      <c r="BB23" s="20">
        <v>1</v>
      </c>
      <c r="BC23" s="36"/>
      <c r="BD23" s="20">
        <v>1</v>
      </c>
      <c r="BE23" s="20">
        <f t="shared" si="20"/>
        <v>8</v>
      </c>
      <c r="BF23" s="20">
        <v>2</v>
      </c>
      <c r="BG23" s="20">
        <f t="shared" si="21"/>
        <v>16</v>
      </c>
      <c r="BH23" s="20">
        <v>1</v>
      </c>
      <c r="BI23" s="20">
        <v>3</v>
      </c>
      <c r="BJ23" s="20">
        <v>5</v>
      </c>
      <c r="BK23" s="20">
        <v>0</v>
      </c>
      <c r="BL23" s="20" t="s">
        <v>308</v>
      </c>
      <c r="BM23" s="20" t="s">
        <v>309</v>
      </c>
      <c r="BN23" s="114">
        <f t="shared" si="22"/>
        <v>31</v>
      </c>
      <c r="BO23" s="121">
        <f t="shared" si="23"/>
        <v>27</v>
      </c>
      <c r="BP23" s="114">
        <f t="shared" si="24"/>
        <v>22</v>
      </c>
      <c r="BQ23" s="137">
        <v>8</v>
      </c>
      <c r="BR23" s="137">
        <v>13</v>
      </c>
    </row>
    <row r="24" spans="1:73" ht="19.5" thickBot="1" x14ac:dyDescent="0.35">
      <c r="A24" s="67" t="s">
        <v>2</v>
      </c>
      <c r="B24" s="67" t="s">
        <v>3</v>
      </c>
      <c r="C24" s="129" t="s">
        <v>10</v>
      </c>
      <c r="D24" s="331">
        <v>688</v>
      </c>
      <c r="E24" s="197"/>
      <c r="F24" s="25">
        <v>23</v>
      </c>
      <c r="G24" s="18">
        <f t="shared" si="0"/>
        <v>3</v>
      </c>
      <c r="H24" s="117">
        <f t="shared" si="1"/>
        <v>0</v>
      </c>
      <c r="I24" s="68" t="s">
        <v>284</v>
      </c>
      <c r="J24" s="69">
        <f t="shared" si="2"/>
        <v>5</v>
      </c>
      <c r="K24" s="24">
        <v>1</v>
      </c>
      <c r="L24" s="24">
        <v>1</v>
      </c>
      <c r="M24" s="24">
        <v>0</v>
      </c>
      <c r="N24" s="24">
        <v>0</v>
      </c>
      <c r="O24" s="24">
        <v>0</v>
      </c>
      <c r="P24" s="24">
        <v>0</v>
      </c>
      <c r="Q24" s="24">
        <v>0</v>
      </c>
      <c r="R24" s="17">
        <v>0</v>
      </c>
      <c r="S24" s="24">
        <v>0</v>
      </c>
      <c r="T24" s="24">
        <v>0</v>
      </c>
      <c r="U24" s="24">
        <v>0</v>
      </c>
      <c r="V24" s="157">
        <v>3058</v>
      </c>
      <c r="W24" s="157">
        <v>3058</v>
      </c>
      <c r="X24" s="84">
        <v>0</v>
      </c>
      <c r="Y24" s="84">
        <v>0</v>
      </c>
      <c r="Z24" s="84">
        <v>0</v>
      </c>
      <c r="AA24" s="168">
        <v>0</v>
      </c>
      <c r="AB24" s="168">
        <v>0</v>
      </c>
      <c r="AC24" s="168">
        <v>0</v>
      </c>
      <c r="AD24" s="88">
        <v>0</v>
      </c>
      <c r="AE24" s="88">
        <v>0</v>
      </c>
      <c r="AF24" s="88">
        <v>0</v>
      </c>
      <c r="AG24" s="80">
        <v>0</v>
      </c>
      <c r="AH24" s="89">
        <f t="shared" si="3"/>
        <v>0</v>
      </c>
      <c r="AI24" s="13">
        <f t="shared" si="4"/>
        <v>91.74</v>
      </c>
      <c r="AJ24" s="13">
        <f t="shared" si="5"/>
        <v>23</v>
      </c>
      <c r="AK24" s="18">
        <v>0</v>
      </c>
      <c r="AL24" s="13">
        <v>23</v>
      </c>
      <c r="AM24" s="50">
        <f t="shared" si="6"/>
        <v>2.7521999999999998</v>
      </c>
      <c r="AN24" s="104">
        <f t="shared" si="7"/>
        <v>0.82565999999999984</v>
      </c>
      <c r="AO24" s="102">
        <f t="shared" si="8"/>
        <v>0.46787399999999996</v>
      </c>
      <c r="AP24" s="159">
        <f t="shared" si="9"/>
        <v>74.929147591018094</v>
      </c>
      <c r="AQ24" s="18">
        <f t="shared" si="10"/>
        <v>5</v>
      </c>
      <c r="AR24" s="130">
        <f t="shared" si="11"/>
        <v>8</v>
      </c>
      <c r="AS24" s="19">
        <f t="shared" si="12"/>
        <v>25.07085240898191</v>
      </c>
      <c r="AT24" s="107">
        <f t="shared" si="13"/>
        <v>588.04273255813951</v>
      </c>
      <c r="AU24" s="100">
        <f t="shared" si="14"/>
        <v>0</v>
      </c>
      <c r="AV24" s="277">
        <f t="shared" si="15"/>
        <v>0</v>
      </c>
      <c r="AW24" s="48">
        <f t="shared" si="16"/>
        <v>100</v>
      </c>
      <c r="AX24" s="18">
        <f t="shared" si="17"/>
        <v>10</v>
      </c>
      <c r="AY24" s="117">
        <f t="shared" si="18"/>
        <v>25</v>
      </c>
      <c r="AZ24" s="151">
        <v>0</v>
      </c>
      <c r="BA24" s="21">
        <f t="shared" si="19"/>
        <v>0</v>
      </c>
      <c r="BB24" s="20">
        <v>0</v>
      </c>
      <c r="BC24" s="36" t="s">
        <v>360</v>
      </c>
      <c r="BD24" s="20">
        <v>1</v>
      </c>
      <c r="BE24" s="20">
        <f t="shared" si="20"/>
        <v>8</v>
      </c>
      <c r="BF24" s="20">
        <v>2</v>
      </c>
      <c r="BG24" s="20">
        <f t="shared" si="21"/>
        <v>16</v>
      </c>
      <c r="BH24" s="20">
        <v>0</v>
      </c>
      <c r="BI24" s="20">
        <v>3</v>
      </c>
      <c r="BJ24" s="20">
        <v>0</v>
      </c>
      <c r="BK24" s="20">
        <v>0</v>
      </c>
      <c r="BL24" s="20" t="s">
        <v>356</v>
      </c>
      <c r="BM24" s="20" t="s">
        <v>357</v>
      </c>
      <c r="BN24" s="76">
        <f t="shared" si="22"/>
        <v>23</v>
      </c>
      <c r="BO24" s="123">
        <f t="shared" si="23"/>
        <v>38</v>
      </c>
      <c r="BP24" s="70">
        <f t="shared" si="24"/>
        <v>38</v>
      </c>
      <c r="BQ24" s="138">
        <v>4</v>
      </c>
      <c r="BR24" s="138">
        <v>20</v>
      </c>
      <c r="BS24" s="63"/>
      <c r="BT24" s="63"/>
      <c r="BU24" s="63"/>
    </row>
    <row r="25" spans="1:73" ht="18.75" customHeight="1" thickBot="1" x14ac:dyDescent="0.35">
      <c r="A25" s="67" t="s">
        <v>2</v>
      </c>
      <c r="B25" s="67" t="s">
        <v>3</v>
      </c>
      <c r="C25" s="129" t="s">
        <v>9</v>
      </c>
      <c r="D25" s="331">
        <v>3995</v>
      </c>
      <c r="E25" s="148"/>
      <c r="F25" s="16">
        <v>159.30000000000001</v>
      </c>
      <c r="G25" s="18">
        <f t="shared" si="0"/>
        <v>10</v>
      </c>
      <c r="H25" s="117">
        <f t="shared" si="1"/>
        <v>3</v>
      </c>
      <c r="I25" s="68" t="s">
        <v>284</v>
      </c>
      <c r="J25" s="69">
        <f t="shared" si="2"/>
        <v>5</v>
      </c>
      <c r="K25" s="24">
        <v>2</v>
      </c>
      <c r="L25" s="24">
        <v>1</v>
      </c>
      <c r="M25" s="24">
        <v>0</v>
      </c>
      <c r="N25" s="24">
        <v>0</v>
      </c>
      <c r="O25" s="24">
        <v>0</v>
      </c>
      <c r="P25" s="24">
        <v>0</v>
      </c>
      <c r="Q25" s="24">
        <v>0</v>
      </c>
      <c r="R25" s="17">
        <v>0</v>
      </c>
      <c r="S25" s="24">
        <v>0</v>
      </c>
      <c r="T25" s="24">
        <v>0</v>
      </c>
      <c r="U25" s="24">
        <v>0</v>
      </c>
      <c r="V25" s="157">
        <v>4771</v>
      </c>
      <c r="W25" s="157">
        <v>4771</v>
      </c>
      <c r="X25" s="202">
        <v>1</v>
      </c>
      <c r="Y25" s="202">
        <v>0</v>
      </c>
      <c r="Z25" s="202">
        <v>0</v>
      </c>
      <c r="AA25" s="211">
        <v>0</v>
      </c>
      <c r="AB25" s="211">
        <v>0</v>
      </c>
      <c r="AC25" s="211">
        <v>0</v>
      </c>
      <c r="AD25" s="219">
        <v>1</v>
      </c>
      <c r="AE25" s="219">
        <v>0</v>
      </c>
      <c r="AF25" s="219">
        <v>0</v>
      </c>
      <c r="AG25" s="80">
        <v>0</v>
      </c>
      <c r="AH25" s="89">
        <f t="shared" si="3"/>
        <v>2</v>
      </c>
      <c r="AI25" s="13">
        <f t="shared" si="4"/>
        <v>143.13</v>
      </c>
      <c r="AJ25" s="13">
        <f t="shared" si="5"/>
        <v>36</v>
      </c>
      <c r="AK25" s="18">
        <v>0</v>
      </c>
      <c r="AL25" s="13">
        <v>36</v>
      </c>
      <c r="AM25" s="50">
        <f t="shared" si="6"/>
        <v>4.2938999999999998</v>
      </c>
      <c r="AN25" s="104">
        <f t="shared" si="7"/>
        <v>1.28817</v>
      </c>
      <c r="AO25" s="102">
        <f t="shared" si="8"/>
        <v>0.72996299999999992</v>
      </c>
      <c r="AP25" s="159">
        <f t="shared" si="9"/>
        <v>74.8480402431356</v>
      </c>
      <c r="AQ25" s="18">
        <f t="shared" si="10"/>
        <v>5</v>
      </c>
      <c r="AR25" s="117">
        <f t="shared" si="11"/>
        <v>8</v>
      </c>
      <c r="AS25" s="19">
        <f t="shared" si="12"/>
        <v>25.15195975686439</v>
      </c>
      <c r="AT25" s="107">
        <f t="shared" si="13"/>
        <v>157.99832290362951</v>
      </c>
      <c r="AU25" s="100">
        <f t="shared" si="14"/>
        <v>25.031289111389235</v>
      </c>
      <c r="AV25" s="128">
        <f t="shared" si="15"/>
        <v>50.06257822277847</v>
      </c>
      <c r="AW25" s="48">
        <f t="shared" si="16"/>
        <v>68.314487582685331</v>
      </c>
      <c r="AX25" s="18">
        <f t="shared" si="17"/>
        <v>5</v>
      </c>
      <c r="AY25" s="117">
        <f t="shared" si="18"/>
        <v>8</v>
      </c>
      <c r="AZ25" s="151">
        <v>0</v>
      </c>
      <c r="BA25" s="21">
        <f t="shared" si="19"/>
        <v>0</v>
      </c>
      <c r="BB25" s="20">
        <v>0</v>
      </c>
      <c r="BC25" s="36" t="s">
        <v>360</v>
      </c>
      <c r="BD25" s="20">
        <v>2</v>
      </c>
      <c r="BE25" s="20">
        <f t="shared" si="20"/>
        <v>16</v>
      </c>
      <c r="BF25" s="20">
        <v>5</v>
      </c>
      <c r="BG25" s="20">
        <f t="shared" si="21"/>
        <v>40</v>
      </c>
      <c r="BH25" s="20">
        <v>0</v>
      </c>
      <c r="BI25" s="20">
        <v>6</v>
      </c>
      <c r="BJ25" s="20">
        <v>0</v>
      </c>
      <c r="BK25" s="20">
        <v>0</v>
      </c>
      <c r="BL25" s="20" t="s">
        <v>356</v>
      </c>
      <c r="BM25" s="20" t="s">
        <v>357</v>
      </c>
      <c r="BN25" s="76">
        <f t="shared" si="22"/>
        <v>25</v>
      </c>
      <c r="BO25" s="123">
        <f t="shared" si="23"/>
        <v>24</v>
      </c>
      <c r="BP25" s="71">
        <f t="shared" si="24"/>
        <v>24</v>
      </c>
      <c r="BQ25" s="138">
        <v>21</v>
      </c>
      <c r="BR25" s="138">
        <v>31</v>
      </c>
      <c r="BS25" s="63"/>
      <c r="BT25" s="63"/>
      <c r="BU25" s="63"/>
    </row>
    <row r="26" spans="1:73" ht="19.5" thickBot="1" x14ac:dyDescent="0.35">
      <c r="A26" s="67" t="s">
        <v>2</v>
      </c>
      <c r="B26" s="67" t="s">
        <v>3</v>
      </c>
      <c r="C26" s="129" t="s">
        <v>12</v>
      </c>
      <c r="D26" s="331">
        <v>1325</v>
      </c>
      <c r="E26" s="148"/>
      <c r="F26" s="25">
        <v>40</v>
      </c>
      <c r="G26" s="18">
        <f t="shared" si="0"/>
        <v>3</v>
      </c>
      <c r="H26" s="117">
        <f t="shared" si="1"/>
        <v>0</v>
      </c>
      <c r="I26" s="68" t="s">
        <v>282</v>
      </c>
      <c r="J26" s="69">
        <f t="shared" si="2"/>
        <v>10</v>
      </c>
      <c r="K26" s="24">
        <v>1</v>
      </c>
      <c r="L26" s="24">
        <v>1</v>
      </c>
      <c r="M26" s="24">
        <v>0</v>
      </c>
      <c r="N26" s="24">
        <v>0</v>
      </c>
      <c r="O26" s="24">
        <v>0</v>
      </c>
      <c r="P26" s="24">
        <v>0</v>
      </c>
      <c r="Q26" s="24">
        <v>0</v>
      </c>
      <c r="R26" s="17">
        <v>0</v>
      </c>
      <c r="S26" s="24">
        <v>0</v>
      </c>
      <c r="T26" s="24">
        <v>0</v>
      </c>
      <c r="U26" s="24">
        <v>0</v>
      </c>
      <c r="V26" s="157">
        <v>2862</v>
      </c>
      <c r="W26" s="157">
        <v>2862</v>
      </c>
      <c r="X26" s="84">
        <v>0</v>
      </c>
      <c r="Y26" s="84">
        <v>0</v>
      </c>
      <c r="Z26" s="84">
        <v>0</v>
      </c>
      <c r="AA26" s="168">
        <v>0</v>
      </c>
      <c r="AB26" s="168">
        <v>0</v>
      </c>
      <c r="AC26" s="168">
        <v>0</v>
      </c>
      <c r="AD26" s="88">
        <v>0</v>
      </c>
      <c r="AE26" s="88">
        <v>0</v>
      </c>
      <c r="AF26" s="88">
        <v>0</v>
      </c>
      <c r="AG26" s="80">
        <v>0</v>
      </c>
      <c r="AH26" s="89">
        <f t="shared" si="3"/>
        <v>0</v>
      </c>
      <c r="AI26" s="13">
        <f t="shared" si="4"/>
        <v>85.86</v>
      </c>
      <c r="AJ26" s="13">
        <f t="shared" si="5"/>
        <v>22</v>
      </c>
      <c r="AK26" s="18">
        <v>0</v>
      </c>
      <c r="AL26" s="13">
        <v>22</v>
      </c>
      <c r="AM26" s="50">
        <f t="shared" si="6"/>
        <v>2.5757999999999996</v>
      </c>
      <c r="AN26" s="104">
        <f t="shared" si="7"/>
        <v>0.77273999999999987</v>
      </c>
      <c r="AO26" s="102">
        <f t="shared" si="8"/>
        <v>0.43788599999999994</v>
      </c>
      <c r="AP26" s="159">
        <f t="shared" si="9"/>
        <v>74.37689261588632</v>
      </c>
      <c r="AQ26" s="18">
        <f t="shared" si="10"/>
        <v>5</v>
      </c>
      <c r="AR26" s="130">
        <f t="shared" si="11"/>
        <v>8</v>
      </c>
      <c r="AS26" s="19">
        <f t="shared" si="12"/>
        <v>25.623107384113673</v>
      </c>
      <c r="AT26" s="107">
        <f t="shared" si="13"/>
        <v>285.76799999999997</v>
      </c>
      <c r="AU26" s="100">
        <f t="shared" si="14"/>
        <v>0</v>
      </c>
      <c r="AV26" s="277">
        <f t="shared" si="15"/>
        <v>0</v>
      </c>
      <c r="AW26" s="48">
        <f t="shared" si="16"/>
        <v>100</v>
      </c>
      <c r="AX26" s="18">
        <f t="shared" si="17"/>
        <v>10</v>
      </c>
      <c r="AY26" s="117">
        <f t="shared" si="18"/>
        <v>25</v>
      </c>
      <c r="AZ26" s="151">
        <v>0</v>
      </c>
      <c r="BA26" s="21">
        <f t="shared" si="19"/>
        <v>0</v>
      </c>
      <c r="BB26" s="20">
        <v>0</v>
      </c>
      <c r="BC26" s="36" t="s">
        <v>365</v>
      </c>
      <c r="BD26" s="20">
        <v>2</v>
      </c>
      <c r="BE26" s="20">
        <f t="shared" si="20"/>
        <v>16</v>
      </c>
      <c r="BF26" s="20">
        <v>2</v>
      </c>
      <c r="BG26" s="20">
        <f t="shared" si="21"/>
        <v>16</v>
      </c>
      <c r="BH26" s="20">
        <v>0</v>
      </c>
      <c r="BI26" s="20">
        <v>2</v>
      </c>
      <c r="BJ26" s="20">
        <v>0</v>
      </c>
      <c r="BK26" s="20">
        <v>0</v>
      </c>
      <c r="BL26" s="20" t="s">
        <v>356</v>
      </c>
      <c r="BM26" s="20" t="s">
        <v>357</v>
      </c>
      <c r="BN26" s="71">
        <f t="shared" si="22"/>
        <v>28</v>
      </c>
      <c r="BO26" s="120">
        <f t="shared" si="23"/>
        <v>43</v>
      </c>
      <c r="BP26" s="70">
        <f t="shared" si="24"/>
        <v>43</v>
      </c>
      <c r="BQ26" s="138">
        <v>27</v>
      </c>
      <c r="BR26" s="138">
        <v>46</v>
      </c>
      <c r="BS26" s="63"/>
      <c r="BT26" s="63"/>
      <c r="BU26" s="63"/>
    </row>
    <row r="27" spans="1:73" ht="19.5" thickBot="1" x14ac:dyDescent="0.35">
      <c r="A27" s="67" t="s">
        <v>124</v>
      </c>
      <c r="B27" s="67" t="s">
        <v>145</v>
      </c>
      <c r="C27" s="129" t="s">
        <v>151</v>
      </c>
      <c r="D27" s="331">
        <v>4374</v>
      </c>
      <c r="E27" s="148"/>
      <c r="F27" s="16">
        <v>227.1</v>
      </c>
      <c r="G27" s="18">
        <f t="shared" si="0"/>
        <v>10</v>
      </c>
      <c r="H27" s="117">
        <f t="shared" si="1"/>
        <v>3</v>
      </c>
      <c r="I27" s="68" t="s">
        <v>282</v>
      </c>
      <c r="J27" s="69">
        <f t="shared" si="2"/>
        <v>10</v>
      </c>
      <c r="K27" s="17">
        <v>1</v>
      </c>
      <c r="L27" s="17">
        <v>1</v>
      </c>
      <c r="M27" s="17">
        <v>0</v>
      </c>
      <c r="N27" s="17">
        <v>0</v>
      </c>
      <c r="O27" s="17">
        <v>0</v>
      </c>
      <c r="P27" s="17">
        <v>0</v>
      </c>
      <c r="Q27" s="17">
        <v>0</v>
      </c>
      <c r="R27" s="17">
        <v>0</v>
      </c>
      <c r="S27" s="17">
        <v>0</v>
      </c>
      <c r="T27" s="17">
        <v>0</v>
      </c>
      <c r="U27" s="17">
        <v>0</v>
      </c>
      <c r="V27" s="157">
        <v>4904</v>
      </c>
      <c r="W27" s="157">
        <v>4904</v>
      </c>
      <c r="X27" s="199">
        <v>0</v>
      </c>
      <c r="Y27" s="199">
        <v>0</v>
      </c>
      <c r="Z27" s="199">
        <v>0</v>
      </c>
      <c r="AA27" s="210">
        <v>0</v>
      </c>
      <c r="AB27" s="210">
        <v>0</v>
      </c>
      <c r="AC27" s="210">
        <v>0</v>
      </c>
      <c r="AD27" s="216">
        <v>0</v>
      </c>
      <c r="AE27" s="216">
        <v>0</v>
      </c>
      <c r="AF27" s="216">
        <v>0</v>
      </c>
      <c r="AG27" s="224">
        <v>0</v>
      </c>
      <c r="AH27" s="89">
        <f t="shared" si="3"/>
        <v>0</v>
      </c>
      <c r="AI27" s="13">
        <f t="shared" si="4"/>
        <v>147.12</v>
      </c>
      <c r="AJ27" s="13">
        <f t="shared" si="5"/>
        <v>40</v>
      </c>
      <c r="AK27" s="18">
        <v>0</v>
      </c>
      <c r="AL27" s="13">
        <v>40</v>
      </c>
      <c r="AM27" s="50">
        <f t="shared" si="6"/>
        <v>4.4135999999999997</v>
      </c>
      <c r="AN27" s="104">
        <f t="shared" si="7"/>
        <v>1.3240799999999999</v>
      </c>
      <c r="AO27" s="102">
        <f t="shared" si="8"/>
        <v>0.75031199999999998</v>
      </c>
      <c r="AP27" s="159">
        <f t="shared" si="9"/>
        <v>72.811310494834146</v>
      </c>
      <c r="AQ27" s="18">
        <f t="shared" si="10"/>
        <v>5</v>
      </c>
      <c r="AR27" s="117">
        <f t="shared" si="11"/>
        <v>8</v>
      </c>
      <c r="AS27" s="19">
        <f t="shared" si="12"/>
        <v>27.188689505165854</v>
      </c>
      <c r="AT27" s="107">
        <f t="shared" si="13"/>
        <v>148.33086419753084</v>
      </c>
      <c r="AU27" s="100">
        <f t="shared" si="14"/>
        <v>0</v>
      </c>
      <c r="AV27" s="277">
        <f t="shared" si="15"/>
        <v>0</v>
      </c>
      <c r="AW27" s="48">
        <f t="shared" si="16"/>
        <v>100</v>
      </c>
      <c r="AX27" s="18">
        <f t="shared" si="17"/>
        <v>10</v>
      </c>
      <c r="AY27" s="117">
        <f t="shared" si="18"/>
        <v>25</v>
      </c>
      <c r="AZ27" s="151">
        <v>0</v>
      </c>
      <c r="BA27" s="21">
        <f t="shared" si="19"/>
        <v>0</v>
      </c>
      <c r="BB27" s="20">
        <v>0</v>
      </c>
      <c r="BC27" s="36" t="s">
        <v>318</v>
      </c>
      <c r="BD27" s="20">
        <v>3</v>
      </c>
      <c r="BE27" s="20">
        <f t="shared" si="20"/>
        <v>24</v>
      </c>
      <c r="BF27" s="20">
        <v>2</v>
      </c>
      <c r="BG27" s="20">
        <f t="shared" si="21"/>
        <v>16</v>
      </c>
      <c r="BH27" s="28">
        <v>0</v>
      </c>
      <c r="BI27" s="28">
        <v>4</v>
      </c>
      <c r="BJ27" s="28">
        <v>0</v>
      </c>
      <c r="BK27" s="20">
        <v>0</v>
      </c>
      <c r="BL27" s="28" t="s">
        <v>308</v>
      </c>
      <c r="BM27" s="28" t="s">
        <v>308</v>
      </c>
      <c r="BN27" s="71">
        <f t="shared" si="22"/>
        <v>35</v>
      </c>
      <c r="BO27" s="123">
        <f t="shared" si="23"/>
        <v>46</v>
      </c>
      <c r="BP27" s="71">
        <f t="shared" si="24"/>
        <v>46</v>
      </c>
      <c r="BQ27" s="138">
        <v>15</v>
      </c>
      <c r="BR27" s="138">
        <v>13</v>
      </c>
    </row>
    <row r="28" spans="1:73" ht="19.5" thickBot="1" x14ac:dyDescent="0.35">
      <c r="A28" s="67" t="s">
        <v>2</v>
      </c>
      <c r="B28" s="67" t="s">
        <v>3</v>
      </c>
      <c r="C28" s="129" t="s">
        <v>27</v>
      </c>
      <c r="D28" s="331">
        <v>2632</v>
      </c>
      <c r="E28" s="148"/>
      <c r="F28" s="16">
        <v>96.2</v>
      </c>
      <c r="G28" s="18">
        <f t="shared" si="0"/>
        <v>8</v>
      </c>
      <c r="H28" s="117">
        <f t="shared" si="1"/>
        <v>0</v>
      </c>
      <c r="I28" s="68" t="s">
        <v>282</v>
      </c>
      <c r="J28" s="69">
        <f t="shared" si="2"/>
        <v>10</v>
      </c>
      <c r="K28" s="24">
        <v>1</v>
      </c>
      <c r="L28" s="24">
        <v>1</v>
      </c>
      <c r="M28" s="24">
        <v>0</v>
      </c>
      <c r="N28" s="24">
        <v>0</v>
      </c>
      <c r="O28" s="24">
        <v>0</v>
      </c>
      <c r="P28" s="24">
        <v>0</v>
      </c>
      <c r="Q28" s="24">
        <v>0</v>
      </c>
      <c r="R28" s="17">
        <v>0</v>
      </c>
      <c r="S28" s="24">
        <v>0</v>
      </c>
      <c r="T28" s="24">
        <v>0</v>
      </c>
      <c r="U28" s="24">
        <v>0</v>
      </c>
      <c r="V28" s="157">
        <v>1704</v>
      </c>
      <c r="W28" s="157">
        <v>1704</v>
      </c>
      <c r="X28" s="84">
        <v>0</v>
      </c>
      <c r="Y28" s="84">
        <v>0</v>
      </c>
      <c r="Z28" s="84">
        <v>0</v>
      </c>
      <c r="AA28" s="168">
        <v>0</v>
      </c>
      <c r="AB28" s="168">
        <v>0</v>
      </c>
      <c r="AC28" s="168">
        <v>0</v>
      </c>
      <c r="AD28" s="88">
        <v>0</v>
      </c>
      <c r="AE28" s="88">
        <v>0</v>
      </c>
      <c r="AF28" s="88">
        <v>0</v>
      </c>
      <c r="AG28" s="80">
        <v>0</v>
      </c>
      <c r="AH28" s="89">
        <f t="shared" si="3"/>
        <v>0</v>
      </c>
      <c r="AI28" s="13">
        <f t="shared" si="4"/>
        <v>51.12</v>
      </c>
      <c r="AJ28" s="13">
        <f t="shared" si="5"/>
        <v>14</v>
      </c>
      <c r="AK28" s="18">
        <v>0</v>
      </c>
      <c r="AL28" s="13">
        <v>14</v>
      </c>
      <c r="AM28" s="50">
        <f t="shared" si="6"/>
        <v>1.5335999999999999</v>
      </c>
      <c r="AN28" s="104">
        <f t="shared" si="7"/>
        <v>0.46007999999999993</v>
      </c>
      <c r="AO28" s="102">
        <f t="shared" si="8"/>
        <v>0.260712</v>
      </c>
      <c r="AP28" s="159">
        <f t="shared" si="9"/>
        <v>72.613458528951483</v>
      </c>
      <c r="AQ28" s="18">
        <f t="shared" si="10"/>
        <v>5</v>
      </c>
      <c r="AR28" s="130">
        <f t="shared" si="11"/>
        <v>8</v>
      </c>
      <c r="AS28" s="19">
        <f t="shared" si="12"/>
        <v>27.386541471048513</v>
      </c>
      <c r="AT28" s="107">
        <f t="shared" si="13"/>
        <v>85.653191489361689</v>
      </c>
      <c r="AU28" s="100">
        <f t="shared" si="14"/>
        <v>0</v>
      </c>
      <c r="AV28" s="277">
        <f t="shared" si="15"/>
        <v>0</v>
      </c>
      <c r="AW28" s="48">
        <f t="shared" si="16"/>
        <v>100</v>
      </c>
      <c r="AX28" s="18">
        <f t="shared" si="17"/>
        <v>10</v>
      </c>
      <c r="AY28" s="117">
        <f t="shared" si="18"/>
        <v>25</v>
      </c>
      <c r="AZ28" s="151">
        <v>0</v>
      </c>
      <c r="BA28" s="21">
        <f t="shared" si="19"/>
        <v>0</v>
      </c>
      <c r="BB28" s="20">
        <v>0</v>
      </c>
      <c r="BC28" s="36" t="s">
        <v>366</v>
      </c>
      <c r="BD28" s="20">
        <v>1</v>
      </c>
      <c r="BE28" s="20">
        <f t="shared" si="20"/>
        <v>8</v>
      </c>
      <c r="BF28" s="20">
        <v>2</v>
      </c>
      <c r="BG28" s="20">
        <f t="shared" si="21"/>
        <v>16</v>
      </c>
      <c r="BH28" s="20">
        <v>0</v>
      </c>
      <c r="BI28" s="20">
        <v>1</v>
      </c>
      <c r="BJ28" s="20">
        <v>0</v>
      </c>
      <c r="BK28" s="20">
        <v>0</v>
      </c>
      <c r="BL28" s="20" t="s">
        <v>356</v>
      </c>
      <c r="BM28" s="20" t="s">
        <v>357</v>
      </c>
      <c r="BN28" s="70">
        <f t="shared" si="22"/>
        <v>33</v>
      </c>
      <c r="BO28" s="120">
        <f t="shared" si="23"/>
        <v>43</v>
      </c>
      <c r="BP28" s="70">
        <f t="shared" si="24"/>
        <v>43</v>
      </c>
      <c r="BQ28" s="138">
        <v>1</v>
      </c>
      <c r="BR28" s="138">
        <v>22</v>
      </c>
      <c r="BS28" s="63"/>
      <c r="BT28" s="63"/>
      <c r="BU28" s="63"/>
    </row>
    <row r="29" spans="1:73" ht="19.5" thickBot="1" x14ac:dyDescent="0.35">
      <c r="A29" s="67" t="s">
        <v>2</v>
      </c>
      <c r="B29" s="67" t="s">
        <v>3</v>
      </c>
      <c r="C29" s="129" t="s">
        <v>17</v>
      </c>
      <c r="D29" s="331">
        <v>2888</v>
      </c>
      <c r="E29" s="148"/>
      <c r="F29" s="16">
        <v>64.2</v>
      </c>
      <c r="G29" s="18">
        <f t="shared" si="0"/>
        <v>5</v>
      </c>
      <c r="H29" s="117">
        <f t="shared" si="1"/>
        <v>0</v>
      </c>
      <c r="I29" s="68" t="s">
        <v>282</v>
      </c>
      <c r="J29" s="69">
        <f t="shared" si="2"/>
        <v>10</v>
      </c>
      <c r="K29" s="24">
        <v>1</v>
      </c>
      <c r="L29" s="24">
        <v>1</v>
      </c>
      <c r="M29" s="24">
        <v>0</v>
      </c>
      <c r="N29" s="24">
        <v>0</v>
      </c>
      <c r="O29" s="24">
        <v>0</v>
      </c>
      <c r="P29" s="24">
        <v>0</v>
      </c>
      <c r="Q29" s="24">
        <v>0</v>
      </c>
      <c r="R29" s="17">
        <v>0</v>
      </c>
      <c r="S29" s="24">
        <v>0</v>
      </c>
      <c r="T29" s="24">
        <v>0</v>
      </c>
      <c r="U29" s="24">
        <v>0</v>
      </c>
      <c r="V29" s="157">
        <v>2555</v>
      </c>
      <c r="W29" s="157">
        <v>2555</v>
      </c>
      <c r="X29" s="84">
        <v>0</v>
      </c>
      <c r="Y29" s="84">
        <v>0</v>
      </c>
      <c r="Z29" s="84">
        <v>0</v>
      </c>
      <c r="AA29" s="168">
        <v>0</v>
      </c>
      <c r="AB29" s="168">
        <v>0</v>
      </c>
      <c r="AC29" s="168">
        <v>0</v>
      </c>
      <c r="AD29" s="88">
        <v>0</v>
      </c>
      <c r="AE29" s="88">
        <v>0</v>
      </c>
      <c r="AF29" s="88">
        <v>0</v>
      </c>
      <c r="AG29" s="80">
        <v>1</v>
      </c>
      <c r="AH29" s="89">
        <f t="shared" si="3"/>
        <v>1</v>
      </c>
      <c r="AI29" s="13">
        <f t="shared" si="4"/>
        <v>76.650000000000006</v>
      </c>
      <c r="AJ29" s="13">
        <f t="shared" si="5"/>
        <v>21</v>
      </c>
      <c r="AK29" s="18">
        <v>1</v>
      </c>
      <c r="AL29" s="13">
        <v>20</v>
      </c>
      <c r="AM29" s="50">
        <f t="shared" si="6"/>
        <v>2.2995000000000001</v>
      </c>
      <c r="AN29" s="104">
        <f t="shared" si="7"/>
        <v>0.68984999999999996</v>
      </c>
      <c r="AO29" s="102">
        <f t="shared" si="8"/>
        <v>0.39091500000000001</v>
      </c>
      <c r="AP29" s="159">
        <f t="shared" si="9"/>
        <v>72.602739726027394</v>
      </c>
      <c r="AQ29" s="18">
        <f t="shared" si="10"/>
        <v>5</v>
      </c>
      <c r="AR29" s="130">
        <f t="shared" si="11"/>
        <v>8</v>
      </c>
      <c r="AS29" s="19">
        <f t="shared" si="12"/>
        <v>27.397260273972602</v>
      </c>
      <c r="AT29" s="107">
        <f t="shared" si="13"/>
        <v>117.04518698060942</v>
      </c>
      <c r="AU29" s="100">
        <f t="shared" si="14"/>
        <v>0</v>
      </c>
      <c r="AV29" s="276">
        <f t="shared" si="15"/>
        <v>34.626038781163437</v>
      </c>
      <c r="AW29" s="48">
        <f t="shared" si="16"/>
        <v>70.416520598237113</v>
      </c>
      <c r="AX29" s="18">
        <f t="shared" si="17"/>
        <v>5</v>
      </c>
      <c r="AY29" s="117">
        <f t="shared" si="18"/>
        <v>8</v>
      </c>
      <c r="AZ29" s="151">
        <v>0</v>
      </c>
      <c r="BA29" s="21">
        <f t="shared" si="19"/>
        <v>0</v>
      </c>
      <c r="BB29" s="20">
        <v>0</v>
      </c>
      <c r="BC29" s="36" t="s">
        <v>367</v>
      </c>
      <c r="BD29" s="20">
        <v>1</v>
      </c>
      <c r="BE29" s="20">
        <f t="shared" si="20"/>
        <v>8</v>
      </c>
      <c r="BF29" s="20">
        <v>2</v>
      </c>
      <c r="BG29" s="20">
        <f t="shared" si="21"/>
        <v>16</v>
      </c>
      <c r="BH29" s="20">
        <v>0</v>
      </c>
      <c r="BI29" s="20">
        <v>4</v>
      </c>
      <c r="BJ29" s="20">
        <v>0</v>
      </c>
      <c r="BK29" s="20">
        <v>0</v>
      </c>
      <c r="BL29" s="20" t="s">
        <v>356</v>
      </c>
      <c r="BM29" s="20" t="s">
        <v>357</v>
      </c>
      <c r="BN29" s="71">
        <f t="shared" si="22"/>
        <v>25</v>
      </c>
      <c r="BO29" s="120">
        <f t="shared" si="23"/>
        <v>26</v>
      </c>
      <c r="BP29" s="70">
        <f t="shared" si="24"/>
        <v>26</v>
      </c>
      <c r="BQ29" s="138">
        <v>13</v>
      </c>
      <c r="BR29" s="138">
        <v>16</v>
      </c>
    </row>
    <row r="30" spans="1:73" ht="19.5" thickBot="1" x14ac:dyDescent="0.35">
      <c r="A30" s="67" t="s">
        <v>216</v>
      </c>
      <c r="B30" s="67" t="s">
        <v>245</v>
      </c>
      <c r="C30" s="129" t="s">
        <v>265</v>
      </c>
      <c r="D30" s="331">
        <v>663</v>
      </c>
      <c r="E30" s="148"/>
      <c r="F30" s="20">
        <v>61</v>
      </c>
      <c r="G30" s="18">
        <f t="shared" si="0"/>
        <v>5</v>
      </c>
      <c r="H30" s="117">
        <f t="shared" si="1"/>
        <v>0</v>
      </c>
      <c r="I30" s="68" t="s">
        <v>284</v>
      </c>
      <c r="J30" s="69">
        <f t="shared" si="2"/>
        <v>5</v>
      </c>
      <c r="K30" s="17">
        <v>1</v>
      </c>
      <c r="L30" s="17">
        <v>0</v>
      </c>
      <c r="M30" s="17">
        <v>0</v>
      </c>
      <c r="N30" s="17">
        <v>0</v>
      </c>
      <c r="O30" s="17">
        <v>0</v>
      </c>
      <c r="P30" s="17">
        <v>0</v>
      </c>
      <c r="Q30" s="17">
        <v>0</v>
      </c>
      <c r="R30" s="17">
        <v>0</v>
      </c>
      <c r="S30" s="17">
        <v>0</v>
      </c>
      <c r="T30" s="17">
        <v>0</v>
      </c>
      <c r="U30" s="17">
        <v>0</v>
      </c>
      <c r="V30" s="157">
        <v>1519</v>
      </c>
      <c r="W30" s="157">
        <v>1519</v>
      </c>
      <c r="X30" s="84">
        <v>0</v>
      </c>
      <c r="Y30" s="84">
        <v>0</v>
      </c>
      <c r="Z30" s="84">
        <v>0</v>
      </c>
      <c r="AA30" s="168">
        <v>0</v>
      </c>
      <c r="AB30" s="168">
        <v>0</v>
      </c>
      <c r="AC30" s="168">
        <v>0</v>
      </c>
      <c r="AD30" s="88">
        <v>0</v>
      </c>
      <c r="AE30" s="88">
        <v>0</v>
      </c>
      <c r="AF30" s="88">
        <v>0</v>
      </c>
      <c r="AG30" s="80">
        <v>0</v>
      </c>
      <c r="AH30" s="89">
        <f t="shared" si="3"/>
        <v>0</v>
      </c>
      <c r="AI30" s="13">
        <f t="shared" si="4"/>
        <v>45.57</v>
      </c>
      <c r="AJ30" s="13">
        <f t="shared" si="5"/>
        <v>13</v>
      </c>
      <c r="AK30" s="18">
        <v>0</v>
      </c>
      <c r="AL30" s="13">
        <v>13</v>
      </c>
      <c r="AM30" s="50">
        <f t="shared" si="6"/>
        <v>1.3671</v>
      </c>
      <c r="AN30" s="104">
        <f t="shared" si="7"/>
        <v>0.41012999999999999</v>
      </c>
      <c r="AO30" s="102">
        <f t="shared" si="8"/>
        <v>0.232407</v>
      </c>
      <c r="AP30" s="159">
        <f t="shared" si="9"/>
        <v>71.472459951722627</v>
      </c>
      <c r="AQ30" s="18">
        <f t="shared" si="10"/>
        <v>5</v>
      </c>
      <c r="AR30" s="117">
        <f t="shared" si="11"/>
        <v>8</v>
      </c>
      <c r="AS30" s="19">
        <f t="shared" si="12"/>
        <v>28.527540048277377</v>
      </c>
      <c r="AT30" s="107">
        <f t="shared" si="13"/>
        <v>303.11266968325788</v>
      </c>
      <c r="AU30" s="100">
        <f t="shared" si="14"/>
        <v>0</v>
      </c>
      <c r="AV30" s="277">
        <f t="shared" si="15"/>
        <v>0</v>
      </c>
      <c r="AW30" s="48">
        <f t="shared" si="16"/>
        <v>100</v>
      </c>
      <c r="AX30" s="18">
        <f t="shared" si="17"/>
        <v>10</v>
      </c>
      <c r="AY30" s="117">
        <f t="shared" si="18"/>
        <v>25</v>
      </c>
      <c r="AZ30" s="151">
        <v>0</v>
      </c>
      <c r="BA30" s="21">
        <f t="shared" si="19"/>
        <v>0</v>
      </c>
      <c r="BB30" s="20">
        <v>0</v>
      </c>
      <c r="BC30" s="36"/>
      <c r="BD30" s="20">
        <v>1</v>
      </c>
      <c r="BE30" s="20">
        <f t="shared" si="20"/>
        <v>8</v>
      </c>
      <c r="BF30" s="20">
        <v>3</v>
      </c>
      <c r="BG30" s="20">
        <f t="shared" si="21"/>
        <v>24</v>
      </c>
      <c r="BH30" s="20">
        <v>0</v>
      </c>
      <c r="BI30" s="20">
        <v>1</v>
      </c>
      <c r="BJ30" s="20">
        <v>5</v>
      </c>
      <c r="BK30" s="20">
        <v>0</v>
      </c>
      <c r="BL30" s="20" t="s">
        <v>308</v>
      </c>
      <c r="BM30" s="20" t="s">
        <v>309</v>
      </c>
      <c r="BN30" s="71">
        <f t="shared" si="22"/>
        <v>30</v>
      </c>
      <c r="BO30" s="123">
        <f t="shared" si="23"/>
        <v>43</v>
      </c>
      <c r="BP30" s="71">
        <f t="shared" si="24"/>
        <v>38</v>
      </c>
      <c r="BQ30" s="138">
        <v>9</v>
      </c>
      <c r="BR30" s="138">
        <v>10</v>
      </c>
      <c r="BS30" s="63"/>
      <c r="BT30" s="63"/>
      <c r="BU30" s="63"/>
    </row>
    <row r="31" spans="1:73" ht="19.5" thickBot="1" x14ac:dyDescent="0.35">
      <c r="A31" s="67" t="s">
        <v>124</v>
      </c>
      <c r="B31" s="67" t="s">
        <v>136</v>
      </c>
      <c r="C31" s="129" t="s">
        <v>190</v>
      </c>
      <c r="D31" s="331">
        <v>3434</v>
      </c>
      <c r="E31" s="148"/>
      <c r="F31" s="16">
        <v>44.7</v>
      </c>
      <c r="G31" s="18">
        <f t="shared" si="0"/>
        <v>3</v>
      </c>
      <c r="H31" s="117">
        <f t="shared" si="1"/>
        <v>0</v>
      </c>
      <c r="I31" s="68" t="s">
        <v>284</v>
      </c>
      <c r="J31" s="69">
        <f t="shared" si="2"/>
        <v>5</v>
      </c>
      <c r="K31" s="17">
        <v>1</v>
      </c>
      <c r="L31" s="17">
        <v>0</v>
      </c>
      <c r="M31" s="17">
        <v>0</v>
      </c>
      <c r="N31" s="17">
        <v>0</v>
      </c>
      <c r="O31" s="17">
        <v>0</v>
      </c>
      <c r="P31" s="17">
        <v>0</v>
      </c>
      <c r="Q31" s="17">
        <v>0</v>
      </c>
      <c r="R31" s="17">
        <v>0</v>
      </c>
      <c r="S31" s="17">
        <v>0</v>
      </c>
      <c r="T31" s="17">
        <v>0</v>
      </c>
      <c r="U31" s="17">
        <v>0</v>
      </c>
      <c r="V31" s="157">
        <v>2850</v>
      </c>
      <c r="W31" s="157">
        <v>2850</v>
      </c>
      <c r="X31" s="186">
        <v>1</v>
      </c>
      <c r="Y31" s="192">
        <v>0</v>
      </c>
      <c r="Z31" s="186">
        <v>0</v>
      </c>
      <c r="AA31" s="206">
        <v>0</v>
      </c>
      <c r="AB31" s="206">
        <v>0</v>
      </c>
      <c r="AC31" s="206">
        <v>0</v>
      </c>
      <c r="AD31" s="188">
        <v>0</v>
      </c>
      <c r="AE31" s="188">
        <v>0</v>
      </c>
      <c r="AF31" s="188">
        <v>0</v>
      </c>
      <c r="AG31" s="189">
        <v>0</v>
      </c>
      <c r="AH31" s="89">
        <f t="shared" si="3"/>
        <v>1</v>
      </c>
      <c r="AI31" s="13">
        <f t="shared" si="4"/>
        <v>85.5</v>
      </c>
      <c r="AJ31" s="13">
        <f t="shared" si="5"/>
        <v>25</v>
      </c>
      <c r="AK31" s="18">
        <v>1</v>
      </c>
      <c r="AL31" s="13">
        <v>24</v>
      </c>
      <c r="AM31" s="50">
        <f t="shared" si="6"/>
        <v>2.5649999999999999</v>
      </c>
      <c r="AN31" s="104">
        <f t="shared" si="7"/>
        <v>0.76950000000000007</v>
      </c>
      <c r="AO31" s="102">
        <f t="shared" si="8"/>
        <v>0.43604999999999999</v>
      </c>
      <c r="AP31" s="159">
        <f t="shared" si="9"/>
        <v>70.760233918128662</v>
      </c>
      <c r="AQ31" s="18">
        <f t="shared" si="10"/>
        <v>5</v>
      </c>
      <c r="AR31" s="117">
        <f t="shared" si="11"/>
        <v>8</v>
      </c>
      <c r="AS31" s="19">
        <f t="shared" si="12"/>
        <v>29.239766081871345</v>
      </c>
      <c r="AT31" s="107">
        <f t="shared" si="13"/>
        <v>109.80052417006407</v>
      </c>
      <c r="AU31" s="100">
        <f t="shared" si="14"/>
        <v>29.120559114735006</v>
      </c>
      <c r="AV31" s="276">
        <f t="shared" si="15"/>
        <v>29.120559114735006</v>
      </c>
      <c r="AW31" s="48">
        <f t="shared" si="16"/>
        <v>73.478670220524862</v>
      </c>
      <c r="AX31" s="18">
        <f t="shared" si="17"/>
        <v>5</v>
      </c>
      <c r="AY31" s="117">
        <f t="shared" si="18"/>
        <v>8</v>
      </c>
      <c r="AZ31" s="151">
        <v>0</v>
      </c>
      <c r="BA31" s="21">
        <f t="shared" si="19"/>
        <v>0</v>
      </c>
      <c r="BB31" s="20">
        <v>0</v>
      </c>
      <c r="BC31" s="36" t="s">
        <v>386</v>
      </c>
      <c r="BD31" s="20">
        <v>2</v>
      </c>
      <c r="BE31" s="20">
        <f t="shared" si="20"/>
        <v>16</v>
      </c>
      <c r="BF31" s="20">
        <v>3</v>
      </c>
      <c r="BG31" s="20">
        <f t="shared" si="21"/>
        <v>24</v>
      </c>
      <c r="BH31" s="20">
        <v>0</v>
      </c>
      <c r="BI31" s="20">
        <v>1</v>
      </c>
      <c r="BJ31" s="20">
        <v>10</v>
      </c>
      <c r="BK31" s="20">
        <v>0</v>
      </c>
      <c r="BL31" s="20" t="s">
        <v>308</v>
      </c>
      <c r="BM31" s="20" t="s">
        <v>309</v>
      </c>
      <c r="BN31" s="71">
        <f t="shared" si="22"/>
        <v>28</v>
      </c>
      <c r="BO31" s="123">
        <f t="shared" si="23"/>
        <v>31</v>
      </c>
      <c r="BP31" s="127">
        <f t="shared" si="24"/>
        <v>21</v>
      </c>
      <c r="BQ31" s="138">
        <v>6</v>
      </c>
      <c r="BR31" s="138">
        <v>41</v>
      </c>
      <c r="BS31" s="63"/>
      <c r="BT31" s="63"/>
      <c r="BU31" s="63"/>
    </row>
    <row r="32" spans="1:73" ht="19.5" thickBot="1" x14ac:dyDescent="0.35">
      <c r="A32" s="67" t="s">
        <v>124</v>
      </c>
      <c r="B32" s="67" t="s">
        <v>136</v>
      </c>
      <c r="C32" s="129" t="s">
        <v>188</v>
      </c>
      <c r="D32" s="331">
        <v>4302</v>
      </c>
      <c r="E32" s="148"/>
      <c r="F32" s="16">
        <v>94.3</v>
      </c>
      <c r="G32" s="18">
        <f t="shared" si="0"/>
        <v>8</v>
      </c>
      <c r="H32" s="117">
        <f t="shared" si="1"/>
        <v>0</v>
      </c>
      <c r="I32" s="68" t="s">
        <v>285</v>
      </c>
      <c r="J32" s="69">
        <f t="shared" si="2"/>
        <v>3</v>
      </c>
      <c r="K32" s="17">
        <v>1</v>
      </c>
      <c r="L32" s="17">
        <v>0</v>
      </c>
      <c r="M32" s="17">
        <v>0</v>
      </c>
      <c r="N32" s="17">
        <v>0</v>
      </c>
      <c r="O32" s="17">
        <v>0</v>
      </c>
      <c r="P32" s="17">
        <v>0</v>
      </c>
      <c r="Q32" s="17">
        <v>0</v>
      </c>
      <c r="R32" s="17">
        <v>0</v>
      </c>
      <c r="S32" s="17">
        <v>0</v>
      </c>
      <c r="T32" s="17">
        <v>0</v>
      </c>
      <c r="U32" s="17">
        <v>0</v>
      </c>
      <c r="V32" s="157">
        <v>2559</v>
      </c>
      <c r="W32" s="157">
        <v>2559</v>
      </c>
      <c r="X32" s="84">
        <v>0</v>
      </c>
      <c r="Y32" s="84">
        <v>0</v>
      </c>
      <c r="Z32" s="84">
        <v>0</v>
      </c>
      <c r="AA32" s="168">
        <v>0</v>
      </c>
      <c r="AB32" s="168">
        <v>0</v>
      </c>
      <c r="AC32" s="168">
        <v>0</v>
      </c>
      <c r="AD32" s="88">
        <v>1</v>
      </c>
      <c r="AE32" s="88">
        <v>0</v>
      </c>
      <c r="AF32" s="88">
        <v>0</v>
      </c>
      <c r="AG32" s="80">
        <v>0</v>
      </c>
      <c r="AH32" s="89">
        <f t="shared" si="3"/>
        <v>1</v>
      </c>
      <c r="AI32" s="13">
        <f t="shared" si="4"/>
        <v>76.77</v>
      </c>
      <c r="AJ32" s="13">
        <f t="shared" si="5"/>
        <v>23</v>
      </c>
      <c r="AK32" s="18">
        <v>0</v>
      </c>
      <c r="AL32" s="13">
        <v>23</v>
      </c>
      <c r="AM32" s="50">
        <f t="shared" si="6"/>
        <v>2.3031000000000001</v>
      </c>
      <c r="AN32" s="104">
        <f t="shared" si="7"/>
        <v>0.69093000000000004</v>
      </c>
      <c r="AO32" s="102">
        <f t="shared" si="8"/>
        <v>0.39152700000000001</v>
      </c>
      <c r="AP32" s="159">
        <f t="shared" si="9"/>
        <v>70.040380356910248</v>
      </c>
      <c r="AQ32" s="18">
        <f t="shared" si="10"/>
        <v>5</v>
      </c>
      <c r="AR32" s="117">
        <f t="shared" si="11"/>
        <v>8</v>
      </c>
      <c r="AS32" s="19">
        <f t="shared" si="12"/>
        <v>29.959619643089752</v>
      </c>
      <c r="AT32" s="107">
        <f t="shared" si="13"/>
        <v>78.697280334728049</v>
      </c>
      <c r="AU32" s="100">
        <f t="shared" si="14"/>
        <v>0</v>
      </c>
      <c r="AV32" s="277">
        <f t="shared" si="15"/>
        <v>23.245002324500231</v>
      </c>
      <c r="AW32" s="48">
        <f t="shared" si="16"/>
        <v>70.462762848181256</v>
      </c>
      <c r="AX32" s="18">
        <f t="shared" si="17"/>
        <v>5</v>
      </c>
      <c r="AY32" s="117">
        <f t="shared" si="18"/>
        <v>8</v>
      </c>
      <c r="AZ32" s="151">
        <v>1</v>
      </c>
      <c r="BA32" s="21">
        <f t="shared" si="19"/>
        <v>23.245002324500231</v>
      </c>
      <c r="BB32" s="20">
        <v>0</v>
      </c>
      <c r="BC32" s="36" t="s">
        <v>383</v>
      </c>
      <c r="BD32" s="20">
        <v>2</v>
      </c>
      <c r="BE32" s="20">
        <f t="shared" si="20"/>
        <v>16</v>
      </c>
      <c r="BF32" s="20">
        <v>3</v>
      </c>
      <c r="BG32" s="20">
        <f t="shared" si="21"/>
        <v>24</v>
      </c>
      <c r="BH32" s="20">
        <v>0</v>
      </c>
      <c r="BI32" s="20">
        <v>2</v>
      </c>
      <c r="BJ32" s="20">
        <v>10</v>
      </c>
      <c r="BK32" s="20">
        <v>0</v>
      </c>
      <c r="BL32" s="20" t="s">
        <v>308</v>
      </c>
      <c r="BM32" s="20" t="s">
        <v>309</v>
      </c>
      <c r="BN32" s="70">
        <f t="shared" si="22"/>
        <v>31</v>
      </c>
      <c r="BO32" s="123">
        <f t="shared" si="23"/>
        <v>29</v>
      </c>
      <c r="BP32" s="71">
        <f t="shared" si="24"/>
        <v>19</v>
      </c>
      <c r="BQ32" s="138">
        <v>32</v>
      </c>
      <c r="BR32" s="138">
        <v>68</v>
      </c>
      <c r="BS32" s="63"/>
      <c r="BT32" s="63"/>
      <c r="BU32" s="63"/>
    </row>
    <row r="33" spans="1:73" ht="19.5" thickBot="1" x14ac:dyDescent="0.35">
      <c r="A33" s="67" t="s">
        <v>216</v>
      </c>
      <c r="B33" s="67" t="s">
        <v>217</v>
      </c>
      <c r="C33" s="129" t="s">
        <v>225</v>
      </c>
      <c r="D33" s="331">
        <v>6853</v>
      </c>
      <c r="E33" s="148"/>
      <c r="F33" s="20">
        <v>145.1</v>
      </c>
      <c r="G33" s="18">
        <f t="shared" si="0"/>
        <v>10</v>
      </c>
      <c r="H33" s="117">
        <f t="shared" si="1"/>
        <v>3</v>
      </c>
      <c r="I33" s="68" t="s">
        <v>284</v>
      </c>
      <c r="J33" s="69">
        <f t="shared" si="2"/>
        <v>5</v>
      </c>
      <c r="K33" s="17">
        <v>1</v>
      </c>
      <c r="L33" s="17">
        <v>0</v>
      </c>
      <c r="M33" s="17">
        <v>0</v>
      </c>
      <c r="N33" s="17">
        <v>0</v>
      </c>
      <c r="O33" s="17">
        <v>0</v>
      </c>
      <c r="P33" s="17">
        <v>0</v>
      </c>
      <c r="Q33" s="17">
        <v>0</v>
      </c>
      <c r="R33" s="17">
        <v>0</v>
      </c>
      <c r="S33" s="17">
        <v>0</v>
      </c>
      <c r="T33" s="17">
        <v>0</v>
      </c>
      <c r="U33" s="17">
        <v>0</v>
      </c>
      <c r="V33" s="157">
        <v>6174</v>
      </c>
      <c r="W33" s="157">
        <v>6174</v>
      </c>
      <c r="X33" s="84">
        <v>0</v>
      </c>
      <c r="Y33" s="84">
        <v>0</v>
      </c>
      <c r="Z33" s="84">
        <v>0</v>
      </c>
      <c r="AA33" s="168">
        <v>2</v>
      </c>
      <c r="AB33" s="168">
        <v>0</v>
      </c>
      <c r="AC33" s="168">
        <v>0</v>
      </c>
      <c r="AD33" s="88">
        <v>0</v>
      </c>
      <c r="AE33" s="88">
        <v>0</v>
      </c>
      <c r="AF33" s="88">
        <v>0</v>
      </c>
      <c r="AG33" s="80">
        <v>0</v>
      </c>
      <c r="AH33" s="89">
        <f t="shared" si="3"/>
        <v>2</v>
      </c>
      <c r="AI33" s="13">
        <f t="shared" si="4"/>
        <v>185.22</v>
      </c>
      <c r="AJ33" s="13">
        <f t="shared" si="5"/>
        <v>56</v>
      </c>
      <c r="AK33" s="18">
        <v>0</v>
      </c>
      <c r="AL33" s="13">
        <v>56</v>
      </c>
      <c r="AM33" s="50">
        <f t="shared" si="6"/>
        <v>5.5565999999999995</v>
      </c>
      <c r="AN33" s="104">
        <f t="shared" si="7"/>
        <v>1.6669799999999997</v>
      </c>
      <c r="AO33" s="102">
        <f t="shared" si="8"/>
        <v>0.94462199999999996</v>
      </c>
      <c r="AP33" s="159">
        <f t="shared" si="9"/>
        <v>69.765684051398338</v>
      </c>
      <c r="AQ33" s="18">
        <f t="shared" si="10"/>
        <v>5</v>
      </c>
      <c r="AR33" s="130">
        <f t="shared" si="11"/>
        <v>8</v>
      </c>
      <c r="AS33" s="19">
        <f t="shared" si="12"/>
        <v>30.234315948601665</v>
      </c>
      <c r="AT33" s="107">
        <f t="shared" si="13"/>
        <v>119.19162410623082</v>
      </c>
      <c r="AU33" s="100">
        <f t="shared" si="14"/>
        <v>0</v>
      </c>
      <c r="AV33" s="276">
        <f t="shared" si="15"/>
        <v>29.184298847220195</v>
      </c>
      <c r="AW33" s="48">
        <f t="shared" si="16"/>
        <v>75.514807297860656</v>
      </c>
      <c r="AX33" s="18">
        <f t="shared" si="17"/>
        <v>8</v>
      </c>
      <c r="AY33" s="117">
        <f t="shared" si="18"/>
        <v>20</v>
      </c>
      <c r="AZ33" s="151">
        <v>2</v>
      </c>
      <c r="BA33" s="21">
        <f t="shared" si="19"/>
        <v>29.184298847220195</v>
      </c>
      <c r="BB33" s="155">
        <v>0</v>
      </c>
      <c r="BC33" s="36" t="s">
        <v>329</v>
      </c>
      <c r="BD33" s="20">
        <v>2</v>
      </c>
      <c r="BE33" s="20">
        <f t="shared" si="20"/>
        <v>16</v>
      </c>
      <c r="BF33" s="20">
        <v>3</v>
      </c>
      <c r="BG33" s="20">
        <f t="shared" si="21"/>
        <v>24</v>
      </c>
      <c r="BH33" s="20">
        <v>0</v>
      </c>
      <c r="BI33" s="20">
        <v>4</v>
      </c>
      <c r="BJ33" s="20">
        <v>0</v>
      </c>
      <c r="BK33" s="28">
        <v>0</v>
      </c>
      <c r="BL33" s="20" t="s">
        <v>308</v>
      </c>
      <c r="BM33" s="20" t="s">
        <v>309</v>
      </c>
      <c r="BN33" s="71">
        <f t="shared" si="22"/>
        <v>28</v>
      </c>
      <c r="BO33" s="120">
        <f t="shared" si="23"/>
        <v>36</v>
      </c>
      <c r="BP33" s="70">
        <f t="shared" si="24"/>
        <v>36</v>
      </c>
      <c r="BQ33" s="138">
        <v>50</v>
      </c>
      <c r="BR33" s="138">
        <v>94</v>
      </c>
      <c r="BS33" s="63"/>
      <c r="BT33" s="63"/>
      <c r="BU33" s="63"/>
    </row>
    <row r="34" spans="1:73" ht="19.5" thickBot="1" x14ac:dyDescent="0.35">
      <c r="A34" s="67" t="s">
        <v>58</v>
      </c>
      <c r="B34" s="67" t="s">
        <v>59</v>
      </c>
      <c r="C34" s="129" t="s">
        <v>66</v>
      </c>
      <c r="D34" s="331">
        <v>81840</v>
      </c>
      <c r="E34" s="148"/>
      <c r="F34" s="23">
        <v>14471.6</v>
      </c>
      <c r="G34" s="18">
        <f t="shared" si="0"/>
        <v>10</v>
      </c>
      <c r="H34" s="117">
        <f t="shared" si="1"/>
        <v>10</v>
      </c>
      <c r="I34" s="68" t="s">
        <v>285</v>
      </c>
      <c r="J34" s="69">
        <f t="shared" si="2"/>
        <v>3</v>
      </c>
      <c r="K34" s="17">
        <v>2</v>
      </c>
      <c r="L34" s="17">
        <v>1</v>
      </c>
      <c r="M34" s="17">
        <v>1</v>
      </c>
      <c r="N34" s="17">
        <v>0</v>
      </c>
      <c r="O34" s="17">
        <v>0</v>
      </c>
      <c r="P34" s="17">
        <v>0</v>
      </c>
      <c r="Q34" s="17">
        <v>0</v>
      </c>
      <c r="R34" s="17">
        <v>0</v>
      </c>
      <c r="S34" s="17">
        <v>0</v>
      </c>
      <c r="T34" s="17">
        <v>0</v>
      </c>
      <c r="U34" s="17">
        <v>0</v>
      </c>
      <c r="V34" s="157">
        <v>38573</v>
      </c>
      <c r="W34" s="157">
        <v>38573</v>
      </c>
      <c r="X34" s="202">
        <v>9</v>
      </c>
      <c r="Y34" s="202">
        <v>0</v>
      </c>
      <c r="Z34" s="202">
        <v>0</v>
      </c>
      <c r="AA34" s="211">
        <v>1</v>
      </c>
      <c r="AB34" s="211">
        <v>0</v>
      </c>
      <c r="AC34" s="211">
        <v>0</v>
      </c>
      <c r="AD34" s="219">
        <v>3</v>
      </c>
      <c r="AE34" s="219">
        <v>0</v>
      </c>
      <c r="AF34" s="219">
        <v>0</v>
      </c>
      <c r="AG34" s="80">
        <v>1</v>
      </c>
      <c r="AH34" s="89">
        <f t="shared" si="3"/>
        <v>14</v>
      </c>
      <c r="AI34" s="13">
        <f t="shared" si="4"/>
        <v>1157.19</v>
      </c>
      <c r="AJ34" s="13">
        <f t="shared" si="5"/>
        <v>355</v>
      </c>
      <c r="AK34" s="18">
        <v>2</v>
      </c>
      <c r="AL34" s="13">
        <v>353</v>
      </c>
      <c r="AM34" s="50">
        <f t="shared" si="6"/>
        <v>34.715699999999998</v>
      </c>
      <c r="AN34" s="104">
        <f t="shared" si="7"/>
        <v>10.414709999999999</v>
      </c>
      <c r="AO34" s="102">
        <f t="shared" si="8"/>
        <v>5.9016689999999992</v>
      </c>
      <c r="AP34" s="159">
        <f t="shared" si="9"/>
        <v>69.322237489089957</v>
      </c>
      <c r="AQ34" s="18">
        <f t="shared" si="10"/>
        <v>5</v>
      </c>
      <c r="AR34" s="130">
        <f t="shared" si="11"/>
        <v>8</v>
      </c>
      <c r="AS34" s="19">
        <f t="shared" si="12"/>
        <v>30.67776251091005</v>
      </c>
      <c r="AT34" s="107">
        <f t="shared" si="13"/>
        <v>62.355912756598237</v>
      </c>
      <c r="AU34" s="100">
        <f t="shared" si="14"/>
        <v>10.997067448680351</v>
      </c>
      <c r="AV34" s="277">
        <f t="shared" si="15"/>
        <v>17.10654936461388</v>
      </c>
      <c r="AW34" s="48">
        <f t="shared" si="16"/>
        <v>72.566275420603588</v>
      </c>
      <c r="AX34" s="18">
        <f t="shared" si="17"/>
        <v>5</v>
      </c>
      <c r="AY34" s="117">
        <f t="shared" si="18"/>
        <v>8</v>
      </c>
      <c r="AZ34" s="151">
        <v>15</v>
      </c>
      <c r="BA34" s="21">
        <f t="shared" si="19"/>
        <v>18.328445747800586</v>
      </c>
      <c r="BB34" s="20">
        <v>2</v>
      </c>
      <c r="BC34" s="36"/>
      <c r="BD34" s="20">
        <v>20</v>
      </c>
      <c r="BE34" s="20">
        <f t="shared" si="20"/>
        <v>160</v>
      </c>
      <c r="BF34" s="20">
        <v>26</v>
      </c>
      <c r="BG34" s="20">
        <f t="shared" si="21"/>
        <v>208</v>
      </c>
      <c r="BH34" s="20">
        <v>0</v>
      </c>
      <c r="BI34" s="20">
        <v>2</v>
      </c>
      <c r="BJ34" s="20">
        <v>10</v>
      </c>
      <c r="BK34" s="20">
        <v>0</v>
      </c>
      <c r="BL34" s="20" t="s">
        <v>356</v>
      </c>
      <c r="BM34" s="20" t="s">
        <v>356</v>
      </c>
      <c r="BN34" s="114">
        <f t="shared" si="22"/>
        <v>33</v>
      </c>
      <c r="BO34" s="120">
        <f t="shared" si="23"/>
        <v>39</v>
      </c>
      <c r="BP34" s="70">
        <f t="shared" si="24"/>
        <v>29</v>
      </c>
      <c r="BQ34" s="137">
        <v>360</v>
      </c>
      <c r="BR34" s="137">
        <v>516</v>
      </c>
      <c r="BS34" s="63"/>
      <c r="BT34" s="63"/>
      <c r="BU34" s="63"/>
    </row>
    <row r="35" spans="1:73" ht="19.5" thickBot="1" x14ac:dyDescent="0.35">
      <c r="A35" s="67" t="s">
        <v>2</v>
      </c>
      <c r="B35" s="67" t="s">
        <v>36</v>
      </c>
      <c r="C35" s="129" t="s">
        <v>44</v>
      </c>
      <c r="D35" s="331">
        <v>72961</v>
      </c>
      <c r="E35" s="148"/>
      <c r="F35" s="16">
        <v>796.7</v>
      </c>
      <c r="G35" s="18">
        <f t="shared" si="0"/>
        <v>10</v>
      </c>
      <c r="H35" s="117">
        <f t="shared" si="1"/>
        <v>5</v>
      </c>
      <c r="I35" s="68" t="s">
        <v>285</v>
      </c>
      <c r="J35" s="69">
        <f t="shared" si="2"/>
        <v>3</v>
      </c>
      <c r="K35" s="26">
        <v>1</v>
      </c>
      <c r="L35" s="26">
        <v>1</v>
      </c>
      <c r="M35" s="26">
        <v>0</v>
      </c>
      <c r="N35" s="26">
        <v>1</v>
      </c>
      <c r="O35" s="26">
        <v>0</v>
      </c>
      <c r="P35" s="26">
        <v>0</v>
      </c>
      <c r="Q35" s="26">
        <v>0</v>
      </c>
      <c r="R35" s="17">
        <v>0</v>
      </c>
      <c r="S35" s="26">
        <v>0</v>
      </c>
      <c r="T35" s="26">
        <v>0</v>
      </c>
      <c r="U35" s="26">
        <v>0</v>
      </c>
      <c r="V35" s="157">
        <v>26233</v>
      </c>
      <c r="W35" s="157">
        <v>26233</v>
      </c>
      <c r="X35" s="84">
        <v>7</v>
      </c>
      <c r="Y35" s="84">
        <v>0</v>
      </c>
      <c r="Z35" s="84">
        <v>0</v>
      </c>
      <c r="AA35" s="168">
        <v>1</v>
      </c>
      <c r="AB35" s="168">
        <v>0</v>
      </c>
      <c r="AC35" s="168">
        <v>0</v>
      </c>
      <c r="AD35" s="88">
        <v>0</v>
      </c>
      <c r="AE35" s="88">
        <v>0</v>
      </c>
      <c r="AF35" s="88">
        <v>0</v>
      </c>
      <c r="AG35" s="80">
        <v>0</v>
      </c>
      <c r="AH35" s="89">
        <f t="shared" si="3"/>
        <v>8</v>
      </c>
      <c r="AI35" s="13">
        <f t="shared" si="4"/>
        <v>786.99</v>
      </c>
      <c r="AJ35" s="13">
        <f t="shared" si="5"/>
        <v>242</v>
      </c>
      <c r="AK35" s="18">
        <v>3</v>
      </c>
      <c r="AL35" s="13">
        <v>239</v>
      </c>
      <c r="AM35" s="50">
        <f t="shared" si="6"/>
        <v>23.609700000000004</v>
      </c>
      <c r="AN35" s="104">
        <f t="shared" si="7"/>
        <v>7.0829100000000018</v>
      </c>
      <c r="AO35" s="102">
        <f t="shared" si="8"/>
        <v>4.013649</v>
      </c>
      <c r="AP35" s="159">
        <f t="shared" si="9"/>
        <v>69.249926936809871</v>
      </c>
      <c r="AQ35" s="18">
        <f t="shared" si="10"/>
        <v>5</v>
      </c>
      <c r="AR35" s="117">
        <f t="shared" si="11"/>
        <v>8</v>
      </c>
      <c r="AS35" s="19">
        <f t="shared" si="12"/>
        <v>30.750073063190129</v>
      </c>
      <c r="AT35" s="107">
        <f t="shared" si="13"/>
        <v>47.568233713901954</v>
      </c>
      <c r="AU35" s="100">
        <f t="shared" si="14"/>
        <v>9.5941667466180558</v>
      </c>
      <c r="AV35" s="277">
        <f t="shared" si="15"/>
        <v>10.964761996134921</v>
      </c>
      <c r="AW35" s="48">
        <f t="shared" si="16"/>
        <v>76.949402699956821</v>
      </c>
      <c r="AX35" s="18">
        <f t="shared" si="17"/>
        <v>8</v>
      </c>
      <c r="AY35" s="117">
        <f t="shared" si="18"/>
        <v>20</v>
      </c>
      <c r="AZ35" s="151">
        <v>9</v>
      </c>
      <c r="BA35" s="21">
        <f t="shared" si="19"/>
        <v>12.335357245651785</v>
      </c>
      <c r="BB35" s="20">
        <v>1</v>
      </c>
      <c r="BC35" s="36"/>
      <c r="BD35" s="20">
        <v>3</v>
      </c>
      <c r="BE35" s="20">
        <f t="shared" si="20"/>
        <v>24</v>
      </c>
      <c r="BF35" s="20">
        <v>7</v>
      </c>
      <c r="BG35" s="20">
        <f t="shared" si="21"/>
        <v>56</v>
      </c>
      <c r="BH35" s="20">
        <v>2</v>
      </c>
      <c r="BI35" s="20">
        <v>21</v>
      </c>
      <c r="BJ35" s="20">
        <v>10</v>
      </c>
      <c r="BK35" s="20">
        <v>0</v>
      </c>
      <c r="BL35" s="20" t="s">
        <v>356</v>
      </c>
      <c r="BM35" s="20" t="s">
        <v>357</v>
      </c>
      <c r="BN35" s="71">
        <f t="shared" si="22"/>
        <v>36</v>
      </c>
      <c r="BO35" s="123">
        <f t="shared" si="23"/>
        <v>46</v>
      </c>
      <c r="BP35" s="71">
        <f t="shared" si="24"/>
        <v>36</v>
      </c>
      <c r="BQ35" s="138">
        <v>197</v>
      </c>
      <c r="BR35" s="138">
        <v>219</v>
      </c>
      <c r="BS35" s="63"/>
      <c r="BT35" s="63"/>
      <c r="BU35" s="63"/>
    </row>
    <row r="36" spans="1:73" ht="19.5" thickBot="1" x14ac:dyDescent="0.35">
      <c r="A36" s="306"/>
      <c r="B36" s="306"/>
      <c r="C36" s="307"/>
      <c r="D36" s="332"/>
      <c r="E36" s="308"/>
      <c r="F36" s="309"/>
      <c r="G36" s="310"/>
      <c r="H36" s="311"/>
      <c r="I36" s="312"/>
      <c r="J36" s="313"/>
      <c r="K36" s="314"/>
      <c r="L36" s="314"/>
      <c r="M36" s="314"/>
      <c r="N36" s="314"/>
      <c r="O36" s="314"/>
      <c r="P36" s="314"/>
      <c r="Q36" s="314"/>
      <c r="R36" s="315"/>
      <c r="S36" s="314"/>
      <c r="T36" s="314"/>
      <c r="U36" s="314"/>
      <c r="V36" s="316"/>
      <c r="W36" s="316"/>
      <c r="X36" s="202"/>
      <c r="Y36" s="202"/>
      <c r="Z36" s="202"/>
      <c r="AA36" s="168"/>
      <c r="AB36" s="168"/>
      <c r="AC36" s="168"/>
      <c r="AD36" s="219"/>
      <c r="AE36" s="219"/>
      <c r="AF36" s="219"/>
      <c r="AG36" s="80"/>
      <c r="AH36" s="89"/>
      <c r="AI36" s="317"/>
      <c r="AJ36" s="317"/>
      <c r="AK36" s="310"/>
      <c r="AL36" s="317"/>
      <c r="AM36" s="318"/>
      <c r="AN36" s="319"/>
      <c r="AO36" s="320"/>
      <c r="AP36" s="321"/>
      <c r="AQ36" s="310"/>
      <c r="AR36" s="311"/>
      <c r="AS36" s="322"/>
      <c r="AT36" s="323"/>
      <c r="AU36" s="324"/>
      <c r="AV36" s="325"/>
      <c r="AW36" s="326"/>
      <c r="AX36" s="310"/>
      <c r="AY36" s="311"/>
      <c r="AZ36" s="327"/>
      <c r="BA36" s="21"/>
      <c r="BB36" s="328"/>
      <c r="BC36" s="329"/>
      <c r="BD36" s="328"/>
      <c r="BE36" s="328"/>
      <c r="BF36" s="328"/>
      <c r="BG36" s="328"/>
      <c r="BH36" s="328"/>
      <c r="BI36" s="328"/>
      <c r="BJ36" s="328"/>
      <c r="BK36" s="328"/>
      <c r="BL36" s="328"/>
      <c r="BM36" s="328"/>
      <c r="BN36" s="71"/>
      <c r="BO36" s="123"/>
      <c r="BP36" s="71"/>
      <c r="BQ36" s="138"/>
      <c r="BR36" s="138"/>
      <c r="BS36" s="63"/>
      <c r="BT36" s="63"/>
      <c r="BU36" s="63"/>
    </row>
    <row r="37" spans="1:73" ht="19.5" thickBot="1" x14ac:dyDescent="0.35">
      <c r="A37" s="67" t="s">
        <v>2</v>
      </c>
      <c r="B37" s="67" t="s">
        <v>3</v>
      </c>
      <c r="C37" s="129" t="s">
        <v>6</v>
      </c>
      <c r="D37" s="331">
        <v>2813</v>
      </c>
      <c r="E37" s="148"/>
      <c r="F37" s="16">
        <v>107.4</v>
      </c>
      <c r="G37" s="18">
        <f t="shared" ref="G37:G68" si="25">IFERROR(IF(F37&lt;10,0,IF(F37&lt;50,3,IF(F37&lt;75,5,IF(F37&lt;100,8,10)))),"")</f>
        <v>10</v>
      </c>
      <c r="H37" s="117">
        <f t="shared" ref="H37:H68" si="26">IFERROR(IF(F37&lt;100,0,IF(F37&lt;500,3,IF(F37&lt;1000,5,IF(F37&lt;2000,8,10)))),"")</f>
        <v>3</v>
      </c>
      <c r="I37" s="68" t="s">
        <v>283</v>
      </c>
      <c r="J37" s="69">
        <f t="shared" ref="J37:J68" si="27">VLOOKUP(I37,ponderacion,2,FALSE)</f>
        <v>8</v>
      </c>
      <c r="K37" s="24">
        <v>2</v>
      </c>
      <c r="L37" s="24">
        <v>0</v>
      </c>
      <c r="M37" s="24">
        <v>0</v>
      </c>
      <c r="N37" s="24">
        <v>0</v>
      </c>
      <c r="O37" s="24">
        <v>0</v>
      </c>
      <c r="P37" s="24">
        <v>0</v>
      </c>
      <c r="Q37" s="24">
        <v>0</v>
      </c>
      <c r="R37" s="17">
        <v>0</v>
      </c>
      <c r="S37" s="24">
        <v>0</v>
      </c>
      <c r="T37" s="24">
        <v>0</v>
      </c>
      <c r="U37" s="24">
        <v>0</v>
      </c>
      <c r="V37" s="157">
        <v>5173</v>
      </c>
      <c r="W37" s="157">
        <v>5173</v>
      </c>
      <c r="X37" s="84">
        <v>0</v>
      </c>
      <c r="Y37" s="84">
        <v>0</v>
      </c>
      <c r="Z37" s="84">
        <v>0</v>
      </c>
      <c r="AA37" s="168">
        <v>0</v>
      </c>
      <c r="AB37" s="168">
        <v>0</v>
      </c>
      <c r="AC37" s="168">
        <v>0</v>
      </c>
      <c r="AD37" s="88">
        <v>0</v>
      </c>
      <c r="AE37" s="88">
        <v>0</v>
      </c>
      <c r="AF37" s="88">
        <v>0</v>
      </c>
      <c r="AG37" s="80">
        <v>0</v>
      </c>
      <c r="AH37" s="89">
        <f t="shared" ref="AH37:AH68" si="28">SUM(X37:AG37)</f>
        <v>0</v>
      </c>
      <c r="AI37" s="13">
        <f t="shared" ref="AI37:AI68" si="29">+(V37*3)/100</f>
        <v>155.19</v>
      </c>
      <c r="AJ37" s="13">
        <f t="shared" ref="AJ37:AJ68" si="30">+AK37+AL37</f>
        <v>48</v>
      </c>
      <c r="AK37" s="18">
        <v>0</v>
      </c>
      <c r="AL37" s="13">
        <v>48</v>
      </c>
      <c r="AM37" s="50">
        <f t="shared" ref="AM37:AM68" si="31">(AI37*3)/100</f>
        <v>4.6556999999999995</v>
      </c>
      <c r="AN37" s="104">
        <f t="shared" ref="AN37:AN68" si="32">(AM37*30)/100</f>
        <v>1.3967099999999999</v>
      </c>
      <c r="AO37" s="102">
        <f t="shared" ref="AO37:AO68" si="33">(AM37*17)/100</f>
        <v>0.79146899999999987</v>
      </c>
      <c r="AP37" s="159">
        <f t="shared" ref="AP37:AP68" si="34">IFERROR(((AI37-AJ37)/AI37)*100,"")</f>
        <v>69.070172047167986</v>
      </c>
      <c r="AQ37" s="18">
        <f t="shared" ref="AQ37:AQ68" si="35">IFERROR(IF(AP37&lt;10,0,IF(AP37&lt;50,3,IF(AP37&lt;75,5,IF(AP37&lt;100,8,10)))),"")</f>
        <v>5</v>
      </c>
      <c r="AR37" s="117">
        <f t="shared" ref="AR37:AR68" si="36">IFERROR(IF(AP37&lt;10,0,IF(AP37&lt;50,3,IF(AP37&lt;75,8,IF(AP37&lt;100,20,25)))),"")</f>
        <v>8</v>
      </c>
      <c r="AS37" s="19">
        <f t="shared" ref="AS37:AS68" si="37">IFERROR(AJ37/AI37*100,0)</f>
        <v>30.929827952832014</v>
      </c>
      <c r="AT37" s="107">
        <f t="shared" ref="AT37:AT68" si="38">(SUM(AM37:AO37)/D37)*100000</f>
        <v>243.29466761464627</v>
      </c>
      <c r="AU37" s="100">
        <f t="shared" ref="AU37:AU68" si="39">((SUM(X37:Z37)/D37)*100000)</f>
        <v>0</v>
      </c>
      <c r="AV37" s="277">
        <f t="shared" ref="AV37:AV68" si="40">(AH37/D37)*100000</f>
        <v>0</v>
      </c>
      <c r="AW37" s="48">
        <f t="shared" ref="AW37:AW68" si="41">IFERROR(((AT37-AV37)/AT37)*100,"")</f>
        <v>100</v>
      </c>
      <c r="AX37" s="18">
        <f t="shared" ref="AX37:AX68" si="42">IFERROR(IF(AW37&lt;10,0,IF(AW37&lt;50,3,IF(AW37&lt;75,5,IF(AW37&lt;100,8,10)))),"")</f>
        <v>10</v>
      </c>
      <c r="AY37" s="117">
        <f t="shared" ref="AY37:AY68" si="43">IFERROR(IF(AW37&lt;10,0,IF(AW37&lt;50,3,IF(AW37&lt;75,8,IF(AW37&lt;100,20,25)))),"")</f>
        <v>25</v>
      </c>
      <c r="AZ37" s="151">
        <v>0</v>
      </c>
      <c r="BA37" s="21">
        <f t="shared" ref="BA37:BA68" si="44">(AZ37/D37)*100000</f>
        <v>0</v>
      </c>
      <c r="BB37" s="20">
        <v>0</v>
      </c>
      <c r="BC37" s="36" t="s">
        <v>360</v>
      </c>
      <c r="BD37" s="20">
        <v>2</v>
      </c>
      <c r="BE37" s="20">
        <f t="shared" ref="BE37:BE68" si="45">+BD37*8</f>
        <v>16</v>
      </c>
      <c r="BF37" s="20">
        <v>4</v>
      </c>
      <c r="BG37" s="20">
        <f t="shared" ref="BG37:BG68" si="46">+BF37*8</f>
        <v>32</v>
      </c>
      <c r="BH37" s="20">
        <v>0</v>
      </c>
      <c r="BI37" s="20">
        <v>6</v>
      </c>
      <c r="BJ37" s="20">
        <v>0</v>
      </c>
      <c r="BK37" s="20">
        <v>0</v>
      </c>
      <c r="BL37" s="20" t="s">
        <v>356</v>
      </c>
      <c r="BM37" s="20" t="s">
        <v>357</v>
      </c>
      <c r="BN37" s="71">
        <f t="shared" ref="BN37:BN68" si="47">+G37+J37+AQ37+AX37+BJ37</f>
        <v>33</v>
      </c>
      <c r="BO37" s="123">
        <f t="shared" ref="BO37:BO68" si="48">+H37+J37+AR37+AY37+BJ37</f>
        <v>44</v>
      </c>
      <c r="BP37" s="71">
        <f t="shared" ref="BP37:BP68" si="49">+H37+J37+AR37+AY37+BK37</f>
        <v>44</v>
      </c>
      <c r="BQ37" s="138">
        <v>21</v>
      </c>
      <c r="BR37" s="138">
        <v>55</v>
      </c>
      <c r="BS37" s="63"/>
      <c r="BT37" s="63"/>
      <c r="BU37" s="63"/>
    </row>
    <row r="38" spans="1:73" ht="19.5" thickBot="1" x14ac:dyDescent="0.35">
      <c r="A38" s="67" t="s">
        <v>216</v>
      </c>
      <c r="B38" s="67" t="s">
        <v>222</v>
      </c>
      <c r="C38" s="129" t="s">
        <v>277</v>
      </c>
      <c r="D38" s="331">
        <v>6286</v>
      </c>
      <c r="E38" s="148"/>
      <c r="F38" s="20">
        <v>255.2</v>
      </c>
      <c r="G38" s="18">
        <f t="shared" si="25"/>
        <v>10</v>
      </c>
      <c r="H38" s="117">
        <f t="shared" si="26"/>
        <v>3</v>
      </c>
      <c r="I38" s="68" t="s">
        <v>284</v>
      </c>
      <c r="J38" s="69">
        <f t="shared" si="27"/>
        <v>5</v>
      </c>
      <c r="K38" s="17">
        <v>2</v>
      </c>
      <c r="L38" s="17">
        <v>0</v>
      </c>
      <c r="M38" s="17">
        <v>0</v>
      </c>
      <c r="N38" s="17">
        <v>0</v>
      </c>
      <c r="O38" s="17">
        <v>0</v>
      </c>
      <c r="P38" s="17">
        <v>0</v>
      </c>
      <c r="Q38" s="17">
        <v>0</v>
      </c>
      <c r="R38" s="17">
        <v>0</v>
      </c>
      <c r="S38" s="17">
        <v>0</v>
      </c>
      <c r="T38" s="17">
        <v>0</v>
      </c>
      <c r="U38" s="17">
        <v>0</v>
      </c>
      <c r="V38" s="157">
        <v>7408</v>
      </c>
      <c r="W38" s="157">
        <v>7408</v>
      </c>
      <c r="X38" s="202">
        <v>0</v>
      </c>
      <c r="Y38" s="202">
        <v>0</v>
      </c>
      <c r="Z38" s="202">
        <v>0</v>
      </c>
      <c r="AA38" s="184">
        <v>0</v>
      </c>
      <c r="AB38" s="184">
        <v>0</v>
      </c>
      <c r="AC38" s="184">
        <v>0</v>
      </c>
      <c r="AD38" s="185">
        <v>0</v>
      </c>
      <c r="AE38" s="185">
        <v>0</v>
      </c>
      <c r="AF38" s="185">
        <v>0</v>
      </c>
      <c r="AG38" s="167">
        <v>0</v>
      </c>
      <c r="AH38" s="89">
        <f t="shared" si="28"/>
        <v>0</v>
      </c>
      <c r="AI38" s="13">
        <f t="shared" si="29"/>
        <v>222.24</v>
      </c>
      <c r="AJ38" s="13">
        <f t="shared" si="30"/>
        <v>69</v>
      </c>
      <c r="AK38" s="18">
        <v>0</v>
      </c>
      <c r="AL38" s="13">
        <v>69</v>
      </c>
      <c r="AM38" s="50">
        <f t="shared" si="31"/>
        <v>6.6672000000000002</v>
      </c>
      <c r="AN38" s="104">
        <f t="shared" si="32"/>
        <v>2.0001600000000002</v>
      </c>
      <c r="AO38" s="102">
        <f t="shared" si="33"/>
        <v>1.133424</v>
      </c>
      <c r="AP38" s="159">
        <f t="shared" si="34"/>
        <v>68.952483801295898</v>
      </c>
      <c r="AQ38" s="18">
        <f t="shared" si="35"/>
        <v>5</v>
      </c>
      <c r="AR38" s="117">
        <f t="shared" si="36"/>
        <v>8</v>
      </c>
      <c r="AS38" s="19">
        <f t="shared" si="37"/>
        <v>31.047516198704102</v>
      </c>
      <c r="AT38" s="107">
        <f t="shared" si="38"/>
        <v>155.91447661469934</v>
      </c>
      <c r="AU38" s="100">
        <f t="shared" si="39"/>
        <v>0</v>
      </c>
      <c r="AV38" s="277">
        <f t="shared" si="40"/>
        <v>0</v>
      </c>
      <c r="AW38" s="48">
        <f t="shared" si="41"/>
        <v>100</v>
      </c>
      <c r="AX38" s="18">
        <f t="shared" si="42"/>
        <v>10</v>
      </c>
      <c r="AY38" s="117">
        <f t="shared" si="43"/>
        <v>25</v>
      </c>
      <c r="AZ38" s="151">
        <v>0</v>
      </c>
      <c r="BA38" s="21">
        <f t="shared" si="44"/>
        <v>0</v>
      </c>
      <c r="BB38" s="28">
        <v>0</v>
      </c>
      <c r="BC38" s="37" t="s">
        <v>305</v>
      </c>
      <c r="BD38" s="28">
        <v>2</v>
      </c>
      <c r="BE38" s="20">
        <f t="shared" si="45"/>
        <v>16</v>
      </c>
      <c r="BF38" s="28">
        <v>3</v>
      </c>
      <c r="BG38" s="20">
        <f t="shared" si="46"/>
        <v>24</v>
      </c>
      <c r="BH38" s="28">
        <v>0</v>
      </c>
      <c r="BI38" s="28">
        <v>8</v>
      </c>
      <c r="BJ38" s="20">
        <v>10</v>
      </c>
      <c r="BK38" s="20">
        <v>0</v>
      </c>
      <c r="BL38" s="28" t="s">
        <v>308</v>
      </c>
      <c r="BM38" s="28" t="s">
        <v>309</v>
      </c>
      <c r="BN38" s="71">
        <f t="shared" si="47"/>
        <v>40</v>
      </c>
      <c r="BO38" s="123">
        <f t="shared" si="48"/>
        <v>51</v>
      </c>
      <c r="BP38" s="127">
        <f t="shared" si="49"/>
        <v>41</v>
      </c>
      <c r="BQ38" s="138">
        <v>44</v>
      </c>
      <c r="BR38" s="138">
        <v>70</v>
      </c>
      <c r="BS38" s="63"/>
      <c r="BT38" s="63"/>
      <c r="BU38" s="63"/>
    </row>
    <row r="39" spans="1:73" ht="19.5" thickBot="1" x14ac:dyDescent="0.35">
      <c r="A39" s="67" t="s">
        <v>216</v>
      </c>
      <c r="B39" s="67" t="s">
        <v>228</v>
      </c>
      <c r="C39" s="129" t="s">
        <v>236</v>
      </c>
      <c r="D39" s="331">
        <v>6450</v>
      </c>
      <c r="E39" s="148"/>
      <c r="F39" s="20">
        <v>181.2</v>
      </c>
      <c r="G39" s="18">
        <f t="shared" si="25"/>
        <v>10</v>
      </c>
      <c r="H39" s="117">
        <f t="shared" si="26"/>
        <v>3</v>
      </c>
      <c r="I39" s="68" t="s">
        <v>283</v>
      </c>
      <c r="J39" s="69">
        <f t="shared" si="27"/>
        <v>8</v>
      </c>
      <c r="K39" s="17">
        <v>3</v>
      </c>
      <c r="L39" s="17">
        <v>0</v>
      </c>
      <c r="M39" s="17">
        <v>0</v>
      </c>
      <c r="N39" s="17">
        <v>0</v>
      </c>
      <c r="O39" s="17">
        <v>0</v>
      </c>
      <c r="P39" s="17">
        <v>0</v>
      </c>
      <c r="Q39" s="17">
        <v>0</v>
      </c>
      <c r="R39" s="17">
        <v>0</v>
      </c>
      <c r="S39" s="17">
        <v>0</v>
      </c>
      <c r="T39" s="17">
        <v>0</v>
      </c>
      <c r="U39" s="17">
        <v>0</v>
      </c>
      <c r="V39" s="157">
        <v>5732</v>
      </c>
      <c r="W39" s="157">
        <v>5732</v>
      </c>
      <c r="X39" s="84">
        <v>2</v>
      </c>
      <c r="Y39" s="84">
        <v>0</v>
      </c>
      <c r="Z39" s="84">
        <v>0</v>
      </c>
      <c r="AA39" s="168">
        <v>0</v>
      </c>
      <c r="AB39" s="168">
        <v>0</v>
      </c>
      <c r="AC39" s="168">
        <v>0</v>
      </c>
      <c r="AD39" s="88">
        <v>0</v>
      </c>
      <c r="AE39" s="88">
        <v>0</v>
      </c>
      <c r="AF39" s="88">
        <v>0</v>
      </c>
      <c r="AG39" s="80">
        <v>0</v>
      </c>
      <c r="AH39" s="89">
        <f t="shared" si="28"/>
        <v>2</v>
      </c>
      <c r="AI39" s="13">
        <f t="shared" si="29"/>
        <v>171.96</v>
      </c>
      <c r="AJ39" s="13">
        <f t="shared" si="30"/>
        <v>54</v>
      </c>
      <c r="AK39" s="18">
        <v>0</v>
      </c>
      <c r="AL39" s="13">
        <v>54</v>
      </c>
      <c r="AM39" s="50">
        <f t="shared" si="31"/>
        <v>5.1588000000000003</v>
      </c>
      <c r="AN39" s="104">
        <f t="shared" si="32"/>
        <v>1.5476400000000001</v>
      </c>
      <c r="AO39" s="102">
        <f t="shared" si="33"/>
        <v>0.876996</v>
      </c>
      <c r="AP39" s="159">
        <f t="shared" si="34"/>
        <v>68.597348220516395</v>
      </c>
      <c r="AQ39" s="18">
        <f t="shared" si="35"/>
        <v>5</v>
      </c>
      <c r="AR39" s="130">
        <f t="shared" si="36"/>
        <v>8</v>
      </c>
      <c r="AS39" s="19">
        <f t="shared" si="37"/>
        <v>31.402651779483598</v>
      </c>
      <c r="AT39" s="107">
        <f t="shared" si="38"/>
        <v>117.57265116279071</v>
      </c>
      <c r="AU39" s="100">
        <f t="shared" si="39"/>
        <v>31.007751937984498</v>
      </c>
      <c r="AV39" s="276">
        <f t="shared" si="40"/>
        <v>31.007751937984498</v>
      </c>
      <c r="AW39" s="48">
        <f t="shared" si="41"/>
        <v>73.626730679865958</v>
      </c>
      <c r="AX39" s="18">
        <f t="shared" si="42"/>
        <v>5</v>
      </c>
      <c r="AY39" s="117">
        <f t="shared" si="43"/>
        <v>8</v>
      </c>
      <c r="AZ39" s="151">
        <v>0</v>
      </c>
      <c r="BA39" s="21">
        <f t="shared" si="44"/>
        <v>0</v>
      </c>
      <c r="BB39" s="20">
        <v>0</v>
      </c>
      <c r="BC39" s="36"/>
      <c r="BD39" s="20">
        <v>1</v>
      </c>
      <c r="BE39" s="20">
        <f t="shared" si="45"/>
        <v>8</v>
      </c>
      <c r="BF39" s="20">
        <v>6</v>
      </c>
      <c r="BG39" s="20">
        <f t="shared" si="46"/>
        <v>48</v>
      </c>
      <c r="BH39" s="20">
        <v>0</v>
      </c>
      <c r="BI39" s="20">
        <v>9</v>
      </c>
      <c r="BJ39" s="20">
        <v>5</v>
      </c>
      <c r="BK39" s="28">
        <v>0</v>
      </c>
      <c r="BL39" s="20" t="s">
        <v>308</v>
      </c>
      <c r="BM39" s="20" t="s">
        <v>309</v>
      </c>
      <c r="BN39" s="70">
        <f t="shared" si="47"/>
        <v>33</v>
      </c>
      <c r="BO39" s="123">
        <f t="shared" si="48"/>
        <v>32</v>
      </c>
      <c r="BP39" s="71">
        <f t="shared" si="49"/>
        <v>27</v>
      </c>
      <c r="BQ39" s="138">
        <v>24</v>
      </c>
      <c r="BR39" s="138">
        <v>51</v>
      </c>
      <c r="BS39" s="63"/>
      <c r="BT39" s="63"/>
      <c r="BU39" s="63"/>
    </row>
    <row r="40" spans="1:73" ht="19.5" thickBot="1" x14ac:dyDescent="0.35">
      <c r="A40" s="67" t="s">
        <v>2</v>
      </c>
      <c r="B40" s="67" t="s">
        <v>36</v>
      </c>
      <c r="C40" s="129" t="s">
        <v>53</v>
      </c>
      <c r="D40" s="331">
        <v>15860</v>
      </c>
      <c r="E40" s="148"/>
      <c r="F40" s="16">
        <v>254.1</v>
      </c>
      <c r="G40" s="18">
        <f t="shared" si="25"/>
        <v>10</v>
      </c>
      <c r="H40" s="117">
        <f t="shared" si="26"/>
        <v>3</v>
      </c>
      <c r="I40" s="68" t="s">
        <v>284</v>
      </c>
      <c r="J40" s="69">
        <f t="shared" si="27"/>
        <v>5</v>
      </c>
      <c r="K40" s="26">
        <v>1</v>
      </c>
      <c r="L40" s="26">
        <v>0</v>
      </c>
      <c r="M40" s="26">
        <v>0</v>
      </c>
      <c r="N40" s="26">
        <v>0</v>
      </c>
      <c r="O40" s="26">
        <v>0</v>
      </c>
      <c r="P40" s="26">
        <v>0</v>
      </c>
      <c r="Q40" s="26">
        <v>0</v>
      </c>
      <c r="R40" s="17">
        <v>0</v>
      </c>
      <c r="S40" s="26">
        <v>0</v>
      </c>
      <c r="T40" s="26">
        <v>0</v>
      </c>
      <c r="U40" s="26">
        <v>0</v>
      </c>
      <c r="V40" s="157">
        <v>5918</v>
      </c>
      <c r="W40" s="157">
        <v>5918</v>
      </c>
      <c r="X40" s="84">
        <v>2</v>
      </c>
      <c r="Y40" s="84">
        <v>0</v>
      </c>
      <c r="Z40" s="84">
        <v>0</v>
      </c>
      <c r="AA40" s="168">
        <v>6</v>
      </c>
      <c r="AB40" s="168">
        <v>0</v>
      </c>
      <c r="AC40" s="168">
        <v>0</v>
      </c>
      <c r="AD40" s="88">
        <v>2</v>
      </c>
      <c r="AE40" s="88">
        <v>0</v>
      </c>
      <c r="AF40" s="88">
        <v>0</v>
      </c>
      <c r="AG40" s="80">
        <v>0</v>
      </c>
      <c r="AH40" s="89">
        <f t="shared" si="28"/>
        <v>10</v>
      </c>
      <c r="AI40" s="13">
        <f t="shared" si="29"/>
        <v>177.54</v>
      </c>
      <c r="AJ40" s="13">
        <f t="shared" si="30"/>
        <v>56</v>
      </c>
      <c r="AK40" s="18">
        <v>0</v>
      </c>
      <c r="AL40" s="13">
        <v>56</v>
      </c>
      <c r="AM40" s="50">
        <f t="shared" si="31"/>
        <v>5.3262</v>
      </c>
      <c r="AN40" s="104">
        <f t="shared" si="32"/>
        <v>1.5978600000000001</v>
      </c>
      <c r="AO40" s="102">
        <f t="shared" si="33"/>
        <v>0.90545399999999998</v>
      </c>
      <c r="AP40" s="159">
        <f t="shared" si="34"/>
        <v>68.457812323983319</v>
      </c>
      <c r="AQ40" s="18">
        <f t="shared" si="35"/>
        <v>5</v>
      </c>
      <c r="AR40" s="117">
        <f t="shared" si="36"/>
        <v>8</v>
      </c>
      <c r="AS40" s="19">
        <f t="shared" si="37"/>
        <v>31.542187676016674</v>
      </c>
      <c r="AT40" s="107">
        <f t="shared" si="38"/>
        <v>49.366418663303911</v>
      </c>
      <c r="AU40" s="100">
        <f t="shared" si="39"/>
        <v>12.610340479192939</v>
      </c>
      <c r="AV40" s="128">
        <f t="shared" si="40"/>
        <v>63.051702395964689</v>
      </c>
      <c r="AW40" s="48">
        <f t="shared" si="41"/>
        <v>-27.721848380372005</v>
      </c>
      <c r="AX40" s="18">
        <f t="shared" si="42"/>
        <v>0</v>
      </c>
      <c r="AY40" s="117">
        <f t="shared" si="43"/>
        <v>0</v>
      </c>
      <c r="AZ40" s="151">
        <v>4</v>
      </c>
      <c r="BA40" s="21">
        <f t="shared" si="44"/>
        <v>25.220680958385877</v>
      </c>
      <c r="BB40" s="20">
        <v>1</v>
      </c>
      <c r="BC40" s="36"/>
      <c r="BD40" s="20">
        <v>1</v>
      </c>
      <c r="BE40" s="20">
        <f t="shared" si="45"/>
        <v>8</v>
      </c>
      <c r="BF40" s="20">
        <v>2</v>
      </c>
      <c r="BG40" s="20">
        <f t="shared" si="46"/>
        <v>16</v>
      </c>
      <c r="BH40" s="20">
        <v>1</v>
      </c>
      <c r="BI40" s="20">
        <v>10</v>
      </c>
      <c r="BJ40" s="20">
        <v>10</v>
      </c>
      <c r="BK40" s="20">
        <v>0</v>
      </c>
      <c r="BL40" s="20" t="s">
        <v>356</v>
      </c>
      <c r="BM40" s="20" t="s">
        <v>357</v>
      </c>
      <c r="BN40" s="70">
        <f t="shared" si="47"/>
        <v>30</v>
      </c>
      <c r="BO40" s="123">
        <f t="shared" si="48"/>
        <v>26</v>
      </c>
      <c r="BP40" s="71">
        <f t="shared" si="49"/>
        <v>16</v>
      </c>
      <c r="BQ40" s="138">
        <v>24</v>
      </c>
      <c r="BR40" s="138">
        <v>46</v>
      </c>
    </row>
    <row r="41" spans="1:73" ht="19.5" thickBot="1" x14ac:dyDescent="0.35">
      <c r="A41" s="67" t="s">
        <v>2</v>
      </c>
      <c r="B41" s="67" t="s">
        <v>36</v>
      </c>
      <c r="C41" s="129" t="s">
        <v>56</v>
      </c>
      <c r="D41" s="331">
        <v>15723</v>
      </c>
      <c r="E41" s="148"/>
      <c r="F41" s="16">
        <v>256.10000000000002</v>
      </c>
      <c r="G41" s="18">
        <f t="shared" si="25"/>
        <v>10</v>
      </c>
      <c r="H41" s="117">
        <f t="shared" si="26"/>
        <v>3</v>
      </c>
      <c r="I41" s="68" t="s">
        <v>284</v>
      </c>
      <c r="J41" s="69">
        <f t="shared" si="27"/>
        <v>5</v>
      </c>
      <c r="K41" s="26">
        <v>4</v>
      </c>
      <c r="L41" s="26">
        <v>0</v>
      </c>
      <c r="M41" s="26">
        <v>0</v>
      </c>
      <c r="N41" s="26">
        <v>0</v>
      </c>
      <c r="O41" s="26">
        <v>0</v>
      </c>
      <c r="P41" s="26">
        <v>0</v>
      </c>
      <c r="Q41" s="26">
        <v>0</v>
      </c>
      <c r="R41" s="17">
        <v>0</v>
      </c>
      <c r="S41" s="26">
        <v>0</v>
      </c>
      <c r="T41" s="26">
        <v>0</v>
      </c>
      <c r="U41" s="26">
        <v>0</v>
      </c>
      <c r="V41" s="157">
        <v>7172</v>
      </c>
      <c r="W41" s="157">
        <v>7172</v>
      </c>
      <c r="X41" s="165">
        <v>0</v>
      </c>
      <c r="Y41" s="165">
        <v>0</v>
      </c>
      <c r="Z41" s="165">
        <v>0</v>
      </c>
      <c r="AA41" s="209">
        <v>0</v>
      </c>
      <c r="AB41" s="209">
        <v>0</v>
      </c>
      <c r="AC41" s="209">
        <v>0</v>
      </c>
      <c r="AD41" s="166">
        <v>0</v>
      </c>
      <c r="AE41" s="166">
        <v>0</v>
      </c>
      <c r="AF41" s="166">
        <v>0</v>
      </c>
      <c r="AG41" s="167">
        <v>1</v>
      </c>
      <c r="AH41" s="89">
        <f t="shared" si="28"/>
        <v>1</v>
      </c>
      <c r="AI41" s="13">
        <f t="shared" si="29"/>
        <v>215.16</v>
      </c>
      <c r="AJ41" s="13">
        <f t="shared" si="30"/>
        <v>68</v>
      </c>
      <c r="AK41" s="18">
        <v>0</v>
      </c>
      <c r="AL41" s="13">
        <v>68</v>
      </c>
      <c r="AM41" s="50">
        <f t="shared" si="31"/>
        <v>6.4548000000000005</v>
      </c>
      <c r="AN41" s="104">
        <f t="shared" si="32"/>
        <v>1.9364400000000002</v>
      </c>
      <c r="AO41" s="102">
        <f t="shared" si="33"/>
        <v>1.0973160000000002</v>
      </c>
      <c r="AP41" s="159">
        <f t="shared" si="34"/>
        <v>68.395612567391709</v>
      </c>
      <c r="AQ41" s="18">
        <f t="shared" si="35"/>
        <v>5</v>
      </c>
      <c r="AR41" s="117">
        <f t="shared" si="36"/>
        <v>8</v>
      </c>
      <c r="AS41" s="19">
        <f t="shared" si="37"/>
        <v>31.604387432608295</v>
      </c>
      <c r="AT41" s="107">
        <f t="shared" si="38"/>
        <v>60.348254149971368</v>
      </c>
      <c r="AU41" s="100">
        <f t="shared" si="39"/>
        <v>0</v>
      </c>
      <c r="AV41" s="277">
        <f t="shared" si="40"/>
        <v>6.3601093938815758</v>
      </c>
      <c r="AW41" s="48">
        <f t="shared" si="41"/>
        <v>89.46098858456439</v>
      </c>
      <c r="AX41" s="18">
        <f t="shared" si="42"/>
        <v>8</v>
      </c>
      <c r="AY41" s="117">
        <f t="shared" si="43"/>
        <v>20</v>
      </c>
      <c r="AZ41" s="151">
        <v>1</v>
      </c>
      <c r="BA41" s="21">
        <f t="shared" si="44"/>
        <v>6.3601093938815758</v>
      </c>
      <c r="BB41" s="20">
        <v>0</v>
      </c>
      <c r="BC41" s="36" t="s">
        <v>373</v>
      </c>
      <c r="BD41" s="20">
        <v>4</v>
      </c>
      <c r="BE41" s="20">
        <f t="shared" si="45"/>
        <v>32</v>
      </c>
      <c r="BF41" s="20">
        <v>9</v>
      </c>
      <c r="BG41" s="20">
        <f t="shared" si="46"/>
        <v>72</v>
      </c>
      <c r="BH41" s="20">
        <v>0</v>
      </c>
      <c r="BI41" s="20">
        <v>13</v>
      </c>
      <c r="BJ41" s="20">
        <v>0</v>
      </c>
      <c r="BK41" s="20">
        <v>0</v>
      </c>
      <c r="BL41" s="20" t="s">
        <v>356</v>
      </c>
      <c r="BM41" s="20" t="s">
        <v>357</v>
      </c>
      <c r="BN41" s="76">
        <f t="shared" si="47"/>
        <v>28</v>
      </c>
      <c r="BO41" s="122">
        <f t="shared" si="48"/>
        <v>36</v>
      </c>
      <c r="BP41" s="127">
        <f t="shared" si="49"/>
        <v>36</v>
      </c>
      <c r="BQ41" s="138">
        <v>66</v>
      </c>
      <c r="BR41" s="138">
        <v>88</v>
      </c>
      <c r="BS41" s="63"/>
      <c r="BT41" s="63"/>
      <c r="BU41" s="63"/>
    </row>
    <row r="42" spans="1:73" ht="19.5" thickBot="1" x14ac:dyDescent="0.35">
      <c r="A42" s="67" t="s">
        <v>124</v>
      </c>
      <c r="B42" s="67" t="s">
        <v>192</v>
      </c>
      <c r="C42" s="129" t="s">
        <v>197</v>
      </c>
      <c r="D42" s="331">
        <v>8138</v>
      </c>
      <c r="E42" s="148"/>
      <c r="F42" s="16">
        <v>88.6</v>
      </c>
      <c r="G42" s="18">
        <f t="shared" si="25"/>
        <v>8</v>
      </c>
      <c r="H42" s="117">
        <f t="shared" si="26"/>
        <v>0</v>
      </c>
      <c r="I42" s="68" t="s">
        <v>282</v>
      </c>
      <c r="J42" s="69">
        <f t="shared" si="27"/>
        <v>10</v>
      </c>
      <c r="K42" s="17">
        <v>2</v>
      </c>
      <c r="L42" s="17">
        <v>1</v>
      </c>
      <c r="M42" s="17">
        <v>0</v>
      </c>
      <c r="N42" s="17">
        <v>0</v>
      </c>
      <c r="O42" s="17">
        <v>0</v>
      </c>
      <c r="P42" s="17">
        <v>0</v>
      </c>
      <c r="Q42" s="17">
        <v>0</v>
      </c>
      <c r="R42" s="17">
        <v>0</v>
      </c>
      <c r="S42" s="17">
        <v>0</v>
      </c>
      <c r="T42" s="17">
        <v>0</v>
      </c>
      <c r="U42" s="17">
        <v>0</v>
      </c>
      <c r="V42" s="157">
        <v>6308</v>
      </c>
      <c r="W42" s="157">
        <v>6308</v>
      </c>
      <c r="X42" s="186">
        <v>1</v>
      </c>
      <c r="Y42" s="186">
        <v>0</v>
      </c>
      <c r="Z42" s="186">
        <v>0</v>
      </c>
      <c r="AA42" s="190">
        <v>0</v>
      </c>
      <c r="AB42" s="190">
        <v>0</v>
      </c>
      <c r="AC42" s="190">
        <v>0</v>
      </c>
      <c r="AD42" s="268">
        <v>0</v>
      </c>
      <c r="AE42" s="268">
        <v>0</v>
      </c>
      <c r="AF42" s="268">
        <v>0</v>
      </c>
      <c r="AG42" s="270">
        <v>0</v>
      </c>
      <c r="AH42" s="89">
        <f t="shared" si="28"/>
        <v>1</v>
      </c>
      <c r="AI42" s="13">
        <f t="shared" si="29"/>
        <v>189.24</v>
      </c>
      <c r="AJ42" s="13">
        <f t="shared" si="30"/>
        <v>60</v>
      </c>
      <c r="AK42" s="18">
        <v>1</v>
      </c>
      <c r="AL42" s="13">
        <v>59</v>
      </c>
      <c r="AM42" s="50">
        <f t="shared" si="31"/>
        <v>5.6772</v>
      </c>
      <c r="AN42" s="104">
        <f t="shared" si="32"/>
        <v>1.70316</v>
      </c>
      <c r="AO42" s="102">
        <f t="shared" si="33"/>
        <v>0.96512399999999998</v>
      </c>
      <c r="AP42" s="159">
        <f t="shared" si="34"/>
        <v>68.294229549778066</v>
      </c>
      <c r="AQ42" s="18">
        <f t="shared" si="35"/>
        <v>5</v>
      </c>
      <c r="AR42" s="117">
        <f t="shared" si="36"/>
        <v>8</v>
      </c>
      <c r="AS42" s="19">
        <f t="shared" si="37"/>
        <v>31.705770450221937</v>
      </c>
      <c r="AT42" s="107">
        <f t="shared" si="38"/>
        <v>102.54956991889898</v>
      </c>
      <c r="AU42" s="100">
        <f t="shared" si="39"/>
        <v>12.28803145736053</v>
      </c>
      <c r="AV42" s="277">
        <f t="shared" si="40"/>
        <v>12.28803145736053</v>
      </c>
      <c r="AW42" s="48">
        <f t="shared" si="41"/>
        <v>88.017471485176884</v>
      </c>
      <c r="AX42" s="18">
        <f t="shared" si="42"/>
        <v>8</v>
      </c>
      <c r="AY42" s="117">
        <f t="shared" si="43"/>
        <v>20</v>
      </c>
      <c r="AZ42" s="151">
        <v>0</v>
      </c>
      <c r="BA42" s="21">
        <f t="shared" si="44"/>
        <v>0</v>
      </c>
      <c r="BB42" s="20">
        <v>0</v>
      </c>
      <c r="BC42" s="36" t="s">
        <v>334</v>
      </c>
      <c r="BD42" s="20">
        <v>3</v>
      </c>
      <c r="BE42" s="20">
        <f t="shared" si="45"/>
        <v>24</v>
      </c>
      <c r="BF42" s="20">
        <v>6</v>
      </c>
      <c r="BG42" s="20">
        <f t="shared" si="46"/>
        <v>48</v>
      </c>
      <c r="BH42" s="20">
        <v>0</v>
      </c>
      <c r="BI42" s="20">
        <v>12</v>
      </c>
      <c r="BJ42" s="20">
        <v>0</v>
      </c>
      <c r="BK42" s="20">
        <v>0</v>
      </c>
      <c r="BL42" s="20" t="s">
        <v>308</v>
      </c>
      <c r="BM42" s="20" t="s">
        <v>309</v>
      </c>
      <c r="BN42" s="71">
        <f t="shared" si="47"/>
        <v>31</v>
      </c>
      <c r="BO42" s="123">
        <f t="shared" si="48"/>
        <v>38</v>
      </c>
      <c r="BP42" s="71">
        <f t="shared" si="49"/>
        <v>38</v>
      </c>
      <c r="BQ42" s="138">
        <v>37</v>
      </c>
      <c r="BR42" s="138">
        <v>68</v>
      </c>
      <c r="BS42" s="63"/>
      <c r="BT42" s="63"/>
      <c r="BU42" s="63"/>
    </row>
    <row r="43" spans="1:73" ht="19.5" thickBot="1" x14ac:dyDescent="0.35">
      <c r="A43" s="67" t="s">
        <v>216</v>
      </c>
      <c r="B43" s="67" t="s">
        <v>222</v>
      </c>
      <c r="C43" s="129" t="s">
        <v>270</v>
      </c>
      <c r="D43" s="331">
        <v>8192</v>
      </c>
      <c r="E43" s="148"/>
      <c r="F43" s="20">
        <v>59.5</v>
      </c>
      <c r="G43" s="18">
        <f t="shared" si="25"/>
        <v>5</v>
      </c>
      <c r="H43" s="117">
        <f t="shared" si="26"/>
        <v>0</v>
      </c>
      <c r="I43" s="68" t="s">
        <v>283</v>
      </c>
      <c r="J43" s="69">
        <f t="shared" si="27"/>
        <v>8</v>
      </c>
      <c r="K43" s="17">
        <v>3</v>
      </c>
      <c r="L43" s="17">
        <v>0</v>
      </c>
      <c r="M43" s="17">
        <v>0</v>
      </c>
      <c r="N43" s="17">
        <v>0</v>
      </c>
      <c r="O43" s="17">
        <v>0</v>
      </c>
      <c r="P43" s="17">
        <v>0</v>
      </c>
      <c r="Q43" s="17">
        <v>0</v>
      </c>
      <c r="R43" s="17">
        <v>0</v>
      </c>
      <c r="S43" s="17">
        <v>0</v>
      </c>
      <c r="T43" s="17">
        <v>0</v>
      </c>
      <c r="U43" s="17">
        <v>0</v>
      </c>
      <c r="V43" s="157">
        <v>5846</v>
      </c>
      <c r="W43" s="157">
        <v>5846</v>
      </c>
      <c r="X43" s="84">
        <v>1</v>
      </c>
      <c r="Y43" s="84">
        <v>0</v>
      </c>
      <c r="Z43" s="84">
        <v>0</v>
      </c>
      <c r="AA43" s="168">
        <v>0</v>
      </c>
      <c r="AB43" s="168">
        <v>0</v>
      </c>
      <c r="AC43" s="168">
        <v>0</v>
      </c>
      <c r="AD43" s="88">
        <v>0</v>
      </c>
      <c r="AE43" s="88">
        <v>0</v>
      </c>
      <c r="AF43" s="88">
        <v>0</v>
      </c>
      <c r="AG43" s="80">
        <v>0</v>
      </c>
      <c r="AH43" s="89">
        <f t="shared" si="28"/>
        <v>1</v>
      </c>
      <c r="AI43" s="13">
        <f t="shared" si="29"/>
        <v>175.38</v>
      </c>
      <c r="AJ43" s="13">
        <f t="shared" si="30"/>
        <v>56</v>
      </c>
      <c r="AK43" s="18">
        <v>1</v>
      </c>
      <c r="AL43" s="13">
        <v>55</v>
      </c>
      <c r="AM43" s="50">
        <f t="shared" si="31"/>
        <v>5.2614000000000001</v>
      </c>
      <c r="AN43" s="104">
        <f t="shared" si="32"/>
        <v>1.5784200000000002</v>
      </c>
      <c r="AO43" s="102">
        <f t="shared" si="33"/>
        <v>0.89443799999999996</v>
      </c>
      <c r="AP43" s="159">
        <f t="shared" si="34"/>
        <v>68.06933515794276</v>
      </c>
      <c r="AQ43" s="18">
        <f t="shared" si="35"/>
        <v>5</v>
      </c>
      <c r="AR43" s="130">
        <f t="shared" si="36"/>
        <v>8</v>
      </c>
      <c r="AS43" s="19">
        <f t="shared" si="37"/>
        <v>31.930664842057251</v>
      </c>
      <c r="AT43" s="107">
        <f t="shared" si="38"/>
        <v>94.412329101562506</v>
      </c>
      <c r="AU43" s="100">
        <f t="shared" si="39"/>
        <v>12.20703125</v>
      </c>
      <c r="AV43" s="277">
        <f t="shared" si="40"/>
        <v>12.20703125</v>
      </c>
      <c r="AW43" s="48">
        <f t="shared" si="41"/>
        <v>87.070511482808044</v>
      </c>
      <c r="AX43" s="18">
        <f t="shared" si="42"/>
        <v>8</v>
      </c>
      <c r="AY43" s="117">
        <f t="shared" si="43"/>
        <v>20</v>
      </c>
      <c r="AZ43" s="151">
        <v>0</v>
      </c>
      <c r="BA43" s="21">
        <f t="shared" si="44"/>
        <v>0</v>
      </c>
      <c r="BB43" s="28">
        <v>0</v>
      </c>
      <c r="BC43" s="37" t="s">
        <v>306</v>
      </c>
      <c r="BD43" s="28">
        <v>3</v>
      </c>
      <c r="BE43" s="20">
        <f t="shared" si="45"/>
        <v>24</v>
      </c>
      <c r="BF43" s="28">
        <v>6</v>
      </c>
      <c r="BG43" s="20">
        <f t="shared" si="46"/>
        <v>48</v>
      </c>
      <c r="BH43" s="28">
        <v>0</v>
      </c>
      <c r="BI43" s="28">
        <v>9</v>
      </c>
      <c r="BJ43" s="28">
        <v>0</v>
      </c>
      <c r="BK43" s="20">
        <v>0</v>
      </c>
      <c r="BL43" s="28" t="s">
        <v>308</v>
      </c>
      <c r="BM43" s="28" t="s">
        <v>309</v>
      </c>
      <c r="BN43" s="76">
        <f t="shared" si="47"/>
        <v>26</v>
      </c>
      <c r="BO43" s="123">
        <f t="shared" si="48"/>
        <v>36</v>
      </c>
      <c r="BP43" s="71">
        <f t="shared" si="49"/>
        <v>36</v>
      </c>
      <c r="BQ43" s="138">
        <v>43</v>
      </c>
      <c r="BR43" s="138">
        <v>63</v>
      </c>
    </row>
    <row r="44" spans="1:73" ht="19.5" thickBot="1" x14ac:dyDescent="0.35">
      <c r="A44" s="67" t="s">
        <v>2</v>
      </c>
      <c r="B44" s="67" t="s">
        <v>36</v>
      </c>
      <c r="C44" s="129" t="s">
        <v>46</v>
      </c>
      <c r="D44" s="331">
        <v>87238</v>
      </c>
      <c r="E44" s="164">
        <v>83285</v>
      </c>
      <c r="F44" s="16">
        <v>502.8</v>
      </c>
      <c r="G44" s="18">
        <f t="shared" si="25"/>
        <v>10</v>
      </c>
      <c r="H44" s="117">
        <f t="shared" si="26"/>
        <v>5</v>
      </c>
      <c r="I44" s="68" t="s">
        <v>285</v>
      </c>
      <c r="J44" s="69">
        <f t="shared" si="27"/>
        <v>3</v>
      </c>
      <c r="K44" s="26">
        <v>2</v>
      </c>
      <c r="L44" s="26">
        <v>2</v>
      </c>
      <c r="M44" s="26">
        <v>4</v>
      </c>
      <c r="N44" s="26">
        <v>1</v>
      </c>
      <c r="O44" s="26">
        <v>0</v>
      </c>
      <c r="P44" s="26">
        <v>4</v>
      </c>
      <c r="Q44" s="26">
        <v>0</v>
      </c>
      <c r="R44" s="17">
        <v>0</v>
      </c>
      <c r="S44" s="26">
        <v>0</v>
      </c>
      <c r="T44" s="26">
        <v>0</v>
      </c>
      <c r="U44" s="26">
        <v>0</v>
      </c>
      <c r="V44" s="157">
        <v>41529</v>
      </c>
      <c r="W44" s="157">
        <v>41529</v>
      </c>
      <c r="X44" s="84">
        <v>6</v>
      </c>
      <c r="Y44" s="84">
        <v>0</v>
      </c>
      <c r="Z44" s="84">
        <v>0</v>
      </c>
      <c r="AA44" s="168">
        <v>1</v>
      </c>
      <c r="AB44" s="168">
        <v>0</v>
      </c>
      <c r="AC44" s="168">
        <v>0</v>
      </c>
      <c r="AD44" s="88">
        <v>2</v>
      </c>
      <c r="AE44" s="88">
        <v>0</v>
      </c>
      <c r="AF44" s="88">
        <v>0</v>
      </c>
      <c r="AG44" s="80">
        <v>0</v>
      </c>
      <c r="AH44" s="89">
        <f t="shared" si="28"/>
        <v>9</v>
      </c>
      <c r="AI44" s="13">
        <f t="shared" si="29"/>
        <v>1245.8699999999999</v>
      </c>
      <c r="AJ44" s="13">
        <f t="shared" si="30"/>
        <v>398</v>
      </c>
      <c r="AK44" s="18">
        <v>3</v>
      </c>
      <c r="AL44" s="13">
        <v>395</v>
      </c>
      <c r="AM44" s="50">
        <f t="shared" si="31"/>
        <v>37.376099999999994</v>
      </c>
      <c r="AN44" s="104">
        <f t="shared" si="32"/>
        <v>11.212829999999999</v>
      </c>
      <c r="AO44" s="102">
        <f t="shared" si="33"/>
        <v>6.3539369999999984</v>
      </c>
      <c r="AP44" s="159">
        <f t="shared" si="34"/>
        <v>68.054451909107698</v>
      </c>
      <c r="AQ44" s="18">
        <f t="shared" si="35"/>
        <v>5</v>
      </c>
      <c r="AR44" s="130">
        <f t="shared" si="36"/>
        <v>8</v>
      </c>
      <c r="AS44" s="19">
        <f t="shared" si="37"/>
        <v>31.945548090892313</v>
      </c>
      <c r="AT44" s="107">
        <f t="shared" si="38"/>
        <v>62.980429400032094</v>
      </c>
      <c r="AU44" s="100">
        <f t="shared" si="39"/>
        <v>6.877736766088173</v>
      </c>
      <c r="AV44" s="277">
        <f t="shared" si="40"/>
        <v>10.316605149132259</v>
      </c>
      <c r="AW44" s="48">
        <f t="shared" si="41"/>
        <v>83.619347712597531</v>
      </c>
      <c r="AX44" s="18">
        <f t="shared" si="42"/>
        <v>8</v>
      </c>
      <c r="AY44" s="117">
        <f t="shared" si="43"/>
        <v>20</v>
      </c>
      <c r="AZ44" s="151">
        <v>15</v>
      </c>
      <c r="BA44" s="21">
        <f t="shared" si="44"/>
        <v>17.194341915220431</v>
      </c>
      <c r="BB44" s="20">
        <v>2</v>
      </c>
      <c r="BC44" s="36"/>
      <c r="BD44" s="20">
        <v>12</v>
      </c>
      <c r="BE44" s="20">
        <f t="shared" si="45"/>
        <v>96</v>
      </c>
      <c r="BF44" s="20">
        <v>18</v>
      </c>
      <c r="BG44" s="20">
        <f t="shared" si="46"/>
        <v>144</v>
      </c>
      <c r="BH44" s="20">
        <v>4</v>
      </c>
      <c r="BI44" s="20">
        <v>32</v>
      </c>
      <c r="BJ44" s="20">
        <v>10</v>
      </c>
      <c r="BK44" s="20">
        <v>0</v>
      </c>
      <c r="BL44" s="20" t="s">
        <v>356</v>
      </c>
      <c r="BM44" s="20" t="s">
        <v>357</v>
      </c>
      <c r="BN44" s="70">
        <f t="shared" si="47"/>
        <v>36</v>
      </c>
      <c r="BO44" s="120">
        <f t="shared" si="48"/>
        <v>46</v>
      </c>
      <c r="BP44" s="70">
        <f t="shared" si="49"/>
        <v>36</v>
      </c>
      <c r="BQ44" s="138">
        <v>407</v>
      </c>
      <c r="BR44" s="138">
        <v>573</v>
      </c>
      <c r="BS44" s="63"/>
      <c r="BT44" s="63"/>
      <c r="BU44" s="63"/>
    </row>
    <row r="45" spans="1:73" ht="19.5" thickBot="1" x14ac:dyDescent="0.35">
      <c r="A45" s="67" t="s">
        <v>216</v>
      </c>
      <c r="B45" s="67" t="s">
        <v>217</v>
      </c>
      <c r="C45" s="129" t="s">
        <v>218</v>
      </c>
      <c r="D45" s="331">
        <v>1377</v>
      </c>
      <c r="E45" s="148"/>
      <c r="F45" s="20">
        <v>21.6</v>
      </c>
      <c r="G45" s="18">
        <f t="shared" si="25"/>
        <v>3</v>
      </c>
      <c r="H45" s="117">
        <f t="shared" si="26"/>
        <v>0</v>
      </c>
      <c r="I45" s="68" t="s">
        <v>282</v>
      </c>
      <c r="J45" s="69">
        <f t="shared" si="27"/>
        <v>10</v>
      </c>
      <c r="K45" s="17">
        <v>1</v>
      </c>
      <c r="L45" s="17">
        <v>1</v>
      </c>
      <c r="M45" s="17">
        <v>0</v>
      </c>
      <c r="N45" s="17">
        <v>0</v>
      </c>
      <c r="O45" s="17">
        <v>0</v>
      </c>
      <c r="P45" s="17">
        <v>0</v>
      </c>
      <c r="Q45" s="17">
        <v>0</v>
      </c>
      <c r="R45" s="17">
        <v>0</v>
      </c>
      <c r="S45" s="17">
        <v>0</v>
      </c>
      <c r="T45" s="17">
        <v>0</v>
      </c>
      <c r="U45" s="17">
        <v>0</v>
      </c>
      <c r="V45" s="157">
        <v>3113</v>
      </c>
      <c r="W45" s="157">
        <v>3113</v>
      </c>
      <c r="X45" s="84">
        <v>0</v>
      </c>
      <c r="Y45" s="84">
        <v>0</v>
      </c>
      <c r="Z45" s="84">
        <v>0</v>
      </c>
      <c r="AA45" s="168">
        <v>0</v>
      </c>
      <c r="AB45" s="168">
        <v>0</v>
      </c>
      <c r="AC45" s="168">
        <v>0</v>
      </c>
      <c r="AD45" s="88">
        <v>0</v>
      </c>
      <c r="AE45" s="88">
        <v>0</v>
      </c>
      <c r="AF45" s="88">
        <v>0</v>
      </c>
      <c r="AG45" s="80">
        <v>0</v>
      </c>
      <c r="AH45" s="89">
        <f t="shared" si="28"/>
        <v>0</v>
      </c>
      <c r="AI45" s="13">
        <f t="shared" si="29"/>
        <v>93.39</v>
      </c>
      <c r="AJ45" s="13">
        <f t="shared" si="30"/>
        <v>30</v>
      </c>
      <c r="AK45" s="18">
        <v>0</v>
      </c>
      <c r="AL45" s="13">
        <v>30</v>
      </c>
      <c r="AM45" s="50">
        <f t="shared" si="31"/>
        <v>2.8017000000000003</v>
      </c>
      <c r="AN45" s="104">
        <f t="shared" si="32"/>
        <v>0.8405100000000002</v>
      </c>
      <c r="AO45" s="102">
        <f t="shared" si="33"/>
        <v>0.47628900000000002</v>
      </c>
      <c r="AP45" s="159">
        <f t="shared" si="34"/>
        <v>67.876646321875995</v>
      </c>
      <c r="AQ45" s="18">
        <f t="shared" si="35"/>
        <v>5</v>
      </c>
      <c r="AR45" s="117">
        <f t="shared" si="36"/>
        <v>8</v>
      </c>
      <c r="AS45" s="19">
        <f t="shared" si="37"/>
        <v>32.123353678123998</v>
      </c>
      <c r="AT45" s="107">
        <f t="shared" si="38"/>
        <v>299.09215686274518</v>
      </c>
      <c r="AU45" s="100">
        <f t="shared" si="39"/>
        <v>0</v>
      </c>
      <c r="AV45" s="277">
        <f t="shared" si="40"/>
        <v>0</v>
      </c>
      <c r="AW45" s="48">
        <f t="shared" si="41"/>
        <v>100</v>
      </c>
      <c r="AX45" s="18">
        <f t="shared" si="42"/>
        <v>10</v>
      </c>
      <c r="AY45" s="117">
        <f t="shared" si="43"/>
        <v>25</v>
      </c>
      <c r="AZ45" s="151">
        <v>0</v>
      </c>
      <c r="BA45" s="21">
        <f t="shared" si="44"/>
        <v>0</v>
      </c>
      <c r="BB45" s="20">
        <v>0</v>
      </c>
      <c r="BC45" s="36" t="s">
        <v>328</v>
      </c>
      <c r="BD45" s="20">
        <v>2</v>
      </c>
      <c r="BE45" s="20">
        <f t="shared" si="45"/>
        <v>16</v>
      </c>
      <c r="BF45" s="20">
        <v>2</v>
      </c>
      <c r="BG45" s="20">
        <f t="shared" si="46"/>
        <v>16</v>
      </c>
      <c r="BH45" s="20">
        <v>0</v>
      </c>
      <c r="BI45" s="20">
        <v>1</v>
      </c>
      <c r="BJ45" s="20">
        <v>0</v>
      </c>
      <c r="BK45" s="28">
        <v>0</v>
      </c>
      <c r="BL45" s="20" t="s">
        <v>308</v>
      </c>
      <c r="BM45" s="20" t="s">
        <v>309</v>
      </c>
      <c r="BN45" s="116">
        <f t="shared" si="47"/>
        <v>28</v>
      </c>
      <c r="BO45" s="123">
        <f t="shared" si="48"/>
        <v>43</v>
      </c>
      <c r="BP45" s="71">
        <f t="shared" si="49"/>
        <v>43</v>
      </c>
      <c r="BQ45" s="137">
        <v>31</v>
      </c>
      <c r="BR45" s="137">
        <v>36</v>
      </c>
      <c r="BS45" s="63"/>
      <c r="BT45" s="63"/>
      <c r="BU45" s="63"/>
    </row>
    <row r="46" spans="1:73" ht="19.5" thickBot="1" x14ac:dyDescent="0.35">
      <c r="A46" s="67" t="s">
        <v>79</v>
      </c>
      <c r="B46" s="67" t="s">
        <v>93</v>
      </c>
      <c r="C46" s="129" t="s">
        <v>103</v>
      </c>
      <c r="D46" s="331">
        <v>64345</v>
      </c>
      <c r="E46" s="148"/>
      <c r="F46" s="16">
        <v>96.9</v>
      </c>
      <c r="G46" s="18">
        <f t="shared" si="25"/>
        <v>8</v>
      </c>
      <c r="H46" s="117">
        <f t="shared" si="26"/>
        <v>0</v>
      </c>
      <c r="I46" s="68" t="s">
        <v>285</v>
      </c>
      <c r="J46" s="69">
        <f t="shared" si="27"/>
        <v>3</v>
      </c>
      <c r="K46" s="17">
        <v>6</v>
      </c>
      <c r="L46" s="17">
        <v>2</v>
      </c>
      <c r="M46" s="17">
        <v>2</v>
      </c>
      <c r="N46" s="17">
        <v>1</v>
      </c>
      <c r="O46" s="17">
        <v>1</v>
      </c>
      <c r="P46" s="17">
        <v>0</v>
      </c>
      <c r="Q46" s="17">
        <v>0</v>
      </c>
      <c r="R46" s="17">
        <v>1</v>
      </c>
      <c r="S46" s="17">
        <v>0</v>
      </c>
      <c r="T46" s="17">
        <v>0</v>
      </c>
      <c r="U46" s="17">
        <v>0</v>
      </c>
      <c r="V46" s="157">
        <v>51614</v>
      </c>
      <c r="W46" s="157">
        <v>51614</v>
      </c>
      <c r="X46" s="84">
        <v>11</v>
      </c>
      <c r="Y46" s="84">
        <v>0</v>
      </c>
      <c r="Z46" s="84">
        <v>0</v>
      </c>
      <c r="AA46" s="168">
        <v>0</v>
      </c>
      <c r="AB46" s="168">
        <v>0</v>
      </c>
      <c r="AC46" s="168">
        <v>0</v>
      </c>
      <c r="AD46" s="215">
        <v>5</v>
      </c>
      <c r="AE46" s="215">
        <v>0</v>
      </c>
      <c r="AF46" s="215">
        <v>0</v>
      </c>
      <c r="AG46" s="223">
        <v>0</v>
      </c>
      <c r="AH46" s="89">
        <f t="shared" si="28"/>
        <v>16</v>
      </c>
      <c r="AI46" s="13">
        <f t="shared" si="29"/>
        <v>1548.42</v>
      </c>
      <c r="AJ46" s="13">
        <f t="shared" si="30"/>
        <v>500</v>
      </c>
      <c r="AK46" s="18">
        <v>7</v>
      </c>
      <c r="AL46" s="13">
        <v>493</v>
      </c>
      <c r="AM46" s="50">
        <f t="shared" si="31"/>
        <v>46.452600000000004</v>
      </c>
      <c r="AN46" s="104">
        <f t="shared" si="32"/>
        <v>13.935780000000001</v>
      </c>
      <c r="AO46" s="102">
        <f t="shared" si="33"/>
        <v>7.8969420000000001</v>
      </c>
      <c r="AP46" s="159">
        <f t="shared" si="34"/>
        <v>67.709019516668604</v>
      </c>
      <c r="AQ46" s="18">
        <f t="shared" si="35"/>
        <v>5</v>
      </c>
      <c r="AR46" s="117">
        <f t="shared" si="36"/>
        <v>8</v>
      </c>
      <c r="AS46" s="19">
        <f t="shared" si="37"/>
        <v>32.290980483331396</v>
      </c>
      <c r="AT46" s="107">
        <f t="shared" si="38"/>
        <v>106.12374232652111</v>
      </c>
      <c r="AU46" s="100">
        <f t="shared" si="39"/>
        <v>17.095345403683272</v>
      </c>
      <c r="AV46" s="276">
        <f t="shared" si="40"/>
        <v>24.865956950812027</v>
      </c>
      <c r="AW46" s="48">
        <f t="shared" si="41"/>
        <v>76.568903050643897</v>
      </c>
      <c r="AX46" s="18">
        <f t="shared" si="42"/>
        <v>8</v>
      </c>
      <c r="AY46" s="117">
        <f t="shared" si="43"/>
        <v>20</v>
      </c>
      <c r="AZ46" s="151">
        <v>9</v>
      </c>
      <c r="BA46" s="21">
        <f t="shared" si="44"/>
        <v>13.987100784831766</v>
      </c>
      <c r="BB46" s="155">
        <v>1</v>
      </c>
      <c r="BC46" s="36"/>
      <c r="BD46" s="20">
        <v>25</v>
      </c>
      <c r="BE46" s="20">
        <f t="shared" si="45"/>
        <v>200</v>
      </c>
      <c r="BF46" s="20">
        <v>28</v>
      </c>
      <c r="BG46" s="20">
        <f t="shared" si="46"/>
        <v>224</v>
      </c>
      <c r="BH46" s="20">
        <v>0</v>
      </c>
      <c r="BI46" s="20">
        <v>19</v>
      </c>
      <c r="BJ46" s="20">
        <v>10</v>
      </c>
      <c r="BK46" s="20">
        <v>15</v>
      </c>
      <c r="BL46" s="20" t="s">
        <v>308</v>
      </c>
      <c r="BM46" s="20" t="s">
        <v>357</v>
      </c>
      <c r="BN46" s="71">
        <f t="shared" si="47"/>
        <v>34</v>
      </c>
      <c r="BO46" s="123">
        <f t="shared" si="48"/>
        <v>41</v>
      </c>
      <c r="BP46" s="71">
        <f t="shared" si="49"/>
        <v>46</v>
      </c>
      <c r="BQ46" s="138">
        <v>750</v>
      </c>
      <c r="BR46" s="138">
        <v>662</v>
      </c>
      <c r="BS46" s="63"/>
      <c r="BT46" s="63"/>
      <c r="BU46" s="63"/>
    </row>
    <row r="47" spans="1:73" ht="18.75" customHeight="1" thickBot="1" x14ac:dyDescent="0.35">
      <c r="A47" s="67" t="s">
        <v>58</v>
      </c>
      <c r="B47" s="67" t="s">
        <v>59</v>
      </c>
      <c r="C47" s="129" t="s">
        <v>64</v>
      </c>
      <c r="D47" s="331">
        <v>33110</v>
      </c>
      <c r="E47" s="148"/>
      <c r="F47" s="16">
        <v>391.9</v>
      </c>
      <c r="G47" s="18">
        <f t="shared" si="25"/>
        <v>10</v>
      </c>
      <c r="H47" s="117">
        <f t="shared" si="26"/>
        <v>3</v>
      </c>
      <c r="I47" s="68" t="s">
        <v>285</v>
      </c>
      <c r="J47" s="69">
        <f t="shared" si="27"/>
        <v>3</v>
      </c>
      <c r="K47" s="17">
        <v>2</v>
      </c>
      <c r="L47" s="17">
        <v>0</v>
      </c>
      <c r="M47" s="17">
        <v>1</v>
      </c>
      <c r="N47" s="17">
        <v>0</v>
      </c>
      <c r="O47" s="17">
        <v>0</v>
      </c>
      <c r="P47" s="17">
        <v>0</v>
      </c>
      <c r="Q47" s="17">
        <v>0</v>
      </c>
      <c r="R47" s="17">
        <v>1</v>
      </c>
      <c r="S47" s="17">
        <v>0</v>
      </c>
      <c r="T47" s="17">
        <v>0</v>
      </c>
      <c r="U47" s="17">
        <v>0</v>
      </c>
      <c r="V47" s="157">
        <v>15671</v>
      </c>
      <c r="W47" s="157">
        <v>15671</v>
      </c>
      <c r="X47" s="84">
        <v>3</v>
      </c>
      <c r="Y47" s="84">
        <v>2</v>
      </c>
      <c r="Z47" s="84">
        <v>0</v>
      </c>
      <c r="AA47" s="168">
        <v>1</v>
      </c>
      <c r="AB47" s="168">
        <v>0</v>
      </c>
      <c r="AC47" s="168">
        <v>0</v>
      </c>
      <c r="AD47" s="88">
        <v>1</v>
      </c>
      <c r="AE47" s="88">
        <v>2</v>
      </c>
      <c r="AF47" s="88">
        <v>0</v>
      </c>
      <c r="AG47" s="80">
        <v>0</v>
      </c>
      <c r="AH47" s="89">
        <f t="shared" si="28"/>
        <v>9</v>
      </c>
      <c r="AI47" s="13">
        <f t="shared" si="29"/>
        <v>470.13</v>
      </c>
      <c r="AJ47" s="13">
        <f t="shared" si="30"/>
        <v>152</v>
      </c>
      <c r="AK47" s="18">
        <v>1</v>
      </c>
      <c r="AL47" s="13">
        <v>151</v>
      </c>
      <c r="AM47" s="50">
        <f t="shared" si="31"/>
        <v>14.103899999999999</v>
      </c>
      <c r="AN47" s="104">
        <f t="shared" si="32"/>
        <v>4.2311699999999997</v>
      </c>
      <c r="AO47" s="102">
        <f t="shared" si="33"/>
        <v>2.3976630000000001</v>
      </c>
      <c r="AP47" s="159">
        <f t="shared" si="34"/>
        <v>67.668517218641654</v>
      </c>
      <c r="AQ47" s="18">
        <f t="shared" si="35"/>
        <v>5</v>
      </c>
      <c r="AR47" s="130">
        <f t="shared" si="36"/>
        <v>8</v>
      </c>
      <c r="AS47" s="19">
        <f t="shared" si="37"/>
        <v>32.331482781358353</v>
      </c>
      <c r="AT47" s="107">
        <f t="shared" si="38"/>
        <v>62.617737843551794</v>
      </c>
      <c r="AU47" s="100">
        <f t="shared" si="39"/>
        <v>15.101177891875567</v>
      </c>
      <c r="AV47" s="276">
        <f t="shared" si="40"/>
        <v>27.182120205376016</v>
      </c>
      <c r="AW47" s="48">
        <f t="shared" si="41"/>
        <v>56.590382946618767</v>
      </c>
      <c r="AX47" s="18">
        <f t="shared" si="42"/>
        <v>5</v>
      </c>
      <c r="AY47" s="117">
        <f t="shared" si="43"/>
        <v>8</v>
      </c>
      <c r="AZ47" s="151">
        <v>3</v>
      </c>
      <c r="BA47" s="21">
        <f t="shared" si="44"/>
        <v>9.0607067351253399</v>
      </c>
      <c r="BB47" s="20">
        <v>1</v>
      </c>
      <c r="BC47" s="36"/>
      <c r="BD47" s="20">
        <v>6</v>
      </c>
      <c r="BE47" s="20">
        <f t="shared" si="45"/>
        <v>48</v>
      </c>
      <c r="BF47" s="20">
        <v>11</v>
      </c>
      <c r="BG47" s="20">
        <f t="shared" si="46"/>
        <v>88</v>
      </c>
      <c r="BH47" s="20">
        <v>1</v>
      </c>
      <c r="BI47" s="20">
        <v>11</v>
      </c>
      <c r="BJ47" s="20">
        <v>5</v>
      </c>
      <c r="BK47" s="20">
        <v>0</v>
      </c>
      <c r="BL47" s="20" t="s">
        <v>308</v>
      </c>
      <c r="BM47" s="20" t="s">
        <v>308</v>
      </c>
      <c r="BN47" s="71">
        <f t="shared" si="47"/>
        <v>28</v>
      </c>
      <c r="BO47" s="123">
        <f t="shared" si="48"/>
        <v>27</v>
      </c>
      <c r="BP47" s="71">
        <f t="shared" si="49"/>
        <v>22</v>
      </c>
      <c r="BQ47" s="138">
        <v>159</v>
      </c>
      <c r="BR47" s="138">
        <v>154</v>
      </c>
      <c r="BS47" s="63"/>
      <c r="BT47" s="63"/>
      <c r="BU47" s="63"/>
    </row>
    <row r="48" spans="1:73" ht="18.75" customHeight="1" thickBot="1" x14ac:dyDescent="0.35">
      <c r="A48" s="67" t="s">
        <v>216</v>
      </c>
      <c r="B48" s="67" t="s">
        <v>228</v>
      </c>
      <c r="C48" s="129" t="s">
        <v>244</v>
      </c>
      <c r="D48" s="331">
        <v>21250</v>
      </c>
      <c r="E48" s="148"/>
      <c r="F48" s="20">
        <v>564.4</v>
      </c>
      <c r="G48" s="18">
        <f t="shared" si="25"/>
        <v>10</v>
      </c>
      <c r="H48" s="117">
        <f t="shared" si="26"/>
        <v>5</v>
      </c>
      <c r="I48" s="68" t="s">
        <v>285</v>
      </c>
      <c r="J48" s="69">
        <f t="shared" si="27"/>
        <v>3</v>
      </c>
      <c r="K48" s="17">
        <v>5</v>
      </c>
      <c r="L48" s="17">
        <v>1</v>
      </c>
      <c r="M48" s="17">
        <v>0</v>
      </c>
      <c r="N48" s="17">
        <v>0</v>
      </c>
      <c r="O48" s="17">
        <v>0</v>
      </c>
      <c r="P48" s="17">
        <v>0</v>
      </c>
      <c r="Q48" s="17">
        <v>0</v>
      </c>
      <c r="R48" s="17">
        <v>0</v>
      </c>
      <c r="S48" s="17">
        <v>0</v>
      </c>
      <c r="T48" s="17">
        <v>0</v>
      </c>
      <c r="U48" s="17">
        <v>0</v>
      </c>
      <c r="V48" s="157">
        <v>13713</v>
      </c>
      <c r="W48" s="157">
        <v>13713</v>
      </c>
      <c r="X48" s="84">
        <v>1</v>
      </c>
      <c r="Y48" s="84">
        <v>0</v>
      </c>
      <c r="Z48" s="84">
        <v>0</v>
      </c>
      <c r="AA48" s="168">
        <v>0</v>
      </c>
      <c r="AB48" s="168">
        <v>0</v>
      </c>
      <c r="AC48" s="168">
        <v>0</v>
      </c>
      <c r="AD48" s="88">
        <v>1</v>
      </c>
      <c r="AE48" s="88">
        <v>0</v>
      </c>
      <c r="AF48" s="88">
        <v>0</v>
      </c>
      <c r="AG48" s="80">
        <v>0</v>
      </c>
      <c r="AH48" s="89">
        <f t="shared" si="28"/>
        <v>2</v>
      </c>
      <c r="AI48" s="13">
        <f t="shared" si="29"/>
        <v>411.39</v>
      </c>
      <c r="AJ48" s="13">
        <f t="shared" si="30"/>
        <v>135</v>
      </c>
      <c r="AK48" s="18">
        <v>2</v>
      </c>
      <c r="AL48" s="13">
        <v>133</v>
      </c>
      <c r="AM48" s="50">
        <f t="shared" si="31"/>
        <v>12.341700000000001</v>
      </c>
      <c r="AN48" s="104">
        <f t="shared" si="32"/>
        <v>3.7025100000000002</v>
      </c>
      <c r="AO48" s="102">
        <f t="shared" si="33"/>
        <v>2.0980890000000003</v>
      </c>
      <c r="AP48" s="159">
        <f t="shared" si="34"/>
        <v>67.184423539706856</v>
      </c>
      <c r="AQ48" s="18">
        <f t="shared" si="35"/>
        <v>5</v>
      </c>
      <c r="AR48" s="117">
        <f t="shared" si="36"/>
        <v>8</v>
      </c>
      <c r="AS48" s="19">
        <f t="shared" si="37"/>
        <v>32.815576460293158</v>
      </c>
      <c r="AT48" s="107">
        <f t="shared" si="38"/>
        <v>85.375524705882356</v>
      </c>
      <c r="AU48" s="100">
        <f t="shared" si="39"/>
        <v>4.7058823529411766</v>
      </c>
      <c r="AV48" s="277">
        <f t="shared" si="40"/>
        <v>9.4117647058823533</v>
      </c>
      <c r="AW48" s="48">
        <f t="shared" si="41"/>
        <v>88.976038814044472</v>
      </c>
      <c r="AX48" s="18">
        <f t="shared" si="42"/>
        <v>8</v>
      </c>
      <c r="AY48" s="117">
        <f t="shared" si="43"/>
        <v>20</v>
      </c>
      <c r="AZ48" s="151">
        <v>2</v>
      </c>
      <c r="BA48" s="21">
        <f t="shared" si="44"/>
        <v>9.4117647058823533</v>
      </c>
      <c r="BB48" s="20">
        <v>1</v>
      </c>
      <c r="BC48" s="36"/>
      <c r="BD48" s="20">
        <v>1</v>
      </c>
      <c r="BE48" s="20">
        <f t="shared" si="45"/>
        <v>8</v>
      </c>
      <c r="BF48" s="20">
        <v>22</v>
      </c>
      <c r="BG48" s="20">
        <f t="shared" si="46"/>
        <v>176</v>
      </c>
      <c r="BH48" s="20">
        <v>2</v>
      </c>
      <c r="BI48" s="20">
        <v>12</v>
      </c>
      <c r="BJ48" s="20">
        <v>0</v>
      </c>
      <c r="BK48" s="20">
        <v>0</v>
      </c>
      <c r="BL48" s="20" t="s">
        <v>308</v>
      </c>
      <c r="BM48" s="20" t="s">
        <v>309</v>
      </c>
      <c r="BN48" s="76">
        <f t="shared" si="47"/>
        <v>26</v>
      </c>
      <c r="BO48" s="123">
        <f t="shared" si="48"/>
        <v>36</v>
      </c>
      <c r="BP48" s="71">
        <f t="shared" si="49"/>
        <v>36</v>
      </c>
      <c r="BQ48" s="138">
        <v>79</v>
      </c>
      <c r="BR48" s="138">
        <v>83</v>
      </c>
      <c r="BS48" s="63"/>
      <c r="BT48" s="63"/>
      <c r="BU48" s="63"/>
    </row>
    <row r="49" spans="1:73" ht="18.75" customHeight="1" thickBot="1" x14ac:dyDescent="0.35">
      <c r="A49" s="67" t="s">
        <v>124</v>
      </c>
      <c r="B49" s="67" t="s">
        <v>136</v>
      </c>
      <c r="C49" s="129" t="s">
        <v>182</v>
      </c>
      <c r="D49" s="331">
        <v>10325</v>
      </c>
      <c r="E49" s="148"/>
      <c r="F49" s="16">
        <v>25.2</v>
      </c>
      <c r="G49" s="18">
        <f t="shared" si="25"/>
        <v>3</v>
      </c>
      <c r="H49" s="117">
        <f t="shared" si="26"/>
        <v>0</v>
      </c>
      <c r="I49" s="68" t="s">
        <v>283</v>
      </c>
      <c r="J49" s="69">
        <f t="shared" si="27"/>
        <v>8</v>
      </c>
      <c r="K49" s="17">
        <v>5</v>
      </c>
      <c r="L49" s="17">
        <v>1</v>
      </c>
      <c r="M49" s="17">
        <v>0</v>
      </c>
      <c r="N49" s="17">
        <v>0</v>
      </c>
      <c r="O49" s="17">
        <v>0</v>
      </c>
      <c r="P49" s="17">
        <v>0</v>
      </c>
      <c r="Q49" s="17">
        <v>0</v>
      </c>
      <c r="R49" s="17">
        <v>0</v>
      </c>
      <c r="S49" s="17">
        <v>0</v>
      </c>
      <c r="T49" s="17">
        <v>0</v>
      </c>
      <c r="U49" s="17">
        <v>0</v>
      </c>
      <c r="V49" s="157">
        <v>10560</v>
      </c>
      <c r="W49" s="157">
        <v>10560</v>
      </c>
      <c r="X49" s="84">
        <v>1</v>
      </c>
      <c r="Y49" s="84">
        <v>0</v>
      </c>
      <c r="Z49" s="84">
        <v>0</v>
      </c>
      <c r="AA49" s="168">
        <v>0</v>
      </c>
      <c r="AB49" s="168">
        <v>0</v>
      </c>
      <c r="AC49" s="168">
        <v>0</v>
      </c>
      <c r="AD49" s="88">
        <v>0</v>
      </c>
      <c r="AE49" s="88">
        <v>0</v>
      </c>
      <c r="AF49" s="88">
        <v>0</v>
      </c>
      <c r="AG49" s="80">
        <v>0</v>
      </c>
      <c r="AH49" s="89">
        <f t="shared" si="28"/>
        <v>1</v>
      </c>
      <c r="AI49" s="13">
        <f t="shared" si="29"/>
        <v>316.8</v>
      </c>
      <c r="AJ49" s="13">
        <f t="shared" si="30"/>
        <v>104</v>
      </c>
      <c r="AK49" s="18">
        <v>1</v>
      </c>
      <c r="AL49" s="13">
        <v>103</v>
      </c>
      <c r="AM49" s="50">
        <f t="shared" si="31"/>
        <v>9.5040000000000013</v>
      </c>
      <c r="AN49" s="104">
        <f t="shared" si="32"/>
        <v>2.8512000000000004</v>
      </c>
      <c r="AO49" s="102">
        <f t="shared" si="33"/>
        <v>1.6156800000000002</v>
      </c>
      <c r="AP49" s="159">
        <f t="shared" si="34"/>
        <v>67.171717171717177</v>
      </c>
      <c r="AQ49" s="18">
        <f t="shared" si="35"/>
        <v>5</v>
      </c>
      <c r="AR49" s="117">
        <f t="shared" si="36"/>
        <v>8</v>
      </c>
      <c r="AS49" s="19">
        <f t="shared" si="37"/>
        <v>32.828282828282831</v>
      </c>
      <c r="AT49" s="107">
        <f t="shared" si="38"/>
        <v>135.31118644067797</v>
      </c>
      <c r="AU49" s="100">
        <f t="shared" si="39"/>
        <v>9.6852300242130749</v>
      </c>
      <c r="AV49" s="277">
        <f t="shared" si="40"/>
        <v>9.6852300242130749</v>
      </c>
      <c r="AW49" s="48">
        <f t="shared" si="41"/>
        <v>92.842254747016668</v>
      </c>
      <c r="AX49" s="18">
        <f t="shared" si="42"/>
        <v>8</v>
      </c>
      <c r="AY49" s="117">
        <f t="shared" si="43"/>
        <v>20</v>
      </c>
      <c r="AZ49" s="151">
        <v>1</v>
      </c>
      <c r="BA49" s="21">
        <f t="shared" si="44"/>
        <v>9.6852300242130749</v>
      </c>
      <c r="BB49" s="20">
        <v>1</v>
      </c>
      <c r="BC49" s="36"/>
      <c r="BD49" s="20">
        <v>3</v>
      </c>
      <c r="BE49" s="20">
        <f t="shared" si="45"/>
        <v>24</v>
      </c>
      <c r="BF49" s="20">
        <v>4</v>
      </c>
      <c r="BG49" s="20">
        <f t="shared" si="46"/>
        <v>32</v>
      </c>
      <c r="BH49" s="20">
        <v>2</v>
      </c>
      <c r="BI49" s="20">
        <v>5</v>
      </c>
      <c r="BJ49" s="20">
        <v>0</v>
      </c>
      <c r="BK49" s="28">
        <v>0</v>
      </c>
      <c r="BL49" s="20" t="s">
        <v>308</v>
      </c>
      <c r="BM49" s="20" t="s">
        <v>308</v>
      </c>
      <c r="BN49" s="76">
        <f t="shared" si="47"/>
        <v>24</v>
      </c>
      <c r="BO49" s="123">
        <f t="shared" si="48"/>
        <v>36</v>
      </c>
      <c r="BP49" s="71">
        <f t="shared" si="49"/>
        <v>36</v>
      </c>
      <c r="BQ49" s="138">
        <v>65</v>
      </c>
      <c r="BR49" s="138">
        <v>206</v>
      </c>
    </row>
    <row r="50" spans="1:73" ht="21" customHeight="1" thickBot="1" x14ac:dyDescent="0.35">
      <c r="A50" s="67" t="s">
        <v>58</v>
      </c>
      <c r="B50" s="67" t="s">
        <v>59</v>
      </c>
      <c r="C50" s="129" t="s">
        <v>77</v>
      </c>
      <c r="D50" s="331">
        <v>281996</v>
      </c>
      <c r="E50" s="148"/>
      <c r="F50" s="23">
        <v>9258.2999999999993</v>
      </c>
      <c r="G50" s="18">
        <f t="shared" si="25"/>
        <v>10</v>
      </c>
      <c r="H50" s="117">
        <f t="shared" si="26"/>
        <v>10</v>
      </c>
      <c r="I50" s="68" t="s">
        <v>285</v>
      </c>
      <c r="J50" s="69">
        <f t="shared" si="27"/>
        <v>3</v>
      </c>
      <c r="K50" s="17">
        <v>4</v>
      </c>
      <c r="L50" s="17">
        <v>1</v>
      </c>
      <c r="M50" s="17">
        <v>4</v>
      </c>
      <c r="N50" s="17">
        <v>1</v>
      </c>
      <c r="O50" s="17">
        <v>0</v>
      </c>
      <c r="P50" s="17">
        <v>0</v>
      </c>
      <c r="Q50" s="17">
        <v>0</v>
      </c>
      <c r="R50" s="17">
        <v>0</v>
      </c>
      <c r="S50" s="17">
        <v>0</v>
      </c>
      <c r="T50" s="17">
        <v>1</v>
      </c>
      <c r="U50" s="17">
        <v>0</v>
      </c>
      <c r="V50" s="157">
        <v>120721</v>
      </c>
      <c r="W50" s="157">
        <v>120721</v>
      </c>
      <c r="X50" s="84">
        <v>19</v>
      </c>
      <c r="Y50" s="84">
        <v>30</v>
      </c>
      <c r="Z50" s="84">
        <v>0</v>
      </c>
      <c r="AA50" s="168">
        <v>6</v>
      </c>
      <c r="AB50" s="168">
        <v>13</v>
      </c>
      <c r="AC50" s="168">
        <v>0</v>
      </c>
      <c r="AD50" s="88">
        <v>14</v>
      </c>
      <c r="AE50" s="88">
        <v>5</v>
      </c>
      <c r="AF50" s="88">
        <v>1</v>
      </c>
      <c r="AG50" s="80">
        <v>3</v>
      </c>
      <c r="AH50" s="89">
        <f t="shared" si="28"/>
        <v>91</v>
      </c>
      <c r="AI50" s="13">
        <f t="shared" si="29"/>
        <v>3621.63</v>
      </c>
      <c r="AJ50" s="13">
        <f t="shared" si="30"/>
        <v>1190</v>
      </c>
      <c r="AK50" s="18">
        <v>32</v>
      </c>
      <c r="AL50" s="13">
        <v>1158</v>
      </c>
      <c r="AM50" s="50">
        <f t="shared" si="31"/>
        <v>108.6489</v>
      </c>
      <c r="AN50" s="104">
        <f t="shared" si="32"/>
        <v>32.594670000000001</v>
      </c>
      <c r="AO50" s="102">
        <f t="shared" si="33"/>
        <v>18.470312999999997</v>
      </c>
      <c r="AP50" s="159">
        <f t="shared" si="34"/>
        <v>67.141867059859777</v>
      </c>
      <c r="AQ50" s="18">
        <f t="shared" si="35"/>
        <v>5</v>
      </c>
      <c r="AR50" s="117">
        <f t="shared" si="36"/>
        <v>8</v>
      </c>
      <c r="AS50" s="19">
        <f t="shared" si="37"/>
        <v>32.858132940140209</v>
      </c>
      <c r="AT50" s="107">
        <f t="shared" si="38"/>
        <v>56.636932084143041</v>
      </c>
      <c r="AU50" s="100">
        <f t="shared" si="39"/>
        <v>17.376132994794254</v>
      </c>
      <c r="AV50" s="276">
        <f t="shared" si="40"/>
        <v>32.269961276046466</v>
      </c>
      <c r="AW50" s="48">
        <f t="shared" si="41"/>
        <v>43.02311214861642</v>
      </c>
      <c r="AX50" s="18">
        <f t="shared" si="42"/>
        <v>3</v>
      </c>
      <c r="AY50" s="117">
        <f t="shared" si="43"/>
        <v>3</v>
      </c>
      <c r="AZ50" s="151">
        <v>74</v>
      </c>
      <c r="BA50" s="21">
        <f t="shared" si="44"/>
        <v>26.241506971730093</v>
      </c>
      <c r="BB50" s="20">
        <v>2</v>
      </c>
      <c r="BC50" s="36"/>
      <c r="BD50" s="20">
        <v>9</v>
      </c>
      <c r="BE50" s="20">
        <f t="shared" si="45"/>
        <v>72</v>
      </c>
      <c r="BF50" s="20">
        <v>18</v>
      </c>
      <c r="BG50" s="20">
        <f t="shared" si="46"/>
        <v>144</v>
      </c>
      <c r="BH50" s="20">
        <v>2</v>
      </c>
      <c r="BI50" s="20">
        <v>8</v>
      </c>
      <c r="BJ50" s="20">
        <v>10</v>
      </c>
      <c r="BK50" s="20">
        <v>0</v>
      </c>
      <c r="BL50" s="20" t="s">
        <v>308</v>
      </c>
      <c r="BM50" s="20" t="s">
        <v>309</v>
      </c>
      <c r="BN50" s="71">
        <f t="shared" si="47"/>
        <v>31</v>
      </c>
      <c r="BO50" s="123">
        <f t="shared" si="48"/>
        <v>34</v>
      </c>
      <c r="BP50" s="71">
        <f t="shared" si="49"/>
        <v>24</v>
      </c>
      <c r="BQ50" s="138">
        <v>1692</v>
      </c>
      <c r="BR50" s="138">
        <v>2127</v>
      </c>
    </row>
    <row r="51" spans="1:73" ht="18.75" customHeight="1" thickBot="1" x14ac:dyDescent="0.35">
      <c r="A51" s="67" t="s">
        <v>79</v>
      </c>
      <c r="B51" s="67" t="s">
        <v>80</v>
      </c>
      <c r="C51" s="129" t="s">
        <v>84</v>
      </c>
      <c r="D51" s="331">
        <v>33610</v>
      </c>
      <c r="E51" s="148"/>
      <c r="F51" s="16">
        <v>208.1</v>
      </c>
      <c r="G51" s="18">
        <f t="shared" si="25"/>
        <v>10</v>
      </c>
      <c r="H51" s="117">
        <f t="shared" si="26"/>
        <v>3</v>
      </c>
      <c r="I51" s="68" t="s">
        <v>283</v>
      </c>
      <c r="J51" s="69">
        <f t="shared" si="27"/>
        <v>8</v>
      </c>
      <c r="K51" s="17">
        <v>11</v>
      </c>
      <c r="L51" s="17">
        <v>1</v>
      </c>
      <c r="M51" s="17">
        <v>0</v>
      </c>
      <c r="N51" s="17">
        <v>0</v>
      </c>
      <c r="O51" s="17">
        <v>0</v>
      </c>
      <c r="P51" s="17">
        <v>0</v>
      </c>
      <c r="Q51" s="17">
        <v>0</v>
      </c>
      <c r="R51" s="17">
        <v>0</v>
      </c>
      <c r="S51" s="17">
        <v>0</v>
      </c>
      <c r="T51" s="17">
        <v>0</v>
      </c>
      <c r="U51" s="17">
        <v>0</v>
      </c>
      <c r="V51" s="157">
        <v>15415</v>
      </c>
      <c r="W51" s="157">
        <v>15415</v>
      </c>
      <c r="X51" s="84">
        <v>2</v>
      </c>
      <c r="Y51" s="84">
        <v>0</v>
      </c>
      <c r="Z51" s="84">
        <v>0</v>
      </c>
      <c r="AA51" s="168">
        <v>4</v>
      </c>
      <c r="AB51" s="168">
        <v>0</v>
      </c>
      <c r="AC51" s="168">
        <v>0</v>
      </c>
      <c r="AD51" s="88">
        <v>2</v>
      </c>
      <c r="AE51" s="88">
        <v>0</v>
      </c>
      <c r="AF51" s="88">
        <v>0</v>
      </c>
      <c r="AG51" s="80">
        <v>2</v>
      </c>
      <c r="AH51" s="89">
        <f t="shared" si="28"/>
        <v>10</v>
      </c>
      <c r="AI51" s="13">
        <f t="shared" si="29"/>
        <v>462.45</v>
      </c>
      <c r="AJ51" s="13">
        <f t="shared" si="30"/>
        <v>152</v>
      </c>
      <c r="AK51" s="18">
        <v>3</v>
      </c>
      <c r="AL51" s="13">
        <v>149</v>
      </c>
      <c r="AM51" s="50">
        <f t="shared" si="31"/>
        <v>13.8735</v>
      </c>
      <c r="AN51" s="104">
        <f t="shared" si="32"/>
        <v>4.1620499999999998</v>
      </c>
      <c r="AO51" s="102">
        <f t="shared" si="33"/>
        <v>2.358495</v>
      </c>
      <c r="AP51" s="159">
        <f t="shared" si="34"/>
        <v>67.131581792626221</v>
      </c>
      <c r="AQ51" s="18">
        <f t="shared" si="35"/>
        <v>5</v>
      </c>
      <c r="AR51" s="117">
        <f t="shared" si="36"/>
        <v>8</v>
      </c>
      <c r="AS51" s="19">
        <f t="shared" si="37"/>
        <v>32.868418207373772</v>
      </c>
      <c r="AT51" s="107">
        <f t="shared" si="38"/>
        <v>60.678503421600716</v>
      </c>
      <c r="AU51" s="100">
        <f t="shared" si="39"/>
        <v>5.9506099375185961</v>
      </c>
      <c r="AV51" s="276">
        <f t="shared" si="40"/>
        <v>29.753049687592977</v>
      </c>
      <c r="AW51" s="48">
        <f t="shared" si="41"/>
        <v>50.966078578330098</v>
      </c>
      <c r="AX51" s="18">
        <f t="shared" si="42"/>
        <v>5</v>
      </c>
      <c r="AY51" s="117">
        <f t="shared" si="43"/>
        <v>8</v>
      </c>
      <c r="AZ51" s="151">
        <v>0</v>
      </c>
      <c r="BA51" s="21">
        <f t="shared" si="44"/>
        <v>0</v>
      </c>
      <c r="BB51" s="155">
        <v>1</v>
      </c>
      <c r="BC51" s="36"/>
      <c r="BD51" s="20">
        <v>4</v>
      </c>
      <c r="BE51" s="20">
        <f t="shared" si="45"/>
        <v>32</v>
      </c>
      <c r="BF51" s="20">
        <v>9</v>
      </c>
      <c r="BG51" s="20">
        <f t="shared" si="46"/>
        <v>72</v>
      </c>
      <c r="BH51" s="20">
        <v>0</v>
      </c>
      <c r="BI51" s="20">
        <v>32</v>
      </c>
      <c r="BJ51" s="20">
        <v>0</v>
      </c>
      <c r="BK51" s="20">
        <v>0</v>
      </c>
      <c r="BL51" s="20" t="s">
        <v>308</v>
      </c>
      <c r="BM51" s="20" t="s">
        <v>357</v>
      </c>
      <c r="BN51" s="71">
        <f t="shared" si="47"/>
        <v>28</v>
      </c>
      <c r="BO51" s="123">
        <f t="shared" si="48"/>
        <v>27</v>
      </c>
      <c r="BP51" s="71">
        <f t="shared" si="49"/>
        <v>27</v>
      </c>
      <c r="BQ51" s="138">
        <v>55</v>
      </c>
      <c r="BR51" s="138">
        <v>131</v>
      </c>
      <c r="BS51" s="63"/>
      <c r="BT51" s="63"/>
      <c r="BU51" s="63"/>
    </row>
    <row r="52" spans="1:73" ht="18.75" customHeight="1" thickBot="1" x14ac:dyDescent="0.35">
      <c r="A52" s="67" t="s">
        <v>2</v>
      </c>
      <c r="B52" s="67" t="s">
        <v>3</v>
      </c>
      <c r="C52" s="129" t="s">
        <v>34</v>
      </c>
      <c r="D52" s="331">
        <v>10164</v>
      </c>
      <c r="E52" s="148"/>
      <c r="F52" s="16">
        <v>76.5</v>
      </c>
      <c r="G52" s="18">
        <f t="shared" si="25"/>
        <v>8</v>
      </c>
      <c r="H52" s="117">
        <f t="shared" si="26"/>
        <v>0</v>
      </c>
      <c r="I52" s="68" t="s">
        <v>282</v>
      </c>
      <c r="J52" s="69">
        <f t="shared" si="27"/>
        <v>10</v>
      </c>
      <c r="K52" s="24">
        <v>3</v>
      </c>
      <c r="L52" s="24">
        <v>0</v>
      </c>
      <c r="M52" s="24">
        <v>0</v>
      </c>
      <c r="N52" s="24">
        <v>0</v>
      </c>
      <c r="O52" s="24">
        <v>0</v>
      </c>
      <c r="P52" s="24">
        <v>0</v>
      </c>
      <c r="Q52" s="24">
        <v>0</v>
      </c>
      <c r="R52" s="17">
        <v>0</v>
      </c>
      <c r="S52" s="24">
        <v>0</v>
      </c>
      <c r="T52" s="24">
        <v>0</v>
      </c>
      <c r="U52" s="24">
        <v>0</v>
      </c>
      <c r="V52" s="157">
        <v>7980</v>
      </c>
      <c r="W52" s="157">
        <v>7980</v>
      </c>
      <c r="X52" s="84">
        <v>1</v>
      </c>
      <c r="Y52" s="84">
        <v>0</v>
      </c>
      <c r="Z52" s="84">
        <v>0</v>
      </c>
      <c r="AA52" s="168">
        <v>0</v>
      </c>
      <c r="AB52" s="168">
        <v>0</v>
      </c>
      <c r="AC52" s="168">
        <v>0</v>
      </c>
      <c r="AD52" s="88">
        <v>2</v>
      </c>
      <c r="AE52" s="88">
        <v>0</v>
      </c>
      <c r="AF52" s="88">
        <v>0</v>
      </c>
      <c r="AG52" s="80">
        <v>0</v>
      </c>
      <c r="AH52" s="89">
        <f t="shared" si="28"/>
        <v>3</v>
      </c>
      <c r="AI52" s="13">
        <f t="shared" si="29"/>
        <v>239.4</v>
      </c>
      <c r="AJ52" s="13">
        <f t="shared" si="30"/>
        <v>79</v>
      </c>
      <c r="AK52" s="18">
        <v>0</v>
      </c>
      <c r="AL52" s="13">
        <v>79</v>
      </c>
      <c r="AM52" s="50">
        <f t="shared" si="31"/>
        <v>7.1820000000000004</v>
      </c>
      <c r="AN52" s="104">
        <f t="shared" si="32"/>
        <v>2.1546000000000003</v>
      </c>
      <c r="AO52" s="102">
        <f t="shared" si="33"/>
        <v>1.2209400000000001</v>
      </c>
      <c r="AP52" s="159">
        <f t="shared" si="34"/>
        <v>67.000835421888056</v>
      </c>
      <c r="AQ52" s="18">
        <f t="shared" si="35"/>
        <v>5</v>
      </c>
      <c r="AR52" s="130">
        <f t="shared" si="36"/>
        <v>8</v>
      </c>
      <c r="AS52" s="19">
        <f t="shared" si="37"/>
        <v>32.999164578111944</v>
      </c>
      <c r="AT52" s="107">
        <f t="shared" si="38"/>
        <v>103.87190082644629</v>
      </c>
      <c r="AU52" s="100">
        <f t="shared" si="39"/>
        <v>9.8386462022825647</v>
      </c>
      <c r="AV52" s="276">
        <f t="shared" si="40"/>
        <v>29.515938606847698</v>
      </c>
      <c r="AW52" s="48">
        <f t="shared" si="41"/>
        <v>71.584289521990911</v>
      </c>
      <c r="AX52" s="18">
        <f t="shared" si="42"/>
        <v>5</v>
      </c>
      <c r="AY52" s="117">
        <f t="shared" si="43"/>
        <v>8</v>
      </c>
      <c r="AZ52" s="151">
        <v>0</v>
      </c>
      <c r="BA52" s="21">
        <f t="shared" si="44"/>
        <v>0</v>
      </c>
      <c r="BB52" s="20">
        <v>0</v>
      </c>
      <c r="BC52" s="36" t="s">
        <v>363</v>
      </c>
      <c r="BD52" s="20">
        <v>2</v>
      </c>
      <c r="BE52" s="20">
        <f t="shared" si="45"/>
        <v>16</v>
      </c>
      <c r="BF52" s="20">
        <v>6</v>
      </c>
      <c r="BG52" s="20">
        <f t="shared" si="46"/>
        <v>48</v>
      </c>
      <c r="BH52" s="20">
        <v>0</v>
      </c>
      <c r="BI52" s="20">
        <v>10</v>
      </c>
      <c r="BJ52" s="20">
        <v>0</v>
      </c>
      <c r="BK52" s="20">
        <v>0</v>
      </c>
      <c r="BL52" s="20" t="s">
        <v>356</v>
      </c>
      <c r="BM52" s="20" t="s">
        <v>357</v>
      </c>
      <c r="BN52" s="71">
        <f t="shared" si="47"/>
        <v>28</v>
      </c>
      <c r="BO52" s="123">
        <f t="shared" si="48"/>
        <v>26</v>
      </c>
      <c r="BP52" s="71">
        <f t="shared" si="49"/>
        <v>26</v>
      </c>
      <c r="BQ52" s="138">
        <v>59</v>
      </c>
      <c r="BR52" s="138">
        <v>77</v>
      </c>
      <c r="BS52" s="63"/>
      <c r="BT52" s="63"/>
      <c r="BU52" s="63"/>
    </row>
    <row r="53" spans="1:73" ht="18.75" customHeight="1" thickBot="1" x14ac:dyDescent="0.35">
      <c r="A53" s="67" t="s">
        <v>216</v>
      </c>
      <c r="B53" s="67" t="s">
        <v>245</v>
      </c>
      <c r="C53" s="129" t="s">
        <v>266</v>
      </c>
      <c r="D53" s="331">
        <v>19336</v>
      </c>
      <c r="E53" s="148"/>
      <c r="F53" s="20">
        <v>302.39999999999998</v>
      </c>
      <c r="G53" s="18">
        <f t="shared" si="25"/>
        <v>10</v>
      </c>
      <c r="H53" s="117">
        <f t="shared" si="26"/>
        <v>3</v>
      </c>
      <c r="I53" s="68" t="s">
        <v>284</v>
      </c>
      <c r="J53" s="69">
        <f t="shared" si="27"/>
        <v>5</v>
      </c>
      <c r="K53" s="17">
        <v>1</v>
      </c>
      <c r="L53" s="17">
        <v>1</v>
      </c>
      <c r="M53" s="17">
        <v>0</v>
      </c>
      <c r="N53" s="17">
        <v>1</v>
      </c>
      <c r="O53" s="17">
        <v>0</v>
      </c>
      <c r="P53" s="17">
        <v>0</v>
      </c>
      <c r="Q53" s="17">
        <v>0</v>
      </c>
      <c r="R53" s="17">
        <v>0</v>
      </c>
      <c r="S53" s="17">
        <v>0</v>
      </c>
      <c r="T53" s="17">
        <v>0</v>
      </c>
      <c r="U53" s="17">
        <v>0</v>
      </c>
      <c r="V53" s="157">
        <v>8441</v>
      </c>
      <c r="W53" s="157">
        <v>8441</v>
      </c>
      <c r="X53" s="84">
        <v>1</v>
      </c>
      <c r="Y53" s="84">
        <v>0</v>
      </c>
      <c r="Z53" s="84">
        <v>0</v>
      </c>
      <c r="AA53" s="168">
        <v>0</v>
      </c>
      <c r="AB53" s="168">
        <v>0</v>
      </c>
      <c r="AC53" s="168">
        <v>0</v>
      </c>
      <c r="AD53" s="88">
        <v>0</v>
      </c>
      <c r="AE53" s="88">
        <v>0</v>
      </c>
      <c r="AF53" s="88">
        <v>0</v>
      </c>
      <c r="AG53" s="80">
        <v>0</v>
      </c>
      <c r="AH53" s="89">
        <f t="shared" si="28"/>
        <v>1</v>
      </c>
      <c r="AI53" s="13">
        <f t="shared" si="29"/>
        <v>253.23</v>
      </c>
      <c r="AJ53" s="13">
        <f t="shared" si="30"/>
        <v>85</v>
      </c>
      <c r="AK53" s="18">
        <v>1</v>
      </c>
      <c r="AL53" s="13">
        <v>84</v>
      </c>
      <c r="AM53" s="50">
        <f t="shared" si="31"/>
        <v>7.5968999999999998</v>
      </c>
      <c r="AN53" s="104">
        <f t="shared" si="32"/>
        <v>2.2790699999999999</v>
      </c>
      <c r="AO53" s="102">
        <f t="shared" si="33"/>
        <v>1.2914730000000001</v>
      </c>
      <c r="AP53" s="159">
        <f t="shared" si="34"/>
        <v>66.433676894522762</v>
      </c>
      <c r="AQ53" s="18">
        <f t="shared" si="35"/>
        <v>5</v>
      </c>
      <c r="AR53" s="117">
        <f t="shared" si="36"/>
        <v>8</v>
      </c>
      <c r="AS53" s="19">
        <f t="shared" si="37"/>
        <v>33.566323105477238</v>
      </c>
      <c r="AT53" s="107">
        <f t="shared" si="38"/>
        <v>57.754670045510956</v>
      </c>
      <c r="AU53" s="100">
        <f t="shared" si="39"/>
        <v>5.1717004551096402</v>
      </c>
      <c r="AV53" s="277">
        <f t="shared" si="40"/>
        <v>5.1717004551096402</v>
      </c>
      <c r="AW53" s="48">
        <f t="shared" si="41"/>
        <v>91.045398664671936</v>
      </c>
      <c r="AX53" s="18">
        <f t="shared" si="42"/>
        <v>8</v>
      </c>
      <c r="AY53" s="117">
        <f t="shared" si="43"/>
        <v>20</v>
      </c>
      <c r="AZ53" s="151">
        <v>2</v>
      </c>
      <c r="BA53" s="21">
        <f t="shared" si="44"/>
        <v>10.34340091021928</v>
      </c>
      <c r="BB53" s="20">
        <v>1</v>
      </c>
      <c r="BC53" s="36"/>
      <c r="BD53" s="20">
        <v>2</v>
      </c>
      <c r="BE53" s="20">
        <f t="shared" si="45"/>
        <v>16</v>
      </c>
      <c r="BF53" s="20">
        <v>8</v>
      </c>
      <c r="BG53" s="20">
        <f t="shared" si="46"/>
        <v>64</v>
      </c>
      <c r="BH53" s="20">
        <v>1</v>
      </c>
      <c r="BI53" s="20">
        <v>11</v>
      </c>
      <c r="BJ53" s="20">
        <v>5</v>
      </c>
      <c r="BK53" s="20">
        <v>0</v>
      </c>
      <c r="BL53" s="20" t="s">
        <v>308</v>
      </c>
      <c r="BM53" s="20" t="s">
        <v>309</v>
      </c>
      <c r="BN53" s="71">
        <f t="shared" si="47"/>
        <v>33</v>
      </c>
      <c r="BO53" s="123">
        <f t="shared" si="48"/>
        <v>41</v>
      </c>
      <c r="BP53" s="71">
        <f t="shared" si="49"/>
        <v>36</v>
      </c>
      <c r="BQ53" s="138">
        <v>105</v>
      </c>
      <c r="BR53" s="138">
        <v>178</v>
      </c>
      <c r="BS53" s="63"/>
      <c r="BT53" s="63"/>
      <c r="BU53" s="63"/>
    </row>
    <row r="54" spans="1:73" ht="18.75" customHeight="1" thickBot="1" x14ac:dyDescent="0.35">
      <c r="A54" s="67" t="s">
        <v>216</v>
      </c>
      <c r="B54" s="67" t="s">
        <v>228</v>
      </c>
      <c r="C54" s="129" t="s">
        <v>234</v>
      </c>
      <c r="D54" s="331">
        <v>9747</v>
      </c>
      <c r="E54" s="148"/>
      <c r="F54" s="20">
        <v>449.2</v>
      </c>
      <c r="G54" s="18">
        <f t="shared" si="25"/>
        <v>10</v>
      </c>
      <c r="H54" s="117">
        <f t="shared" si="26"/>
        <v>3</v>
      </c>
      <c r="I54" s="68" t="s">
        <v>283</v>
      </c>
      <c r="J54" s="69">
        <f t="shared" si="27"/>
        <v>8</v>
      </c>
      <c r="K54" s="17">
        <v>3</v>
      </c>
      <c r="L54" s="17">
        <v>0</v>
      </c>
      <c r="M54" s="17">
        <v>0</v>
      </c>
      <c r="N54" s="17">
        <v>0</v>
      </c>
      <c r="O54" s="17">
        <v>0</v>
      </c>
      <c r="P54" s="17">
        <v>0</v>
      </c>
      <c r="Q54" s="17">
        <v>0</v>
      </c>
      <c r="R54" s="17">
        <v>0</v>
      </c>
      <c r="S54" s="17">
        <v>0</v>
      </c>
      <c r="T54" s="17">
        <v>0</v>
      </c>
      <c r="U54" s="17">
        <v>0</v>
      </c>
      <c r="V54" s="157">
        <v>6249</v>
      </c>
      <c r="W54" s="157">
        <v>6249</v>
      </c>
      <c r="X54" s="84">
        <v>1</v>
      </c>
      <c r="Y54" s="84">
        <v>0</v>
      </c>
      <c r="Z54" s="84">
        <v>0</v>
      </c>
      <c r="AA54" s="168">
        <v>1</v>
      </c>
      <c r="AB54" s="168">
        <v>0</v>
      </c>
      <c r="AC54" s="168">
        <v>0</v>
      </c>
      <c r="AD54" s="88">
        <v>0</v>
      </c>
      <c r="AE54" s="88">
        <v>0</v>
      </c>
      <c r="AF54" s="88">
        <v>0</v>
      </c>
      <c r="AG54" s="80">
        <v>0</v>
      </c>
      <c r="AH54" s="89">
        <f t="shared" si="28"/>
        <v>2</v>
      </c>
      <c r="AI54" s="13">
        <f t="shared" si="29"/>
        <v>187.47</v>
      </c>
      <c r="AJ54" s="13">
        <f t="shared" si="30"/>
        <v>63</v>
      </c>
      <c r="AK54" s="18">
        <v>1</v>
      </c>
      <c r="AL54" s="13">
        <v>62</v>
      </c>
      <c r="AM54" s="50">
        <f t="shared" si="31"/>
        <v>5.6240999999999994</v>
      </c>
      <c r="AN54" s="104">
        <f t="shared" si="32"/>
        <v>1.6872299999999998</v>
      </c>
      <c r="AO54" s="102">
        <f t="shared" si="33"/>
        <v>0.95609699999999986</v>
      </c>
      <c r="AP54" s="159">
        <f t="shared" si="34"/>
        <v>66.394623139702347</v>
      </c>
      <c r="AQ54" s="18">
        <f t="shared" si="35"/>
        <v>5</v>
      </c>
      <c r="AR54" s="117">
        <f t="shared" si="36"/>
        <v>8</v>
      </c>
      <c r="AS54" s="19">
        <f t="shared" si="37"/>
        <v>33.605376860297646</v>
      </c>
      <c r="AT54" s="107">
        <f t="shared" si="38"/>
        <v>84.82022160664819</v>
      </c>
      <c r="AU54" s="100">
        <f t="shared" si="39"/>
        <v>10.259567046270648</v>
      </c>
      <c r="AV54" s="277">
        <f t="shared" si="40"/>
        <v>20.519134092541297</v>
      </c>
      <c r="AW54" s="48">
        <f t="shared" si="41"/>
        <v>75.808676629379363</v>
      </c>
      <c r="AX54" s="18">
        <f t="shared" si="42"/>
        <v>8</v>
      </c>
      <c r="AY54" s="117">
        <f t="shared" si="43"/>
        <v>20</v>
      </c>
      <c r="AZ54" s="151">
        <v>0</v>
      </c>
      <c r="BA54" s="21">
        <f t="shared" si="44"/>
        <v>0</v>
      </c>
      <c r="BB54" s="20">
        <v>0</v>
      </c>
      <c r="BC54" s="36"/>
      <c r="BD54" s="20">
        <v>1</v>
      </c>
      <c r="BE54" s="20">
        <f t="shared" si="45"/>
        <v>8</v>
      </c>
      <c r="BF54" s="20">
        <v>6</v>
      </c>
      <c r="BG54" s="20">
        <f t="shared" si="46"/>
        <v>48</v>
      </c>
      <c r="BH54" s="20">
        <v>0</v>
      </c>
      <c r="BI54" s="20">
        <v>8</v>
      </c>
      <c r="BJ54" s="20">
        <v>0</v>
      </c>
      <c r="BK54" s="20">
        <v>0</v>
      </c>
      <c r="BL54" s="20" t="s">
        <v>308</v>
      </c>
      <c r="BM54" s="20" t="s">
        <v>309</v>
      </c>
      <c r="BN54" s="76">
        <f t="shared" si="47"/>
        <v>31</v>
      </c>
      <c r="BO54" s="122">
        <f t="shared" si="48"/>
        <v>39</v>
      </c>
      <c r="BP54" s="71">
        <f t="shared" si="49"/>
        <v>39</v>
      </c>
      <c r="BQ54" s="138">
        <v>24</v>
      </c>
      <c r="BR54" s="138">
        <v>35</v>
      </c>
    </row>
    <row r="55" spans="1:73" ht="18.75" customHeight="1" thickBot="1" x14ac:dyDescent="0.35">
      <c r="A55" s="67" t="s">
        <v>58</v>
      </c>
      <c r="B55" s="67" t="s">
        <v>59</v>
      </c>
      <c r="C55" s="129" t="s">
        <v>67</v>
      </c>
      <c r="D55" s="331">
        <v>128263</v>
      </c>
      <c r="E55" s="148"/>
      <c r="F55" s="23">
        <v>3867.5</v>
      </c>
      <c r="G55" s="18">
        <f t="shared" si="25"/>
        <v>10</v>
      </c>
      <c r="H55" s="117">
        <f t="shared" si="26"/>
        <v>10</v>
      </c>
      <c r="I55" s="68" t="s">
        <v>285</v>
      </c>
      <c r="J55" s="69">
        <f t="shared" si="27"/>
        <v>3</v>
      </c>
      <c r="K55" s="17">
        <v>2</v>
      </c>
      <c r="L55" s="17">
        <v>1</v>
      </c>
      <c r="M55" s="17">
        <v>1</v>
      </c>
      <c r="N55" s="17">
        <v>0</v>
      </c>
      <c r="O55" s="17">
        <v>0</v>
      </c>
      <c r="P55" s="17">
        <v>0</v>
      </c>
      <c r="Q55" s="17">
        <v>0</v>
      </c>
      <c r="R55" s="17">
        <v>0</v>
      </c>
      <c r="S55" s="17">
        <v>0</v>
      </c>
      <c r="T55" s="17">
        <v>0</v>
      </c>
      <c r="U55" s="17">
        <v>0</v>
      </c>
      <c r="V55" s="157">
        <v>54926</v>
      </c>
      <c r="W55" s="157">
        <v>54926</v>
      </c>
      <c r="X55" s="84">
        <v>13</v>
      </c>
      <c r="Y55" s="84">
        <v>0</v>
      </c>
      <c r="Z55" s="84">
        <v>0</v>
      </c>
      <c r="AA55" s="168">
        <v>1</v>
      </c>
      <c r="AB55" s="168">
        <v>0</v>
      </c>
      <c r="AC55" s="168">
        <v>0</v>
      </c>
      <c r="AD55" s="88">
        <v>5</v>
      </c>
      <c r="AE55" s="88">
        <v>0</v>
      </c>
      <c r="AF55" s="88">
        <v>0</v>
      </c>
      <c r="AG55" s="80">
        <v>1</v>
      </c>
      <c r="AH55" s="89">
        <f t="shared" si="28"/>
        <v>20</v>
      </c>
      <c r="AI55" s="13">
        <f t="shared" si="29"/>
        <v>1647.78</v>
      </c>
      <c r="AJ55" s="13">
        <f t="shared" si="30"/>
        <v>554</v>
      </c>
      <c r="AK55" s="18">
        <v>9</v>
      </c>
      <c r="AL55" s="13">
        <v>545</v>
      </c>
      <c r="AM55" s="50">
        <f t="shared" si="31"/>
        <v>49.433399999999999</v>
      </c>
      <c r="AN55" s="104">
        <f t="shared" si="32"/>
        <v>14.830019999999999</v>
      </c>
      <c r="AO55" s="102">
        <f t="shared" si="33"/>
        <v>8.4036779999999993</v>
      </c>
      <c r="AP55" s="159">
        <f t="shared" si="34"/>
        <v>66.379006906261765</v>
      </c>
      <c r="AQ55" s="18">
        <f t="shared" si="35"/>
        <v>5</v>
      </c>
      <c r="AR55" s="117">
        <f t="shared" si="36"/>
        <v>8</v>
      </c>
      <c r="AS55" s="19">
        <f t="shared" si="37"/>
        <v>33.620993093738242</v>
      </c>
      <c r="AT55" s="107">
        <f t="shared" si="38"/>
        <v>56.654762480216426</v>
      </c>
      <c r="AU55" s="100">
        <f t="shared" si="39"/>
        <v>10.135424869214038</v>
      </c>
      <c r="AV55" s="277">
        <f t="shared" si="40"/>
        <v>15.592961337252364</v>
      </c>
      <c r="AW55" s="48">
        <f t="shared" si="41"/>
        <v>72.477227589300469</v>
      </c>
      <c r="AX55" s="18">
        <f t="shared" si="42"/>
        <v>5</v>
      </c>
      <c r="AY55" s="117">
        <f t="shared" si="43"/>
        <v>8</v>
      </c>
      <c r="AZ55" s="151">
        <v>35</v>
      </c>
      <c r="BA55" s="21">
        <f t="shared" si="44"/>
        <v>27.28768234019164</v>
      </c>
      <c r="BB55" s="20">
        <v>2</v>
      </c>
      <c r="BC55" s="36"/>
      <c r="BD55" s="20">
        <v>27</v>
      </c>
      <c r="BE55" s="20">
        <f t="shared" si="45"/>
        <v>216</v>
      </c>
      <c r="BF55" s="20">
        <v>26</v>
      </c>
      <c r="BG55" s="20">
        <f t="shared" si="46"/>
        <v>208</v>
      </c>
      <c r="BH55" s="20">
        <v>0</v>
      </c>
      <c r="BI55" s="20">
        <v>3</v>
      </c>
      <c r="BJ55" s="20">
        <v>10</v>
      </c>
      <c r="BK55" s="20">
        <v>0</v>
      </c>
      <c r="BL55" s="20" t="s">
        <v>356</v>
      </c>
      <c r="BM55" s="20" t="s">
        <v>356</v>
      </c>
      <c r="BN55" s="71">
        <f t="shared" si="47"/>
        <v>33</v>
      </c>
      <c r="BO55" s="123">
        <f t="shared" si="48"/>
        <v>39</v>
      </c>
      <c r="BP55" s="71">
        <f t="shared" si="49"/>
        <v>29</v>
      </c>
      <c r="BQ55" s="138">
        <v>564</v>
      </c>
      <c r="BR55" s="138">
        <v>503</v>
      </c>
    </row>
    <row r="56" spans="1:73" ht="19.5" thickBot="1" x14ac:dyDescent="0.35">
      <c r="A56" s="67" t="s">
        <v>124</v>
      </c>
      <c r="B56" s="67" t="s">
        <v>145</v>
      </c>
      <c r="C56" s="129" t="s">
        <v>154</v>
      </c>
      <c r="D56" s="331">
        <v>12198</v>
      </c>
      <c r="E56" s="148"/>
      <c r="F56" s="16">
        <v>311.7</v>
      </c>
      <c r="G56" s="18">
        <f t="shared" si="25"/>
        <v>10</v>
      </c>
      <c r="H56" s="117">
        <f t="shared" si="26"/>
        <v>3</v>
      </c>
      <c r="I56" s="68" t="s">
        <v>282</v>
      </c>
      <c r="J56" s="69">
        <f t="shared" si="27"/>
        <v>10</v>
      </c>
      <c r="K56" s="17">
        <v>4</v>
      </c>
      <c r="L56" s="17">
        <v>1</v>
      </c>
      <c r="M56" s="17">
        <v>0</v>
      </c>
      <c r="N56" s="17">
        <v>0</v>
      </c>
      <c r="O56" s="17">
        <v>0</v>
      </c>
      <c r="P56" s="17">
        <v>0</v>
      </c>
      <c r="Q56" s="17">
        <v>0</v>
      </c>
      <c r="R56" s="17">
        <v>0</v>
      </c>
      <c r="S56" s="17">
        <v>0</v>
      </c>
      <c r="T56" s="17">
        <v>0</v>
      </c>
      <c r="U56" s="17">
        <v>0</v>
      </c>
      <c r="V56" s="157">
        <v>9585</v>
      </c>
      <c r="W56" s="157">
        <v>9585</v>
      </c>
      <c r="X56" s="165">
        <v>2</v>
      </c>
      <c r="Y56" s="165">
        <v>0</v>
      </c>
      <c r="Z56" s="165">
        <v>0</v>
      </c>
      <c r="AA56" s="209">
        <v>1</v>
      </c>
      <c r="AB56" s="209">
        <v>0</v>
      </c>
      <c r="AC56" s="209">
        <v>0</v>
      </c>
      <c r="AD56" s="166">
        <v>0</v>
      </c>
      <c r="AE56" s="166">
        <v>0</v>
      </c>
      <c r="AF56" s="166">
        <v>0</v>
      </c>
      <c r="AG56" s="167">
        <v>0</v>
      </c>
      <c r="AH56" s="89">
        <f t="shared" si="28"/>
        <v>3</v>
      </c>
      <c r="AI56" s="13">
        <f t="shared" si="29"/>
        <v>287.55</v>
      </c>
      <c r="AJ56" s="13">
        <f t="shared" si="30"/>
        <v>97</v>
      </c>
      <c r="AK56" s="18">
        <v>4</v>
      </c>
      <c r="AL56" s="13">
        <v>93</v>
      </c>
      <c r="AM56" s="50">
        <f t="shared" si="31"/>
        <v>8.6265000000000001</v>
      </c>
      <c r="AN56" s="104">
        <f t="shared" si="32"/>
        <v>2.5879500000000002</v>
      </c>
      <c r="AO56" s="102">
        <f t="shared" si="33"/>
        <v>1.4665049999999999</v>
      </c>
      <c r="AP56" s="159">
        <f t="shared" si="34"/>
        <v>66.266736219787873</v>
      </c>
      <c r="AQ56" s="18">
        <f t="shared" si="35"/>
        <v>5</v>
      </c>
      <c r="AR56" s="130">
        <f t="shared" si="36"/>
        <v>8</v>
      </c>
      <c r="AS56" s="19">
        <f t="shared" si="37"/>
        <v>33.733263780212134</v>
      </c>
      <c r="AT56" s="107">
        <f t="shared" si="38"/>
        <v>103.95929660600098</v>
      </c>
      <c r="AU56" s="100">
        <f t="shared" si="39"/>
        <v>16.396130513198887</v>
      </c>
      <c r="AV56" s="276">
        <f t="shared" si="40"/>
        <v>24.594195769798326</v>
      </c>
      <c r="AW56" s="48">
        <f t="shared" si="41"/>
        <v>76.342475783566783</v>
      </c>
      <c r="AX56" s="18">
        <f t="shared" si="42"/>
        <v>8</v>
      </c>
      <c r="AY56" s="117">
        <f t="shared" si="43"/>
        <v>20</v>
      </c>
      <c r="AZ56" s="151">
        <v>0</v>
      </c>
      <c r="BA56" s="21">
        <f t="shared" si="44"/>
        <v>0</v>
      </c>
      <c r="BB56" s="20">
        <v>1</v>
      </c>
      <c r="BC56" s="36" t="s">
        <v>318</v>
      </c>
      <c r="BD56" s="20">
        <v>5</v>
      </c>
      <c r="BE56" s="20">
        <f t="shared" si="45"/>
        <v>40</v>
      </c>
      <c r="BF56" s="20">
        <v>5</v>
      </c>
      <c r="BG56" s="20">
        <f t="shared" si="46"/>
        <v>40</v>
      </c>
      <c r="BH56" s="28">
        <v>0</v>
      </c>
      <c r="BI56" s="28">
        <v>5</v>
      </c>
      <c r="BJ56" s="28">
        <v>0</v>
      </c>
      <c r="BK56" s="20">
        <v>0</v>
      </c>
      <c r="BL56" s="28" t="s">
        <v>308</v>
      </c>
      <c r="BM56" s="28" t="s">
        <v>308</v>
      </c>
      <c r="BN56" s="114">
        <f t="shared" si="47"/>
        <v>33</v>
      </c>
      <c r="BO56" s="121">
        <f t="shared" si="48"/>
        <v>41</v>
      </c>
      <c r="BP56" s="114">
        <f t="shared" si="49"/>
        <v>41</v>
      </c>
      <c r="BQ56" s="137">
        <v>37</v>
      </c>
      <c r="BR56" s="137">
        <v>116</v>
      </c>
      <c r="BS56" s="63"/>
      <c r="BT56" s="63"/>
      <c r="BU56" s="63"/>
    </row>
    <row r="57" spans="1:73" ht="19.5" thickBot="1" x14ac:dyDescent="0.35">
      <c r="A57" s="67" t="s">
        <v>124</v>
      </c>
      <c r="B57" s="67" t="s">
        <v>145</v>
      </c>
      <c r="C57" s="129" t="s">
        <v>158</v>
      </c>
      <c r="D57" s="331">
        <v>4683</v>
      </c>
      <c r="E57" s="148"/>
      <c r="F57" s="16">
        <v>71.5</v>
      </c>
      <c r="G57" s="18">
        <f t="shared" si="25"/>
        <v>5</v>
      </c>
      <c r="H57" s="117">
        <f t="shared" si="26"/>
        <v>0</v>
      </c>
      <c r="I57" s="68" t="s">
        <v>282</v>
      </c>
      <c r="J57" s="69">
        <f t="shared" si="27"/>
        <v>10</v>
      </c>
      <c r="K57" s="17">
        <v>2</v>
      </c>
      <c r="L57" s="17">
        <v>1</v>
      </c>
      <c r="M57" s="17">
        <v>0</v>
      </c>
      <c r="N57" s="17">
        <v>0</v>
      </c>
      <c r="O57" s="17">
        <v>0</v>
      </c>
      <c r="P57" s="17">
        <v>0</v>
      </c>
      <c r="Q57" s="17">
        <v>0</v>
      </c>
      <c r="R57" s="17">
        <v>0</v>
      </c>
      <c r="S57" s="17">
        <v>0</v>
      </c>
      <c r="T57" s="17">
        <v>0</v>
      </c>
      <c r="U57" s="17">
        <v>0</v>
      </c>
      <c r="V57" s="157">
        <v>5924</v>
      </c>
      <c r="W57" s="157">
        <v>5924</v>
      </c>
      <c r="X57" s="186">
        <v>1</v>
      </c>
      <c r="Y57" s="186">
        <v>0</v>
      </c>
      <c r="Z57" s="186">
        <v>0</v>
      </c>
      <c r="AA57" s="190">
        <v>0</v>
      </c>
      <c r="AB57" s="190">
        <v>0</v>
      </c>
      <c r="AC57" s="190">
        <v>0</v>
      </c>
      <c r="AD57" s="188">
        <v>0</v>
      </c>
      <c r="AE57" s="188">
        <v>0</v>
      </c>
      <c r="AF57" s="188">
        <v>0</v>
      </c>
      <c r="AG57" s="189">
        <v>0</v>
      </c>
      <c r="AH57" s="89">
        <f t="shared" si="28"/>
        <v>1</v>
      </c>
      <c r="AI57" s="13">
        <f t="shared" si="29"/>
        <v>177.72</v>
      </c>
      <c r="AJ57" s="13">
        <f t="shared" si="30"/>
        <v>60</v>
      </c>
      <c r="AK57" s="18">
        <v>1</v>
      </c>
      <c r="AL57" s="13">
        <v>59</v>
      </c>
      <c r="AM57" s="50">
        <f t="shared" si="31"/>
        <v>5.3315999999999999</v>
      </c>
      <c r="AN57" s="104">
        <f t="shared" si="32"/>
        <v>1.59948</v>
      </c>
      <c r="AO57" s="102">
        <f t="shared" si="33"/>
        <v>0.90637199999999996</v>
      </c>
      <c r="AP57" s="159">
        <f t="shared" si="34"/>
        <v>66.239027683997293</v>
      </c>
      <c r="AQ57" s="18">
        <f t="shared" si="35"/>
        <v>5</v>
      </c>
      <c r="AR57" s="117">
        <f t="shared" si="36"/>
        <v>8</v>
      </c>
      <c r="AS57" s="19">
        <f t="shared" si="37"/>
        <v>33.7609723160027</v>
      </c>
      <c r="AT57" s="107">
        <f t="shared" si="38"/>
        <v>167.3596412556054</v>
      </c>
      <c r="AU57" s="100">
        <f t="shared" si="39"/>
        <v>21.353833013025838</v>
      </c>
      <c r="AV57" s="277">
        <f t="shared" si="40"/>
        <v>21.353833013025838</v>
      </c>
      <c r="AW57" s="48">
        <f t="shared" si="41"/>
        <v>87.240751203324749</v>
      </c>
      <c r="AX57" s="18">
        <f t="shared" si="42"/>
        <v>8</v>
      </c>
      <c r="AY57" s="117">
        <f t="shared" si="43"/>
        <v>20</v>
      </c>
      <c r="AZ57" s="151">
        <v>0</v>
      </c>
      <c r="BA57" s="21">
        <f t="shared" si="44"/>
        <v>0</v>
      </c>
      <c r="BB57" s="20">
        <v>0</v>
      </c>
      <c r="BC57" s="36" t="s">
        <v>324</v>
      </c>
      <c r="BD57" s="20">
        <v>3</v>
      </c>
      <c r="BE57" s="20">
        <f t="shared" si="45"/>
        <v>24</v>
      </c>
      <c r="BF57" s="20">
        <v>4</v>
      </c>
      <c r="BG57" s="20">
        <f t="shared" si="46"/>
        <v>32</v>
      </c>
      <c r="BH57" s="28">
        <v>0</v>
      </c>
      <c r="BI57" s="28">
        <v>6</v>
      </c>
      <c r="BJ57" s="28">
        <v>0</v>
      </c>
      <c r="BK57" s="20">
        <v>0</v>
      </c>
      <c r="BL57" s="28" t="s">
        <v>308</v>
      </c>
      <c r="BM57" s="28" t="s">
        <v>308</v>
      </c>
      <c r="BN57" s="71">
        <f t="shared" si="47"/>
        <v>28</v>
      </c>
      <c r="BO57" s="123">
        <f t="shared" si="48"/>
        <v>38</v>
      </c>
      <c r="BP57" s="71">
        <f t="shared" si="49"/>
        <v>38</v>
      </c>
      <c r="BQ57" s="138">
        <v>11</v>
      </c>
      <c r="BR57" s="138">
        <v>20</v>
      </c>
      <c r="BS57" s="63"/>
      <c r="BT57" s="63"/>
      <c r="BU57" s="63"/>
    </row>
    <row r="58" spans="1:73" ht="19.5" thickBot="1" x14ac:dyDescent="0.35">
      <c r="A58" s="67" t="s">
        <v>124</v>
      </c>
      <c r="B58" s="67" t="s">
        <v>192</v>
      </c>
      <c r="C58" s="129" t="s">
        <v>207</v>
      </c>
      <c r="D58" s="331">
        <v>2869</v>
      </c>
      <c r="E58" s="148"/>
      <c r="F58" s="16">
        <v>115.3</v>
      </c>
      <c r="G58" s="18">
        <f t="shared" si="25"/>
        <v>10</v>
      </c>
      <c r="H58" s="117">
        <f t="shared" si="26"/>
        <v>3</v>
      </c>
      <c r="I58" s="68" t="s">
        <v>284</v>
      </c>
      <c r="J58" s="69">
        <f t="shared" si="27"/>
        <v>5</v>
      </c>
      <c r="K58" s="17">
        <v>1</v>
      </c>
      <c r="L58" s="17">
        <v>0</v>
      </c>
      <c r="M58" s="17">
        <v>0</v>
      </c>
      <c r="N58" s="17">
        <v>0</v>
      </c>
      <c r="O58" s="17">
        <v>0</v>
      </c>
      <c r="P58" s="17">
        <v>0</v>
      </c>
      <c r="Q58" s="17">
        <v>0</v>
      </c>
      <c r="R58" s="17">
        <v>0</v>
      </c>
      <c r="S58" s="17">
        <v>0</v>
      </c>
      <c r="T58" s="17">
        <v>0</v>
      </c>
      <c r="U58" s="17">
        <v>0</v>
      </c>
      <c r="V58" s="157">
        <v>3057</v>
      </c>
      <c r="W58" s="157">
        <v>3057</v>
      </c>
      <c r="X58" s="186">
        <v>0</v>
      </c>
      <c r="Y58" s="186">
        <v>0</v>
      </c>
      <c r="Z58" s="186">
        <v>0</v>
      </c>
      <c r="AA58" s="206">
        <v>0</v>
      </c>
      <c r="AB58" s="206">
        <v>0</v>
      </c>
      <c r="AC58" s="206">
        <v>0</v>
      </c>
      <c r="AD58" s="188">
        <v>0</v>
      </c>
      <c r="AE58" s="188">
        <v>0</v>
      </c>
      <c r="AF58" s="188">
        <v>0</v>
      </c>
      <c r="AG58" s="189">
        <v>0</v>
      </c>
      <c r="AH58" s="89">
        <f t="shared" si="28"/>
        <v>0</v>
      </c>
      <c r="AI58" s="13">
        <f t="shared" si="29"/>
        <v>91.71</v>
      </c>
      <c r="AJ58" s="13">
        <f t="shared" si="30"/>
        <v>31</v>
      </c>
      <c r="AK58" s="18">
        <v>0</v>
      </c>
      <c r="AL58" s="13">
        <v>31</v>
      </c>
      <c r="AM58" s="50">
        <f t="shared" si="31"/>
        <v>2.7513000000000001</v>
      </c>
      <c r="AN58" s="104">
        <f t="shared" si="32"/>
        <v>0.82539000000000007</v>
      </c>
      <c r="AO58" s="102">
        <f t="shared" si="33"/>
        <v>0.467721</v>
      </c>
      <c r="AP58" s="159">
        <f t="shared" si="34"/>
        <v>66.197797404863152</v>
      </c>
      <c r="AQ58" s="18">
        <f t="shared" si="35"/>
        <v>5</v>
      </c>
      <c r="AR58" s="117">
        <f t="shared" si="36"/>
        <v>8</v>
      </c>
      <c r="AS58" s="19">
        <f t="shared" si="37"/>
        <v>33.802202595136848</v>
      </c>
      <c r="AT58" s="107">
        <f t="shared" si="38"/>
        <v>140.96936214708958</v>
      </c>
      <c r="AU58" s="100">
        <f t="shared" si="39"/>
        <v>0</v>
      </c>
      <c r="AV58" s="277">
        <f t="shared" si="40"/>
        <v>0</v>
      </c>
      <c r="AW58" s="48">
        <f t="shared" si="41"/>
        <v>100</v>
      </c>
      <c r="AX58" s="18">
        <f t="shared" si="42"/>
        <v>10</v>
      </c>
      <c r="AY58" s="117">
        <f t="shared" si="43"/>
        <v>25</v>
      </c>
      <c r="AZ58" s="151">
        <v>0</v>
      </c>
      <c r="BA58" s="21">
        <f t="shared" si="44"/>
        <v>0</v>
      </c>
      <c r="BB58" s="20">
        <v>0</v>
      </c>
      <c r="BC58" s="36" t="s">
        <v>331</v>
      </c>
      <c r="BD58" s="20">
        <v>2</v>
      </c>
      <c r="BE58" s="20">
        <f t="shared" si="45"/>
        <v>16</v>
      </c>
      <c r="BF58" s="20">
        <v>2</v>
      </c>
      <c r="BG58" s="20">
        <f t="shared" si="46"/>
        <v>16</v>
      </c>
      <c r="BH58" s="20">
        <v>0</v>
      </c>
      <c r="BI58" s="20">
        <v>1</v>
      </c>
      <c r="BJ58" s="20">
        <v>10</v>
      </c>
      <c r="BK58" s="20">
        <v>0</v>
      </c>
      <c r="BL58" s="20" t="s">
        <v>308</v>
      </c>
      <c r="BM58" s="20" t="s">
        <v>309</v>
      </c>
      <c r="BN58" s="71">
        <f t="shared" si="47"/>
        <v>40</v>
      </c>
      <c r="BO58" s="123">
        <f t="shared" si="48"/>
        <v>51</v>
      </c>
      <c r="BP58" s="127">
        <f t="shared" si="49"/>
        <v>41</v>
      </c>
      <c r="BQ58" s="138">
        <v>29</v>
      </c>
      <c r="BR58" s="138">
        <v>85</v>
      </c>
      <c r="BS58" s="63"/>
      <c r="BT58" s="63"/>
      <c r="BU58" s="63"/>
    </row>
    <row r="59" spans="1:73" ht="19.5" thickBot="1" x14ac:dyDescent="0.35">
      <c r="A59" s="67" t="s">
        <v>124</v>
      </c>
      <c r="B59" s="67" t="s">
        <v>145</v>
      </c>
      <c r="C59" s="129" t="s">
        <v>160</v>
      </c>
      <c r="D59" s="331">
        <v>8645</v>
      </c>
      <c r="E59" s="148"/>
      <c r="F59" s="16">
        <v>186.5</v>
      </c>
      <c r="G59" s="18">
        <f t="shared" si="25"/>
        <v>10</v>
      </c>
      <c r="H59" s="117">
        <f t="shared" si="26"/>
        <v>3</v>
      </c>
      <c r="I59" s="68" t="s">
        <v>284</v>
      </c>
      <c r="J59" s="69">
        <f t="shared" si="27"/>
        <v>5</v>
      </c>
      <c r="K59" s="17">
        <v>3</v>
      </c>
      <c r="L59" s="17">
        <v>0</v>
      </c>
      <c r="M59" s="17">
        <v>0</v>
      </c>
      <c r="N59" s="17">
        <v>0</v>
      </c>
      <c r="O59" s="17">
        <v>0</v>
      </c>
      <c r="P59" s="17">
        <v>0</v>
      </c>
      <c r="Q59" s="17">
        <v>0</v>
      </c>
      <c r="R59" s="17">
        <v>0</v>
      </c>
      <c r="S59" s="17">
        <v>0</v>
      </c>
      <c r="T59" s="17">
        <v>0</v>
      </c>
      <c r="U59" s="17">
        <v>0</v>
      </c>
      <c r="V59" s="157">
        <v>9925</v>
      </c>
      <c r="W59" s="157">
        <v>9925</v>
      </c>
      <c r="X59" s="186">
        <v>1</v>
      </c>
      <c r="Y59" s="186">
        <v>0</v>
      </c>
      <c r="Z59" s="186">
        <v>0</v>
      </c>
      <c r="AA59" s="190">
        <v>0</v>
      </c>
      <c r="AB59" s="190">
        <v>0</v>
      </c>
      <c r="AC59" s="190">
        <v>0</v>
      </c>
      <c r="AD59" s="188">
        <v>0</v>
      </c>
      <c r="AE59" s="188">
        <v>0</v>
      </c>
      <c r="AF59" s="188">
        <v>0</v>
      </c>
      <c r="AG59" s="189">
        <v>0</v>
      </c>
      <c r="AH59" s="89">
        <f t="shared" si="28"/>
        <v>1</v>
      </c>
      <c r="AI59" s="13">
        <f t="shared" si="29"/>
        <v>297.75</v>
      </c>
      <c r="AJ59" s="13">
        <f t="shared" si="30"/>
        <v>101</v>
      </c>
      <c r="AK59" s="18">
        <v>1</v>
      </c>
      <c r="AL59" s="13">
        <v>100</v>
      </c>
      <c r="AM59" s="50">
        <f t="shared" si="31"/>
        <v>8.9324999999999992</v>
      </c>
      <c r="AN59" s="104">
        <f t="shared" si="32"/>
        <v>2.6797499999999999</v>
      </c>
      <c r="AO59" s="102">
        <f t="shared" si="33"/>
        <v>1.5185249999999999</v>
      </c>
      <c r="AP59" s="159">
        <f t="shared" si="34"/>
        <v>66.078925272879928</v>
      </c>
      <c r="AQ59" s="18">
        <f t="shared" si="35"/>
        <v>5</v>
      </c>
      <c r="AR59" s="130">
        <f t="shared" si="36"/>
        <v>8</v>
      </c>
      <c r="AS59" s="19">
        <f t="shared" si="37"/>
        <v>33.921074727120065</v>
      </c>
      <c r="AT59" s="107">
        <f t="shared" si="38"/>
        <v>151.88866396761134</v>
      </c>
      <c r="AU59" s="100">
        <f t="shared" si="39"/>
        <v>11.56737998843262</v>
      </c>
      <c r="AV59" s="277">
        <f t="shared" si="40"/>
        <v>11.56737998843262</v>
      </c>
      <c r="AW59" s="48">
        <f t="shared" si="41"/>
        <v>92.384303287505858</v>
      </c>
      <c r="AX59" s="18">
        <f t="shared" si="42"/>
        <v>8</v>
      </c>
      <c r="AY59" s="117">
        <f t="shared" si="43"/>
        <v>20</v>
      </c>
      <c r="AZ59" s="151">
        <v>0</v>
      </c>
      <c r="BA59" s="21">
        <f t="shared" si="44"/>
        <v>0</v>
      </c>
      <c r="BB59" s="20">
        <v>1</v>
      </c>
      <c r="BC59" s="36" t="s">
        <v>320</v>
      </c>
      <c r="BD59" s="20">
        <v>6</v>
      </c>
      <c r="BE59" s="20">
        <f t="shared" si="45"/>
        <v>48</v>
      </c>
      <c r="BF59" s="20">
        <v>7</v>
      </c>
      <c r="BG59" s="20">
        <f t="shared" si="46"/>
        <v>56</v>
      </c>
      <c r="BH59" s="28">
        <v>1</v>
      </c>
      <c r="BI59" s="28">
        <v>7</v>
      </c>
      <c r="BJ59" s="28">
        <v>0</v>
      </c>
      <c r="BK59" s="20">
        <v>0</v>
      </c>
      <c r="BL59" s="28" t="s">
        <v>308</v>
      </c>
      <c r="BM59" s="28" t="s">
        <v>308</v>
      </c>
      <c r="BN59" s="71">
        <f t="shared" si="47"/>
        <v>28</v>
      </c>
      <c r="BO59" s="123">
        <f t="shared" si="48"/>
        <v>36</v>
      </c>
      <c r="BP59" s="70">
        <f t="shared" si="49"/>
        <v>36</v>
      </c>
      <c r="BQ59" s="138">
        <v>32</v>
      </c>
      <c r="BR59" s="138">
        <v>25</v>
      </c>
      <c r="BU59" s="52"/>
    </row>
    <row r="60" spans="1:73" ht="19.5" thickBot="1" x14ac:dyDescent="0.35">
      <c r="A60" s="67" t="s">
        <v>216</v>
      </c>
      <c r="B60" s="67" t="s">
        <v>217</v>
      </c>
      <c r="C60" s="129" t="s">
        <v>220</v>
      </c>
      <c r="D60" s="331">
        <v>6326</v>
      </c>
      <c r="E60" s="148"/>
      <c r="F60" s="20">
        <v>47.2</v>
      </c>
      <c r="G60" s="18">
        <f t="shared" si="25"/>
        <v>3</v>
      </c>
      <c r="H60" s="117">
        <f t="shared" si="26"/>
        <v>0</v>
      </c>
      <c r="I60" s="68" t="s">
        <v>282</v>
      </c>
      <c r="J60" s="69">
        <f t="shared" si="27"/>
        <v>10</v>
      </c>
      <c r="K60" s="17">
        <v>2</v>
      </c>
      <c r="L60" s="17">
        <v>1</v>
      </c>
      <c r="M60" s="17">
        <v>0</v>
      </c>
      <c r="N60" s="17">
        <v>0</v>
      </c>
      <c r="O60" s="17">
        <v>0</v>
      </c>
      <c r="P60" s="17">
        <v>0</v>
      </c>
      <c r="Q60" s="17">
        <v>0</v>
      </c>
      <c r="R60" s="17">
        <v>0</v>
      </c>
      <c r="S60" s="17">
        <v>0</v>
      </c>
      <c r="T60" s="17">
        <v>0</v>
      </c>
      <c r="U60" s="17">
        <v>0</v>
      </c>
      <c r="V60" s="157">
        <v>8742</v>
      </c>
      <c r="W60" s="157">
        <v>8742</v>
      </c>
      <c r="X60" s="84">
        <v>2</v>
      </c>
      <c r="Y60" s="84">
        <v>0</v>
      </c>
      <c r="Z60" s="84">
        <v>0</v>
      </c>
      <c r="AA60" s="168">
        <v>0</v>
      </c>
      <c r="AB60" s="168">
        <v>0</v>
      </c>
      <c r="AC60" s="168">
        <v>0</v>
      </c>
      <c r="AD60" s="88">
        <v>0</v>
      </c>
      <c r="AE60" s="88">
        <v>0</v>
      </c>
      <c r="AF60" s="88">
        <v>0</v>
      </c>
      <c r="AG60" s="80">
        <v>0</v>
      </c>
      <c r="AH60" s="89">
        <f t="shared" si="28"/>
        <v>2</v>
      </c>
      <c r="AI60" s="13">
        <f t="shared" si="29"/>
        <v>262.26</v>
      </c>
      <c r="AJ60" s="13">
        <f t="shared" si="30"/>
        <v>89</v>
      </c>
      <c r="AK60" s="18">
        <v>0</v>
      </c>
      <c r="AL60" s="13">
        <v>89</v>
      </c>
      <c r="AM60" s="50">
        <f t="shared" si="31"/>
        <v>7.8677999999999999</v>
      </c>
      <c r="AN60" s="104">
        <f t="shared" si="32"/>
        <v>2.3603399999999999</v>
      </c>
      <c r="AO60" s="102">
        <f t="shared" si="33"/>
        <v>1.337526</v>
      </c>
      <c r="AP60" s="159">
        <f t="shared" si="34"/>
        <v>66.064211088233051</v>
      </c>
      <c r="AQ60" s="18">
        <f t="shared" si="35"/>
        <v>5</v>
      </c>
      <c r="AR60" s="117">
        <f t="shared" si="36"/>
        <v>8</v>
      </c>
      <c r="AS60" s="19">
        <f t="shared" si="37"/>
        <v>33.935788911766949</v>
      </c>
      <c r="AT60" s="107">
        <f t="shared" si="38"/>
        <v>182.82747391716725</v>
      </c>
      <c r="AU60" s="100">
        <f t="shared" si="39"/>
        <v>31.615554852987671</v>
      </c>
      <c r="AV60" s="276">
        <f t="shared" si="40"/>
        <v>31.615554852987671</v>
      </c>
      <c r="AW60" s="48">
        <f t="shared" si="41"/>
        <v>82.707437686684031</v>
      </c>
      <c r="AX60" s="18">
        <f t="shared" si="42"/>
        <v>8</v>
      </c>
      <c r="AY60" s="117">
        <f t="shared" si="43"/>
        <v>20</v>
      </c>
      <c r="AZ60" s="151">
        <v>0</v>
      </c>
      <c r="BA60" s="21">
        <f t="shared" si="44"/>
        <v>0</v>
      </c>
      <c r="BB60" s="20">
        <v>0</v>
      </c>
      <c r="BC60" s="36" t="s">
        <v>328</v>
      </c>
      <c r="BD60" s="20">
        <v>4</v>
      </c>
      <c r="BE60" s="20">
        <f t="shared" si="45"/>
        <v>32</v>
      </c>
      <c r="BF60" s="20">
        <v>4</v>
      </c>
      <c r="BG60" s="20">
        <f t="shared" si="46"/>
        <v>32</v>
      </c>
      <c r="BH60" s="20">
        <v>0</v>
      </c>
      <c r="BI60" s="20">
        <v>9</v>
      </c>
      <c r="BJ60" s="20">
        <v>0</v>
      </c>
      <c r="BK60" s="20">
        <v>0</v>
      </c>
      <c r="BL60" s="20" t="s">
        <v>308</v>
      </c>
      <c r="BM60" s="20" t="s">
        <v>309</v>
      </c>
      <c r="BN60" s="76">
        <f t="shared" si="47"/>
        <v>26</v>
      </c>
      <c r="BO60" s="123">
        <f t="shared" si="48"/>
        <v>38</v>
      </c>
      <c r="BP60" s="71">
        <f t="shared" si="49"/>
        <v>38</v>
      </c>
      <c r="BQ60" s="138">
        <v>26</v>
      </c>
      <c r="BR60" s="138">
        <v>75</v>
      </c>
      <c r="BS60" s="63"/>
      <c r="BT60" s="63"/>
      <c r="BU60" s="63"/>
    </row>
    <row r="61" spans="1:73" ht="19.5" thickBot="1" x14ac:dyDescent="0.35">
      <c r="A61" s="67" t="s">
        <v>124</v>
      </c>
      <c r="B61" s="67" t="s">
        <v>192</v>
      </c>
      <c r="C61" s="129" t="s">
        <v>202</v>
      </c>
      <c r="D61" s="331">
        <v>12919</v>
      </c>
      <c r="E61" s="148"/>
      <c r="F61" s="16">
        <v>56.6</v>
      </c>
      <c r="G61" s="18">
        <f t="shared" si="25"/>
        <v>5</v>
      </c>
      <c r="H61" s="117">
        <f t="shared" si="26"/>
        <v>0</v>
      </c>
      <c r="I61" s="68" t="s">
        <v>283</v>
      </c>
      <c r="J61" s="69">
        <f t="shared" si="27"/>
        <v>8</v>
      </c>
      <c r="K61" s="17">
        <v>4</v>
      </c>
      <c r="L61" s="17">
        <v>1</v>
      </c>
      <c r="M61" s="17">
        <v>0</v>
      </c>
      <c r="N61" s="17">
        <v>0</v>
      </c>
      <c r="O61" s="17">
        <v>0</v>
      </c>
      <c r="P61" s="17">
        <v>0</v>
      </c>
      <c r="Q61" s="17">
        <v>0</v>
      </c>
      <c r="R61" s="17">
        <v>0</v>
      </c>
      <c r="S61" s="17">
        <v>0</v>
      </c>
      <c r="T61" s="17">
        <v>0</v>
      </c>
      <c r="U61" s="17">
        <v>0</v>
      </c>
      <c r="V61" s="157">
        <v>8610</v>
      </c>
      <c r="W61" s="157">
        <v>8610</v>
      </c>
      <c r="X61" s="201">
        <v>1</v>
      </c>
      <c r="Y61" s="201">
        <v>0</v>
      </c>
      <c r="Z61" s="201">
        <v>0</v>
      </c>
      <c r="AA61" s="241">
        <v>0</v>
      </c>
      <c r="AB61" s="241">
        <v>0</v>
      </c>
      <c r="AC61" s="241">
        <v>0</v>
      </c>
      <c r="AD61" s="218">
        <v>1</v>
      </c>
      <c r="AE61" s="218">
        <v>0</v>
      </c>
      <c r="AF61" s="218">
        <v>0</v>
      </c>
      <c r="AG61" s="226">
        <v>0</v>
      </c>
      <c r="AH61" s="89">
        <f t="shared" si="28"/>
        <v>2</v>
      </c>
      <c r="AI61" s="13">
        <f t="shared" si="29"/>
        <v>258.3</v>
      </c>
      <c r="AJ61" s="13">
        <f t="shared" si="30"/>
        <v>88</v>
      </c>
      <c r="AK61" s="18">
        <v>1</v>
      </c>
      <c r="AL61" s="13">
        <v>87</v>
      </c>
      <c r="AM61" s="50">
        <f t="shared" si="31"/>
        <v>7.7490000000000006</v>
      </c>
      <c r="AN61" s="104">
        <f t="shared" si="32"/>
        <v>2.3247000000000004</v>
      </c>
      <c r="AO61" s="102">
        <f t="shared" si="33"/>
        <v>1.3173300000000001</v>
      </c>
      <c r="AP61" s="159">
        <f t="shared" si="34"/>
        <v>65.931087882307395</v>
      </c>
      <c r="AQ61" s="18">
        <f t="shared" si="35"/>
        <v>5</v>
      </c>
      <c r="AR61" s="130">
        <f t="shared" si="36"/>
        <v>8</v>
      </c>
      <c r="AS61" s="19">
        <f t="shared" si="37"/>
        <v>34.068912117692598</v>
      </c>
      <c r="AT61" s="107">
        <f t="shared" si="38"/>
        <v>88.172691384782112</v>
      </c>
      <c r="AU61" s="100">
        <f t="shared" si="39"/>
        <v>7.7405371932812139</v>
      </c>
      <c r="AV61" s="277">
        <f t="shared" si="40"/>
        <v>15.481074386562428</v>
      </c>
      <c r="AW61" s="48">
        <f t="shared" si="41"/>
        <v>82.442325233100078</v>
      </c>
      <c r="AX61" s="18">
        <f t="shared" si="42"/>
        <v>8</v>
      </c>
      <c r="AY61" s="117">
        <f t="shared" si="43"/>
        <v>20</v>
      </c>
      <c r="AZ61" s="151">
        <v>1</v>
      </c>
      <c r="BA61" s="21">
        <f t="shared" si="44"/>
        <v>7.7405371932812139</v>
      </c>
      <c r="BB61" s="20">
        <v>1</v>
      </c>
      <c r="BC61" s="36"/>
      <c r="BD61" s="20">
        <v>5</v>
      </c>
      <c r="BE61" s="20">
        <f t="shared" si="45"/>
        <v>40</v>
      </c>
      <c r="BF61" s="20">
        <v>9</v>
      </c>
      <c r="BG61" s="20">
        <f t="shared" si="46"/>
        <v>72</v>
      </c>
      <c r="BH61" s="20">
        <v>1</v>
      </c>
      <c r="BI61" s="20">
        <v>15</v>
      </c>
      <c r="BJ61" s="20">
        <v>0</v>
      </c>
      <c r="BK61" s="20">
        <v>0</v>
      </c>
      <c r="BL61" s="20" t="s">
        <v>308</v>
      </c>
      <c r="BM61" s="20" t="s">
        <v>309</v>
      </c>
      <c r="BN61" s="71">
        <f t="shared" si="47"/>
        <v>26</v>
      </c>
      <c r="BO61" s="123">
        <f t="shared" si="48"/>
        <v>36</v>
      </c>
      <c r="BP61" s="70">
        <f t="shared" si="49"/>
        <v>36</v>
      </c>
      <c r="BQ61" s="138">
        <v>41</v>
      </c>
      <c r="BR61" s="138">
        <v>114</v>
      </c>
      <c r="BS61" s="63"/>
      <c r="BT61" s="63"/>
      <c r="BU61" s="63"/>
    </row>
    <row r="62" spans="1:73" ht="19.5" thickBot="1" x14ac:dyDescent="0.35">
      <c r="A62" s="67" t="s">
        <v>216</v>
      </c>
      <c r="B62" s="67" t="s">
        <v>217</v>
      </c>
      <c r="C62" s="129" t="s">
        <v>224</v>
      </c>
      <c r="D62" s="331">
        <v>6700</v>
      </c>
      <c r="E62" s="148"/>
      <c r="F62" s="20">
        <v>22.1</v>
      </c>
      <c r="G62" s="18">
        <f t="shared" si="25"/>
        <v>3</v>
      </c>
      <c r="H62" s="117">
        <f t="shared" si="26"/>
        <v>0</v>
      </c>
      <c r="I62" s="68" t="s">
        <v>283</v>
      </c>
      <c r="J62" s="69">
        <f t="shared" si="27"/>
        <v>8</v>
      </c>
      <c r="K62" s="17">
        <v>2</v>
      </c>
      <c r="L62" s="17">
        <v>1</v>
      </c>
      <c r="M62" s="17">
        <v>0</v>
      </c>
      <c r="N62" s="17">
        <v>0</v>
      </c>
      <c r="O62" s="17">
        <v>0</v>
      </c>
      <c r="P62" s="17">
        <v>0</v>
      </c>
      <c r="Q62" s="17">
        <v>0</v>
      </c>
      <c r="R62" s="17">
        <v>0</v>
      </c>
      <c r="S62" s="17">
        <v>0</v>
      </c>
      <c r="T62" s="17">
        <v>0</v>
      </c>
      <c r="U62" s="17">
        <v>0</v>
      </c>
      <c r="V62" s="157">
        <v>5169</v>
      </c>
      <c r="W62" s="157">
        <v>5169</v>
      </c>
      <c r="X62" s="84">
        <v>0</v>
      </c>
      <c r="Y62" s="84">
        <v>0</v>
      </c>
      <c r="Z62" s="84">
        <v>0</v>
      </c>
      <c r="AA62" s="168">
        <v>0</v>
      </c>
      <c r="AB62" s="168">
        <v>0</v>
      </c>
      <c r="AC62" s="168">
        <v>0</v>
      </c>
      <c r="AD62" s="88">
        <v>0</v>
      </c>
      <c r="AE62" s="88">
        <v>0</v>
      </c>
      <c r="AF62" s="88">
        <v>0</v>
      </c>
      <c r="AG62" s="80">
        <v>0</v>
      </c>
      <c r="AH62" s="89">
        <f t="shared" si="28"/>
        <v>0</v>
      </c>
      <c r="AI62" s="13">
        <f t="shared" si="29"/>
        <v>155.07</v>
      </c>
      <c r="AJ62" s="13">
        <f t="shared" si="30"/>
        <v>53</v>
      </c>
      <c r="AK62" s="18">
        <v>0</v>
      </c>
      <c r="AL62" s="13">
        <v>53</v>
      </c>
      <c r="AM62" s="50">
        <f t="shared" si="31"/>
        <v>4.6520999999999999</v>
      </c>
      <c r="AN62" s="104">
        <f t="shared" si="32"/>
        <v>1.3956299999999999</v>
      </c>
      <c r="AO62" s="102">
        <f t="shared" si="33"/>
        <v>0.79085700000000003</v>
      </c>
      <c r="AP62" s="159">
        <f t="shared" si="34"/>
        <v>65.821886889791699</v>
      </c>
      <c r="AQ62" s="18">
        <f t="shared" si="35"/>
        <v>5</v>
      </c>
      <c r="AR62" s="117">
        <f t="shared" si="36"/>
        <v>8</v>
      </c>
      <c r="AS62" s="19">
        <f t="shared" si="37"/>
        <v>34.178113110208294</v>
      </c>
      <c r="AT62" s="107">
        <f t="shared" si="38"/>
        <v>102.06846268656716</v>
      </c>
      <c r="AU62" s="100">
        <f t="shared" si="39"/>
        <v>0</v>
      </c>
      <c r="AV62" s="277">
        <f t="shared" si="40"/>
        <v>0</v>
      </c>
      <c r="AW62" s="48">
        <f t="shared" si="41"/>
        <v>100</v>
      </c>
      <c r="AX62" s="18">
        <f t="shared" si="42"/>
        <v>10</v>
      </c>
      <c r="AY62" s="117">
        <f t="shared" si="43"/>
        <v>25</v>
      </c>
      <c r="AZ62" s="151">
        <v>1</v>
      </c>
      <c r="BA62" s="21">
        <f t="shared" si="44"/>
        <v>14.925373134328359</v>
      </c>
      <c r="BB62" s="20">
        <v>0</v>
      </c>
      <c r="BC62" s="36" t="s">
        <v>329</v>
      </c>
      <c r="BD62" s="20">
        <v>2</v>
      </c>
      <c r="BE62" s="20">
        <f t="shared" si="45"/>
        <v>16</v>
      </c>
      <c r="BF62" s="20">
        <v>3</v>
      </c>
      <c r="BG62" s="20">
        <f t="shared" si="46"/>
        <v>24</v>
      </c>
      <c r="BH62" s="20">
        <v>0</v>
      </c>
      <c r="BI62" s="20">
        <v>9</v>
      </c>
      <c r="BJ62" s="20">
        <v>0</v>
      </c>
      <c r="BK62" s="28">
        <v>0</v>
      </c>
      <c r="BL62" s="20" t="s">
        <v>308</v>
      </c>
      <c r="BM62" s="20" t="s">
        <v>309</v>
      </c>
      <c r="BN62" s="76">
        <f t="shared" si="47"/>
        <v>26</v>
      </c>
      <c r="BO62" s="123">
        <f t="shared" si="48"/>
        <v>41</v>
      </c>
      <c r="BP62" s="71">
        <f t="shared" si="49"/>
        <v>41</v>
      </c>
      <c r="BQ62" s="138">
        <v>23</v>
      </c>
      <c r="BR62" s="138">
        <v>34</v>
      </c>
      <c r="BS62" s="63"/>
      <c r="BT62" s="63"/>
      <c r="BU62" s="63"/>
    </row>
    <row r="63" spans="1:73" ht="19.5" thickBot="1" x14ac:dyDescent="0.35">
      <c r="A63" s="67" t="s">
        <v>2</v>
      </c>
      <c r="B63" s="67" t="s">
        <v>3</v>
      </c>
      <c r="C63" s="129" t="s">
        <v>35</v>
      </c>
      <c r="D63" s="331">
        <v>14672</v>
      </c>
      <c r="E63" s="148"/>
      <c r="F63" s="16">
        <v>136.1</v>
      </c>
      <c r="G63" s="18">
        <f t="shared" si="25"/>
        <v>10</v>
      </c>
      <c r="H63" s="117">
        <f t="shared" si="26"/>
        <v>3</v>
      </c>
      <c r="I63" s="68" t="s">
        <v>284</v>
      </c>
      <c r="J63" s="69">
        <f t="shared" si="27"/>
        <v>5</v>
      </c>
      <c r="K63" s="24">
        <v>5</v>
      </c>
      <c r="L63" s="24">
        <v>1</v>
      </c>
      <c r="M63" s="24">
        <v>0</v>
      </c>
      <c r="N63" s="24">
        <v>1</v>
      </c>
      <c r="O63" s="24">
        <v>0</v>
      </c>
      <c r="P63" s="24">
        <v>0</v>
      </c>
      <c r="Q63" s="24">
        <v>0</v>
      </c>
      <c r="R63" s="17">
        <v>0</v>
      </c>
      <c r="S63" s="24">
        <v>0</v>
      </c>
      <c r="T63" s="24">
        <v>0</v>
      </c>
      <c r="U63" s="24">
        <v>0</v>
      </c>
      <c r="V63" s="157">
        <v>14545</v>
      </c>
      <c r="W63" s="157">
        <v>14545</v>
      </c>
      <c r="X63" s="84">
        <v>1</v>
      </c>
      <c r="Y63" s="84">
        <v>0</v>
      </c>
      <c r="Z63" s="84">
        <v>0</v>
      </c>
      <c r="AA63" s="168">
        <v>0</v>
      </c>
      <c r="AB63" s="168">
        <v>0</v>
      </c>
      <c r="AC63" s="168">
        <v>0</v>
      </c>
      <c r="AD63" s="88">
        <v>1</v>
      </c>
      <c r="AE63" s="88">
        <v>0</v>
      </c>
      <c r="AF63" s="88">
        <v>0</v>
      </c>
      <c r="AG63" s="80">
        <v>0</v>
      </c>
      <c r="AH63" s="89">
        <f t="shared" si="28"/>
        <v>2</v>
      </c>
      <c r="AI63" s="13">
        <f t="shared" si="29"/>
        <v>436.35</v>
      </c>
      <c r="AJ63" s="13">
        <f t="shared" si="30"/>
        <v>150</v>
      </c>
      <c r="AK63" s="18">
        <v>1</v>
      </c>
      <c r="AL63" s="13">
        <v>149</v>
      </c>
      <c r="AM63" s="50">
        <f t="shared" si="31"/>
        <v>13.090500000000002</v>
      </c>
      <c r="AN63" s="104">
        <f t="shared" si="32"/>
        <v>3.927150000000001</v>
      </c>
      <c r="AO63" s="102">
        <f t="shared" si="33"/>
        <v>2.2253850000000002</v>
      </c>
      <c r="AP63" s="159">
        <f t="shared" si="34"/>
        <v>65.623925747679607</v>
      </c>
      <c r="AQ63" s="18">
        <f t="shared" si="35"/>
        <v>5</v>
      </c>
      <c r="AR63" s="130">
        <f t="shared" si="36"/>
        <v>8</v>
      </c>
      <c r="AS63" s="19">
        <f t="shared" si="37"/>
        <v>34.376074252320379</v>
      </c>
      <c r="AT63" s="107">
        <f t="shared" si="38"/>
        <v>131.1548187022901</v>
      </c>
      <c r="AU63" s="100">
        <f t="shared" si="39"/>
        <v>6.8157033805888769</v>
      </c>
      <c r="AV63" s="277">
        <f t="shared" si="40"/>
        <v>13.631406761177754</v>
      </c>
      <c r="AW63" s="48">
        <f t="shared" si="41"/>
        <v>89.606629099827558</v>
      </c>
      <c r="AX63" s="18">
        <f t="shared" si="42"/>
        <v>8</v>
      </c>
      <c r="AY63" s="117">
        <f t="shared" si="43"/>
        <v>20</v>
      </c>
      <c r="AZ63" s="151">
        <v>1</v>
      </c>
      <c r="BA63" s="21">
        <f t="shared" si="44"/>
        <v>6.8157033805888769</v>
      </c>
      <c r="BB63" s="20">
        <v>1</v>
      </c>
      <c r="BC63" s="36"/>
      <c r="BD63" s="20">
        <v>6</v>
      </c>
      <c r="BE63" s="20">
        <f t="shared" si="45"/>
        <v>48</v>
      </c>
      <c r="BF63" s="20">
        <v>11</v>
      </c>
      <c r="BG63" s="20">
        <f t="shared" si="46"/>
        <v>88</v>
      </c>
      <c r="BH63" s="20">
        <v>2</v>
      </c>
      <c r="BI63" s="20">
        <v>18</v>
      </c>
      <c r="BJ63" s="20">
        <v>0</v>
      </c>
      <c r="BK63" s="20">
        <v>0</v>
      </c>
      <c r="BL63" s="20" t="s">
        <v>356</v>
      </c>
      <c r="BM63" s="20" t="s">
        <v>357</v>
      </c>
      <c r="BN63" s="71">
        <f t="shared" si="47"/>
        <v>28</v>
      </c>
      <c r="BO63" s="123">
        <f t="shared" si="48"/>
        <v>36</v>
      </c>
      <c r="BP63" s="70">
        <f t="shared" si="49"/>
        <v>36</v>
      </c>
      <c r="BQ63" s="138">
        <v>93</v>
      </c>
      <c r="BR63" s="138">
        <v>167</v>
      </c>
      <c r="BS63" s="63"/>
      <c r="BT63" s="63"/>
      <c r="BU63" s="63"/>
    </row>
    <row r="64" spans="1:73" ht="19.5" thickBot="1" x14ac:dyDescent="0.35">
      <c r="A64" s="67" t="s">
        <v>124</v>
      </c>
      <c r="B64" s="67" t="s">
        <v>145</v>
      </c>
      <c r="C64" s="129" t="s">
        <v>169</v>
      </c>
      <c r="D64" s="331">
        <v>13488</v>
      </c>
      <c r="E64" s="148"/>
      <c r="F64" s="16">
        <v>190.6</v>
      </c>
      <c r="G64" s="18">
        <f t="shared" si="25"/>
        <v>10</v>
      </c>
      <c r="H64" s="117">
        <f t="shared" si="26"/>
        <v>3</v>
      </c>
      <c r="I64" s="68" t="s">
        <v>282</v>
      </c>
      <c r="J64" s="69">
        <f t="shared" si="27"/>
        <v>10</v>
      </c>
      <c r="K64" s="17">
        <v>6</v>
      </c>
      <c r="L64" s="17">
        <v>1</v>
      </c>
      <c r="M64" s="17">
        <v>0</v>
      </c>
      <c r="N64" s="17">
        <v>0</v>
      </c>
      <c r="O64" s="17">
        <v>0</v>
      </c>
      <c r="P64" s="17">
        <v>0</v>
      </c>
      <c r="Q64" s="17">
        <v>0</v>
      </c>
      <c r="R64" s="17">
        <v>0</v>
      </c>
      <c r="S64" s="17">
        <v>0</v>
      </c>
      <c r="T64" s="17">
        <v>0</v>
      </c>
      <c r="U64" s="17">
        <v>0</v>
      </c>
      <c r="V64" s="157">
        <v>9043</v>
      </c>
      <c r="W64" s="157">
        <v>9043</v>
      </c>
      <c r="X64" s="165">
        <v>2</v>
      </c>
      <c r="Y64" s="165">
        <v>0</v>
      </c>
      <c r="Z64" s="165">
        <v>0</v>
      </c>
      <c r="AA64" s="209">
        <v>0</v>
      </c>
      <c r="AB64" s="209">
        <v>0</v>
      </c>
      <c r="AC64" s="209">
        <v>0</v>
      </c>
      <c r="AD64" s="166">
        <v>0</v>
      </c>
      <c r="AE64" s="166">
        <v>0</v>
      </c>
      <c r="AF64" s="166">
        <v>0</v>
      </c>
      <c r="AG64" s="167">
        <v>0</v>
      </c>
      <c r="AH64" s="89">
        <f t="shared" si="28"/>
        <v>2</v>
      </c>
      <c r="AI64" s="13">
        <f t="shared" si="29"/>
        <v>271.29000000000002</v>
      </c>
      <c r="AJ64" s="13">
        <f t="shared" si="30"/>
        <v>94</v>
      </c>
      <c r="AK64" s="18">
        <v>0</v>
      </c>
      <c r="AL64" s="13">
        <v>94</v>
      </c>
      <c r="AM64" s="50">
        <f t="shared" si="31"/>
        <v>8.1387000000000018</v>
      </c>
      <c r="AN64" s="104">
        <f t="shared" si="32"/>
        <v>2.4416100000000007</v>
      </c>
      <c r="AO64" s="102">
        <f t="shared" si="33"/>
        <v>1.3835790000000003</v>
      </c>
      <c r="AP64" s="159">
        <f t="shared" si="34"/>
        <v>65.350731689336143</v>
      </c>
      <c r="AQ64" s="18">
        <f t="shared" si="35"/>
        <v>5</v>
      </c>
      <c r="AR64" s="130">
        <f t="shared" si="36"/>
        <v>8</v>
      </c>
      <c r="AS64" s="19">
        <f t="shared" si="37"/>
        <v>34.649268310663864</v>
      </c>
      <c r="AT64" s="107">
        <f t="shared" si="38"/>
        <v>88.70024466192173</v>
      </c>
      <c r="AU64" s="100">
        <f t="shared" si="39"/>
        <v>14.82799525504152</v>
      </c>
      <c r="AV64" s="277">
        <f t="shared" si="40"/>
        <v>14.82799525504152</v>
      </c>
      <c r="AW64" s="48">
        <f t="shared" si="41"/>
        <v>83.283027784694426</v>
      </c>
      <c r="AX64" s="18">
        <f t="shared" si="42"/>
        <v>8</v>
      </c>
      <c r="AY64" s="117">
        <f t="shared" si="43"/>
        <v>20</v>
      </c>
      <c r="AZ64" s="151">
        <v>0</v>
      </c>
      <c r="BA64" s="21">
        <f t="shared" si="44"/>
        <v>0</v>
      </c>
      <c r="BB64" s="20">
        <v>1</v>
      </c>
      <c r="BC64" s="36"/>
      <c r="BD64" s="20">
        <v>8</v>
      </c>
      <c r="BE64" s="20">
        <f t="shared" si="45"/>
        <v>64</v>
      </c>
      <c r="BF64" s="20">
        <v>6</v>
      </c>
      <c r="BG64" s="20">
        <f t="shared" si="46"/>
        <v>48</v>
      </c>
      <c r="BH64" s="28">
        <v>1</v>
      </c>
      <c r="BI64" s="28">
        <v>16</v>
      </c>
      <c r="BJ64" s="28">
        <v>0</v>
      </c>
      <c r="BK64" s="20">
        <v>0</v>
      </c>
      <c r="BL64" s="28" t="s">
        <v>308</v>
      </c>
      <c r="BM64" s="28" t="s">
        <v>308</v>
      </c>
      <c r="BN64" s="70">
        <f t="shared" si="47"/>
        <v>33</v>
      </c>
      <c r="BO64" s="120">
        <f t="shared" si="48"/>
        <v>41</v>
      </c>
      <c r="BP64" s="70">
        <f t="shared" si="49"/>
        <v>41</v>
      </c>
      <c r="BQ64" s="138">
        <v>42</v>
      </c>
      <c r="BR64" s="138">
        <v>55</v>
      </c>
      <c r="BS64" s="63"/>
      <c r="BT64" s="63"/>
      <c r="BU64" s="63"/>
    </row>
    <row r="65" spans="1:73" ht="19.5" thickBot="1" x14ac:dyDescent="0.35">
      <c r="A65" s="67" t="s">
        <v>216</v>
      </c>
      <c r="B65" s="67" t="s">
        <v>245</v>
      </c>
      <c r="C65" s="129" t="s">
        <v>258</v>
      </c>
      <c r="D65" s="331">
        <v>23455</v>
      </c>
      <c r="E65" s="148"/>
      <c r="F65" s="20">
        <v>207.5</v>
      </c>
      <c r="G65" s="18">
        <f t="shared" si="25"/>
        <v>10</v>
      </c>
      <c r="H65" s="117">
        <f t="shared" si="26"/>
        <v>3</v>
      </c>
      <c r="I65" s="68" t="s">
        <v>285</v>
      </c>
      <c r="J65" s="69">
        <f t="shared" si="27"/>
        <v>3</v>
      </c>
      <c r="K65" s="17">
        <v>3</v>
      </c>
      <c r="L65" s="17">
        <v>1</v>
      </c>
      <c r="M65" s="17">
        <v>0</v>
      </c>
      <c r="N65" s="17">
        <v>0</v>
      </c>
      <c r="O65" s="17">
        <v>0</v>
      </c>
      <c r="P65" s="17">
        <v>0</v>
      </c>
      <c r="Q65" s="17">
        <v>0</v>
      </c>
      <c r="R65" s="17">
        <v>0</v>
      </c>
      <c r="S65" s="17">
        <v>0</v>
      </c>
      <c r="T65" s="17">
        <v>0</v>
      </c>
      <c r="U65" s="17">
        <v>0</v>
      </c>
      <c r="V65" s="157">
        <v>12878</v>
      </c>
      <c r="W65" s="157">
        <v>12878</v>
      </c>
      <c r="X65" s="165">
        <v>2</v>
      </c>
      <c r="Y65" s="165">
        <v>0</v>
      </c>
      <c r="Z65" s="165">
        <v>0</v>
      </c>
      <c r="AA65" s="209">
        <v>0</v>
      </c>
      <c r="AB65" s="209">
        <v>0</v>
      </c>
      <c r="AC65" s="209">
        <v>0</v>
      </c>
      <c r="AD65" s="166">
        <v>2</v>
      </c>
      <c r="AE65" s="166">
        <v>1</v>
      </c>
      <c r="AF65" s="166">
        <v>0</v>
      </c>
      <c r="AG65" s="167">
        <v>1</v>
      </c>
      <c r="AH65" s="89">
        <f t="shared" si="28"/>
        <v>6</v>
      </c>
      <c r="AI65" s="13">
        <f t="shared" si="29"/>
        <v>386.34</v>
      </c>
      <c r="AJ65" s="13">
        <f t="shared" si="30"/>
        <v>134</v>
      </c>
      <c r="AK65" s="18">
        <v>3</v>
      </c>
      <c r="AL65" s="13">
        <v>131</v>
      </c>
      <c r="AM65" s="50">
        <f t="shared" si="31"/>
        <v>11.590199999999999</v>
      </c>
      <c r="AN65" s="104">
        <f t="shared" si="32"/>
        <v>3.4770599999999998</v>
      </c>
      <c r="AO65" s="102">
        <f t="shared" si="33"/>
        <v>1.970334</v>
      </c>
      <c r="AP65" s="159">
        <f t="shared" si="34"/>
        <v>65.315525185070143</v>
      </c>
      <c r="AQ65" s="18">
        <f t="shared" si="35"/>
        <v>5</v>
      </c>
      <c r="AR65" s="117">
        <f t="shared" si="36"/>
        <v>8</v>
      </c>
      <c r="AS65" s="19">
        <f t="shared" si="37"/>
        <v>34.684474814929857</v>
      </c>
      <c r="AT65" s="107">
        <f t="shared" si="38"/>
        <v>72.639496908974621</v>
      </c>
      <c r="AU65" s="100">
        <f t="shared" si="39"/>
        <v>8.5269665316563632</v>
      </c>
      <c r="AV65" s="276">
        <f t="shared" si="40"/>
        <v>25.58089959496909</v>
      </c>
      <c r="AW65" s="48">
        <f t="shared" si="41"/>
        <v>64.78375996047329</v>
      </c>
      <c r="AX65" s="18">
        <f t="shared" si="42"/>
        <v>5</v>
      </c>
      <c r="AY65" s="117">
        <f t="shared" si="43"/>
        <v>8</v>
      </c>
      <c r="AZ65" s="151">
        <v>3</v>
      </c>
      <c r="BA65" s="21">
        <f t="shared" si="44"/>
        <v>12.790449797484545</v>
      </c>
      <c r="BB65" s="20">
        <v>1</v>
      </c>
      <c r="BC65" s="36"/>
      <c r="BD65" s="20">
        <v>2</v>
      </c>
      <c r="BE65" s="20">
        <f t="shared" si="45"/>
        <v>16</v>
      </c>
      <c r="BF65" s="20">
        <v>7</v>
      </c>
      <c r="BG65" s="20">
        <f t="shared" si="46"/>
        <v>56</v>
      </c>
      <c r="BH65" s="20">
        <v>1</v>
      </c>
      <c r="BI65" s="20">
        <v>11</v>
      </c>
      <c r="BJ65" s="20">
        <v>5</v>
      </c>
      <c r="BK65" s="20">
        <v>0</v>
      </c>
      <c r="BL65" s="20" t="s">
        <v>308</v>
      </c>
      <c r="BM65" s="20" t="s">
        <v>309</v>
      </c>
      <c r="BN65" s="76">
        <f t="shared" si="47"/>
        <v>28</v>
      </c>
      <c r="BO65" s="122">
        <f t="shared" si="48"/>
        <v>27</v>
      </c>
      <c r="BP65" s="127">
        <f t="shared" si="49"/>
        <v>22</v>
      </c>
      <c r="BQ65" s="138">
        <v>121</v>
      </c>
      <c r="BR65" s="138">
        <v>144</v>
      </c>
      <c r="BS65" s="63"/>
      <c r="BT65" s="63"/>
      <c r="BU65" s="63"/>
    </row>
    <row r="66" spans="1:73" ht="19.5" thickBot="1" x14ac:dyDescent="0.35">
      <c r="A66" s="67" t="s">
        <v>58</v>
      </c>
      <c r="B66" s="67" t="s">
        <v>59</v>
      </c>
      <c r="C66" s="129" t="s">
        <v>69</v>
      </c>
      <c r="D66" s="331">
        <v>46673</v>
      </c>
      <c r="E66" s="148"/>
      <c r="F66" s="23">
        <v>5103.3999999999996</v>
      </c>
      <c r="G66" s="18">
        <f t="shared" si="25"/>
        <v>10</v>
      </c>
      <c r="H66" s="117">
        <f t="shared" si="26"/>
        <v>10</v>
      </c>
      <c r="I66" s="68" t="s">
        <v>285</v>
      </c>
      <c r="J66" s="69">
        <f t="shared" si="27"/>
        <v>3</v>
      </c>
      <c r="K66" s="17">
        <v>2</v>
      </c>
      <c r="L66" s="17">
        <v>0</v>
      </c>
      <c r="M66" s="17">
        <v>1</v>
      </c>
      <c r="N66" s="17">
        <v>0</v>
      </c>
      <c r="O66" s="17">
        <v>0</v>
      </c>
      <c r="P66" s="17">
        <v>0</v>
      </c>
      <c r="Q66" s="17">
        <v>0</v>
      </c>
      <c r="R66" s="17">
        <v>0</v>
      </c>
      <c r="S66" s="17">
        <v>0</v>
      </c>
      <c r="T66" s="17">
        <v>0</v>
      </c>
      <c r="U66" s="17">
        <v>0</v>
      </c>
      <c r="V66" s="157">
        <v>15598</v>
      </c>
      <c r="W66" s="157">
        <v>15598</v>
      </c>
      <c r="X66" s="84">
        <v>4</v>
      </c>
      <c r="Y66" s="84">
        <v>0</v>
      </c>
      <c r="Z66" s="84">
        <v>0</v>
      </c>
      <c r="AA66" s="207">
        <v>1</v>
      </c>
      <c r="AB66" s="207">
        <v>0</v>
      </c>
      <c r="AC66" s="207">
        <v>0</v>
      </c>
      <c r="AD66" s="88">
        <v>0</v>
      </c>
      <c r="AE66" s="88">
        <v>0</v>
      </c>
      <c r="AF66" s="88">
        <v>0</v>
      </c>
      <c r="AG66" s="80">
        <v>1</v>
      </c>
      <c r="AH66" s="89">
        <f t="shared" si="28"/>
        <v>6</v>
      </c>
      <c r="AI66" s="13">
        <f t="shared" si="29"/>
        <v>467.94</v>
      </c>
      <c r="AJ66" s="13">
        <f t="shared" si="30"/>
        <v>163</v>
      </c>
      <c r="AK66" s="18">
        <v>1</v>
      </c>
      <c r="AL66" s="13">
        <v>162</v>
      </c>
      <c r="AM66" s="50">
        <f t="shared" si="31"/>
        <v>14.0382</v>
      </c>
      <c r="AN66" s="104">
        <f t="shared" si="32"/>
        <v>4.2114599999999998</v>
      </c>
      <c r="AO66" s="102">
        <f t="shared" si="33"/>
        <v>2.3864939999999999</v>
      </c>
      <c r="AP66" s="159">
        <f t="shared" si="34"/>
        <v>65.166474334316362</v>
      </c>
      <c r="AQ66" s="18">
        <f t="shared" si="35"/>
        <v>5</v>
      </c>
      <c r="AR66" s="130">
        <f t="shared" si="36"/>
        <v>8</v>
      </c>
      <c r="AS66" s="19">
        <f t="shared" si="37"/>
        <v>34.833525665683638</v>
      </c>
      <c r="AT66" s="107">
        <f t="shared" si="38"/>
        <v>44.214329483855757</v>
      </c>
      <c r="AU66" s="100">
        <f t="shared" si="39"/>
        <v>8.5702654639727456</v>
      </c>
      <c r="AV66" s="277">
        <f t="shared" si="40"/>
        <v>12.85539819595912</v>
      </c>
      <c r="AW66" s="48">
        <f t="shared" si="41"/>
        <v>70.924814769263691</v>
      </c>
      <c r="AX66" s="18">
        <f t="shared" si="42"/>
        <v>5</v>
      </c>
      <c r="AY66" s="117">
        <f t="shared" si="43"/>
        <v>8</v>
      </c>
      <c r="AZ66" s="151">
        <v>8</v>
      </c>
      <c r="BA66" s="21">
        <f t="shared" si="44"/>
        <v>17.140530927945491</v>
      </c>
      <c r="BB66" s="20">
        <v>0</v>
      </c>
      <c r="BC66" s="36" t="s">
        <v>387</v>
      </c>
      <c r="BD66" s="20">
        <v>4</v>
      </c>
      <c r="BE66" s="20">
        <f t="shared" si="45"/>
        <v>32</v>
      </c>
      <c r="BF66" s="20">
        <v>7</v>
      </c>
      <c r="BG66" s="20">
        <f t="shared" si="46"/>
        <v>56</v>
      </c>
      <c r="BH66" s="20">
        <v>0</v>
      </c>
      <c r="BI66" s="20">
        <v>10</v>
      </c>
      <c r="BJ66" s="20">
        <v>5</v>
      </c>
      <c r="BK66" s="20">
        <v>0</v>
      </c>
      <c r="BL66" s="20" t="s">
        <v>309</v>
      </c>
      <c r="BM66" s="20" t="s">
        <v>309</v>
      </c>
      <c r="BN66" s="114">
        <f t="shared" si="47"/>
        <v>28</v>
      </c>
      <c r="BO66" s="121">
        <f t="shared" si="48"/>
        <v>34</v>
      </c>
      <c r="BP66" s="70">
        <f t="shared" si="49"/>
        <v>29</v>
      </c>
      <c r="BQ66" s="137">
        <v>99</v>
      </c>
      <c r="BR66" s="137">
        <v>139</v>
      </c>
    </row>
    <row r="67" spans="1:73" ht="19.5" thickBot="1" x14ac:dyDescent="0.35">
      <c r="A67" s="67" t="s">
        <v>124</v>
      </c>
      <c r="B67" s="67" t="s">
        <v>125</v>
      </c>
      <c r="C67" s="129" t="s">
        <v>128</v>
      </c>
      <c r="D67" s="331">
        <v>10172</v>
      </c>
      <c r="E67" s="148"/>
      <c r="F67" s="16">
        <v>119.8</v>
      </c>
      <c r="G67" s="18">
        <f t="shared" si="25"/>
        <v>10</v>
      </c>
      <c r="H67" s="117">
        <f t="shared" si="26"/>
        <v>3</v>
      </c>
      <c r="I67" s="68" t="s">
        <v>284</v>
      </c>
      <c r="J67" s="69">
        <f t="shared" si="27"/>
        <v>5</v>
      </c>
      <c r="K67" s="17">
        <v>4</v>
      </c>
      <c r="L67" s="17">
        <v>1</v>
      </c>
      <c r="M67" s="17">
        <v>0</v>
      </c>
      <c r="N67" s="17">
        <v>0</v>
      </c>
      <c r="O67" s="17">
        <v>0</v>
      </c>
      <c r="P67" s="17">
        <v>0</v>
      </c>
      <c r="Q67" s="17">
        <v>0</v>
      </c>
      <c r="R67" s="17">
        <v>0</v>
      </c>
      <c r="S67" s="17">
        <v>0</v>
      </c>
      <c r="T67" s="17">
        <v>0</v>
      </c>
      <c r="U67" s="17">
        <v>0</v>
      </c>
      <c r="V67" s="157">
        <v>4976</v>
      </c>
      <c r="W67" s="157">
        <v>4976</v>
      </c>
      <c r="X67" s="165">
        <v>3</v>
      </c>
      <c r="Y67" s="165">
        <v>0</v>
      </c>
      <c r="Z67" s="165">
        <v>0</v>
      </c>
      <c r="AA67" s="209">
        <v>0</v>
      </c>
      <c r="AB67" s="209">
        <v>0</v>
      </c>
      <c r="AC67" s="209">
        <v>0</v>
      </c>
      <c r="AD67" s="166">
        <v>0</v>
      </c>
      <c r="AE67" s="166">
        <v>0</v>
      </c>
      <c r="AF67" s="166">
        <v>0</v>
      </c>
      <c r="AG67" s="167">
        <v>0</v>
      </c>
      <c r="AH67" s="89">
        <f t="shared" si="28"/>
        <v>3</v>
      </c>
      <c r="AI67" s="13">
        <f t="shared" si="29"/>
        <v>149.28</v>
      </c>
      <c r="AJ67" s="13">
        <f t="shared" si="30"/>
        <v>52</v>
      </c>
      <c r="AK67" s="18">
        <v>0</v>
      </c>
      <c r="AL67" s="13">
        <v>52</v>
      </c>
      <c r="AM67" s="50">
        <f t="shared" si="31"/>
        <v>4.4784000000000006</v>
      </c>
      <c r="AN67" s="104">
        <f t="shared" si="32"/>
        <v>1.3435200000000003</v>
      </c>
      <c r="AO67" s="102">
        <f t="shared" si="33"/>
        <v>0.761328</v>
      </c>
      <c r="AP67" s="159">
        <f t="shared" si="34"/>
        <v>65.166130760986064</v>
      </c>
      <c r="AQ67" s="18">
        <f t="shared" si="35"/>
        <v>5</v>
      </c>
      <c r="AR67" s="130">
        <f t="shared" si="36"/>
        <v>8</v>
      </c>
      <c r="AS67" s="19">
        <f t="shared" si="37"/>
        <v>34.833869239013929</v>
      </c>
      <c r="AT67" s="107">
        <f t="shared" si="38"/>
        <v>64.719307904050325</v>
      </c>
      <c r="AU67" s="100">
        <f t="shared" si="39"/>
        <v>29.492725127801808</v>
      </c>
      <c r="AV67" s="276">
        <f t="shared" si="40"/>
        <v>29.492725127801808</v>
      </c>
      <c r="AW67" s="48">
        <f t="shared" si="41"/>
        <v>54.429789064607625</v>
      </c>
      <c r="AX67" s="18">
        <f t="shared" si="42"/>
        <v>5</v>
      </c>
      <c r="AY67" s="117">
        <f t="shared" si="43"/>
        <v>8</v>
      </c>
      <c r="AZ67" s="151">
        <v>0</v>
      </c>
      <c r="BA67" s="21">
        <f t="shared" si="44"/>
        <v>0</v>
      </c>
      <c r="BB67" s="20">
        <v>1</v>
      </c>
      <c r="BC67" s="36"/>
      <c r="BD67" s="20">
        <v>9</v>
      </c>
      <c r="BE67" s="20">
        <f t="shared" si="45"/>
        <v>72</v>
      </c>
      <c r="BF67" s="20">
        <v>10</v>
      </c>
      <c r="BG67" s="20">
        <f t="shared" si="46"/>
        <v>80</v>
      </c>
      <c r="BH67" s="28">
        <v>1</v>
      </c>
      <c r="BI67" s="28">
        <v>16</v>
      </c>
      <c r="BJ67" s="28">
        <v>0</v>
      </c>
      <c r="BK67" s="20">
        <v>0</v>
      </c>
      <c r="BL67" s="28" t="s">
        <v>309</v>
      </c>
      <c r="BM67" s="28" t="s">
        <v>309</v>
      </c>
      <c r="BN67" s="71">
        <f t="shared" si="47"/>
        <v>25</v>
      </c>
      <c r="BO67" s="123">
        <f t="shared" si="48"/>
        <v>24</v>
      </c>
      <c r="BP67" s="70">
        <f t="shared" si="49"/>
        <v>24</v>
      </c>
      <c r="BQ67" s="138">
        <v>59</v>
      </c>
      <c r="BR67" s="138">
        <v>52</v>
      </c>
    </row>
    <row r="68" spans="1:73" ht="19.5" thickBot="1" x14ac:dyDescent="0.35">
      <c r="A68" s="67" t="s">
        <v>124</v>
      </c>
      <c r="B68" s="67" t="s">
        <v>136</v>
      </c>
      <c r="C68" s="129" t="s">
        <v>183</v>
      </c>
      <c r="D68" s="331">
        <v>20271</v>
      </c>
      <c r="E68" s="148"/>
      <c r="F68" s="16">
        <v>213.9</v>
      </c>
      <c r="G68" s="18">
        <f t="shared" si="25"/>
        <v>10</v>
      </c>
      <c r="H68" s="117">
        <f t="shared" si="26"/>
        <v>3</v>
      </c>
      <c r="I68" s="68" t="s">
        <v>285</v>
      </c>
      <c r="J68" s="69">
        <f t="shared" si="27"/>
        <v>3</v>
      </c>
      <c r="K68" s="17">
        <v>2</v>
      </c>
      <c r="L68" s="17">
        <v>1</v>
      </c>
      <c r="M68" s="17">
        <v>0</v>
      </c>
      <c r="N68" s="17">
        <v>0</v>
      </c>
      <c r="O68" s="17">
        <v>0</v>
      </c>
      <c r="P68" s="17">
        <v>0</v>
      </c>
      <c r="Q68" s="17">
        <v>0</v>
      </c>
      <c r="R68" s="17">
        <v>0</v>
      </c>
      <c r="S68" s="17">
        <v>0</v>
      </c>
      <c r="T68" s="17">
        <v>0</v>
      </c>
      <c r="U68" s="17">
        <v>0</v>
      </c>
      <c r="V68" s="157">
        <v>14050</v>
      </c>
      <c r="W68" s="157">
        <v>14050</v>
      </c>
      <c r="X68" s="84">
        <v>1</v>
      </c>
      <c r="Y68" s="84">
        <v>0</v>
      </c>
      <c r="Z68" s="84">
        <v>0</v>
      </c>
      <c r="AA68" s="168">
        <v>0</v>
      </c>
      <c r="AB68" s="168">
        <v>0</v>
      </c>
      <c r="AC68" s="168">
        <v>0</v>
      </c>
      <c r="AD68" s="88">
        <v>0</v>
      </c>
      <c r="AE68" s="88">
        <v>0</v>
      </c>
      <c r="AF68" s="88">
        <v>0</v>
      </c>
      <c r="AG68" s="80">
        <v>0</v>
      </c>
      <c r="AH68" s="89">
        <f t="shared" si="28"/>
        <v>1</v>
      </c>
      <c r="AI68" s="13">
        <f t="shared" si="29"/>
        <v>421.5</v>
      </c>
      <c r="AJ68" s="13">
        <f t="shared" si="30"/>
        <v>148</v>
      </c>
      <c r="AK68" s="18">
        <v>0</v>
      </c>
      <c r="AL68" s="13">
        <v>148</v>
      </c>
      <c r="AM68" s="50">
        <f t="shared" si="31"/>
        <v>12.645</v>
      </c>
      <c r="AN68" s="104">
        <f t="shared" si="32"/>
        <v>3.7934999999999999</v>
      </c>
      <c r="AO68" s="102">
        <f t="shared" si="33"/>
        <v>2.1496499999999998</v>
      </c>
      <c r="AP68" s="159">
        <f t="shared" si="34"/>
        <v>64.887307236061687</v>
      </c>
      <c r="AQ68" s="18">
        <f t="shared" si="35"/>
        <v>5</v>
      </c>
      <c r="AR68" s="117">
        <f t="shared" si="36"/>
        <v>8</v>
      </c>
      <c r="AS68" s="19">
        <f t="shared" si="37"/>
        <v>35.112692763938313</v>
      </c>
      <c r="AT68" s="107">
        <f t="shared" si="38"/>
        <v>91.698238863400903</v>
      </c>
      <c r="AU68" s="100">
        <f t="shared" si="39"/>
        <v>4.9331557397267032</v>
      </c>
      <c r="AV68" s="277">
        <f t="shared" si="40"/>
        <v>4.9331557397267032</v>
      </c>
      <c r="AW68" s="48">
        <f t="shared" si="41"/>
        <v>94.620228478896507</v>
      </c>
      <c r="AX68" s="18">
        <f t="shared" si="42"/>
        <v>8</v>
      </c>
      <c r="AY68" s="117">
        <f t="shared" si="43"/>
        <v>20</v>
      </c>
      <c r="AZ68" s="151">
        <v>0</v>
      </c>
      <c r="BA68" s="21">
        <f t="shared" si="44"/>
        <v>0</v>
      </c>
      <c r="BB68" s="20">
        <v>1</v>
      </c>
      <c r="BC68" s="36" t="s">
        <v>383</v>
      </c>
      <c r="BD68" s="20">
        <v>4</v>
      </c>
      <c r="BE68" s="20">
        <f t="shared" si="45"/>
        <v>32</v>
      </c>
      <c r="BF68" s="20">
        <v>8</v>
      </c>
      <c r="BG68" s="20">
        <f t="shared" si="46"/>
        <v>64</v>
      </c>
      <c r="BH68" s="20">
        <v>0</v>
      </c>
      <c r="BI68" s="20">
        <v>6</v>
      </c>
      <c r="BJ68" s="20">
        <v>10</v>
      </c>
      <c r="BK68" s="20">
        <v>0</v>
      </c>
      <c r="BL68" s="20" t="s">
        <v>308</v>
      </c>
      <c r="BM68" s="20" t="s">
        <v>309</v>
      </c>
      <c r="BN68" s="70">
        <f t="shared" si="47"/>
        <v>36</v>
      </c>
      <c r="BO68" s="123">
        <f t="shared" si="48"/>
        <v>44</v>
      </c>
      <c r="BP68" s="71">
        <f t="shared" si="49"/>
        <v>34</v>
      </c>
      <c r="BQ68" s="138">
        <v>138</v>
      </c>
      <c r="BR68" s="138">
        <v>216</v>
      </c>
      <c r="BS68" s="63"/>
      <c r="BT68" s="63"/>
      <c r="BU68" s="63"/>
    </row>
    <row r="69" spans="1:73" ht="19.5" thickBot="1" x14ac:dyDescent="0.35">
      <c r="A69" s="67" t="s">
        <v>216</v>
      </c>
      <c r="B69" s="67" t="s">
        <v>222</v>
      </c>
      <c r="C69" s="129" t="s">
        <v>278</v>
      </c>
      <c r="D69" s="331">
        <v>6160</v>
      </c>
      <c r="E69" s="148"/>
      <c r="F69" s="20">
        <v>303.5</v>
      </c>
      <c r="G69" s="18">
        <f t="shared" ref="G69:G100" si="50">IFERROR(IF(F69&lt;10,0,IF(F69&lt;50,3,IF(F69&lt;75,5,IF(F69&lt;100,8,10)))),"")</f>
        <v>10</v>
      </c>
      <c r="H69" s="117">
        <f t="shared" ref="H69:H100" si="51">IFERROR(IF(F69&lt;100,0,IF(F69&lt;500,3,IF(F69&lt;1000,5,IF(F69&lt;2000,8,10)))),"")</f>
        <v>3</v>
      </c>
      <c r="I69" s="68" t="s">
        <v>284</v>
      </c>
      <c r="J69" s="69">
        <f t="shared" ref="J69:J100" si="52">VLOOKUP(I69,ponderacion,2,FALSE)</f>
        <v>5</v>
      </c>
      <c r="K69" s="17">
        <v>2</v>
      </c>
      <c r="L69" s="17">
        <v>0</v>
      </c>
      <c r="M69" s="17">
        <v>0</v>
      </c>
      <c r="N69" s="17">
        <v>0</v>
      </c>
      <c r="O69" s="17">
        <v>0</v>
      </c>
      <c r="P69" s="17">
        <v>0</v>
      </c>
      <c r="Q69" s="17">
        <v>0</v>
      </c>
      <c r="R69" s="17">
        <v>0</v>
      </c>
      <c r="S69" s="17">
        <v>0</v>
      </c>
      <c r="T69" s="17">
        <v>0</v>
      </c>
      <c r="U69" s="17">
        <v>0</v>
      </c>
      <c r="V69" s="157">
        <v>4795</v>
      </c>
      <c r="W69" s="157">
        <v>4795</v>
      </c>
      <c r="X69" s="84">
        <v>1</v>
      </c>
      <c r="Y69" s="84">
        <v>0</v>
      </c>
      <c r="Z69" s="84">
        <v>0</v>
      </c>
      <c r="AA69" s="168">
        <v>0</v>
      </c>
      <c r="AB69" s="168">
        <v>0</v>
      </c>
      <c r="AC69" s="168">
        <v>0</v>
      </c>
      <c r="AD69" s="88">
        <v>0</v>
      </c>
      <c r="AE69" s="88">
        <v>0</v>
      </c>
      <c r="AF69" s="88">
        <v>0</v>
      </c>
      <c r="AG69" s="80">
        <v>0</v>
      </c>
      <c r="AH69" s="89">
        <f t="shared" ref="AH69:AH100" si="53">SUM(X69:AG69)</f>
        <v>1</v>
      </c>
      <c r="AI69" s="13">
        <f t="shared" ref="AI69:AI100" si="54">+(V69*3)/100</f>
        <v>143.85</v>
      </c>
      <c r="AJ69" s="13">
        <f t="shared" ref="AJ69:AJ100" si="55">+AK69+AL69</f>
        <v>51</v>
      </c>
      <c r="AK69" s="18">
        <v>0</v>
      </c>
      <c r="AL69" s="13">
        <v>51</v>
      </c>
      <c r="AM69" s="50">
        <f t="shared" ref="AM69:AM100" si="56">(AI69*3)/100</f>
        <v>4.3154999999999992</v>
      </c>
      <c r="AN69" s="104">
        <f t="shared" ref="AN69:AN100" si="57">(AM69*30)/100</f>
        <v>1.2946499999999999</v>
      </c>
      <c r="AO69" s="102">
        <f t="shared" ref="AO69:AO100" si="58">(AM69*17)/100</f>
        <v>0.73363499999999993</v>
      </c>
      <c r="AP69" s="159">
        <f t="shared" ref="AP69:AP100" si="59">IFERROR(((AI69-AJ69)/AI69)*100,"")</f>
        <v>64.546402502606881</v>
      </c>
      <c r="AQ69" s="18">
        <f t="shared" ref="AQ69:AQ100" si="60">IFERROR(IF(AP69&lt;10,0,IF(AP69&lt;50,3,IF(AP69&lt;75,5,IF(AP69&lt;100,8,10)))),"")</f>
        <v>5</v>
      </c>
      <c r="AR69" s="117">
        <f t="shared" ref="AR69:AR100" si="61">IFERROR(IF(AP69&lt;10,0,IF(AP69&lt;50,3,IF(AP69&lt;75,8,IF(AP69&lt;100,20,25)))),"")</f>
        <v>8</v>
      </c>
      <c r="AS69" s="19">
        <f t="shared" ref="AS69:AS100" si="62">IFERROR(AJ69/AI69*100,0)</f>
        <v>35.453597497393119</v>
      </c>
      <c r="AT69" s="107">
        <f t="shared" ref="AT69:AT100" si="63">(SUM(AM69:AO69)/D69)*100000</f>
        <v>102.98352272727271</v>
      </c>
      <c r="AU69" s="100">
        <f t="shared" ref="AU69:AU100" si="64">((SUM(X69:Z69)/D69)*100000)</f>
        <v>16.233766233766232</v>
      </c>
      <c r="AV69" s="277">
        <f t="shared" ref="AV69:AV100" si="65">(AH69/D69)*100000</f>
        <v>16.233766233766232</v>
      </c>
      <c r="AW69" s="48">
        <f t="shared" ref="AW69:AW100" si="66">IFERROR(((AT69-AV69)/AT69)*100,"")</f>
        <v>84.236540172783279</v>
      </c>
      <c r="AX69" s="18">
        <f t="shared" ref="AX69:AX100" si="67">IFERROR(IF(AW69&lt;10,0,IF(AW69&lt;50,3,IF(AW69&lt;75,5,IF(AW69&lt;100,8,10)))),"")</f>
        <v>8</v>
      </c>
      <c r="AY69" s="117">
        <f t="shared" ref="AY69:AY100" si="68">IFERROR(IF(AW69&lt;10,0,IF(AW69&lt;50,3,IF(AW69&lt;75,8,IF(AW69&lt;100,20,25)))),"")</f>
        <v>20</v>
      </c>
      <c r="AZ69" s="151">
        <v>0</v>
      </c>
      <c r="BA69" s="21">
        <f t="shared" ref="BA69:BA100" si="69">(AZ69/D69)*100000</f>
        <v>0</v>
      </c>
      <c r="BB69" s="28">
        <v>0</v>
      </c>
      <c r="BC69" s="37" t="s">
        <v>305</v>
      </c>
      <c r="BD69" s="28">
        <v>2</v>
      </c>
      <c r="BE69" s="20">
        <f t="shared" ref="BE69:BE100" si="70">+BD69*8</f>
        <v>16</v>
      </c>
      <c r="BF69" s="28">
        <v>3</v>
      </c>
      <c r="BG69" s="20">
        <f t="shared" ref="BG69:BG100" si="71">+BF69*8</f>
        <v>24</v>
      </c>
      <c r="BH69" s="28">
        <v>0</v>
      </c>
      <c r="BI69" s="28">
        <v>6</v>
      </c>
      <c r="BJ69" s="28">
        <v>5</v>
      </c>
      <c r="BK69" s="28">
        <v>0</v>
      </c>
      <c r="BL69" s="28" t="s">
        <v>308</v>
      </c>
      <c r="BM69" s="28" t="s">
        <v>309</v>
      </c>
      <c r="BN69" s="71">
        <f t="shared" ref="BN69:BN100" si="72">+G69+J69+AQ69+AX69+BJ69</f>
        <v>33</v>
      </c>
      <c r="BO69" s="123">
        <f t="shared" ref="BO69:BO100" si="73">+H69+J69+AR69+AY69+BJ69</f>
        <v>41</v>
      </c>
      <c r="BP69" s="71">
        <f t="shared" ref="BP69:BP100" si="74">+H69+J69+AR69+AY69+BK69</f>
        <v>36</v>
      </c>
      <c r="BQ69" s="138">
        <v>38</v>
      </c>
      <c r="BR69" s="138">
        <v>72</v>
      </c>
      <c r="BS69" s="63"/>
      <c r="BT69" s="63"/>
      <c r="BU69" s="63"/>
    </row>
    <row r="70" spans="1:73" ht="19.5" thickBot="1" x14ac:dyDescent="0.35">
      <c r="A70" s="67" t="s">
        <v>124</v>
      </c>
      <c r="B70" s="67" t="s">
        <v>125</v>
      </c>
      <c r="C70" s="129" t="s">
        <v>127</v>
      </c>
      <c r="D70" s="331">
        <v>8564</v>
      </c>
      <c r="E70" s="148"/>
      <c r="F70" s="16">
        <v>152.4</v>
      </c>
      <c r="G70" s="18">
        <f t="shared" si="50"/>
        <v>10</v>
      </c>
      <c r="H70" s="117">
        <f t="shared" si="51"/>
        <v>3</v>
      </c>
      <c r="I70" s="68" t="s">
        <v>283</v>
      </c>
      <c r="J70" s="69">
        <f t="shared" si="52"/>
        <v>8</v>
      </c>
      <c r="K70" s="17">
        <v>5</v>
      </c>
      <c r="L70" s="17">
        <v>1</v>
      </c>
      <c r="M70" s="17">
        <v>0</v>
      </c>
      <c r="N70" s="17">
        <v>0</v>
      </c>
      <c r="O70" s="17">
        <v>0</v>
      </c>
      <c r="P70" s="17">
        <v>0</v>
      </c>
      <c r="Q70" s="17">
        <v>0</v>
      </c>
      <c r="R70" s="17">
        <v>0</v>
      </c>
      <c r="S70" s="17">
        <v>0</v>
      </c>
      <c r="T70" s="17">
        <v>0</v>
      </c>
      <c r="U70" s="17">
        <v>0</v>
      </c>
      <c r="V70" s="157">
        <v>8930</v>
      </c>
      <c r="W70" s="157">
        <v>8930</v>
      </c>
      <c r="X70" s="165">
        <v>0</v>
      </c>
      <c r="Y70" s="165">
        <v>0</v>
      </c>
      <c r="Z70" s="165">
        <v>0</v>
      </c>
      <c r="AA70" s="209">
        <v>0</v>
      </c>
      <c r="AB70" s="209">
        <v>0</v>
      </c>
      <c r="AC70" s="209">
        <v>0</v>
      </c>
      <c r="AD70" s="166">
        <v>0</v>
      </c>
      <c r="AE70" s="166">
        <v>0</v>
      </c>
      <c r="AF70" s="166">
        <v>0</v>
      </c>
      <c r="AG70" s="167">
        <v>0</v>
      </c>
      <c r="AH70" s="89">
        <f t="shared" si="53"/>
        <v>0</v>
      </c>
      <c r="AI70" s="13">
        <f t="shared" si="54"/>
        <v>267.89999999999998</v>
      </c>
      <c r="AJ70" s="13">
        <f t="shared" si="55"/>
        <v>95</v>
      </c>
      <c r="AK70" s="18">
        <v>1</v>
      </c>
      <c r="AL70" s="13">
        <v>94</v>
      </c>
      <c r="AM70" s="50">
        <f t="shared" si="56"/>
        <v>8.036999999999999</v>
      </c>
      <c r="AN70" s="104">
        <f t="shared" si="57"/>
        <v>2.4110999999999994</v>
      </c>
      <c r="AO70" s="102">
        <f t="shared" si="58"/>
        <v>1.36629</v>
      </c>
      <c r="AP70" s="159">
        <f t="shared" si="59"/>
        <v>64.539007092198574</v>
      </c>
      <c r="AQ70" s="18">
        <f t="shared" si="60"/>
        <v>5</v>
      </c>
      <c r="AR70" s="130">
        <f t="shared" si="61"/>
        <v>8</v>
      </c>
      <c r="AS70" s="19">
        <f t="shared" si="62"/>
        <v>35.460992907801419</v>
      </c>
      <c r="AT70" s="107">
        <f t="shared" si="63"/>
        <v>137.95411022886501</v>
      </c>
      <c r="AU70" s="100">
        <f t="shared" si="64"/>
        <v>0</v>
      </c>
      <c r="AV70" s="277">
        <f t="shared" si="65"/>
        <v>0</v>
      </c>
      <c r="AW70" s="48">
        <f t="shared" si="66"/>
        <v>100</v>
      </c>
      <c r="AX70" s="18">
        <f t="shared" si="67"/>
        <v>10</v>
      </c>
      <c r="AY70" s="117">
        <f t="shared" si="68"/>
        <v>25</v>
      </c>
      <c r="AZ70" s="151">
        <v>2</v>
      </c>
      <c r="BA70" s="21">
        <f t="shared" si="69"/>
        <v>23.353573096683792</v>
      </c>
      <c r="BB70" s="20">
        <v>1</v>
      </c>
      <c r="BC70" s="36"/>
      <c r="BD70" s="20">
        <v>9</v>
      </c>
      <c r="BE70" s="20">
        <f t="shared" si="70"/>
        <v>72</v>
      </c>
      <c r="BF70" s="20">
        <v>12</v>
      </c>
      <c r="BG70" s="20">
        <f t="shared" si="71"/>
        <v>96</v>
      </c>
      <c r="BH70" s="28">
        <v>1</v>
      </c>
      <c r="BI70" s="28">
        <v>16</v>
      </c>
      <c r="BJ70" s="28">
        <v>0</v>
      </c>
      <c r="BK70" s="20">
        <v>0</v>
      </c>
      <c r="BL70" s="28" t="s">
        <v>308</v>
      </c>
      <c r="BM70" s="28" t="s">
        <v>309</v>
      </c>
      <c r="BN70" s="71">
        <f t="shared" si="72"/>
        <v>33</v>
      </c>
      <c r="BO70" s="120">
        <f t="shared" si="73"/>
        <v>44</v>
      </c>
      <c r="BP70" s="70">
        <f t="shared" si="74"/>
        <v>44</v>
      </c>
      <c r="BQ70" s="138">
        <v>12</v>
      </c>
      <c r="BR70" s="138">
        <v>81</v>
      </c>
      <c r="BS70" s="63"/>
      <c r="BT70" s="63"/>
      <c r="BU70" s="63"/>
    </row>
    <row r="71" spans="1:73" ht="19.5" thickBot="1" x14ac:dyDescent="0.35">
      <c r="A71" s="67" t="s">
        <v>124</v>
      </c>
      <c r="B71" s="67" t="s">
        <v>136</v>
      </c>
      <c r="C71" s="129" t="s">
        <v>181</v>
      </c>
      <c r="D71" s="331">
        <v>5584</v>
      </c>
      <c r="E71" s="148"/>
      <c r="F71" s="16">
        <v>15.9</v>
      </c>
      <c r="G71" s="18">
        <f t="shared" si="50"/>
        <v>3</v>
      </c>
      <c r="H71" s="117">
        <f t="shared" si="51"/>
        <v>0</v>
      </c>
      <c r="I71" s="68" t="s">
        <v>284</v>
      </c>
      <c r="J71" s="69">
        <f t="shared" si="52"/>
        <v>5</v>
      </c>
      <c r="K71" s="17">
        <v>1</v>
      </c>
      <c r="L71" s="17">
        <v>0</v>
      </c>
      <c r="M71" s="17">
        <v>0</v>
      </c>
      <c r="N71" s="17">
        <v>0</v>
      </c>
      <c r="O71" s="17">
        <v>0</v>
      </c>
      <c r="P71" s="17">
        <v>0</v>
      </c>
      <c r="Q71" s="17">
        <v>0</v>
      </c>
      <c r="R71" s="17">
        <v>0</v>
      </c>
      <c r="S71" s="17">
        <v>0</v>
      </c>
      <c r="T71" s="17">
        <v>0</v>
      </c>
      <c r="U71" s="17">
        <v>0</v>
      </c>
      <c r="V71" s="157">
        <v>3288</v>
      </c>
      <c r="W71" s="157">
        <v>3288</v>
      </c>
      <c r="X71" s="186">
        <v>1</v>
      </c>
      <c r="Y71" s="186">
        <v>0</v>
      </c>
      <c r="Z71" s="186">
        <v>0</v>
      </c>
      <c r="AA71" s="190">
        <v>0</v>
      </c>
      <c r="AB71" s="190">
        <v>0</v>
      </c>
      <c r="AC71" s="190">
        <v>0</v>
      </c>
      <c r="AD71" s="188">
        <v>0</v>
      </c>
      <c r="AE71" s="188">
        <v>0</v>
      </c>
      <c r="AF71" s="188">
        <v>0</v>
      </c>
      <c r="AG71" s="189">
        <v>0</v>
      </c>
      <c r="AH71" s="89">
        <f t="shared" si="53"/>
        <v>1</v>
      </c>
      <c r="AI71" s="13">
        <f t="shared" si="54"/>
        <v>98.64</v>
      </c>
      <c r="AJ71" s="13">
        <f t="shared" si="55"/>
        <v>35</v>
      </c>
      <c r="AK71" s="18">
        <v>1</v>
      </c>
      <c r="AL71" s="13">
        <v>34</v>
      </c>
      <c r="AM71" s="50">
        <f t="shared" si="56"/>
        <v>2.9592000000000001</v>
      </c>
      <c r="AN71" s="104">
        <f t="shared" si="57"/>
        <v>0.88775999999999999</v>
      </c>
      <c r="AO71" s="102">
        <f t="shared" si="58"/>
        <v>0.50306400000000007</v>
      </c>
      <c r="AP71" s="159">
        <f t="shared" si="59"/>
        <v>64.51743714517437</v>
      </c>
      <c r="AQ71" s="18">
        <f t="shared" si="60"/>
        <v>5</v>
      </c>
      <c r="AR71" s="130">
        <f t="shared" si="61"/>
        <v>8</v>
      </c>
      <c r="AS71" s="19">
        <f t="shared" si="62"/>
        <v>35.48256285482563</v>
      </c>
      <c r="AT71" s="107">
        <f t="shared" si="63"/>
        <v>77.901575931232102</v>
      </c>
      <c r="AU71" s="100">
        <f t="shared" si="64"/>
        <v>17.908309455587393</v>
      </c>
      <c r="AV71" s="277">
        <f t="shared" si="65"/>
        <v>17.908309455587393</v>
      </c>
      <c r="AW71" s="48">
        <f t="shared" si="66"/>
        <v>77.01162108530896</v>
      </c>
      <c r="AX71" s="18">
        <f t="shared" si="67"/>
        <v>8</v>
      </c>
      <c r="AY71" s="117">
        <f t="shared" si="68"/>
        <v>20</v>
      </c>
      <c r="AZ71" s="151">
        <v>0</v>
      </c>
      <c r="BA71" s="21">
        <f t="shared" si="69"/>
        <v>0</v>
      </c>
      <c r="BB71" s="20">
        <v>1</v>
      </c>
      <c r="BC71" s="36" t="s">
        <v>385</v>
      </c>
      <c r="BD71" s="20">
        <v>1</v>
      </c>
      <c r="BE71" s="20">
        <f t="shared" si="70"/>
        <v>8</v>
      </c>
      <c r="BF71" s="20">
        <v>2</v>
      </c>
      <c r="BG71" s="20">
        <f t="shared" si="71"/>
        <v>16</v>
      </c>
      <c r="BH71" s="20">
        <v>0</v>
      </c>
      <c r="BI71" s="20">
        <v>0</v>
      </c>
      <c r="BJ71" s="20">
        <v>0</v>
      </c>
      <c r="BK71" s="20">
        <v>0</v>
      </c>
      <c r="BL71" s="20" t="s">
        <v>308</v>
      </c>
      <c r="BM71" s="20" t="s">
        <v>309</v>
      </c>
      <c r="BN71" s="113">
        <f t="shared" si="72"/>
        <v>21</v>
      </c>
      <c r="BO71" s="133">
        <f t="shared" si="73"/>
        <v>33</v>
      </c>
      <c r="BP71" s="116">
        <f t="shared" si="74"/>
        <v>33</v>
      </c>
      <c r="BQ71" s="137">
        <v>95</v>
      </c>
      <c r="BR71" s="137">
        <v>276</v>
      </c>
      <c r="BS71" s="63"/>
      <c r="BT71" s="63"/>
      <c r="BU71" s="63"/>
    </row>
    <row r="72" spans="1:73" ht="19.5" thickBot="1" x14ac:dyDescent="0.35">
      <c r="A72" s="67" t="s">
        <v>124</v>
      </c>
      <c r="B72" s="67" t="s">
        <v>136</v>
      </c>
      <c r="C72" s="129" t="s">
        <v>175</v>
      </c>
      <c r="D72" s="331">
        <v>26268</v>
      </c>
      <c r="E72" s="148"/>
      <c r="F72" s="16">
        <v>117.4</v>
      </c>
      <c r="G72" s="18">
        <f t="shared" si="50"/>
        <v>10</v>
      </c>
      <c r="H72" s="117">
        <f t="shared" si="51"/>
        <v>3</v>
      </c>
      <c r="I72" s="68" t="s">
        <v>284</v>
      </c>
      <c r="J72" s="69">
        <f t="shared" si="52"/>
        <v>5</v>
      </c>
      <c r="K72" s="17">
        <v>3</v>
      </c>
      <c r="L72" s="17">
        <v>1</v>
      </c>
      <c r="M72" s="17">
        <v>1</v>
      </c>
      <c r="N72" s="17">
        <v>0</v>
      </c>
      <c r="O72" s="17">
        <v>0</v>
      </c>
      <c r="P72" s="17">
        <v>0</v>
      </c>
      <c r="Q72" s="17">
        <v>0</v>
      </c>
      <c r="R72" s="17">
        <v>0</v>
      </c>
      <c r="S72" s="17">
        <v>0</v>
      </c>
      <c r="T72" s="17">
        <v>0</v>
      </c>
      <c r="U72" s="17">
        <v>0</v>
      </c>
      <c r="V72" s="157">
        <v>15334</v>
      </c>
      <c r="W72" s="157">
        <v>15334</v>
      </c>
      <c r="X72" s="84">
        <v>0</v>
      </c>
      <c r="Y72" s="84">
        <v>0</v>
      </c>
      <c r="Z72" s="84">
        <v>0</v>
      </c>
      <c r="AA72" s="168">
        <v>0</v>
      </c>
      <c r="AB72" s="168">
        <v>0</v>
      </c>
      <c r="AC72" s="168">
        <v>0</v>
      </c>
      <c r="AD72" s="88">
        <v>0</v>
      </c>
      <c r="AE72" s="88">
        <v>0</v>
      </c>
      <c r="AF72" s="88">
        <v>0</v>
      </c>
      <c r="AG72" s="80">
        <v>0</v>
      </c>
      <c r="AH72" s="89">
        <f t="shared" si="53"/>
        <v>0</v>
      </c>
      <c r="AI72" s="13">
        <f t="shared" si="54"/>
        <v>460.02</v>
      </c>
      <c r="AJ72" s="13">
        <f t="shared" si="55"/>
        <v>164</v>
      </c>
      <c r="AK72" s="18">
        <v>1</v>
      </c>
      <c r="AL72" s="13">
        <v>163</v>
      </c>
      <c r="AM72" s="50">
        <f t="shared" si="56"/>
        <v>13.800599999999999</v>
      </c>
      <c r="AN72" s="104">
        <f t="shared" si="57"/>
        <v>4.14018</v>
      </c>
      <c r="AO72" s="102">
        <f t="shared" si="58"/>
        <v>2.3461020000000001</v>
      </c>
      <c r="AP72" s="159">
        <f t="shared" si="59"/>
        <v>64.349376114081991</v>
      </c>
      <c r="AQ72" s="18">
        <f t="shared" si="60"/>
        <v>5</v>
      </c>
      <c r="AR72" s="117">
        <f t="shared" si="61"/>
        <v>8</v>
      </c>
      <c r="AS72" s="19">
        <f t="shared" si="62"/>
        <v>35.650623885918002</v>
      </c>
      <c r="AT72" s="107">
        <f t="shared" si="63"/>
        <v>77.230402010050241</v>
      </c>
      <c r="AU72" s="100">
        <f t="shared" si="64"/>
        <v>0</v>
      </c>
      <c r="AV72" s="277">
        <f t="shared" si="65"/>
        <v>0</v>
      </c>
      <c r="AW72" s="48">
        <f t="shared" si="66"/>
        <v>100</v>
      </c>
      <c r="AX72" s="18">
        <f t="shared" si="67"/>
        <v>10</v>
      </c>
      <c r="AY72" s="117">
        <f t="shared" si="68"/>
        <v>25</v>
      </c>
      <c r="AZ72" s="151">
        <v>1</v>
      </c>
      <c r="BA72" s="21">
        <f t="shared" si="69"/>
        <v>3.8069133546520479</v>
      </c>
      <c r="BB72" s="20">
        <v>0</v>
      </c>
      <c r="BC72" s="36"/>
      <c r="BD72" s="20">
        <v>3</v>
      </c>
      <c r="BE72" s="20">
        <f t="shared" si="70"/>
        <v>24</v>
      </c>
      <c r="BF72" s="20">
        <v>4</v>
      </c>
      <c r="BG72" s="20">
        <f t="shared" si="71"/>
        <v>32</v>
      </c>
      <c r="BH72" s="20">
        <v>1</v>
      </c>
      <c r="BI72" s="20">
        <v>7</v>
      </c>
      <c r="BJ72" s="20">
        <v>10</v>
      </c>
      <c r="BK72" s="20">
        <v>0</v>
      </c>
      <c r="BL72" s="20" t="s">
        <v>308</v>
      </c>
      <c r="BM72" s="20" t="s">
        <v>308</v>
      </c>
      <c r="BN72" s="70">
        <f t="shared" si="72"/>
        <v>40</v>
      </c>
      <c r="BO72" s="123">
        <f t="shared" si="73"/>
        <v>51</v>
      </c>
      <c r="BP72" s="71">
        <f t="shared" si="74"/>
        <v>41</v>
      </c>
      <c r="BQ72" s="138">
        <v>93</v>
      </c>
      <c r="BR72" s="138">
        <v>157</v>
      </c>
      <c r="BS72" s="63"/>
      <c r="BT72" s="63"/>
      <c r="BU72" s="63"/>
    </row>
    <row r="73" spans="1:73" ht="19.5" thickBot="1" x14ac:dyDescent="0.35">
      <c r="A73" s="67" t="s">
        <v>124</v>
      </c>
      <c r="B73" s="67" t="s">
        <v>136</v>
      </c>
      <c r="C73" s="129" t="s">
        <v>177</v>
      </c>
      <c r="D73" s="331">
        <v>8877</v>
      </c>
      <c r="E73" s="148"/>
      <c r="F73" s="16">
        <v>79.599999999999994</v>
      </c>
      <c r="G73" s="18">
        <f t="shared" si="50"/>
        <v>8</v>
      </c>
      <c r="H73" s="117">
        <f t="shared" si="51"/>
        <v>0</v>
      </c>
      <c r="I73" s="68" t="s">
        <v>282</v>
      </c>
      <c r="J73" s="69">
        <f t="shared" si="52"/>
        <v>10</v>
      </c>
      <c r="K73" s="17">
        <v>3</v>
      </c>
      <c r="L73" s="17">
        <v>1</v>
      </c>
      <c r="M73" s="17">
        <v>0</v>
      </c>
      <c r="N73" s="17">
        <v>0</v>
      </c>
      <c r="O73" s="17">
        <v>0</v>
      </c>
      <c r="P73" s="17">
        <v>0</v>
      </c>
      <c r="Q73" s="17">
        <v>0</v>
      </c>
      <c r="R73" s="17">
        <v>0</v>
      </c>
      <c r="S73" s="17">
        <v>0</v>
      </c>
      <c r="T73" s="17">
        <v>0</v>
      </c>
      <c r="U73" s="17">
        <v>0</v>
      </c>
      <c r="V73" s="157">
        <v>7851</v>
      </c>
      <c r="W73" s="157">
        <v>7851</v>
      </c>
      <c r="X73" s="84">
        <v>1</v>
      </c>
      <c r="Y73" s="84">
        <v>0</v>
      </c>
      <c r="Z73" s="84">
        <v>0</v>
      </c>
      <c r="AA73" s="168">
        <v>0</v>
      </c>
      <c r="AB73" s="168">
        <v>0</v>
      </c>
      <c r="AC73" s="168">
        <v>0</v>
      </c>
      <c r="AD73" s="88">
        <v>0</v>
      </c>
      <c r="AE73" s="88">
        <v>0</v>
      </c>
      <c r="AF73" s="88">
        <v>0</v>
      </c>
      <c r="AG73" s="80">
        <v>0</v>
      </c>
      <c r="AH73" s="89">
        <f t="shared" si="53"/>
        <v>1</v>
      </c>
      <c r="AI73" s="13">
        <f t="shared" si="54"/>
        <v>235.53</v>
      </c>
      <c r="AJ73" s="13">
        <f t="shared" si="55"/>
        <v>84</v>
      </c>
      <c r="AK73" s="18">
        <v>0</v>
      </c>
      <c r="AL73" s="13">
        <v>84</v>
      </c>
      <c r="AM73" s="50">
        <f t="shared" si="56"/>
        <v>7.0659000000000001</v>
      </c>
      <c r="AN73" s="104">
        <f t="shared" si="57"/>
        <v>2.1197699999999999</v>
      </c>
      <c r="AO73" s="102">
        <f t="shared" si="58"/>
        <v>1.201203</v>
      </c>
      <c r="AP73" s="159">
        <f t="shared" si="59"/>
        <v>64.335753407209268</v>
      </c>
      <c r="AQ73" s="18">
        <f t="shared" si="60"/>
        <v>5</v>
      </c>
      <c r="AR73" s="117">
        <f t="shared" si="61"/>
        <v>8</v>
      </c>
      <c r="AS73" s="19">
        <f t="shared" si="62"/>
        <v>35.664246592790725</v>
      </c>
      <c r="AT73" s="107">
        <f t="shared" si="63"/>
        <v>117.00882054748226</v>
      </c>
      <c r="AU73" s="100">
        <f t="shared" si="64"/>
        <v>11.265067027148811</v>
      </c>
      <c r="AV73" s="277">
        <f t="shared" si="65"/>
        <v>11.265067027148811</v>
      </c>
      <c r="AW73" s="48">
        <f t="shared" si="66"/>
        <v>90.372463396827897</v>
      </c>
      <c r="AX73" s="18">
        <f t="shared" si="67"/>
        <v>8</v>
      </c>
      <c r="AY73" s="117">
        <f t="shared" si="68"/>
        <v>20</v>
      </c>
      <c r="AZ73" s="151">
        <v>0</v>
      </c>
      <c r="BA73" s="21">
        <f t="shared" si="69"/>
        <v>0</v>
      </c>
      <c r="BB73" s="20">
        <v>1</v>
      </c>
      <c r="BC73" s="36"/>
      <c r="BD73" s="20">
        <v>1</v>
      </c>
      <c r="BE73" s="20">
        <f t="shared" si="70"/>
        <v>8</v>
      </c>
      <c r="BF73" s="20">
        <v>1</v>
      </c>
      <c r="BG73" s="20">
        <f t="shared" si="71"/>
        <v>8</v>
      </c>
      <c r="BH73" s="20">
        <v>1</v>
      </c>
      <c r="BI73" s="20">
        <v>3</v>
      </c>
      <c r="BJ73" s="20">
        <v>0</v>
      </c>
      <c r="BK73" s="28">
        <v>0</v>
      </c>
      <c r="BL73" s="20" t="s">
        <v>308</v>
      </c>
      <c r="BM73" s="20" t="s">
        <v>309</v>
      </c>
      <c r="BN73" s="71">
        <f t="shared" si="72"/>
        <v>31</v>
      </c>
      <c r="BO73" s="123">
        <f t="shared" si="73"/>
        <v>38</v>
      </c>
      <c r="BP73" s="71">
        <f t="shared" si="74"/>
        <v>38</v>
      </c>
      <c r="BQ73" s="138">
        <v>43</v>
      </c>
      <c r="BR73" s="138">
        <v>67</v>
      </c>
      <c r="BS73" s="63"/>
      <c r="BT73" s="63"/>
      <c r="BU73" s="63"/>
    </row>
    <row r="74" spans="1:73" ht="19.5" thickBot="1" x14ac:dyDescent="0.35">
      <c r="A74" s="67" t="s">
        <v>124</v>
      </c>
      <c r="B74" s="67" t="s">
        <v>145</v>
      </c>
      <c r="C74" s="129" t="s">
        <v>164</v>
      </c>
      <c r="D74" s="331">
        <v>11505</v>
      </c>
      <c r="E74" s="148"/>
      <c r="F74" s="16">
        <v>88.2</v>
      </c>
      <c r="G74" s="18">
        <f t="shared" si="50"/>
        <v>8</v>
      </c>
      <c r="H74" s="117">
        <f t="shared" si="51"/>
        <v>0</v>
      </c>
      <c r="I74" s="68" t="s">
        <v>283</v>
      </c>
      <c r="J74" s="69">
        <f t="shared" si="52"/>
        <v>8</v>
      </c>
      <c r="K74" s="17">
        <v>4</v>
      </c>
      <c r="L74" s="17">
        <v>1</v>
      </c>
      <c r="M74" s="17">
        <v>0</v>
      </c>
      <c r="N74" s="17">
        <v>0</v>
      </c>
      <c r="O74" s="17">
        <v>0</v>
      </c>
      <c r="P74" s="17">
        <v>0</v>
      </c>
      <c r="Q74" s="17">
        <v>0</v>
      </c>
      <c r="R74" s="17">
        <v>0</v>
      </c>
      <c r="S74" s="17">
        <v>0</v>
      </c>
      <c r="T74" s="17">
        <v>0</v>
      </c>
      <c r="U74" s="17">
        <v>0</v>
      </c>
      <c r="V74" s="157">
        <v>9295</v>
      </c>
      <c r="W74" s="157">
        <v>9295</v>
      </c>
      <c r="X74" s="84">
        <v>1</v>
      </c>
      <c r="Y74" s="84">
        <v>0</v>
      </c>
      <c r="Z74" s="84">
        <v>0</v>
      </c>
      <c r="AA74" s="168">
        <v>0</v>
      </c>
      <c r="AB74" s="168">
        <v>0</v>
      </c>
      <c r="AC74" s="168">
        <v>0</v>
      </c>
      <c r="AD74" s="88">
        <v>0</v>
      </c>
      <c r="AE74" s="88">
        <v>0</v>
      </c>
      <c r="AF74" s="88">
        <v>0</v>
      </c>
      <c r="AG74" s="80">
        <v>0</v>
      </c>
      <c r="AH74" s="89">
        <f t="shared" si="53"/>
        <v>1</v>
      </c>
      <c r="AI74" s="13">
        <f t="shared" si="54"/>
        <v>278.85000000000002</v>
      </c>
      <c r="AJ74" s="13">
        <f t="shared" si="55"/>
        <v>100</v>
      </c>
      <c r="AK74" s="18">
        <v>0</v>
      </c>
      <c r="AL74" s="13">
        <v>100</v>
      </c>
      <c r="AM74" s="50">
        <f t="shared" si="56"/>
        <v>8.3655000000000008</v>
      </c>
      <c r="AN74" s="104">
        <f t="shared" si="57"/>
        <v>2.5096500000000002</v>
      </c>
      <c r="AO74" s="102">
        <f t="shared" si="58"/>
        <v>1.4221350000000001</v>
      </c>
      <c r="AP74" s="159">
        <f t="shared" si="59"/>
        <v>64.138425676887223</v>
      </c>
      <c r="AQ74" s="18">
        <f t="shared" si="60"/>
        <v>5</v>
      </c>
      <c r="AR74" s="117">
        <f t="shared" si="61"/>
        <v>8</v>
      </c>
      <c r="AS74" s="19">
        <f t="shared" si="62"/>
        <v>35.861574323112784</v>
      </c>
      <c r="AT74" s="107">
        <f t="shared" si="63"/>
        <v>106.88644067796612</v>
      </c>
      <c r="AU74" s="100">
        <f t="shared" si="64"/>
        <v>8.6918730986527599</v>
      </c>
      <c r="AV74" s="277">
        <f t="shared" si="65"/>
        <v>8.6918730986527599</v>
      </c>
      <c r="AW74" s="48">
        <f t="shared" si="66"/>
        <v>91.868123736255598</v>
      </c>
      <c r="AX74" s="18">
        <f t="shared" si="67"/>
        <v>8</v>
      </c>
      <c r="AY74" s="117">
        <f t="shared" si="68"/>
        <v>20</v>
      </c>
      <c r="AZ74" s="151">
        <v>0</v>
      </c>
      <c r="BA74" s="21">
        <f t="shared" si="69"/>
        <v>0</v>
      </c>
      <c r="BB74" s="20">
        <v>1</v>
      </c>
      <c r="BC74" s="36"/>
      <c r="BD74" s="20">
        <v>6</v>
      </c>
      <c r="BE74" s="20">
        <f t="shared" si="70"/>
        <v>48</v>
      </c>
      <c r="BF74" s="20">
        <v>9</v>
      </c>
      <c r="BG74" s="20">
        <f t="shared" si="71"/>
        <v>72</v>
      </c>
      <c r="BH74" s="28">
        <v>1</v>
      </c>
      <c r="BI74" s="28">
        <v>12</v>
      </c>
      <c r="BJ74" s="28">
        <v>0</v>
      </c>
      <c r="BK74" s="20">
        <v>0</v>
      </c>
      <c r="BL74" s="28" t="s">
        <v>308</v>
      </c>
      <c r="BM74" s="28" t="s">
        <v>308</v>
      </c>
      <c r="BN74" s="76">
        <f t="shared" si="72"/>
        <v>29</v>
      </c>
      <c r="BO74" s="123">
        <f t="shared" si="73"/>
        <v>36</v>
      </c>
      <c r="BP74" s="71">
        <f t="shared" si="74"/>
        <v>36</v>
      </c>
      <c r="BQ74" s="138">
        <v>45</v>
      </c>
      <c r="BR74" s="138">
        <v>63</v>
      </c>
      <c r="BS74" s="63"/>
      <c r="BT74" s="63"/>
      <c r="BU74" s="63"/>
    </row>
    <row r="75" spans="1:73" s="63" customFormat="1" ht="19.5" thickBot="1" x14ac:dyDescent="0.35">
      <c r="A75" s="67" t="s">
        <v>124</v>
      </c>
      <c r="B75" s="67" t="s">
        <v>136</v>
      </c>
      <c r="C75" s="129" t="s">
        <v>186</v>
      </c>
      <c r="D75" s="331">
        <v>20505</v>
      </c>
      <c r="E75" s="148"/>
      <c r="F75" s="16">
        <v>47.9</v>
      </c>
      <c r="G75" s="18">
        <f t="shared" si="50"/>
        <v>3</v>
      </c>
      <c r="H75" s="117">
        <f t="shared" si="51"/>
        <v>0</v>
      </c>
      <c r="I75" s="68" t="s">
        <v>284</v>
      </c>
      <c r="J75" s="69">
        <f t="shared" si="52"/>
        <v>5</v>
      </c>
      <c r="K75" s="17">
        <v>4</v>
      </c>
      <c r="L75" s="17">
        <v>1</v>
      </c>
      <c r="M75" s="17">
        <v>0</v>
      </c>
      <c r="N75" s="17">
        <v>0</v>
      </c>
      <c r="O75" s="17">
        <v>0</v>
      </c>
      <c r="P75" s="17">
        <v>0</v>
      </c>
      <c r="Q75" s="17">
        <v>0</v>
      </c>
      <c r="R75" s="17">
        <v>0</v>
      </c>
      <c r="S75" s="17">
        <v>0</v>
      </c>
      <c r="T75" s="17">
        <v>0</v>
      </c>
      <c r="U75" s="17">
        <v>0</v>
      </c>
      <c r="V75" s="157">
        <v>13352</v>
      </c>
      <c r="W75" s="157">
        <v>13352</v>
      </c>
      <c r="X75" s="84">
        <v>3</v>
      </c>
      <c r="Y75" s="84">
        <v>0</v>
      </c>
      <c r="Z75" s="84">
        <v>0</v>
      </c>
      <c r="AA75" s="168">
        <v>0</v>
      </c>
      <c r="AB75" s="168">
        <v>0</v>
      </c>
      <c r="AC75" s="168">
        <v>0</v>
      </c>
      <c r="AD75" s="88">
        <v>0</v>
      </c>
      <c r="AE75" s="88">
        <v>0</v>
      </c>
      <c r="AF75" s="88">
        <v>0</v>
      </c>
      <c r="AG75" s="80">
        <v>0</v>
      </c>
      <c r="AH75" s="89">
        <f t="shared" si="53"/>
        <v>3</v>
      </c>
      <c r="AI75" s="13">
        <f t="shared" si="54"/>
        <v>400.56</v>
      </c>
      <c r="AJ75" s="13">
        <f t="shared" si="55"/>
        <v>145</v>
      </c>
      <c r="AK75" s="18">
        <v>3</v>
      </c>
      <c r="AL75" s="13">
        <v>142</v>
      </c>
      <c r="AM75" s="50">
        <f t="shared" si="56"/>
        <v>12.0168</v>
      </c>
      <c r="AN75" s="104">
        <f t="shared" si="57"/>
        <v>3.6050400000000002</v>
      </c>
      <c r="AO75" s="102">
        <f t="shared" si="58"/>
        <v>2.042856</v>
      </c>
      <c r="AP75" s="159">
        <f t="shared" si="59"/>
        <v>63.800679049330931</v>
      </c>
      <c r="AQ75" s="18">
        <f t="shared" si="60"/>
        <v>5</v>
      </c>
      <c r="AR75" s="117">
        <f t="shared" si="61"/>
        <v>8</v>
      </c>
      <c r="AS75" s="19">
        <f t="shared" si="62"/>
        <v>36.199320950669062</v>
      </c>
      <c r="AT75" s="107">
        <f t="shared" si="63"/>
        <v>86.148237015362113</v>
      </c>
      <c r="AU75" s="100">
        <f t="shared" si="64"/>
        <v>14.630577907827361</v>
      </c>
      <c r="AV75" s="277">
        <f t="shared" si="65"/>
        <v>14.630577907827361</v>
      </c>
      <c r="AW75" s="48">
        <f t="shared" si="66"/>
        <v>83.016973515989179</v>
      </c>
      <c r="AX75" s="18">
        <f t="shared" si="67"/>
        <v>8</v>
      </c>
      <c r="AY75" s="117">
        <f t="shared" si="68"/>
        <v>20</v>
      </c>
      <c r="AZ75" s="151">
        <v>0</v>
      </c>
      <c r="BA75" s="21">
        <f t="shared" si="69"/>
        <v>0</v>
      </c>
      <c r="BB75" s="20">
        <v>1</v>
      </c>
      <c r="BC75" s="36"/>
      <c r="BD75" s="20">
        <v>1</v>
      </c>
      <c r="BE75" s="20">
        <f t="shared" si="70"/>
        <v>8</v>
      </c>
      <c r="BF75" s="20">
        <v>2</v>
      </c>
      <c r="BG75" s="20">
        <f t="shared" si="71"/>
        <v>16</v>
      </c>
      <c r="BH75" s="20">
        <v>1</v>
      </c>
      <c r="BI75" s="20">
        <v>2</v>
      </c>
      <c r="BJ75" s="20">
        <v>10</v>
      </c>
      <c r="BK75" s="20">
        <v>0</v>
      </c>
      <c r="BL75" s="20" t="s">
        <v>308</v>
      </c>
      <c r="BM75" s="20" t="s">
        <v>308</v>
      </c>
      <c r="BN75" s="71">
        <f t="shared" si="72"/>
        <v>31</v>
      </c>
      <c r="BO75" s="123">
        <f t="shared" si="73"/>
        <v>43</v>
      </c>
      <c r="BP75" s="71">
        <f t="shared" si="74"/>
        <v>33</v>
      </c>
      <c r="BQ75" s="138">
        <v>89</v>
      </c>
      <c r="BR75" s="138">
        <v>154</v>
      </c>
    </row>
    <row r="76" spans="1:73" s="63" customFormat="1" ht="19.5" thickBot="1" x14ac:dyDescent="0.35">
      <c r="A76" s="67" t="s">
        <v>124</v>
      </c>
      <c r="B76" s="67" t="s">
        <v>192</v>
      </c>
      <c r="C76" s="129" t="s">
        <v>213</v>
      </c>
      <c r="D76" s="331">
        <v>18419</v>
      </c>
      <c r="E76" s="148"/>
      <c r="F76" s="16">
        <v>334.4</v>
      </c>
      <c r="G76" s="18">
        <f t="shared" si="50"/>
        <v>10</v>
      </c>
      <c r="H76" s="117">
        <f t="shared" si="51"/>
        <v>3</v>
      </c>
      <c r="I76" s="68" t="s">
        <v>283</v>
      </c>
      <c r="J76" s="69">
        <f t="shared" si="52"/>
        <v>8</v>
      </c>
      <c r="K76" s="17">
        <v>5</v>
      </c>
      <c r="L76" s="17">
        <v>1</v>
      </c>
      <c r="M76" s="17">
        <v>0</v>
      </c>
      <c r="N76" s="17">
        <v>1</v>
      </c>
      <c r="O76" s="17">
        <v>0</v>
      </c>
      <c r="P76" s="17">
        <v>0</v>
      </c>
      <c r="Q76" s="17">
        <v>0</v>
      </c>
      <c r="R76" s="17">
        <v>0</v>
      </c>
      <c r="S76" s="17">
        <v>0</v>
      </c>
      <c r="T76" s="17">
        <v>0</v>
      </c>
      <c r="U76" s="17">
        <v>0</v>
      </c>
      <c r="V76" s="157">
        <v>8104</v>
      </c>
      <c r="W76" s="157">
        <v>8104</v>
      </c>
      <c r="X76" s="201">
        <v>0</v>
      </c>
      <c r="Y76" s="201">
        <v>0</v>
      </c>
      <c r="Z76" s="201">
        <v>0</v>
      </c>
      <c r="AA76" s="241">
        <v>1</v>
      </c>
      <c r="AB76" s="241">
        <v>0</v>
      </c>
      <c r="AC76" s="241">
        <v>0</v>
      </c>
      <c r="AD76" s="218">
        <v>0</v>
      </c>
      <c r="AE76" s="218">
        <v>0</v>
      </c>
      <c r="AF76" s="218">
        <v>0</v>
      </c>
      <c r="AG76" s="226">
        <v>0</v>
      </c>
      <c r="AH76" s="89">
        <f t="shared" si="53"/>
        <v>1</v>
      </c>
      <c r="AI76" s="13">
        <f t="shared" si="54"/>
        <v>243.12</v>
      </c>
      <c r="AJ76" s="13">
        <f t="shared" si="55"/>
        <v>89</v>
      </c>
      <c r="AK76" s="18">
        <v>1</v>
      </c>
      <c r="AL76" s="13">
        <v>88</v>
      </c>
      <c r="AM76" s="50">
        <f t="shared" si="56"/>
        <v>7.2936000000000005</v>
      </c>
      <c r="AN76" s="104">
        <f t="shared" si="57"/>
        <v>2.1880800000000002</v>
      </c>
      <c r="AO76" s="102">
        <f t="shared" si="58"/>
        <v>1.2399120000000001</v>
      </c>
      <c r="AP76" s="159">
        <f t="shared" si="59"/>
        <v>63.392563343204998</v>
      </c>
      <c r="AQ76" s="18">
        <f t="shared" si="60"/>
        <v>5</v>
      </c>
      <c r="AR76" s="130">
        <f t="shared" si="61"/>
        <v>8</v>
      </c>
      <c r="AS76" s="19">
        <f t="shared" si="62"/>
        <v>36.607436656794995</v>
      </c>
      <c r="AT76" s="107">
        <f t="shared" si="63"/>
        <v>58.209414191867097</v>
      </c>
      <c r="AU76" s="100">
        <f t="shared" si="64"/>
        <v>0</v>
      </c>
      <c r="AV76" s="277">
        <f t="shared" si="65"/>
        <v>5.4291763939410398</v>
      </c>
      <c r="AW76" s="48">
        <f t="shared" si="66"/>
        <v>90.673026916151997</v>
      </c>
      <c r="AX76" s="18">
        <f t="shared" si="67"/>
        <v>8</v>
      </c>
      <c r="AY76" s="117">
        <f t="shared" si="68"/>
        <v>20</v>
      </c>
      <c r="AZ76" s="151">
        <v>3</v>
      </c>
      <c r="BA76" s="21">
        <f t="shared" si="69"/>
        <v>16.287529181823118</v>
      </c>
      <c r="BB76" s="20">
        <v>0</v>
      </c>
      <c r="BC76" s="36" t="s">
        <v>333</v>
      </c>
      <c r="BD76" s="20">
        <v>6</v>
      </c>
      <c r="BE76" s="20">
        <f t="shared" si="70"/>
        <v>48</v>
      </c>
      <c r="BF76" s="20">
        <v>11</v>
      </c>
      <c r="BG76" s="20">
        <f t="shared" si="71"/>
        <v>88</v>
      </c>
      <c r="BH76" s="20">
        <v>0</v>
      </c>
      <c r="BI76" s="20">
        <v>19</v>
      </c>
      <c r="BJ76" s="20">
        <v>0</v>
      </c>
      <c r="BK76" s="20">
        <v>0</v>
      </c>
      <c r="BL76" s="20" t="s">
        <v>308</v>
      </c>
      <c r="BM76" s="20" t="s">
        <v>309</v>
      </c>
      <c r="BN76" s="71">
        <f t="shared" si="72"/>
        <v>31</v>
      </c>
      <c r="BO76" s="120">
        <f t="shared" si="73"/>
        <v>39</v>
      </c>
      <c r="BP76" s="70">
        <f t="shared" si="74"/>
        <v>39</v>
      </c>
      <c r="BQ76" s="138">
        <v>33</v>
      </c>
      <c r="BR76" s="138">
        <v>145</v>
      </c>
    </row>
    <row r="77" spans="1:73" s="63" customFormat="1" ht="19.5" thickBot="1" x14ac:dyDescent="0.35">
      <c r="A77" s="67" t="s">
        <v>124</v>
      </c>
      <c r="B77" s="67" t="s">
        <v>136</v>
      </c>
      <c r="C77" s="129" t="s">
        <v>184</v>
      </c>
      <c r="D77" s="331">
        <v>9686</v>
      </c>
      <c r="E77" s="148"/>
      <c r="F77" s="16">
        <v>121.2</v>
      </c>
      <c r="G77" s="18">
        <f t="shared" si="50"/>
        <v>10</v>
      </c>
      <c r="H77" s="117">
        <f t="shared" si="51"/>
        <v>3</v>
      </c>
      <c r="I77" s="68" t="s">
        <v>283</v>
      </c>
      <c r="J77" s="69">
        <f t="shared" si="52"/>
        <v>8</v>
      </c>
      <c r="K77" s="17">
        <v>3</v>
      </c>
      <c r="L77" s="17">
        <v>1</v>
      </c>
      <c r="M77" s="17">
        <v>0</v>
      </c>
      <c r="N77" s="17">
        <v>0</v>
      </c>
      <c r="O77" s="17">
        <v>0</v>
      </c>
      <c r="P77" s="17">
        <v>0</v>
      </c>
      <c r="Q77" s="17">
        <v>0</v>
      </c>
      <c r="R77" s="17">
        <v>0</v>
      </c>
      <c r="S77" s="17">
        <v>0</v>
      </c>
      <c r="T77" s="17">
        <v>0</v>
      </c>
      <c r="U77" s="17">
        <v>0</v>
      </c>
      <c r="V77" s="157">
        <v>7738</v>
      </c>
      <c r="W77" s="157">
        <v>7738</v>
      </c>
      <c r="X77" s="204">
        <v>0</v>
      </c>
      <c r="Y77" s="204">
        <v>0</v>
      </c>
      <c r="Z77" s="204">
        <v>0</v>
      </c>
      <c r="AA77" s="212">
        <v>0</v>
      </c>
      <c r="AB77" s="212">
        <v>0</v>
      </c>
      <c r="AC77" s="212">
        <v>0</v>
      </c>
      <c r="AD77" s="222">
        <v>0</v>
      </c>
      <c r="AE77" s="222">
        <v>1</v>
      </c>
      <c r="AF77" s="222">
        <v>0</v>
      </c>
      <c r="AG77" s="191">
        <v>0</v>
      </c>
      <c r="AH77" s="89">
        <f t="shared" si="53"/>
        <v>1</v>
      </c>
      <c r="AI77" s="13">
        <f t="shared" si="54"/>
        <v>232.14</v>
      </c>
      <c r="AJ77" s="13">
        <f t="shared" si="55"/>
        <v>85</v>
      </c>
      <c r="AK77" s="18">
        <v>0</v>
      </c>
      <c r="AL77" s="13">
        <v>85</v>
      </c>
      <c r="AM77" s="50">
        <f t="shared" si="56"/>
        <v>6.9641999999999999</v>
      </c>
      <c r="AN77" s="104">
        <f t="shared" si="57"/>
        <v>2.0892599999999999</v>
      </c>
      <c r="AO77" s="102">
        <f t="shared" si="58"/>
        <v>1.1839140000000001</v>
      </c>
      <c r="AP77" s="159">
        <f t="shared" si="59"/>
        <v>63.384164728181268</v>
      </c>
      <c r="AQ77" s="18">
        <f t="shared" si="60"/>
        <v>5</v>
      </c>
      <c r="AR77" s="117">
        <f t="shared" si="61"/>
        <v>8</v>
      </c>
      <c r="AS77" s="19">
        <f t="shared" si="62"/>
        <v>36.615835271818732</v>
      </c>
      <c r="AT77" s="107">
        <f t="shared" si="63"/>
        <v>105.69248399752219</v>
      </c>
      <c r="AU77" s="100">
        <f t="shared" si="64"/>
        <v>0</v>
      </c>
      <c r="AV77" s="277">
        <f t="shared" si="65"/>
        <v>10.324179227751394</v>
      </c>
      <c r="AW77" s="48">
        <f t="shared" si="66"/>
        <v>90.231870008851871</v>
      </c>
      <c r="AX77" s="18">
        <f t="shared" si="67"/>
        <v>8</v>
      </c>
      <c r="AY77" s="117">
        <f t="shared" si="68"/>
        <v>20</v>
      </c>
      <c r="AZ77" s="151">
        <v>1</v>
      </c>
      <c r="BA77" s="21">
        <f t="shared" si="69"/>
        <v>10.324179227751394</v>
      </c>
      <c r="BB77" s="20">
        <v>0</v>
      </c>
      <c r="BC77" s="36" t="s">
        <v>333</v>
      </c>
      <c r="BD77" s="20">
        <v>5</v>
      </c>
      <c r="BE77" s="20">
        <f t="shared" si="70"/>
        <v>40</v>
      </c>
      <c r="BF77" s="20">
        <v>8</v>
      </c>
      <c r="BG77" s="20">
        <f t="shared" si="71"/>
        <v>64</v>
      </c>
      <c r="BH77" s="20">
        <v>0</v>
      </c>
      <c r="BI77" s="20">
        <v>13</v>
      </c>
      <c r="BJ77" s="20">
        <v>10</v>
      </c>
      <c r="BK77" s="20">
        <v>0</v>
      </c>
      <c r="BL77" s="20" t="s">
        <v>308</v>
      </c>
      <c r="BM77" s="20" t="s">
        <v>309</v>
      </c>
      <c r="BN77" s="70">
        <f t="shared" si="72"/>
        <v>41</v>
      </c>
      <c r="BO77" s="120">
        <f t="shared" si="73"/>
        <v>49</v>
      </c>
      <c r="BP77" s="71">
        <f t="shared" si="74"/>
        <v>39</v>
      </c>
      <c r="BQ77" s="138">
        <v>46</v>
      </c>
      <c r="BR77" s="138">
        <v>202</v>
      </c>
    </row>
    <row r="78" spans="1:73" s="63" customFormat="1" ht="19.5" thickBot="1" x14ac:dyDescent="0.35">
      <c r="A78" s="67" t="s">
        <v>79</v>
      </c>
      <c r="B78" s="67" t="s">
        <v>80</v>
      </c>
      <c r="C78" s="129" t="s">
        <v>82</v>
      </c>
      <c r="D78" s="331">
        <v>8445</v>
      </c>
      <c r="E78" s="148"/>
      <c r="F78" s="16">
        <v>185.6</v>
      </c>
      <c r="G78" s="18">
        <f t="shared" si="50"/>
        <v>10</v>
      </c>
      <c r="H78" s="117">
        <f t="shared" si="51"/>
        <v>3</v>
      </c>
      <c r="I78" s="68" t="s">
        <v>285</v>
      </c>
      <c r="J78" s="69">
        <f t="shared" si="52"/>
        <v>3</v>
      </c>
      <c r="K78" s="17">
        <v>2</v>
      </c>
      <c r="L78" s="17">
        <v>0</v>
      </c>
      <c r="M78" s="17">
        <v>1</v>
      </c>
      <c r="N78" s="17">
        <v>0</v>
      </c>
      <c r="O78" s="17">
        <v>0</v>
      </c>
      <c r="P78" s="17">
        <v>0</v>
      </c>
      <c r="Q78" s="17">
        <v>0</v>
      </c>
      <c r="R78" s="17">
        <v>0</v>
      </c>
      <c r="S78" s="17">
        <v>0</v>
      </c>
      <c r="T78" s="17">
        <v>0</v>
      </c>
      <c r="U78" s="17">
        <v>0</v>
      </c>
      <c r="V78" s="157">
        <v>6057</v>
      </c>
      <c r="W78" s="157">
        <v>6057</v>
      </c>
      <c r="X78" s="84">
        <v>0</v>
      </c>
      <c r="Y78" s="84">
        <v>0</v>
      </c>
      <c r="Z78" s="84">
        <v>0</v>
      </c>
      <c r="AA78" s="168">
        <v>0</v>
      </c>
      <c r="AB78" s="168">
        <v>0</v>
      </c>
      <c r="AC78" s="168">
        <v>0</v>
      </c>
      <c r="AD78" s="88">
        <v>1</v>
      </c>
      <c r="AE78" s="88">
        <v>0</v>
      </c>
      <c r="AF78" s="88">
        <v>0</v>
      </c>
      <c r="AG78" s="80">
        <v>0</v>
      </c>
      <c r="AH78" s="89">
        <f t="shared" si="53"/>
        <v>1</v>
      </c>
      <c r="AI78" s="13">
        <f t="shared" si="54"/>
        <v>181.71</v>
      </c>
      <c r="AJ78" s="13">
        <f t="shared" si="55"/>
        <v>67</v>
      </c>
      <c r="AK78" s="18">
        <v>0</v>
      </c>
      <c r="AL78" s="13">
        <v>67</v>
      </c>
      <c r="AM78" s="50">
        <f t="shared" si="56"/>
        <v>5.4512999999999998</v>
      </c>
      <c r="AN78" s="104">
        <f t="shared" si="57"/>
        <v>1.6353899999999999</v>
      </c>
      <c r="AO78" s="102">
        <f t="shared" si="58"/>
        <v>0.92672100000000002</v>
      </c>
      <c r="AP78" s="159">
        <f t="shared" si="59"/>
        <v>63.128061196411863</v>
      </c>
      <c r="AQ78" s="18">
        <f t="shared" si="60"/>
        <v>5</v>
      </c>
      <c r="AR78" s="117">
        <f t="shared" si="61"/>
        <v>8</v>
      </c>
      <c r="AS78" s="19">
        <f t="shared" si="62"/>
        <v>36.871938803588137</v>
      </c>
      <c r="AT78" s="107">
        <f t="shared" si="63"/>
        <v>94.889413854351687</v>
      </c>
      <c r="AU78" s="100">
        <f t="shared" si="64"/>
        <v>0</v>
      </c>
      <c r="AV78" s="277">
        <f t="shared" si="65"/>
        <v>11.841326228537596</v>
      </c>
      <c r="AW78" s="48">
        <f t="shared" si="66"/>
        <v>87.520919618374748</v>
      </c>
      <c r="AX78" s="18">
        <f t="shared" si="67"/>
        <v>8</v>
      </c>
      <c r="AY78" s="117">
        <f t="shared" si="68"/>
        <v>20</v>
      </c>
      <c r="AZ78" s="151">
        <v>1</v>
      </c>
      <c r="BA78" s="21">
        <f t="shared" si="69"/>
        <v>11.841326228537596</v>
      </c>
      <c r="BB78" s="155">
        <v>1</v>
      </c>
      <c r="BC78" s="36"/>
      <c r="BD78" s="20">
        <v>2</v>
      </c>
      <c r="BE78" s="20">
        <f t="shared" si="70"/>
        <v>16</v>
      </c>
      <c r="BF78" s="20">
        <v>11</v>
      </c>
      <c r="BG78" s="20">
        <f t="shared" si="71"/>
        <v>88</v>
      </c>
      <c r="BH78" s="20">
        <v>1</v>
      </c>
      <c r="BI78" s="20">
        <v>12</v>
      </c>
      <c r="BJ78" s="20">
        <v>5</v>
      </c>
      <c r="BK78" s="20">
        <v>0</v>
      </c>
      <c r="BL78" s="20" t="s">
        <v>308</v>
      </c>
      <c r="BM78" s="20" t="s">
        <v>357</v>
      </c>
      <c r="BN78" s="71">
        <f t="shared" si="72"/>
        <v>31</v>
      </c>
      <c r="BO78" s="123">
        <f t="shared" si="73"/>
        <v>39</v>
      </c>
      <c r="BP78" s="71">
        <f t="shared" si="74"/>
        <v>34</v>
      </c>
      <c r="BQ78" s="138">
        <v>58</v>
      </c>
      <c r="BR78" s="138">
        <v>46</v>
      </c>
    </row>
    <row r="79" spans="1:73" s="63" customFormat="1" ht="19.5" thickBot="1" x14ac:dyDescent="0.35">
      <c r="A79" s="67" t="s">
        <v>216</v>
      </c>
      <c r="B79" s="67" t="s">
        <v>228</v>
      </c>
      <c r="C79" s="129" t="s">
        <v>238</v>
      </c>
      <c r="D79" s="331">
        <v>4072</v>
      </c>
      <c r="E79" s="148"/>
      <c r="F79" s="20">
        <v>145.9</v>
      </c>
      <c r="G79" s="18">
        <f t="shared" si="50"/>
        <v>10</v>
      </c>
      <c r="H79" s="117">
        <f t="shared" si="51"/>
        <v>3</v>
      </c>
      <c r="I79" s="68" t="s">
        <v>284</v>
      </c>
      <c r="J79" s="69">
        <f t="shared" si="52"/>
        <v>5</v>
      </c>
      <c r="K79" s="17">
        <v>1</v>
      </c>
      <c r="L79" s="17">
        <v>0</v>
      </c>
      <c r="M79" s="17">
        <v>0</v>
      </c>
      <c r="N79" s="17">
        <v>0</v>
      </c>
      <c r="O79" s="17">
        <v>0</v>
      </c>
      <c r="P79" s="17">
        <v>0</v>
      </c>
      <c r="Q79" s="17">
        <v>0</v>
      </c>
      <c r="R79" s="17">
        <v>0</v>
      </c>
      <c r="S79" s="17">
        <v>0</v>
      </c>
      <c r="T79" s="17">
        <v>0</v>
      </c>
      <c r="U79" s="17">
        <v>0</v>
      </c>
      <c r="V79" s="157">
        <v>3065</v>
      </c>
      <c r="W79" s="157">
        <v>3065</v>
      </c>
      <c r="X79" s="84">
        <v>2</v>
      </c>
      <c r="Y79" s="84">
        <v>0</v>
      </c>
      <c r="Z79" s="84">
        <v>0</v>
      </c>
      <c r="AA79" s="168">
        <v>0</v>
      </c>
      <c r="AB79" s="168">
        <v>0</v>
      </c>
      <c r="AC79" s="168">
        <v>0</v>
      </c>
      <c r="AD79" s="88">
        <v>0</v>
      </c>
      <c r="AE79" s="88">
        <v>0</v>
      </c>
      <c r="AF79" s="88">
        <v>0</v>
      </c>
      <c r="AG79" s="80">
        <v>0</v>
      </c>
      <c r="AH79" s="89">
        <f t="shared" si="53"/>
        <v>2</v>
      </c>
      <c r="AI79" s="13">
        <f t="shared" si="54"/>
        <v>91.95</v>
      </c>
      <c r="AJ79" s="13">
        <f t="shared" si="55"/>
        <v>34</v>
      </c>
      <c r="AK79" s="18">
        <v>0</v>
      </c>
      <c r="AL79" s="13">
        <v>34</v>
      </c>
      <c r="AM79" s="50">
        <f t="shared" si="56"/>
        <v>2.7585000000000002</v>
      </c>
      <c r="AN79" s="104">
        <f t="shared" si="57"/>
        <v>0.82755000000000012</v>
      </c>
      <c r="AO79" s="102">
        <f t="shared" si="58"/>
        <v>0.468945</v>
      </c>
      <c r="AP79" s="159">
        <f t="shared" si="59"/>
        <v>63.023382272974452</v>
      </c>
      <c r="AQ79" s="18">
        <f t="shared" si="60"/>
        <v>5</v>
      </c>
      <c r="AR79" s="117">
        <f t="shared" si="61"/>
        <v>8</v>
      </c>
      <c r="AS79" s="19">
        <f t="shared" si="62"/>
        <v>36.976617727025555</v>
      </c>
      <c r="AT79" s="107">
        <f t="shared" si="63"/>
        <v>99.582391944990164</v>
      </c>
      <c r="AU79" s="100">
        <f t="shared" si="64"/>
        <v>49.115913555992137</v>
      </c>
      <c r="AV79" s="128">
        <f t="shared" si="65"/>
        <v>49.115913555992137</v>
      </c>
      <c r="AW79" s="48">
        <f t="shared" si="66"/>
        <v>50.678114276343123</v>
      </c>
      <c r="AX79" s="18">
        <f t="shared" si="67"/>
        <v>5</v>
      </c>
      <c r="AY79" s="117">
        <f t="shared" si="68"/>
        <v>8</v>
      </c>
      <c r="AZ79" s="151">
        <v>0</v>
      </c>
      <c r="BA79" s="21">
        <f t="shared" si="69"/>
        <v>0</v>
      </c>
      <c r="BB79" s="20">
        <v>0</v>
      </c>
      <c r="BC79" s="36"/>
      <c r="BD79" s="20">
        <v>1</v>
      </c>
      <c r="BE79" s="20">
        <f t="shared" si="70"/>
        <v>8</v>
      </c>
      <c r="BF79" s="20">
        <v>2</v>
      </c>
      <c r="BG79" s="20">
        <f t="shared" si="71"/>
        <v>16</v>
      </c>
      <c r="BH79" s="20">
        <v>0</v>
      </c>
      <c r="BI79" s="20">
        <v>3</v>
      </c>
      <c r="BJ79" s="20">
        <v>5</v>
      </c>
      <c r="BK79" s="28">
        <v>0</v>
      </c>
      <c r="BL79" s="20" t="s">
        <v>308</v>
      </c>
      <c r="BM79" s="20" t="s">
        <v>309</v>
      </c>
      <c r="BN79" s="70">
        <f t="shared" si="72"/>
        <v>30</v>
      </c>
      <c r="BO79" s="123">
        <f t="shared" si="73"/>
        <v>29</v>
      </c>
      <c r="BP79" s="71">
        <f t="shared" si="74"/>
        <v>24</v>
      </c>
      <c r="BQ79" s="138">
        <v>10</v>
      </c>
      <c r="BR79" s="138">
        <v>14</v>
      </c>
    </row>
    <row r="80" spans="1:73" s="63" customFormat="1" ht="19.5" thickBot="1" x14ac:dyDescent="0.35">
      <c r="A80" s="67" t="s">
        <v>79</v>
      </c>
      <c r="B80" s="67" t="s">
        <v>93</v>
      </c>
      <c r="C80" s="129" t="s">
        <v>101</v>
      </c>
      <c r="D80" s="331">
        <v>27955</v>
      </c>
      <c r="E80" s="148"/>
      <c r="F80" s="16">
        <v>299.5</v>
      </c>
      <c r="G80" s="18">
        <f t="shared" si="50"/>
        <v>10</v>
      </c>
      <c r="H80" s="117">
        <f t="shared" si="51"/>
        <v>3</v>
      </c>
      <c r="I80" s="68" t="s">
        <v>284</v>
      </c>
      <c r="J80" s="69">
        <f t="shared" si="52"/>
        <v>5</v>
      </c>
      <c r="K80" s="17">
        <v>1</v>
      </c>
      <c r="L80" s="17">
        <v>1</v>
      </c>
      <c r="M80" s="17">
        <v>0</v>
      </c>
      <c r="N80" s="17">
        <v>0</v>
      </c>
      <c r="O80" s="17">
        <v>0</v>
      </c>
      <c r="P80" s="17">
        <v>0</v>
      </c>
      <c r="Q80" s="17">
        <v>0</v>
      </c>
      <c r="R80" s="17">
        <v>0</v>
      </c>
      <c r="S80" s="17">
        <v>0</v>
      </c>
      <c r="T80" s="17">
        <v>0</v>
      </c>
      <c r="U80" s="17">
        <v>0</v>
      </c>
      <c r="V80" s="157">
        <v>13125</v>
      </c>
      <c r="W80" s="157">
        <v>13125</v>
      </c>
      <c r="X80" s="200">
        <v>3</v>
      </c>
      <c r="Y80" s="200">
        <v>0</v>
      </c>
      <c r="Z80" s="200">
        <v>0</v>
      </c>
      <c r="AA80" s="214">
        <v>1</v>
      </c>
      <c r="AB80" s="214">
        <v>0</v>
      </c>
      <c r="AC80" s="214">
        <v>0</v>
      </c>
      <c r="AD80" s="217">
        <v>0</v>
      </c>
      <c r="AE80" s="217">
        <v>0</v>
      </c>
      <c r="AF80" s="217">
        <v>0</v>
      </c>
      <c r="AG80" s="225">
        <v>0</v>
      </c>
      <c r="AH80" s="89">
        <f t="shared" si="53"/>
        <v>4</v>
      </c>
      <c r="AI80" s="13">
        <f t="shared" si="54"/>
        <v>393.75</v>
      </c>
      <c r="AJ80" s="13">
        <f t="shared" si="55"/>
        <v>146</v>
      </c>
      <c r="AK80" s="18">
        <v>2</v>
      </c>
      <c r="AL80" s="13">
        <v>144</v>
      </c>
      <c r="AM80" s="50">
        <f t="shared" si="56"/>
        <v>11.8125</v>
      </c>
      <c r="AN80" s="104">
        <f t="shared" si="57"/>
        <v>3.5437500000000002</v>
      </c>
      <c r="AO80" s="102">
        <f t="shared" si="58"/>
        <v>2.0081250000000002</v>
      </c>
      <c r="AP80" s="159">
        <f t="shared" si="59"/>
        <v>62.920634920634924</v>
      </c>
      <c r="AQ80" s="18">
        <f t="shared" si="60"/>
        <v>5</v>
      </c>
      <c r="AR80" s="117">
        <f t="shared" si="61"/>
        <v>8</v>
      </c>
      <c r="AS80" s="19">
        <f t="shared" si="62"/>
        <v>37.079365079365076</v>
      </c>
      <c r="AT80" s="107">
        <f t="shared" si="63"/>
        <v>62.115453407261668</v>
      </c>
      <c r="AU80" s="100">
        <f t="shared" si="64"/>
        <v>10.731532820604542</v>
      </c>
      <c r="AV80" s="277">
        <f t="shared" si="65"/>
        <v>14.308710427472725</v>
      </c>
      <c r="AW80" s="48">
        <f t="shared" si="66"/>
        <v>76.964330705827294</v>
      </c>
      <c r="AX80" s="18">
        <f t="shared" si="67"/>
        <v>8</v>
      </c>
      <c r="AY80" s="117">
        <f t="shared" si="68"/>
        <v>20</v>
      </c>
      <c r="AZ80" s="151">
        <v>3</v>
      </c>
      <c r="BA80" s="21">
        <f t="shared" si="69"/>
        <v>10.731532820604542</v>
      </c>
      <c r="BB80" s="155">
        <v>1</v>
      </c>
      <c r="BC80" s="36"/>
      <c r="BD80" s="20">
        <v>4</v>
      </c>
      <c r="BE80" s="20">
        <f t="shared" si="70"/>
        <v>32</v>
      </c>
      <c r="BF80" s="20">
        <v>23</v>
      </c>
      <c r="BG80" s="20">
        <f t="shared" si="71"/>
        <v>184</v>
      </c>
      <c r="BH80" s="20">
        <v>1</v>
      </c>
      <c r="BI80" s="20">
        <v>8</v>
      </c>
      <c r="BJ80" s="20">
        <v>5</v>
      </c>
      <c r="BK80" s="20">
        <v>0</v>
      </c>
      <c r="BL80" s="20" t="s">
        <v>357</v>
      </c>
      <c r="BM80" s="20" t="s">
        <v>357</v>
      </c>
      <c r="BN80" s="71">
        <f t="shared" si="72"/>
        <v>33</v>
      </c>
      <c r="BO80" s="123">
        <f t="shared" si="73"/>
        <v>41</v>
      </c>
      <c r="BP80" s="127">
        <f t="shared" si="74"/>
        <v>36</v>
      </c>
      <c r="BQ80" s="138">
        <v>64</v>
      </c>
      <c r="BR80" s="138">
        <v>142</v>
      </c>
    </row>
    <row r="81" spans="1:73" s="63" customFormat="1" ht="19.5" thickBot="1" x14ac:dyDescent="0.35">
      <c r="A81" s="67" t="s">
        <v>124</v>
      </c>
      <c r="B81" s="67" t="s">
        <v>192</v>
      </c>
      <c r="C81" s="129" t="s">
        <v>203</v>
      </c>
      <c r="D81" s="331">
        <v>51064</v>
      </c>
      <c r="E81" s="148"/>
      <c r="F81" s="16">
        <v>117.2</v>
      </c>
      <c r="G81" s="18">
        <f t="shared" si="50"/>
        <v>10</v>
      </c>
      <c r="H81" s="117">
        <f t="shared" si="51"/>
        <v>3</v>
      </c>
      <c r="I81" s="68" t="s">
        <v>284</v>
      </c>
      <c r="J81" s="69">
        <f t="shared" si="52"/>
        <v>5</v>
      </c>
      <c r="K81" s="17">
        <v>18</v>
      </c>
      <c r="L81" s="17">
        <v>2</v>
      </c>
      <c r="M81" s="17">
        <v>0</v>
      </c>
      <c r="N81" s="17">
        <v>1</v>
      </c>
      <c r="O81" s="17">
        <v>0</v>
      </c>
      <c r="P81" s="17">
        <v>0</v>
      </c>
      <c r="Q81" s="17">
        <v>0</v>
      </c>
      <c r="R81" s="17">
        <v>0</v>
      </c>
      <c r="S81" s="17">
        <v>0</v>
      </c>
      <c r="T81" s="17">
        <v>0</v>
      </c>
      <c r="U81" s="17">
        <v>0</v>
      </c>
      <c r="V81" s="157">
        <v>42257</v>
      </c>
      <c r="W81" s="157">
        <v>42257</v>
      </c>
      <c r="X81" s="201">
        <v>16</v>
      </c>
      <c r="Y81" s="201">
        <v>0</v>
      </c>
      <c r="Z81" s="201">
        <v>0</v>
      </c>
      <c r="AA81" s="241">
        <v>0</v>
      </c>
      <c r="AB81" s="241">
        <v>0</v>
      </c>
      <c r="AC81" s="241">
        <v>0</v>
      </c>
      <c r="AD81" s="218">
        <v>2</v>
      </c>
      <c r="AE81" s="218">
        <v>0</v>
      </c>
      <c r="AF81" s="218">
        <v>0</v>
      </c>
      <c r="AG81" s="226">
        <v>1</v>
      </c>
      <c r="AH81" s="89">
        <f t="shared" si="53"/>
        <v>19</v>
      </c>
      <c r="AI81" s="13">
        <f t="shared" si="54"/>
        <v>1267.71</v>
      </c>
      <c r="AJ81" s="13">
        <f t="shared" si="55"/>
        <v>471</v>
      </c>
      <c r="AK81" s="18">
        <v>15</v>
      </c>
      <c r="AL81" s="13">
        <v>456</v>
      </c>
      <c r="AM81" s="50">
        <f t="shared" si="56"/>
        <v>38.031300000000002</v>
      </c>
      <c r="AN81" s="104">
        <f t="shared" si="57"/>
        <v>11.40939</v>
      </c>
      <c r="AO81" s="102">
        <f t="shared" si="58"/>
        <v>6.4653210000000003</v>
      </c>
      <c r="AP81" s="159">
        <f t="shared" si="59"/>
        <v>62.846392313699504</v>
      </c>
      <c r="AQ81" s="18">
        <f t="shared" si="60"/>
        <v>5</v>
      </c>
      <c r="AR81" s="130">
        <f t="shared" si="61"/>
        <v>8</v>
      </c>
      <c r="AS81" s="19">
        <f t="shared" si="62"/>
        <v>37.153607686300496</v>
      </c>
      <c r="AT81" s="107">
        <f t="shared" si="63"/>
        <v>109.48223993420022</v>
      </c>
      <c r="AU81" s="100">
        <f t="shared" si="64"/>
        <v>31.333228889237034</v>
      </c>
      <c r="AV81" s="276">
        <f t="shared" si="65"/>
        <v>37.208209305968978</v>
      </c>
      <c r="AW81" s="48">
        <f t="shared" si="66"/>
        <v>66.014387969837458</v>
      </c>
      <c r="AX81" s="18">
        <f t="shared" si="67"/>
        <v>5</v>
      </c>
      <c r="AY81" s="117">
        <f t="shared" si="68"/>
        <v>8</v>
      </c>
      <c r="AZ81" s="151">
        <v>4</v>
      </c>
      <c r="BA81" s="21">
        <f t="shared" si="69"/>
        <v>7.8333072223092586</v>
      </c>
      <c r="BB81" s="20">
        <v>1</v>
      </c>
      <c r="BC81" s="36"/>
      <c r="BD81" s="20">
        <v>23</v>
      </c>
      <c r="BE81" s="20">
        <f t="shared" si="70"/>
        <v>184</v>
      </c>
      <c r="BF81" s="20">
        <v>34</v>
      </c>
      <c r="BG81" s="20">
        <f t="shared" si="71"/>
        <v>272</v>
      </c>
      <c r="BH81" s="20">
        <v>11</v>
      </c>
      <c r="BI81" s="20">
        <v>54</v>
      </c>
      <c r="BJ81" s="20">
        <v>0</v>
      </c>
      <c r="BK81" s="20">
        <v>0</v>
      </c>
      <c r="BL81" s="20" t="s">
        <v>308</v>
      </c>
      <c r="BM81" s="20" t="s">
        <v>309</v>
      </c>
      <c r="BN81" s="71">
        <f t="shared" si="72"/>
        <v>25</v>
      </c>
      <c r="BO81" s="123">
        <f t="shared" si="73"/>
        <v>24</v>
      </c>
      <c r="BP81" s="70">
        <f t="shared" si="74"/>
        <v>24</v>
      </c>
      <c r="BQ81" s="138">
        <v>259</v>
      </c>
      <c r="BR81" s="138">
        <v>441</v>
      </c>
    </row>
    <row r="82" spans="1:73" s="63" customFormat="1" ht="19.5" thickBot="1" x14ac:dyDescent="0.35">
      <c r="A82" s="67" t="s">
        <v>2</v>
      </c>
      <c r="B82" s="67" t="s">
        <v>36</v>
      </c>
      <c r="C82" s="129" t="s">
        <v>52</v>
      </c>
      <c r="D82" s="331">
        <v>9477</v>
      </c>
      <c r="E82" s="164">
        <v>9160</v>
      </c>
      <c r="F82" s="16">
        <v>308.2</v>
      </c>
      <c r="G82" s="18">
        <f t="shared" si="50"/>
        <v>10</v>
      </c>
      <c r="H82" s="117">
        <f t="shared" si="51"/>
        <v>3</v>
      </c>
      <c r="I82" s="68" t="s">
        <v>284</v>
      </c>
      <c r="J82" s="69">
        <f t="shared" si="52"/>
        <v>5</v>
      </c>
      <c r="K82" s="26">
        <v>2</v>
      </c>
      <c r="L82" s="26">
        <v>0</v>
      </c>
      <c r="M82" s="26">
        <v>0</v>
      </c>
      <c r="N82" s="26">
        <v>0</v>
      </c>
      <c r="O82" s="26">
        <v>0</v>
      </c>
      <c r="P82" s="26">
        <v>0</v>
      </c>
      <c r="Q82" s="26">
        <v>0</v>
      </c>
      <c r="R82" s="17">
        <v>0</v>
      </c>
      <c r="S82" s="26">
        <v>0</v>
      </c>
      <c r="T82" s="26">
        <v>0</v>
      </c>
      <c r="U82" s="26">
        <v>0</v>
      </c>
      <c r="V82" s="157">
        <v>6098</v>
      </c>
      <c r="W82" s="157">
        <v>6098</v>
      </c>
      <c r="X82" s="84">
        <v>0</v>
      </c>
      <c r="Y82" s="84">
        <v>0</v>
      </c>
      <c r="Z82" s="84">
        <v>0</v>
      </c>
      <c r="AA82" s="168">
        <v>0</v>
      </c>
      <c r="AB82" s="168">
        <v>0</v>
      </c>
      <c r="AC82" s="168">
        <v>0</v>
      </c>
      <c r="AD82" s="88">
        <v>2</v>
      </c>
      <c r="AE82" s="88">
        <v>0</v>
      </c>
      <c r="AF82" s="88">
        <v>0</v>
      </c>
      <c r="AG82" s="80">
        <v>0</v>
      </c>
      <c r="AH82" s="89">
        <f t="shared" si="53"/>
        <v>2</v>
      </c>
      <c r="AI82" s="13">
        <f t="shared" si="54"/>
        <v>182.94</v>
      </c>
      <c r="AJ82" s="13">
        <f t="shared" si="55"/>
        <v>68</v>
      </c>
      <c r="AK82" s="18">
        <v>0</v>
      </c>
      <c r="AL82" s="13">
        <v>68</v>
      </c>
      <c r="AM82" s="50">
        <f t="shared" si="56"/>
        <v>5.4881999999999991</v>
      </c>
      <c r="AN82" s="104">
        <f t="shared" si="57"/>
        <v>1.6464599999999996</v>
      </c>
      <c r="AO82" s="102">
        <f t="shared" si="58"/>
        <v>0.93299399999999988</v>
      </c>
      <c r="AP82" s="159">
        <f t="shared" si="59"/>
        <v>62.829342953973978</v>
      </c>
      <c r="AQ82" s="18">
        <f t="shared" si="60"/>
        <v>5</v>
      </c>
      <c r="AR82" s="130">
        <f t="shared" si="61"/>
        <v>8</v>
      </c>
      <c r="AS82" s="19">
        <f t="shared" si="62"/>
        <v>37.170657046026015</v>
      </c>
      <c r="AT82" s="107">
        <f t="shared" si="63"/>
        <v>85.128774928774902</v>
      </c>
      <c r="AU82" s="100">
        <f t="shared" si="64"/>
        <v>0</v>
      </c>
      <c r="AV82" s="277">
        <f t="shared" si="65"/>
        <v>21.103724807428513</v>
      </c>
      <c r="AW82" s="48">
        <f t="shared" si="66"/>
        <v>75.209645827647037</v>
      </c>
      <c r="AX82" s="18">
        <f t="shared" si="67"/>
        <v>8</v>
      </c>
      <c r="AY82" s="117">
        <f t="shared" si="68"/>
        <v>20</v>
      </c>
      <c r="AZ82" s="151">
        <v>1</v>
      </c>
      <c r="BA82" s="21">
        <f t="shared" si="69"/>
        <v>10.551862403714257</v>
      </c>
      <c r="BB82" s="20">
        <v>0</v>
      </c>
      <c r="BC82" s="36" t="s">
        <v>372</v>
      </c>
      <c r="BD82" s="20">
        <v>2</v>
      </c>
      <c r="BE82" s="20">
        <f t="shared" si="70"/>
        <v>16</v>
      </c>
      <c r="BF82" s="20">
        <v>4</v>
      </c>
      <c r="BG82" s="20">
        <f t="shared" si="71"/>
        <v>32</v>
      </c>
      <c r="BH82" s="20">
        <v>0</v>
      </c>
      <c r="BI82" s="20">
        <v>4</v>
      </c>
      <c r="BJ82" s="20">
        <v>10</v>
      </c>
      <c r="BK82" s="20">
        <v>0</v>
      </c>
      <c r="BL82" s="20" t="s">
        <v>356</v>
      </c>
      <c r="BM82" s="20" t="s">
        <v>357</v>
      </c>
      <c r="BN82" s="114">
        <f t="shared" si="72"/>
        <v>38</v>
      </c>
      <c r="BO82" s="121">
        <f t="shared" si="73"/>
        <v>46</v>
      </c>
      <c r="BP82" s="70">
        <f t="shared" si="74"/>
        <v>36</v>
      </c>
      <c r="BQ82" s="137">
        <v>85</v>
      </c>
      <c r="BR82" s="137">
        <v>127</v>
      </c>
    </row>
    <row r="83" spans="1:73" s="63" customFormat="1" ht="19.5" thickBot="1" x14ac:dyDescent="0.35">
      <c r="A83" s="67" t="s">
        <v>124</v>
      </c>
      <c r="B83" s="67" t="s">
        <v>136</v>
      </c>
      <c r="C83" s="129" t="s">
        <v>179</v>
      </c>
      <c r="D83" s="331">
        <v>5711</v>
      </c>
      <c r="E83" s="148"/>
      <c r="F83" s="16">
        <v>165.6</v>
      </c>
      <c r="G83" s="18">
        <f t="shared" si="50"/>
        <v>10</v>
      </c>
      <c r="H83" s="117">
        <f t="shared" si="51"/>
        <v>3</v>
      </c>
      <c r="I83" s="68" t="s">
        <v>282</v>
      </c>
      <c r="J83" s="69">
        <f t="shared" si="52"/>
        <v>10</v>
      </c>
      <c r="K83" s="17">
        <v>3</v>
      </c>
      <c r="L83" s="17">
        <v>1</v>
      </c>
      <c r="M83" s="17">
        <v>0</v>
      </c>
      <c r="N83" s="17">
        <v>0</v>
      </c>
      <c r="O83" s="17">
        <v>0</v>
      </c>
      <c r="P83" s="17">
        <v>0</v>
      </c>
      <c r="Q83" s="17">
        <v>0</v>
      </c>
      <c r="R83" s="17">
        <v>0</v>
      </c>
      <c r="S83" s="17">
        <v>0</v>
      </c>
      <c r="T83" s="17">
        <v>0</v>
      </c>
      <c r="U83" s="17">
        <v>0</v>
      </c>
      <c r="V83" s="157">
        <v>5952</v>
      </c>
      <c r="W83" s="157">
        <v>5952</v>
      </c>
      <c r="X83" s="84">
        <v>0</v>
      </c>
      <c r="Y83" s="84">
        <v>0</v>
      </c>
      <c r="Z83" s="84">
        <v>0</v>
      </c>
      <c r="AA83" s="168">
        <v>0</v>
      </c>
      <c r="AB83" s="168">
        <v>0</v>
      </c>
      <c r="AC83" s="168">
        <v>0</v>
      </c>
      <c r="AD83" s="88">
        <v>0</v>
      </c>
      <c r="AE83" s="88">
        <v>0</v>
      </c>
      <c r="AF83" s="88">
        <v>0</v>
      </c>
      <c r="AG83" s="80">
        <v>0</v>
      </c>
      <c r="AH83" s="89">
        <f t="shared" si="53"/>
        <v>0</v>
      </c>
      <c r="AI83" s="13">
        <f t="shared" si="54"/>
        <v>178.56</v>
      </c>
      <c r="AJ83" s="13">
        <f t="shared" si="55"/>
        <v>68</v>
      </c>
      <c r="AK83" s="18">
        <v>0</v>
      </c>
      <c r="AL83" s="13">
        <v>68</v>
      </c>
      <c r="AM83" s="50">
        <f t="shared" si="56"/>
        <v>5.3568000000000007</v>
      </c>
      <c r="AN83" s="104">
        <f t="shared" si="57"/>
        <v>1.60704</v>
      </c>
      <c r="AO83" s="102">
        <f t="shared" si="58"/>
        <v>0.91065600000000013</v>
      </c>
      <c r="AP83" s="159">
        <f t="shared" si="59"/>
        <v>61.917562724014338</v>
      </c>
      <c r="AQ83" s="18">
        <f t="shared" si="60"/>
        <v>5</v>
      </c>
      <c r="AR83" s="117">
        <f t="shared" si="61"/>
        <v>8</v>
      </c>
      <c r="AS83" s="19">
        <f t="shared" si="62"/>
        <v>38.082437275985662</v>
      </c>
      <c r="AT83" s="107">
        <f t="shared" si="63"/>
        <v>137.88296270355457</v>
      </c>
      <c r="AU83" s="100">
        <f t="shared" si="64"/>
        <v>0</v>
      </c>
      <c r="AV83" s="277">
        <f t="shared" si="65"/>
        <v>0</v>
      </c>
      <c r="AW83" s="48">
        <f t="shared" si="66"/>
        <v>100</v>
      </c>
      <c r="AX83" s="18">
        <f t="shared" si="67"/>
        <v>10</v>
      </c>
      <c r="AY83" s="117">
        <f t="shared" si="68"/>
        <v>25</v>
      </c>
      <c r="AZ83" s="151">
        <v>0</v>
      </c>
      <c r="BA83" s="21">
        <f t="shared" si="69"/>
        <v>0</v>
      </c>
      <c r="BB83" s="20">
        <v>0</v>
      </c>
      <c r="BC83" s="36" t="s">
        <v>384</v>
      </c>
      <c r="BD83" s="20">
        <v>1</v>
      </c>
      <c r="BE83" s="20">
        <f t="shared" si="70"/>
        <v>8</v>
      </c>
      <c r="BF83" s="20">
        <v>2</v>
      </c>
      <c r="BG83" s="20">
        <f t="shared" si="71"/>
        <v>16</v>
      </c>
      <c r="BH83" s="20">
        <v>0</v>
      </c>
      <c r="BI83" s="20">
        <v>4</v>
      </c>
      <c r="BJ83" s="20">
        <v>0</v>
      </c>
      <c r="BK83" s="20">
        <v>0</v>
      </c>
      <c r="BL83" s="20" t="s">
        <v>308</v>
      </c>
      <c r="BM83" s="20" t="s">
        <v>309</v>
      </c>
      <c r="BN83" s="71">
        <f t="shared" si="72"/>
        <v>35</v>
      </c>
      <c r="BO83" s="123">
        <f t="shared" si="73"/>
        <v>46</v>
      </c>
      <c r="BP83" s="71">
        <f t="shared" si="74"/>
        <v>46</v>
      </c>
      <c r="BQ83" s="138">
        <v>27</v>
      </c>
      <c r="BR83" s="138">
        <v>22</v>
      </c>
      <c r="BS83" s="62"/>
      <c r="BT83" s="62"/>
      <c r="BU83" s="62"/>
    </row>
    <row r="84" spans="1:73" s="63" customFormat="1" ht="19.5" thickBot="1" x14ac:dyDescent="0.35">
      <c r="A84" s="67" t="s">
        <v>2</v>
      </c>
      <c r="B84" s="67" t="s">
        <v>36</v>
      </c>
      <c r="C84" s="129" t="s">
        <v>51</v>
      </c>
      <c r="D84" s="331">
        <v>15311</v>
      </c>
      <c r="E84" s="148"/>
      <c r="F84" s="16">
        <v>448.1</v>
      </c>
      <c r="G84" s="18">
        <f t="shared" si="50"/>
        <v>10</v>
      </c>
      <c r="H84" s="117">
        <f t="shared" si="51"/>
        <v>3</v>
      </c>
      <c r="I84" s="68" t="s">
        <v>285</v>
      </c>
      <c r="J84" s="69">
        <f t="shared" si="52"/>
        <v>3</v>
      </c>
      <c r="K84" s="26">
        <v>2</v>
      </c>
      <c r="L84" s="26">
        <v>0</v>
      </c>
      <c r="M84" s="26">
        <v>2</v>
      </c>
      <c r="N84" s="26">
        <v>0</v>
      </c>
      <c r="O84" s="26">
        <v>0</v>
      </c>
      <c r="P84" s="26">
        <v>0</v>
      </c>
      <c r="Q84" s="26">
        <v>0</v>
      </c>
      <c r="R84" s="17">
        <v>0</v>
      </c>
      <c r="S84" s="26">
        <v>0</v>
      </c>
      <c r="T84" s="26">
        <v>0</v>
      </c>
      <c r="U84" s="26">
        <v>0</v>
      </c>
      <c r="V84" s="157">
        <v>5487</v>
      </c>
      <c r="W84" s="157">
        <v>5487</v>
      </c>
      <c r="X84" s="84">
        <v>0</v>
      </c>
      <c r="Y84" s="84">
        <v>0</v>
      </c>
      <c r="Z84" s="84">
        <v>0</v>
      </c>
      <c r="AA84" s="207">
        <v>0</v>
      </c>
      <c r="AB84" s="207">
        <v>0</v>
      </c>
      <c r="AC84" s="207">
        <v>0</v>
      </c>
      <c r="AD84" s="88">
        <v>0</v>
      </c>
      <c r="AE84" s="88">
        <v>0</v>
      </c>
      <c r="AF84" s="88">
        <v>0</v>
      </c>
      <c r="AG84" s="80">
        <v>0</v>
      </c>
      <c r="AH84" s="89">
        <f t="shared" si="53"/>
        <v>0</v>
      </c>
      <c r="AI84" s="13">
        <f t="shared" si="54"/>
        <v>164.61</v>
      </c>
      <c r="AJ84" s="13">
        <f t="shared" si="55"/>
        <v>63</v>
      </c>
      <c r="AK84" s="18">
        <v>1</v>
      </c>
      <c r="AL84" s="13">
        <v>62</v>
      </c>
      <c r="AM84" s="50">
        <f t="shared" si="56"/>
        <v>4.9383000000000008</v>
      </c>
      <c r="AN84" s="104">
        <f t="shared" si="57"/>
        <v>1.4814900000000002</v>
      </c>
      <c r="AO84" s="102">
        <f t="shared" si="58"/>
        <v>0.83951100000000012</v>
      </c>
      <c r="AP84" s="159">
        <f t="shared" si="59"/>
        <v>61.727720065609624</v>
      </c>
      <c r="AQ84" s="18">
        <f t="shared" si="60"/>
        <v>5</v>
      </c>
      <c r="AR84" s="117">
        <f t="shared" si="61"/>
        <v>8</v>
      </c>
      <c r="AS84" s="19">
        <f t="shared" si="62"/>
        <v>38.272279934390376</v>
      </c>
      <c r="AT84" s="107">
        <f t="shared" si="63"/>
        <v>47.412324472601405</v>
      </c>
      <c r="AU84" s="100">
        <f t="shared" si="64"/>
        <v>0</v>
      </c>
      <c r="AV84" s="277">
        <f t="shared" si="65"/>
        <v>0</v>
      </c>
      <c r="AW84" s="48">
        <f t="shared" si="66"/>
        <v>100</v>
      </c>
      <c r="AX84" s="18">
        <f t="shared" si="67"/>
        <v>10</v>
      </c>
      <c r="AY84" s="117">
        <f t="shared" si="68"/>
        <v>25</v>
      </c>
      <c r="AZ84" s="151">
        <v>2</v>
      </c>
      <c r="BA84" s="21">
        <f t="shared" si="69"/>
        <v>13.062504082032525</v>
      </c>
      <c r="BB84" s="20">
        <v>0</v>
      </c>
      <c r="BC84" s="36" t="s">
        <v>371</v>
      </c>
      <c r="BD84" s="20">
        <v>1</v>
      </c>
      <c r="BE84" s="20">
        <f t="shared" si="70"/>
        <v>8</v>
      </c>
      <c r="BF84" s="20">
        <v>2</v>
      </c>
      <c r="BG84" s="20">
        <f t="shared" si="71"/>
        <v>16</v>
      </c>
      <c r="BH84" s="20">
        <v>0</v>
      </c>
      <c r="BI84" s="20">
        <v>9</v>
      </c>
      <c r="BJ84" s="20">
        <v>10</v>
      </c>
      <c r="BK84" s="20">
        <v>0</v>
      </c>
      <c r="BL84" s="20" t="s">
        <v>356</v>
      </c>
      <c r="BM84" s="20" t="s">
        <v>357</v>
      </c>
      <c r="BN84" s="71">
        <f t="shared" si="72"/>
        <v>38</v>
      </c>
      <c r="BO84" s="123">
        <f t="shared" si="73"/>
        <v>49</v>
      </c>
      <c r="BP84" s="127">
        <f t="shared" si="74"/>
        <v>39</v>
      </c>
      <c r="BQ84" s="138">
        <v>39</v>
      </c>
      <c r="BR84" s="138">
        <v>35</v>
      </c>
      <c r="BS84" s="62"/>
      <c r="BT84" s="62"/>
      <c r="BU84" s="62"/>
    </row>
    <row r="85" spans="1:73" s="63" customFormat="1" ht="19.5" thickBot="1" x14ac:dyDescent="0.35">
      <c r="A85" s="67" t="s">
        <v>216</v>
      </c>
      <c r="B85" s="67" t="s">
        <v>245</v>
      </c>
      <c r="C85" s="129" t="s">
        <v>247</v>
      </c>
      <c r="D85" s="331">
        <v>3180</v>
      </c>
      <c r="E85" s="148"/>
      <c r="F85" s="20">
        <v>298</v>
      </c>
      <c r="G85" s="18">
        <f t="shared" si="50"/>
        <v>10</v>
      </c>
      <c r="H85" s="117">
        <f t="shared" si="51"/>
        <v>3</v>
      </c>
      <c r="I85" s="68" t="s">
        <v>283</v>
      </c>
      <c r="J85" s="69">
        <f t="shared" si="52"/>
        <v>8</v>
      </c>
      <c r="K85" s="17">
        <v>1</v>
      </c>
      <c r="L85" s="17">
        <v>1</v>
      </c>
      <c r="M85" s="17">
        <v>0</v>
      </c>
      <c r="N85" s="17">
        <v>0</v>
      </c>
      <c r="O85" s="17">
        <v>0</v>
      </c>
      <c r="P85" s="17">
        <v>0</v>
      </c>
      <c r="Q85" s="17">
        <v>0</v>
      </c>
      <c r="R85" s="17">
        <v>0</v>
      </c>
      <c r="S85" s="17">
        <v>0</v>
      </c>
      <c r="T85" s="17">
        <v>0</v>
      </c>
      <c r="U85" s="17">
        <v>0</v>
      </c>
      <c r="V85" s="157">
        <v>3657</v>
      </c>
      <c r="W85" s="157">
        <v>3657</v>
      </c>
      <c r="X85" s="84">
        <v>0</v>
      </c>
      <c r="Y85" s="84">
        <v>0</v>
      </c>
      <c r="Z85" s="84">
        <v>0</v>
      </c>
      <c r="AA85" s="168">
        <v>0</v>
      </c>
      <c r="AB85" s="168">
        <v>0</v>
      </c>
      <c r="AC85" s="168">
        <v>0</v>
      </c>
      <c r="AD85" s="88">
        <v>0</v>
      </c>
      <c r="AE85" s="88">
        <v>0</v>
      </c>
      <c r="AF85" s="88">
        <v>0</v>
      </c>
      <c r="AG85" s="80">
        <v>0</v>
      </c>
      <c r="AH85" s="89">
        <f t="shared" si="53"/>
        <v>0</v>
      </c>
      <c r="AI85" s="13">
        <f t="shared" si="54"/>
        <v>109.71</v>
      </c>
      <c r="AJ85" s="13">
        <f t="shared" si="55"/>
        <v>42</v>
      </c>
      <c r="AK85" s="18">
        <v>0</v>
      </c>
      <c r="AL85" s="13">
        <v>42</v>
      </c>
      <c r="AM85" s="50">
        <f t="shared" si="56"/>
        <v>3.2913000000000001</v>
      </c>
      <c r="AN85" s="104">
        <f t="shared" si="57"/>
        <v>0.98738999999999999</v>
      </c>
      <c r="AO85" s="102">
        <f t="shared" si="58"/>
        <v>0.55952100000000005</v>
      </c>
      <c r="AP85" s="159">
        <f t="shared" si="59"/>
        <v>61.717254580257041</v>
      </c>
      <c r="AQ85" s="18">
        <f t="shared" si="60"/>
        <v>5</v>
      </c>
      <c r="AR85" s="117">
        <f t="shared" si="61"/>
        <v>8</v>
      </c>
      <c r="AS85" s="19">
        <f t="shared" si="62"/>
        <v>38.282745419742959</v>
      </c>
      <c r="AT85" s="107">
        <f t="shared" si="63"/>
        <v>152.14500000000001</v>
      </c>
      <c r="AU85" s="100">
        <f t="shared" si="64"/>
        <v>0</v>
      </c>
      <c r="AV85" s="277">
        <f t="shared" si="65"/>
        <v>0</v>
      </c>
      <c r="AW85" s="48">
        <f t="shared" si="66"/>
        <v>100</v>
      </c>
      <c r="AX85" s="18">
        <f t="shared" si="67"/>
        <v>10</v>
      </c>
      <c r="AY85" s="117">
        <f t="shared" si="68"/>
        <v>25</v>
      </c>
      <c r="AZ85" s="151">
        <v>0</v>
      </c>
      <c r="BA85" s="21">
        <f t="shared" si="69"/>
        <v>0</v>
      </c>
      <c r="BB85" s="20">
        <v>0</v>
      </c>
      <c r="BC85" s="36"/>
      <c r="BD85" s="20">
        <v>1</v>
      </c>
      <c r="BE85" s="20">
        <f t="shared" si="70"/>
        <v>8</v>
      </c>
      <c r="BF85" s="20">
        <v>2</v>
      </c>
      <c r="BG85" s="20">
        <f t="shared" si="71"/>
        <v>16</v>
      </c>
      <c r="BH85" s="20">
        <v>0</v>
      </c>
      <c r="BI85" s="20">
        <v>3</v>
      </c>
      <c r="BJ85" s="20">
        <v>5</v>
      </c>
      <c r="BK85" s="28">
        <v>0</v>
      </c>
      <c r="BL85" s="20" t="s">
        <v>308</v>
      </c>
      <c r="BM85" s="20" t="s">
        <v>309</v>
      </c>
      <c r="BN85" s="70">
        <f t="shared" si="72"/>
        <v>38</v>
      </c>
      <c r="BO85" s="123">
        <f t="shared" si="73"/>
        <v>49</v>
      </c>
      <c r="BP85" s="71">
        <f t="shared" si="74"/>
        <v>44</v>
      </c>
      <c r="BQ85" s="138">
        <v>12</v>
      </c>
      <c r="BR85" s="138">
        <v>13</v>
      </c>
    </row>
    <row r="86" spans="1:73" s="63" customFormat="1" ht="19.5" thickBot="1" x14ac:dyDescent="0.35">
      <c r="A86" s="67" t="s">
        <v>2</v>
      </c>
      <c r="B86" s="67" t="s">
        <v>36</v>
      </c>
      <c r="C86" s="129" t="s">
        <v>40</v>
      </c>
      <c r="D86" s="331">
        <v>8791</v>
      </c>
      <c r="E86" s="148"/>
      <c r="F86" s="16">
        <v>513.9</v>
      </c>
      <c r="G86" s="18">
        <f t="shared" si="50"/>
        <v>10</v>
      </c>
      <c r="H86" s="117">
        <f t="shared" si="51"/>
        <v>5</v>
      </c>
      <c r="I86" s="68" t="s">
        <v>285</v>
      </c>
      <c r="J86" s="69">
        <f t="shared" si="52"/>
        <v>3</v>
      </c>
      <c r="K86" s="26">
        <v>1</v>
      </c>
      <c r="L86" s="26">
        <v>0</v>
      </c>
      <c r="M86" s="26">
        <v>0</v>
      </c>
      <c r="N86" s="26">
        <v>0</v>
      </c>
      <c r="O86" s="26">
        <v>0</v>
      </c>
      <c r="P86" s="26">
        <v>0</v>
      </c>
      <c r="Q86" s="26">
        <v>0</v>
      </c>
      <c r="R86" s="17">
        <v>0</v>
      </c>
      <c r="S86" s="26">
        <v>0</v>
      </c>
      <c r="T86" s="26">
        <v>0</v>
      </c>
      <c r="U86" s="26">
        <v>0</v>
      </c>
      <c r="V86" s="157">
        <v>5726</v>
      </c>
      <c r="W86" s="157">
        <v>5726</v>
      </c>
      <c r="X86" s="165">
        <v>3</v>
      </c>
      <c r="Y86" s="165">
        <v>0</v>
      </c>
      <c r="Z86" s="165">
        <v>0</v>
      </c>
      <c r="AA86" s="209">
        <v>0</v>
      </c>
      <c r="AB86" s="209">
        <v>0</v>
      </c>
      <c r="AC86" s="209">
        <v>0</v>
      </c>
      <c r="AD86" s="166">
        <v>0</v>
      </c>
      <c r="AE86" s="166">
        <v>0</v>
      </c>
      <c r="AF86" s="166">
        <v>0</v>
      </c>
      <c r="AG86" s="167">
        <v>0</v>
      </c>
      <c r="AH86" s="89">
        <f t="shared" si="53"/>
        <v>3</v>
      </c>
      <c r="AI86" s="13">
        <f t="shared" si="54"/>
        <v>171.78</v>
      </c>
      <c r="AJ86" s="13">
        <f t="shared" si="55"/>
        <v>66</v>
      </c>
      <c r="AK86" s="18">
        <v>1</v>
      </c>
      <c r="AL86" s="13">
        <v>65</v>
      </c>
      <c r="AM86" s="50">
        <f t="shared" si="56"/>
        <v>5.1534000000000004</v>
      </c>
      <c r="AN86" s="104">
        <f t="shared" si="57"/>
        <v>1.5460199999999999</v>
      </c>
      <c r="AO86" s="102">
        <f t="shared" si="58"/>
        <v>0.87607800000000013</v>
      </c>
      <c r="AP86" s="159">
        <f t="shared" si="59"/>
        <v>61.578763534753755</v>
      </c>
      <c r="AQ86" s="18">
        <f t="shared" si="60"/>
        <v>5</v>
      </c>
      <c r="AR86" s="117">
        <f t="shared" si="61"/>
        <v>8</v>
      </c>
      <c r="AS86" s="19">
        <f t="shared" si="62"/>
        <v>38.421236465246245</v>
      </c>
      <c r="AT86" s="107">
        <f t="shared" si="63"/>
        <v>86.17333636673871</v>
      </c>
      <c r="AU86" s="100">
        <f t="shared" si="64"/>
        <v>34.12581048799909</v>
      </c>
      <c r="AV86" s="276">
        <f t="shared" si="65"/>
        <v>34.12581048799909</v>
      </c>
      <c r="AW86" s="48">
        <f t="shared" si="66"/>
        <v>60.398643099107154</v>
      </c>
      <c r="AX86" s="18">
        <f t="shared" si="67"/>
        <v>5</v>
      </c>
      <c r="AY86" s="117">
        <f t="shared" si="68"/>
        <v>8</v>
      </c>
      <c r="AZ86" s="151">
        <v>3</v>
      </c>
      <c r="BA86" s="21">
        <f t="shared" si="69"/>
        <v>34.12581048799909</v>
      </c>
      <c r="BB86" s="20">
        <v>0</v>
      </c>
      <c r="BC86" s="36" t="s">
        <v>369</v>
      </c>
      <c r="BD86" s="20">
        <v>2</v>
      </c>
      <c r="BE86" s="20">
        <f t="shared" si="70"/>
        <v>16</v>
      </c>
      <c r="BF86" s="20">
        <v>2</v>
      </c>
      <c r="BG86" s="20">
        <f t="shared" si="71"/>
        <v>16</v>
      </c>
      <c r="BH86" s="20">
        <v>0</v>
      </c>
      <c r="BI86" s="20">
        <v>5</v>
      </c>
      <c r="BJ86" s="20">
        <v>10</v>
      </c>
      <c r="BK86" s="20">
        <v>0</v>
      </c>
      <c r="BL86" s="20" t="s">
        <v>356</v>
      </c>
      <c r="BM86" s="20" t="s">
        <v>357</v>
      </c>
      <c r="BN86" s="71">
        <f t="shared" si="72"/>
        <v>33</v>
      </c>
      <c r="BO86" s="123">
        <f t="shared" si="73"/>
        <v>34</v>
      </c>
      <c r="BP86" s="127">
        <f t="shared" si="74"/>
        <v>24</v>
      </c>
      <c r="BQ86" s="138">
        <v>41</v>
      </c>
      <c r="BR86" s="138">
        <v>72</v>
      </c>
      <c r="BS86" s="62"/>
      <c r="BT86" s="62"/>
      <c r="BU86" s="62"/>
    </row>
    <row r="87" spans="1:73" s="63" customFormat="1" ht="19.5" thickBot="1" x14ac:dyDescent="0.35">
      <c r="A87" s="67" t="s">
        <v>2</v>
      </c>
      <c r="B87" s="67" t="s">
        <v>36</v>
      </c>
      <c r="C87" s="129" t="s">
        <v>39</v>
      </c>
      <c r="D87" s="331">
        <v>16800</v>
      </c>
      <c r="E87" s="148"/>
      <c r="F87" s="16">
        <v>364.3</v>
      </c>
      <c r="G87" s="18">
        <f t="shared" si="50"/>
        <v>10</v>
      </c>
      <c r="H87" s="117">
        <f t="shared" si="51"/>
        <v>3</v>
      </c>
      <c r="I87" s="68" t="s">
        <v>284</v>
      </c>
      <c r="J87" s="69">
        <f t="shared" si="52"/>
        <v>5</v>
      </c>
      <c r="K87" s="26">
        <v>1</v>
      </c>
      <c r="L87" s="26">
        <v>0</v>
      </c>
      <c r="M87" s="26">
        <v>0</v>
      </c>
      <c r="N87" s="26">
        <v>0</v>
      </c>
      <c r="O87" s="26">
        <v>0</v>
      </c>
      <c r="P87" s="26">
        <v>0</v>
      </c>
      <c r="Q87" s="26">
        <v>0</v>
      </c>
      <c r="R87" s="17">
        <v>0</v>
      </c>
      <c r="S87" s="26">
        <v>0</v>
      </c>
      <c r="T87" s="26">
        <v>0</v>
      </c>
      <c r="U87" s="26">
        <v>0</v>
      </c>
      <c r="V87" s="157">
        <v>6067</v>
      </c>
      <c r="W87" s="157">
        <v>6067</v>
      </c>
      <c r="X87" s="84">
        <v>2</v>
      </c>
      <c r="Y87" s="84">
        <v>0</v>
      </c>
      <c r="Z87" s="84">
        <v>0</v>
      </c>
      <c r="AA87" s="168">
        <v>6</v>
      </c>
      <c r="AB87" s="168">
        <v>0</v>
      </c>
      <c r="AC87" s="168">
        <v>0</v>
      </c>
      <c r="AD87" s="88">
        <v>2</v>
      </c>
      <c r="AE87" s="88">
        <v>0</v>
      </c>
      <c r="AF87" s="88">
        <v>0</v>
      </c>
      <c r="AG87" s="80">
        <v>0</v>
      </c>
      <c r="AH87" s="89">
        <f t="shared" si="53"/>
        <v>10</v>
      </c>
      <c r="AI87" s="13">
        <f t="shared" si="54"/>
        <v>182.01</v>
      </c>
      <c r="AJ87" s="13">
        <f t="shared" si="55"/>
        <v>70</v>
      </c>
      <c r="AK87" s="18">
        <v>0</v>
      </c>
      <c r="AL87" s="13">
        <v>70</v>
      </c>
      <c r="AM87" s="50">
        <f t="shared" si="56"/>
        <v>5.4603000000000002</v>
      </c>
      <c r="AN87" s="104">
        <f t="shared" si="57"/>
        <v>1.63809</v>
      </c>
      <c r="AO87" s="102">
        <f t="shared" si="58"/>
        <v>0.92825100000000005</v>
      </c>
      <c r="AP87" s="159">
        <f t="shared" si="59"/>
        <v>61.540574693698147</v>
      </c>
      <c r="AQ87" s="18">
        <f t="shared" si="60"/>
        <v>5</v>
      </c>
      <c r="AR87" s="117">
        <f t="shared" si="61"/>
        <v>8</v>
      </c>
      <c r="AS87" s="19">
        <f t="shared" si="62"/>
        <v>38.459425306301853</v>
      </c>
      <c r="AT87" s="107">
        <f t="shared" si="63"/>
        <v>47.777625</v>
      </c>
      <c r="AU87" s="100">
        <f t="shared" si="64"/>
        <v>11.904761904761905</v>
      </c>
      <c r="AV87" s="128">
        <f t="shared" si="65"/>
        <v>59.523809523809533</v>
      </c>
      <c r="AW87" s="48">
        <f t="shared" si="66"/>
        <v>-24.585115990611779</v>
      </c>
      <c r="AX87" s="18">
        <f t="shared" si="67"/>
        <v>0</v>
      </c>
      <c r="AY87" s="117">
        <f t="shared" si="68"/>
        <v>0</v>
      </c>
      <c r="AZ87" s="151">
        <v>1</v>
      </c>
      <c r="BA87" s="21">
        <f t="shared" si="69"/>
        <v>5.9523809523809526</v>
      </c>
      <c r="BB87" s="20">
        <v>0</v>
      </c>
      <c r="BC87" s="36" t="s">
        <v>369</v>
      </c>
      <c r="BD87" s="20">
        <v>2</v>
      </c>
      <c r="BE87" s="20">
        <f t="shared" si="70"/>
        <v>16</v>
      </c>
      <c r="BF87" s="20">
        <v>3</v>
      </c>
      <c r="BG87" s="20">
        <f t="shared" si="71"/>
        <v>24</v>
      </c>
      <c r="BH87" s="20">
        <v>0</v>
      </c>
      <c r="BI87" s="20">
        <v>7</v>
      </c>
      <c r="BJ87" s="20">
        <v>10</v>
      </c>
      <c r="BK87" s="20">
        <v>0</v>
      </c>
      <c r="BL87" s="20" t="s">
        <v>356</v>
      </c>
      <c r="BM87" s="20" t="s">
        <v>357</v>
      </c>
      <c r="BN87" s="70">
        <f t="shared" si="72"/>
        <v>30</v>
      </c>
      <c r="BO87" s="123">
        <f t="shared" si="73"/>
        <v>26</v>
      </c>
      <c r="BP87" s="71">
        <f t="shared" si="74"/>
        <v>16</v>
      </c>
      <c r="BQ87" s="138">
        <v>18</v>
      </c>
      <c r="BR87" s="138">
        <v>30</v>
      </c>
      <c r="BS87" s="62"/>
      <c r="BT87" s="62"/>
      <c r="BU87" s="62"/>
    </row>
    <row r="88" spans="1:73" s="63" customFormat="1" ht="19.5" thickBot="1" x14ac:dyDescent="0.35">
      <c r="A88" s="67" t="s">
        <v>216</v>
      </c>
      <c r="B88" s="67" t="s">
        <v>222</v>
      </c>
      <c r="C88" s="129" t="s">
        <v>273</v>
      </c>
      <c r="D88" s="331">
        <v>15638</v>
      </c>
      <c r="E88" s="148"/>
      <c r="F88" s="20">
        <v>239.7</v>
      </c>
      <c r="G88" s="18">
        <f t="shared" si="50"/>
        <v>10</v>
      </c>
      <c r="H88" s="117">
        <f t="shared" si="51"/>
        <v>3</v>
      </c>
      <c r="I88" s="68" t="s">
        <v>284</v>
      </c>
      <c r="J88" s="69">
        <f t="shared" si="52"/>
        <v>5</v>
      </c>
      <c r="K88" s="17">
        <v>1</v>
      </c>
      <c r="L88" s="17">
        <v>1</v>
      </c>
      <c r="M88" s="17">
        <v>0</v>
      </c>
      <c r="N88" s="17">
        <v>0</v>
      </c>
      <c r="O88" s="17">
        <v>0</v>
      </c>
      <c r="P88" s="17">
        <v>0</v>
      </c>
      <c r="Q88" s="17">
        <v>0</v>
      </c>
      <c r="R88" s="17">
        <v>0</v>
      </c>
      <c r="S88" s="17">
        <v>0</v>
      </c>
      <c r="T88" s="17">
        <v>0</v>
      </c>
      <c r="U88" s="17">
        <v>0</v>
      </c>
      <c r="V88" s="157">
        <v>8029</v>
      </c>
      <c r="W88" s="157">
        <v>8029</v>
      </c>
      <c r="X88" s="84">
        <v>0</v>
      </c>
      <c r="Y88" s="84">
        <v>0</v>
      </c>
      <c r="Z88" s="84">
        <v>0</v>
      </c>
      <c r="AA88" s="168">
        <v>0</v>
      </c>
      <c r="AB88" s="168">
        <v>0</v>
      </c>
      <c r="AC88" s="168">
        <v>0</v>
      </c>
      <c r="AD88" s="88">
        <v>2</v>
      </c>
      <c r="AE88" s="88">
        <v>0</v>
      </c>
      <c r="AF88" s="88">
        <v>0</v>
      </c>
      <c r="AG88" s="80">
        <v>0</v>
      </c>
      <c r="AH88" s="89">
        <f t="shared" si="53"/>
        <v>2</v>
      </c>
      <c r="AI88" s="13">
        <f t="shared" si="54"/>
        <v>240.87</v>
      </c>
      <c r="AJ88" s="13">
        <f t="shared" si="55"/>
        <v>93</v>
      </c>
      <c r="AK88" s="18">
        <v>0</v>
      </c>
      <c r="AL88" s="13">
        <v>93</v>
      </c>
      <c r="AM88" s="50">
        <f t="shared" si="56"/>
        <v>7.2260999999999997</v>
      </c>
      <c r="AN88" s="104">
        <f t="shared" si="57"/>
        <v>2.1678299999999999</v>
      </c>
      <c r="AO88" s="102">
        <f t="shared" si="58"/>
        <v>1.228437</v>
      </c>
      <c r="AP88" s="159">
        <f t="shared" si="59"/>
        <v>61.389961389961393</v>
      </c>
      <c r="AQ88" s="18">
        <f t="shared" si="60"/>
        <v>5</v>
      </c>
      <c r="AR88" s="117">
        <f t="shared" si="61"/>
        <v>8</v>
      </c>
      <c r="AS88" s="19">
        <f t="shared" si="62"/>
        <v>38.610038610038607</v>
      </c>
      <c r="AT88" s="107">
        <f t="shared" si="63"/>
        <v>67.92663384064457</v>
      </c>
      <c r="AU88" s="100">
        <f t="shared" si="64"/>
        <v>0</v>
      </c>
      <c r="AV88" s="277">
        <f t="shared" si="65"/>
        <v>12.78935925310142</v>
      </c>
      <c r="AW88" s="48">
        <f t="shared" si="66"/>
        <v>81.171804739941663</v>
      </c>
      <c r="AX88" s="18">
        <f t="shared" si="67"/>
        <v>8</v>
      </c>
      <c r="AY88" s="117">
        <f t="shared" si="68"/>
        <v>20</v>
      </c>
      <c r="AZ88" s="151">
        <v>2</v>
      </c>
      <c r="BA88" s="21">
        <f t="shared" si="69"/>
        <v>12.78935925310142</v>
      </c>
      <c r="BB88" s="28">
        <v>0</v>
      </c>
      <c r="BC88" s="37" t="s">
        <v>307</v>
      </c>
      <c r="BD88" s="28">
        <v>2</v>
      </c>
      <c r="BE88" s="20">
        <f t="shared" si="70"/>
        <v>16</v>
      </c>
      <c r="BF88" s="28">
        <v>3</v>
      </c>
      <c r="BG88" s="20">
        <f t="shared" si="71"/>
        <v>24</v>
      </c>
      <c r="BH88" s="28">
        <v>0</v>
      </c>
      <c r="BI88" s="28">
        <v>8</v>
      </c>
      <c r="BJ88" s="20">
        <v>10</v>
      </c>
      <c r="BK88" s="28">
        <v>0</v>
      </c>
      <c r="BL88" s="28" t="s">
        <v>308</v>
      </c>
      <c r="BM88" s="28" t="s">
        <v>309</v>
      </c>
      <c r="BN88" s="70">
        <f t="shared" si="72"/>
        <v>38</v>
      </c>
      <c r="BO88" s="123">
        <f t="shared" si="73"/>
        <v>46</v>
      </c>
      <c r="BP88" s="71">
        <f t="shared" si="74"/>
        <v>36</v>
      </c>
      <c r="BQ88" s="138">
        <v>28</v>
      </c>
      <c r="BR88" s="138">
        <v>81</v>
      </c>
    </row>
    <row r="89" spans="1:73" s="63" customFormat="1" ht="19.5" thickBot="1" x14ac:dyDescent="0.35">
      <c r="A89" s="67" t="s">
        <v>216</v>
      </c>
      <c r="B89" s="67" t="s">
        <v>245</v>
      </c>
      <c r="C89" s="129" t="s">
        <v>246</v>
      </c>
      <c r="D89" s="331">
        <v>2992</v>
      </c>
      <c r="E89" s="148"/>
      <c r="F89" s="20">
        <v>392.8</v>
      </c>
      <c r="G89" s="18">
        <f t="shared" si="50"/>
        <v>10</v>
      </c>
      <c r="H89" s="117">
        <f t="shared" si="51"/>
        <v>3</v>
      </c>
      <c r="I89" s="68" t="s">
        <v>282</v>
      </c>
      <c r="J89" s="69">
        <f t="shared" si="52"/>
        <v>10</v>
      </c>
      <c r="K89" s="17">
        <v>1</v>
      </c>
      <c r="L89" s="17">
        <v>0</v>
      </c>
      <c r="M89" s="17">
        <v>0</v>
      </c>
      <c r="N89" s="17">
        <v>0</v>
      </c>
      <c r="O89" s="17">
        <v>0</v>
      </c>
      <c r="P89" s="17">
        <v>0</v>
      </c>
      <c r="Q89" s="17">
        <v>0</v>
      </c>
      <c r="R89" s="17">
        <v>0</v>
      </c>
      <c r="S89" s="17">
        <v>0</v>
      </c>
      <c r="T89" s="17">
        <v>0</v>
      </c>
      <c r="U89" s="17">
        <v>0</v>
      </c>
      <c r="V89" s="157">
        <v>2409</v>
      </c>
      <c r="W89" s="157">
        <v>2409</v>
      </c>
      <c r="X89" s="84">
        <v>0</v>
      </c>
      <c r="Y89" s="84">
        <v>0</v>
      </c>
      <c r="Z89" s="84">
        <v>0</v>
      </c>
      <c r="AA89" s="168">
        <v>0</v>
      </c>
      <c r="AB89" s="168">
        <v>0</v>
      </c>
      <c r="AC89" s="168">
        <v>0</v>
      </c>
      <c r="AD89" s="88">
        <v>0</v>
      </c>
      <c r="AE89" s="88">
        <v>0</v>
      </c>
      <c r="AF89" s="88">
        <v>0</v>
      </c>
      <c r="AG89" s="80">
        <v>0</v>
      </c>
      <c r="AH89" s="89">
        <f t="shared" si="53"/>
        <v>0</v>
      </c>
      <c r="AI89" s="13">
        <f t="shared" si="54"/>
        <v>72.27</v>
      </c>
      <c r="AJ89" s="13">
        <f t="shared" si="55"/>
        <v>28</v>
      </c>
      <c r="AK89" s="18">
        <v>0</v>
      </c>
      <c r="AL89" s="13">
        <v>28</v>
      </c>
      <c r="AM89" s="50">
        <f t="shared" si="56"/>
        <v>2.1680999999999999</v>
      </c>
      <c r="AN89" s="104">
        <f t="shared" si="57"/>
        <v>0.65042999999999995</v>
      </c>
      <c r="AO89" s="102">
        <f t="shared" si="58"/>
        <v>0.36857699999999999</v>
      </c>
      <c r="AP89" s="159">
        <f t="shared" si="59"/>
        <v>61.256399612563996</v>
      </c>
      <c r="AQ89" s="18">
        <f t="shared" si="60"/>
        <v>5</v>
      </c>
      <c r="AR89" s="117">
        <f t="shared" si="61"/>
        <v>8</v>
      </c>
      <c r="AS89" s="19">
        <f t="shared" si="62"/>
        <v>38.743600387436004</v>
      </c>
      <c r="AT89" s="107">
        <f t="shared" si="63"/>
        <v>106.52095588235295</v>
      </c>
      <c r="AU89" s="100">
        <f t="shared" si="64"/>
        <v>0</v>
      </c>
      <c r="AV89" s="277">
        <f t="shared" si="65"/>
        <v>0</v>
      </c>
      <c r="AW89" s="48">
        <f t="shared" si="66"/>
        <v>100</v>
      </c>
      <c r="AX89" s="18">
        <f t="shared" si="67"/>
        <v>10</v>
      </c>
      <c r="AY89" s="117">
        <f t="shared" si="68"/>
        <v>25</v>
      </c>
      <c r="AZ89" s="151">
        <v>0</v>
      </c>
      <c r="BA89" s="21">
        <f t="shared" si="69"/>
        <v>0</v>
      </c>
      <c r="BB89" s="20">
        <v>0</v>
      </c>
      <c r="BC89" s="36"/>
      <c r="BD89" s="20">
        <v>1</v>
      </c>
      <c r="BE89" s="20">
        <f t="shared" si="70"/>
        <v>8</v>
      </c>
      <c r="BF89" s="20">
        <v>2</v>
      </c>
      <c r="BG89" s="20">
        <f t="shared" si="71"/>
        <v>16</v>
      </c>
      <c r="BH89" s="20">
        <v>0</v>
      </c>
      <c r="BI89" s="20">
        <v>4</v>
      </c>
      <c r="BJ89" s="20">
        <v>5</v>
      </c>
      <c r="BK89" s="28">
        <v>0</v>
      </c>
      <c r="BL89" s="20" t="s">
        <v>308</v>
      </c>
      <c r="BM89" s="20" t="s">
        <v>309</v>
      </c>
      <c r="BN89" s="70">
        <f t="shared" si="72"/>
        <v>40</v>
      </c>
      <c r="BO89" s="120">
        <f t="shared" si="73"/>
        <v>51</v>
      </c>
      <c r="BP89" s="71">
        <f t="shared" si="74"/>
        <v>46</v>
      </c>
      <c r="BQ89" s="138">
        <v>22</v>
      </c>
      <c r="BR89" s="138">
        <v>23</v>
      </c>
    </row>
    <row r="90" spans="1:73" s="63" customFormat="1" ht="19.5" thickBot="1" x14ac:dyDescent="0.35">
      <c r="A90" s="67" t="s">
        <v>124</v>
      </c>
      <c r="B90" s="67" t="s">
        <v>125</v>
      </c>
      <c r="C90" s="129" t="s">
        <v>142</v>
      </c>
      <c r="D90" s="331">
        <v>16962</v>
      </c>
      <c r="E90" s="148"/>
      <c r="F90" s="16">
        <v>58.7</v>
      </c>
      <c r="G90" s="18">
        <f t="shared" si="50"/>
        <v>5</v>
      </c>
      <c r="H90" s="117">
        <f t="shared" si="51"/>
        <v>0</v>
      </c>
      <c r="I90" s="68" t="s">
        <v>285</v>
      </c>
      <c r="J90" s="69">
        <f t="shared" si="52"/>
        <v>3</v>
      </c>
      <c r="K90" s="17">
        <v>3</v>
      </c>
      <c r="L90" s="17">
        <v>1</v>
      </c>
      <c r="M90" s="17">
        <v>0</v>
      </c>
      <c r="N90" s="17">
        <v>0</v>
      </c>
      <c r="O90" s="17">
        <v>0</v>
      </c>
      <c r="P90" s="17">
        <v>0</v>
      </c>
      <c r="Q90" s="17">
        <v>0</v>
      </c>
      <c r="R90" s="17">
        <v>0</v>
      </c>
      <c r="S90" s="17">
        <v>0</v>
      </c>
      <c r="T90" s="17">
        <v>0</v>
      </c>
      <c r="U90" s="17">
        <v>0</v>
      </c>
      <c r="V90" s="157">
        <v>10719</v>
      </c>
      <c r="W90" s="157">
        <v>10719</v>
      </c>
      <c r="X90" s="84">
        <v>0</v>
      </c>
      <c r="Y90" s="84">
        <v>0</v>
      </c>
      <c r="Z90" s="84">
        <v>0</v>
      </c>
      <c r="AA90" s="168">
        <v>0</v>
      </c>
      <c r="AB90" s="168">
        <v>0</v>
      </c>
      <c r="AC90" s="168">
        <v>0</v>
      </c>
      <c r="AD90" s="88">
        <v>0</v>
      </c>
      <c r="AE90" s="88">
        <v>0</v>
      </c>
      <c r="AF90" s="88">
        <v>0</v>
      </c>
      <c r="AG90" s="80">
        <v>0</v>
      </c>
      <c r="AH90" s="89">
        <f t="shared" si="53"/>
        <v>0</v>
      </c>
      <c r="AI90" s="13">
        <f t="shared" si="54"/>
        <v>321.57</v>
      </c>
      <c r="AJ90" s="13">
        <f t="shared" si="55"/>
        <v>125</v>
      </c>
      <c r="AK90" s="18">
        <v>2</v>
      </c>
      <c r="AL90" s="13">
        <v>123</v>
      </c>
      <c r="AM90" s="50">
        <f t="shared" si="56"/>
        <v>9.6471</v>
      </c>
      <c r="AN90" s="104">
        <f t="shared" si="57"/>
        <v>2.8941300000000001</v>
      </c>
      <c r="AO90" s="102">
        <f t="shared" si="58"/>
        <v>1.640007</v>
      </c>
      <c r="AP90" s="159">
        <f t="shared" si="59"/>
        <v>61.128214696644591</v>
      </c>
      <c r="AQ90" s="18">
        <f t="shared" si="60"/>
        <v>5</v>
      </c>
      <c r="AR90" s="130">
        <f t="shared" si="61"/>
        <v>8</v>
      </c>
      <c r="AS90" s="19">
        <f t="shared" si="62"/>
        <v>38.871785303355409</v>
      </c>
      <c r="AT90" s="107">
        <f t="shared" si="63"/>
        <v>83.6059250088433</v>
      </c>
      <c r="AU90" s="100">
        <f t="shared" si="64"/>
        <v>0</v>
      </c>
      <c r="AV90" s="277">
        <f t="shared" si="65"/>
        <v>0</v>
      </c>
      <c r="AW90" s="48">
        <f t="shared" si="66"/>
        <v>100</v>
      </c>
      <c r="AX90" s="18">
        <f t="shared" si="67"/>
        <v>10</v>
      </c>
      <c r="AY90" s="117">
        <f t="shared" si="68"/>
        <v>25</v>
      </c>
      <c r="AZ90" s="151">
        <v>0</v>
      </c>
      <c r="BA90" s="21">
        <f t="shared" si="69"/>
        <v>0</v>
      </c>
      <c r="BB90" s="20">
        <v>1</v>
      </c>
      <c r="BC90" s="36"/>
      <c r="BD90" s="20">
        <v>5</v>
      </c>
      <c r="BE90" s="20">
        <f t="shared" si="70"/>
        <v>40</v>
      </c>
      <c r="BF90" s="20">
        <v>4</v>
      </c>
      <c r="BG90" s="20">
        <f t="shared" si="71"/>
        <v>32</v>
      </c>
      <c r="BH90" s="28">
        <v>1</v>
      </c>
      <c r="BI90" s="28">
        <v>12</v>
      </c>
      <c r="BJ90" s="28">
        <v>10</v>
      </c>
      <c r="BK90" s="20">
        <v>0</v>
      </c>
      <c r="BL90" s="28" t="s">
        <v>308</v>
      </c>
      <c r="BM90" s="28" t="s">
        <v>309</v>
      </c>
      <c r="BN90" s="71">
        <f t="shared" si="72"/>
        <v>33</v>
      </c>
      <c r="BO90" s="120">
        <f t="shared" si="73"/>
        <v>46</v>
      </c>
      <c r="BP90" s="71">
        <f t="shared" si="74"/>
        <v>36</v>
      </c>
      <c r="BQ90" s="138">
        <v>24</v>
      </c>
      <c r="BR90" s="138">
        <v>130</v>
      </c>
    </row>
    <row r="91" spans="1:73" s="63" customFormat="1" ht="19.5" thickBot="1" x14ac:dyDescent="0.35">
      <c r="A91" s="67" t="s">
        <v>124</v>
      </c>
      <c r="B91" s="67" t="s">
        <v>125</v>
      </c>
      <c r="C91" s="129" t="s">
        <v>133</v>
      </c>
      <c r="D91" s="331">
        <v>13212</v>
      </c>
      <c r="E91" s="148"/>
      <c r="F91" s="16">
        <v>126.4</v>
      </c>
      <c r="G91" s="18">
        <f t="shared" si="50"/>
        <v>10</v>
      </c>
      <c r="H91" s="117">
        <f t="shared" si="51"/>
        <v>3</v>
      </c>
      <c r="I91" s="68" t="s">
        <v>284</v>
      </c>
      <c r="J91" s="69">
        <f t="shared" si="52"/>
        <v>5</v>
      </c>
      <c r="K91" s="17">
        <v>3</v>
      </c>
      <c r="L91" s="17">
        <v>0</v>
      </c>
      <c r="M91" s="17">
        <v>0</v>
      </c>
      <c r="N91" s="17">
        <v>0</v>
      </c>
      <c r="O91" s="17">
        <v>0</v>
      </c>
      <c r="P91" s="17">
        <v>0</v>
      </c>
      <c r="Q91" s="17">
        <v>0</v>
      </c>
      <c r="R91" s="17">
        <v>0</v>
      </c>
      <c r="S91" s="17">
        <v>0</v>
      </c>
      <c r="T91" s="17">
        <v>0</v>
      </c>
      <c r="U91" s="17">
        <v>0</v>
      </c>
      <c r="V91" s="157">
        <v>8988</v>
      </c>
      <c r="W91" s="157">
        <v>8988</v>
      </c>
      <c r="X91" s="84">
        <v>1</v>
      </c>
      <c r="Y91" s="84">
        <v>0</v>
      </c>
      <c r="Z91" s="84">
        <v>0</v>
      </c>
      <c r="AA91" s="168">
        <v>0</v>
      </c>
      <c r="AB91" s="168">
        <v>0</v>
      </c>
      <c r="AC91" s="168">
        <v>0</v>
      </c>
      <c r="AD91" s="88">
        <v>0</v>
      </c>
      <c r="AE91" s="88">
        <v>0</v>
      </c>
      <c r="AF91" s="88">
        <v>0</v>
      </c>
      <c r="AG91" s="80">
        <v>0</v>
      </c>
      <c r="AH91" s="89">
        <f t="shared" si="53"/>
        <v>1</v>
      </c>
      <c r="AI91" s="13">
        <f t="shared" si="54"/>
        <v>269.64</v>
      </c>
      <c r="AJ91" s="13">
        <f t="shared" si="55"/>
        <v>105</v>
      </c>
      <c r="AK91" s="18">
        <v>1</v>
      </c>
      <c r="AL91" s="13">
        <v>104</v>
      </c>
      <c r="AM91" s="50">
        <f t="shared" si="56"/>
        <v>8.0891999999999999</v>
      </c>
      <c r="AN91" s="104">
        <f t="shared" si="57"/>
        <v>2.4267599999999998</v>
      </c>
      <c r="AO91" s="102">
        <f t="shared" si="58"/>
        <v>1.3751640000000001</v>
      </c>
      <c r="AP91" s="159">
        <f t="shared" si="59"/>
        <v>61.059190031152646</v>
      </c>
      <c r="AQ91" s="18">
        <f t="shared" si="60"/>
        <v>5</v>
      </c>
      <c r="AR91" s="130">
        <f t="shared" si="61"/>
        <v>8</v>
      </c>
      <c r="AS91" s="19">
        <f t="shared" si="62"/>
        <v>38.940809968847354</v>
      </c>
      <c r="AT91" s="107">
        <f t="shared" si="63"/>
        <v>90.002452316076287</v>
      </c>
      <c r="AU91" s="100">
        <f t="shared" si="64"/>
        <v>7.5688767786860431</v>
      </c>
      <c r="AV91" s="277">
        <f t="shared" si="65"/>
        <v>7.5688767786860431</v>
      </c>
      <c r="AW91" s="48">
        <f t="shared" si="66"/>
        <v>91.590366057910074</v>
      </c>
      <c r="AX91" s="18">
        <f t="shared" si="67"/>
        <v>8</v>
      </c>
      <c r="AY91" s="117">
        <f t="shared" si="68"/>
        <v>20</v>
      </c>
      <c r="AZ91" s="151">
        <v>2</v>
      </c>
      <c r="BA91" s="21">
        <f t="shared" si="69"/>
        <v>15.137753557372086</v>
      </c>
      <c r="BB91" s="20">
        <v>1</v>
      </c>
      <c r="BC91" s="36"/>
      <c r="BD91" s="20">
        <v>6</v>
      </c>
      <c r="BE91" s="20">
        <f t="shared" si="70"/>
        <v>48</v>
      </c>
      <c r="BF91" s="20">
        <v>5</v>
      </c>
      <c r="BG91" s="20">
        <f t="shared" si="71"/>
        <v>40</v>
      </c>
      <c r="BH91" s="28">
        <v>1</v>
      </c>
      <c r="BI91" s="28">
        <v>7</v>
      </c>
      <c r="BJ91" s="28">
        <v>10</v>
      </c>
      <c r="BK91" s="20">
        <v>0</v>
      </c>
      <c r="BL91" s="28" t="s">
        <v>308</v>
      </c>
      <c r="BM91" s="28" t="s">
        <v>309</v>
      </c>
      <c r="BN91" s="70">
        <f t="shared" si="72"/>
        <v>38</v>
      </c>
      <c r="BO91" s="123">
        <f t="shared" si="73"/>
        <v>46</v>
      </c>
      <c r="BP91" s="71">
        <f t="shared" si="74"/>
        <v>36</v>
      </c>
      <c r="BQ91" s="138">
        <v>34</v>
      </c>
      <c r="BR91" s="138">
        <v>130</v>
      </c>
    </row>
    <row r="92" spans="1:73" s="63" customFormat="1" ht="19.5" thickBot="1" x14ac:dyDescent="0.35">
      <c r="A92" s="67" t="s">
        <v>124</v>
      </c>
      <c r="B92" s="67" t="s">
        <v>136</v>
      </c>
      <c r="C92" s="129" t="s">
        <v>173</v>
      </c>
      <c r="D92" s="331">
        <v>23154</v>
      </c>
      <c r="E92" s="148"/>
      <c r="F92" s="16">
        <v>144.4</v>
      </c>
      <c r="G92" s="18">
        <f t="shared" si="50"/>
        <v>10</v>
      </c>
      <c r="H92" s="117">
        <f t="shared" si="51"/>
        <v>3</v>
      </c>
      <c r="I92" s="68" t="s">
        <v>284</v>
      </c>
      <c r="J92" s="69">
        <f t="shared" si="52"/>
        <v>5</v>
      </c>
      <c r="K92" s="17">
        <v>4</v>
      </c>
      <c r="L92" s="17">
        <v>1</v>
      </c>
      <c r="M92" s="17">
        <v>1</v>
      </c>
      <c r="N92" s="17">
        <v>1</v>
      </c>
      <c r="O92" s="17">
        <v>0</v>
      </c>
      <c r="P92" s="17">
        <v>0</v>
      </c>
      <c r="Q92" s="17">
        <v>0</v>
      </c>
      <c r="R92" s="17">
        <v>0</v>
      </c>
      <c r="S92" s="17">
        <v>0</v>
      </c>
      <c r="T92" s="17">
        <v>0</v>
      </c>
      <c r="U92" s="17">
        <v>0</v>
      </c>
      <c r="V92" s="157">
        <v>17494</v>
      </c>
      <c r="W92" s="157">
        <v>17494</v>
      </c>
      <c r="X92" s="84">
        <v>0</v>
      </c>
      <c r="Y92" s="84">
        <v>0</v>
      </c>
      <c r="Z92" s="84">
        <v>0</v>
      </c>
      <c r="AA92" s="168">
        <v>0</v>
      </c>
      <c r="AB92" s="168" t="s">
        <v>434</v>
      </c>
      <c r="AC92" s="168">
        <v>0</v>
      </c>
      <c r="AD92" s="88">
        <v>2</v>
      </c>
      <c r="AE92" s="88">
        <v>0</v>
      </c>
      <c r="AF92" s="88">
        <v>0</v>
      </c>
      <c r="AG92" s="80">
        <v>0</v>
      </c>
      <c r="AH92" s="89">
        <f t="shared" si="53"/>
        <v>2</v>
      </c>
      <c r="AI92" s="13">
        <f t="shared" si="54"/>
        <v>524.82000000000005</v>
      </c>
      <c r="AJ92" s="13">
        <f t="shared" si="55"/>
        <v>206</v>
      </c>
      <c r="AK92" s="18">
        <v>0</v>
      </c>
      <c r="AL92" s="13">
        <v>206</v>
      </c>
      <c r="AM92" s="50">
        <f t="shared" si="56"/>
        <v>15.7446</v>
      </c>
      <c r="AN92" s="104">
        <f t="shared" si="57"/>
        <v>4.7233800000000006</v>
      </c>
      <c r="AO92" s="102">
        <f t="shared" si="58"/>
        <v>2.6765820000000002</v>
      </c>
      <c r="AP92" s="159">
        <f t="shared" si="59"/>
        <v>60.748447086620182</v>
      </c>
      <c r="AQ92" s="18">
        <f t="shared" si="60"/>
        <v>5</v>
      </c>
      <c r="AR92" s="117">
        <f t="shared" si="61"/>
        <v>8</v>
      </c>
      <c r="AS92" s="19">
        <f t="shared" si="62"/>
        <v>39.251552913379825</v>
      </c>
      <c r="AT92" s="107">
        <f t="shared" si="63"/>
        <v>99.959238144597037</v>
      </c>
      <c r="AU92" s="100">
        <f t="shared" si="64"/>
        <v>0</v>
      </c>
      <c r="AV92" s="277">
        <f t="shared" si="65"/>
        <v>8.6378163600241855</v>
      </c>
      <c r="AW92" s="48">
        <f t="shared" si="66"/>
        <v>91.358661269977802</v>
      </c>
      <c r="AX92" s="18">
        <f t="shared" si="67"/>
        <v>8</v>
      </c>
      <c r="AY92" s="117">
        <f t="shared" si="68"/>
        <v>20</v>
      </c>
      <c r="AZ92" s="151">
        <v>1</v>
      </c>
      <c r="BA92" s="21">
        <f t="shared" si="69"/>
        <v>4.3189081800120928</v>
      </c>
      <c r="BB92" s="20">
        <v>1</v>
      </c>
      <c r="BC92" s="36"/>
      <c r="BD92" s="20">
        <v>2</v>
      </c>
      <c r="BE92" s="20">
        <f t="shared" si="70"/>
        <v>16</v>
      </c>
      <c r="BF92" s="20">
        <v>6</v>
      </c>
      <c r="BG92" s="20">
        <f t="shared" si="71"/>
        <v>48</v>
      </c>
      <c r="BH92" s="20">
        <v>1</v>
      </c>
      <c r="BI92" s="20">
        <v>9</v>
      </c>
      <c r="BJ92" s="20">
        <v>10</v>
      </c>
      <c r="BK92" s="20">
        <v>0</v>
      </c>
      <c r="BL92" s="20" t="s">
        <v>308</v>
      </c>
      <c r="BM92" s="20" t="s">
        <v>309</v>
      </c>
      <c r="BN92" s="70">
        <f t="shared" si="72"/>
        <v>38</v>
      </c>
      <c r="BO92" s="123">
        <f t="shared" si="73"/>
        <v>46</v>
      </c>
      <c r="BP92" s="71">
        <f t="shared" si="74"/>
        <v>36</v>
      </c>
      <c r="BQ92" s="138">
        <v>82</v>
      </c>
      <c r="BR92" s="138">
        <v>181</v>
      </c>
      <c r="BS92" s="62"/>
      <c r="BT92" s="62"/>
      <c r="BU92" s="62"/>
    </row>
    <row r="93" spans="1:73" s="63" customFormat="1" ht="19.5" thickBot="1" x14ac:dyDescent="0.35">
      <c r="A93" s="67" t="s">
        <v>216</v>
      </c>
      <c r="B93" s="67" t="s">
        <v>222</v>
      </c>
      <c r="C93" s="129" t="s">
        <v>279</v>
      </c>
      <c r="D93" s="331">
        <v>4289</v>
      </c>
      <c r="E93" s="148"/>
      <c r="F93" s="20">
        <v>283.8</v>
      </c>
      <c r="G93" s="18">
        <f t="shared" si="50"/>
        <v>10</v>
      </c>
      <c r="H93" s="117">
        <f t="shared" si="51"/>
        <v>3</v>
      </c>
      <c r="I93" s="68" t="s">
        <v>285</v>
      </c>
      <c r="J93" s="69">
        <f t="shared" si="52"/>
        <v>3</v>
      </c>
      <c r="K93" s="17">
        <v>1</v>
      </c>
      <c r="L93" s="17">
        <v>0</v>
      </c>
      <c r="M93" s="17">
        <v>0</v>
      </c>
      <c r="N93" s="17">
        <v>0</v>
      </c>
      <c r="O93" s="17">
        <v>0</v>
      </c>
      <c r="P93" s="17">
        <v>0</v>
      </c>
      <c r="Q93" s="17">
        <v>0</v>
      </c>
      <c r="R93" s="17">
        <v>0</v>
      </c>
      <c r="S93" s="17">
        <v>0</v>
      </c>
      <c r="T93" s="17">
        <v>0</v>
      </c>
      <c r="U93" s="17">
        <v>0</v>
      </c>
      <c r="V93" s="157">
        <v>2717</v>
      </c>
      <c r="W93" s="157">
        <v>2717</v>
      </c>
      <c r="X93" s="84">
        <v>0</v>
      </c>
      <c r="Y93" s="84">
        <v>0</v>
      </c>
      <c r="Z93" s="84">
        <v>0</v>
      </c>
      <c r="AA93" s="168">
        <v>0</v>
      </c>
      <c r="AB93" s="168">
        <v>0</v>
      </c>
      <c r="AC93" s="168">
        <v>0</v>
      </c>
      <c r="AD93" s="88">
        <v>1</v>
      </c>
      <c r="AE93" s="88">
        <v>0</v>
      </c>
      <c r="AF93" s="88">
        <v>0</v>
      </c>
      <c r="AG93" s="80">
        <v>0</v>
      </c>
      <c r="AH93" s="89">
        <f t="shared" si="53"/>
        <v>1</v>
      </c>
      <c r="AI93" s="13">
        <f t="shared" si="54"/>
        <v>81.510000000000005</v>
      </c>
      <c r="AJ93" s="13">
        <f t="shared" si="55"/>
        <v>32</v>
      </c>
      <c r="AK93" s="18">
        <v>0</v>
      </c>
      <c r="AL93" s="13">
        <v>32</v>
      </c>
      <c r="AM93" s="50">
        <f t="shared" si="56"/>
        <v>2.4453000000000005</v>
      </c>
      <c r="AN93" s="104">
        <f t="shared" si="57"/>
        <v>0.73359000000000008</v>
      </c>
      <c r="AO93" s="102">
        <f t="shared" si="58"/>
        <v>0.4157010000000001</v>
      </c>
      <c r="AP93" s="159">
        <f t="shared" si="59"/>
        <v>60.74101337259232</v>
      </c>
      <c r="AQ93" s="18">
        <f t="shared" si="60"/>
        <v>5</v>
      </c>
      <c r="AR93" s="117">
        <f t="shared" si="61"/>
        <v>8</v>
      </c>
      <c r="AS93" s="19">
        <f t="shared" si="62"/>
        <v>39.25898662740768</v>
      </c>
      <c r="AT93" s="107">
        <f t="shared" si="63"/>
        <v>83.809536022382844</v>
      </c>
      <c r="AU93" s="100">
        <f t="shared" si="64"/>
        <v>0</v>
      </c>
      <c r="AV93" s="277">
        <f t="shared" si="65"/>
        <v>23.315458148752622</v>
      </c>
      <c r="AW93" s="48">
        <f t="shared" si="66"/>
        <v>72.180423308242865</v>
      </c>
      <c r="AX93" s="18">
        <f t="shared" si="67"/>
        <v>5</v>
      </c>
      <c r="AY93" s="117">
        <f t="shared" si="68"/>
        <v>8</v>
      </c>
      <c r="AZ93" s="151">
        <v>0</v>
      </c>
      <c r="BA93" s="21">
        <f t="shared" si="69"/>
        <v>0</v>
      </c>
      <c r="BB93" s="28">
        <v>0</v>
      </c>
      <c r="BC93" s="37" t="s">
        <v>305</v>
      </c>
      <c r="BD93" s="28">
        <v>1</v>
      </c>
      <c r="BE93" s="20">
        <f t="shared" si="70"/>
        <v>8</v>
      </c>
      <c r="BF93" s="28">
        <v>2</v>
      </c>
      <c r="BG93" s="20">
        <f t="shared" si="71"/>
        <v>16</v>
      </c>
      <c r="BH93" s="28">
        <v>0</v>
      </c>
      <c r="BI93" s="28">
        <v>3</v>
      </c>
      <c r="BJ93" s="28">
        <v>5</v>
      </c>
      <c r="BK93" s="28">
        <v>0</v>
      </c>
      <c r="BL93" s="28" t="s">
        <v>308</v>
      </c>
      <c r="BM93" s="28" t="s">
        <v>309</v>
      </c>
      <c r="BN93" s="71">
        <f t="shared" si="72"/>
        <v>28</v>
      </c>
      <c r="BO93" s="123">
        <f t="shared" si="73"/>
        <v>27</v>
      </c>
      <c r="BP93" s="71">
        <f t="shared" si="74"/>
        <v>22</v>
      </c>
      <c r="BQ93" s="138">
        <v>30</v>
      </c>
      <c r="BR93" s="138">
        <v>53</v>
      </c>
    </row>
    <row r="94" spans="1:73" s="63" customFormat="1" ht="19.5" thickBot="1" x14ac:dyDescent="0.35">
      <c r="A94" s="67" t="s">
        <v>124</v>
      </c>
      <c r="B94" s="67" t="s">
        <v>125</v>
      </c>
      <c r="C94" s="129" t="s">
        <v>137</v>
      </c>
      <c r="D94" s="331">
        <v>8303</v>
      </c>
      <c r="E94" s="148"/>
      <c r="F94" s="16">
        <v>187.2</v>
      </c>
      <c r="G94" s="18">
        <f t="shared" si="50"/>
        <v>10</v>
      </c>
      <c r="H94" s="117">
        <f t="shared" si="51"/>
        <v>3</v>
      </c>
      <c r="I94" s="68" t="s">
        <v>283</v>
      </c>
      <c r="J94" s="69">
        <f t="shared" si="52"/>
        <v>8</v>
      </c>
      <c r="K94" s="17">
        <v>3</v>
      </c>
      <c r="L94" s="17">
        <v>0</v>
      </c>
      <c r="M94" s="17">
        <v>0</v>
      </c>
      <c r="N94" s="17">
        <v>0</v>
      </c>
      <c r="O94" s="17">
        <v>0</v>
      </c>
      <c r="P94" s="17">
        <v>0</v>
      </c>
      <c r="Q94" s="17">
        <v>0</v>
      </c>
      <c r="R94" s="17">
        <v>0</v>
      </c>
      <c r="S94" s="17">
        <v>0</v>
      </c>
      <c r="T94" s="17">
        <v>0</v>
      </c>
      <c r="U94" s="17">
        <v>0</v>
      </c>
      <c r="V94" s="157">
        <v>3478</v>
      </c>
      <c r="W94" s="157">
        <v>3478</v>
      </c>
      <c r="X94" s="165">
        <v>3</v>
      </c>
      <c r="Y94" s="165">
        <v>0</v>
      </c>
      <c r="Z94" s="165">
        <v>0</v>
      </c>
      <c r="AA94" s="209">
        <v>0</v>
      </c>
      <c r="AB94" s="209">
        <v>0</v>
      </c>
      <c r="AC94" s="209">
        <v>0</v>
      </c>
      <c r="AD94" s="166">
        <v>0</v>
      </c>
      <c r="AE94" s="166">
        <v>0</v>
      </c>
      <c r="AF94" s="166">
        <v>0</v>
      </c>
      <c r="AG94" s="167">
        <v>0</v>
      </c>
      <c r="AH94" s="89">
        <f t="shared" si="53"/>
        <v>3</v>
      </c>
      <c r="AI94" s="13">
        <f t="shared" si="54"/>
        <v>104.34</v>
      </c>
      <c r="AJ94" s="13">
        <f t="shared" si="55"/>
        <v>41</v>
      </c>
      <c r="AK94" s="18">
        <v>2</v>
      </c>
      <c r="AL94" s="13">
        <v>39</v>
      </c>
      <c r="AM94" s="50">
        <f t="shared" si="56"/>
        <v>3.1301999999999999</v>
      </c>
      <c r="AN94" s="104">
        <f t="shared" si="57"/>
        <v>0.93905999999999989</v>
      </c>
      <c r="AO94" s="102">
        <f t="shared" si="58"/>
        <v>0.532134</v>
      </c>
      <c r="AP94" s="159">
        <f t="shared" si="59"/>
        <v>60.705386237301127</v>
      </c>
      <c r="AQ94" s="18">
        <f t="shared" si="60"/>
        <v>5</v>
      </c>
      <c r="AR94" s="117">
        <f t="shared" si="61"/>
        <v>8</v>
      </c>
      <c r="AS94" s="19">
        <f t="shared" si="62"/>
        <v>39.294613762698866</v>
      </c>
      <c r="AT94" s="107">
        <f t="shared" si="63"/>
        <v>55.418451162230518</v>
      </c>
      <c r="AU94" s="100">
        <f t="shared" si="64"/>
        <v>36.131518728170541</v>
      </c>
      <c r="AV94" s="276">
        <f t="shared" si="65"/>
        <v>36.131518728170541</v>
      </c>
      <c r="AW94" s="48">
        <f t="shared" si="66"/>
        <v>34.802366413308661</v>
      </c>
      <c r="AX94" s="18">
        <f t="shared" si="67"/>
        <v>3</v>
      </c>
      <c r="AY94" s="117">
        <f t="shared" si="68"/>
        <v>3</v>
      </c>
      <c r="AZ94" s="151">
        <v>0</v>
      </c>
      <c r="BA94" s="21">
        <f t="shared" si="69"/>
        <v>0</v>
      </c>
      <c r="BB94" s="20">
        <v>0</v>
      </c>
      <c r="BC94" s="36" t="s">
        <v>381</v>
      </c>
      <c r="BD94" s="20">
        <v>1</v>
      </c>
      <c r="BE94" s="20">
        <f t="shared" si="70"/>
        <v>8</v>
      </c>
      <c r="BF94" s="20">
        <v>1</v>
      </c>
      <c r="BG94" s="20">
        <f t="shared" si="71"/>
        <v>8</v>
      </c>
      <c r="BH94" s="20">
        <v>2</v>
      </c>
      <c r="BI94" s="20">
        <v>3</v>
      </c>
      <c r="BJ94" s="20">
        <v>10</v>
      </c>
      <c r="BK94" s="20">
        <v>0</v>
      </c>
      <c r="BL94" s="28" t="s">
        <v>308</v>
      </c>
      <c r="BM94" s="28" t="s">
        <v>309</v>
      </c>
      <c r="BN94" s="71">
        <f t="shared" si="72"/>
        <v>36</v>
      </c>
      <c r="BO94" s="123">
        <f t="shared" si="73"/>
        <v>32</v>
      </c>
      <c r="BP94" s="127">
        <f t="shared" si="74"/>
        <v>22</v>
      </c>
      <c r="BQ94" s="138">
        <v>21</v>
      </c>
      <c r="BR94" s="138">
        <v>33</v>
      </c>
    </row>
    <row r="95" spans="1:73" s="63" customFormat="1" ht="19.5" thickBot="1" x14ac:dyDescent="0.35">
      <c r="A95" s="67" t="s">
        <v>79</v>
      </c>
      <c r="B95" s="67" t="s">
        <v>107</v>
      </c>
      <c r="C95" s="129" t="s">
        <v>109</v>
      </c>
      <c r="D95" s="331">
        <v>38989</v>
      </c>
      <c r="E95" s="148"/>
      <c r="F95" s="16">
        <v>544.70000000000005</v>
      </c>
      <c r="G95" s="18">
        <f t="shared" si="50"/>
        <v>10</v>
      </c>
      <c r="H95" s="117">
        <f t="shared" si="51"/>
        <v>5</v>
      </c>
      <c r="I95" s="68" t="s">
        <v>285</v>
      </c>
      <c r="J95" s="69">
        <f t="shared" si="52"/>
        <v>3</v>
      </c>
      <c r="K95" s="17">
        <v>1</v>
      </c>
      <c r="L95" s="17">
        <v>1</v>
      </c>
      <c r="M95" s="17">
        <v>0</v>
      </c>
      <c r="N95" s="17">
        <v>0</v>
      </c>
      <c r="O95" s="17">
        <v>0</v>
      </c>
      <c r="P95" s="17">
        <v>0</v>
      </c>
      <c r="Q95" s="17">
        <v>0</v>
      </c>
      <c r="R95" s="17">
        <v>0</v>
      </c>
      <c r="S95" s="17">
        <v>0</v>
      </c>
      <c r="T95" s="17">
        <v>0</v>
      </c>
      <c r="U95" s="17">
        <v>0</v>
      </c>
      <c r="V95" s="157">
        <v>25090</v>
      </c>
      <c r="W95" s="157">
        <v>25090</v>
      </c>
      <c r="X95" s="84">
        <v>5</v>
      </c>
      <c r="Y95" s="84">
        <v>0</v>
      </c>
      <c r="Z95" s="84">
        <v>0</v>
      </c>
      <c r="AA95" s="168">
        <v>1</v>
      </c>
      <c r="AB95" s="168">
        <v>0</v>
      </c>
      <c r="AC95" s="168">
        <v>0</v>
      </c>
      <c r="AD95" s="88">
        <v>3</v>
      </c>
      <c r="AE95" s="88">
        <v>0</v>
      </c>
      <c r="AF95" s="88">
        <v>0</v>
      </c>
      <c r="AG95" s="80">
        <v>0</v>
      </c>
      <c r="AH95" s="89">
        <f t="shared" si="53"/>
        <v>9</v>
      </c>
      <c r="AI95" s="13">
        <f t="shared" si="54"/>
        <v>752.7</v>
      </c>
      <c r="AJ95" s="13">
        <f t="shared" si="55"/>
        <v>296</v>
      </c>
      <c r="AK95" s="18">
        <v>4</v>
      </c>
      <c r="AL95" s="13">
        <v>292</v>
      </c>
      <c r="AM95" s="50">
        <f t="shared" si="56"/>
        <v>22.581000000000003</v>
      </c>
      <c r="AN95" s="104">
        <f t="shared" si="57"/>
        <v>6.7743000000000002</v>
      </c>
      <c r="AO95" s="102">
        <f t="shared" si="58"/>
        <v>3.8387700000000007</v>
      </c>
      <c r="AP95" s="159">
        <f t="shared" si="59"/>
        <v>60.674903680085038</v>
      </c>
      <c r="AQ95" s="18">
        <f t="shared" si="60"/>
        <v>5</v>
      </c>
      <c r="AR95" s="117">
        <f t="shared" si="61"/>
        <v>8</v>
      </c>
      <c r="AS95" s="19">
        <f t="shared" si="62"/>
        <v>39.325096319914969</v>
      </c>
      <c r="AT95" s="107">
        <f t="shared" si="63"/>
        <v>85.137013003667718</v>
      </c>
      <c r="AU95" s="100">
        <f t="shared" si="64"/>
        <v>12.824129882787453</v>
      </c>
      <c r="AV95" s="277">
        <f t="shared" si="65"/>
        <v>23.083433789017413</v>
      </c>
      <c r="AW95" s="48">
        <f t="shared" si="66"/>
        <v>72.886723441867787</v>
      </c>
      <c r="AX95" s="18">
        <f t="shared" si="67"/>
        <v>5</v>
      </c>
      <c r="AY95" s="117">
        <f t="shared" si="68"/>
        <v>8</v>
      </c>
      <c r="AZ95" s="151">
        <v>5</v>
      </c>
      <c r="BA95" s="21">
        <f t="shared" si="69"/>
        <v>12.824129882787453</v>
      </c>
      <c r="BB95" s="155">
        <v>1</v>
      </c>
      <c r="BC95" s="36"/>
      <c r="BD95" s="20">
        <v>5</v>
      </c>
      <c r="BE95" s="20">
        <f t="shared" si="70"/>
        <v>40</v>
      </c>
      <c r="BF95" s="20">
        <v>20</v>
      </c>
      <c r="BG95" s="20">
        <f t="shared" si="71"/>
        <v>160</v>
      </c>
      <c r="BH95" s="20">
        <v>1</v>
      </c>
      <c r="BI95" s="20">
        <v>16</v>
      </c>
      <c r="BJ95" s="20">
        <v>5</v>
      </c>
      <c r="BK95" s="20">
        <v>0</v>
      </c>
      <c r="BL95" s="20" t="s">
        <v>309</v>
      </c>
      <c r="BM95" s="20" t="s">
        <v>357</v>
      </c>
      <c r="BN95" s="71">
        <f t="shared" si="72"/>
        <v>28</v>
      </c>
      <c r="BO95" s="123">
        <f t="shared" si="73"/>
        <v>29</v>
      </c>
      <c r="BP95" s="71">
        <f t="shared" si="74"/>
        <v>24</v>
      </c>
      <c r="BQ95" s="138">
        <v>104</v>
      </c>
      <c r="BR95" s="138">
        <v>191</v>
      </c>
    </row>
    <row r="96" spans="1:73" s="63" customFormat="1" ht="19.5" thickBot="1" x14ac:dyDescent="0.35">
      <c r="A96" s="67" t="s">
        <v>79</v>
      </c>
      <c r="B96" s="67" t="s">
        <v>93</v>
      </c>
      <c r="C96" s="129" t="s">
        <v>100</v>
      </c>
      <c r="D96" s="331">
        <v>38672</v>
      </c>
      <c r="E96" s="148"/>
      <c r="F96" s="16">
        <v>314.10000000000002</v>
      </c>
      <c r="G96" s="18">
        <f t="shared" si="50"/>
        <v>10</v>
      </c>
      <c r="H96" s="117">
        <f t="shared" si="51"/>
        <v>3</v>
      </c>
      <c r="I96" s="68" t="s">
        <v>284</v>
      </c>
      <c r="J96" s="69">
        <f t="shared" si="52"/>
        <v>5</v>
      </c>
      <c r="K96" s="17">
        <v>5</v>
      </c>
      <c r="L96" s="17">
        <v>1</v>
      </c>
      <c r="M96" s="17">
        <v>0</v>
      </c>
      <c r="N96" s="17">
        <v>0</v>
      </c>
      <c r="O96" s="17">
        <v>0</v>
      </c>
      <c r="P96" s="17">
        <v>0</v>
      </c>
      <c r="Q96" s="17">
        <v>0</v>
      </c>
      <c r="R96" s="17">
        <v>0</v>
      </c>
      <c r="S96" s="17">
        <v>0</v>
      </c>
      <c r="T96" s="17">
        <v>0</v>
      </c>
      <c r="U96" s="17">
        <v>0</v>
      </c>
      <c r="V96" s="157">
        <v>21681</v>
      </c>
      <c r="W96" s="157">
        <v>21681</v>
      </c>
      <c r="X96" s="84">
        <v>3</v>
      </c>
      <c r="Y96" s="84">
        <v>0</v>
      </c>
      <c r="Z96" s="84">
        <v>0</v>
      </c>
      <c r="AA96" s="168">
        <v>1</v>
      </c>
      <c r="AB96" s="168">
        <v>0</v>
      </c>
      <c r="AC96" s="168">
        <v>0</v>
      </c>
      <c r="AD96" s="88">
        <v>2</v>
      </c>
      <c r="AE96" s="88">
        <v>0</v>
      </c>
      <c r="AF96" s="88">
        <v>0</v>
      </c>
      <c r="AG96" s="80">
        <v>0</v>
      </c>
      <c r="AH96" s="89">
        <f t="shared" si="53"/>
        <v>6</v>
      </c>
      <c r="AI96" s="13">
        <f t="shared" si="54"/>
        <v>650.42999999999995</v>
      </c>
      <c r="AJ96" s="13">
        <f t="shared" si="55"/>
        <v>256</v>
      </c>
      <c r="AK96" s="18">
        <v>4</v>
      </c>
      <c r="AL96" s="13">
        <v>252</v>
      </c>
      <c r="AM96" s="50">
        <f t="shared" si="56"/>
        <v>19.512899999999998</v>
      </c>
      <c r="AN96" s="104">
        <f t="shared" si="57"/>
        <v>5.8538699999999997</v>
      </c>
      <c r="AO96" s="102">
        <f t="shared" si="58"/>
        <v>3.3171929999999996</v>
      </c>
      <c r="AP96" s="159">
        <f t="shared" si="59"/>
        <v>60.641421828636432</v>
      </c>
      <c r="AQ96" s="18">
        <f t="shared" si="60"/>
        <v>5</v>
      </c>
      <c r="AR96" s="117">
        <f t="shared" si="61"/>
        <v>8</v>
      </c>
      <c r="AS96" s="19">
        <f t="shared" si="62"/>
        <v>39.358578171363561</v>
      </c>
      <c r="AT96" s="107">
        <f t="shared" si="63"/>
        <v>74.172432250724029</v>
      </c>
      <c r="AU96" s="100">
        <f t="shared" si="64"/>
        <v>7.7575506826644602</v>
      </c>
      <c r="AV96" s="277">
        <f t="shared" si="65"/>
        <v>15.51510136532892</v>
      </c>
      <c r="AW96" s="48">
        <f t="shared" si="66"/>
        <v>79.082388301783823</v>
      </c>
      <c r="AX96" s="18">
        <f t="shared" si="67"/>
        <v>8</v>
      </c>
      <c r="AY96" s="117">
        <f t="shared" si="68"/>
        <v>20</v>
      </c>
      <c r="AZ96" s="151">
        <v>1</v>
      </c>
      <c r="BA96" s="21">
        <f t="shared" si="69"/>
        <v>2.5858502275548201</v>
      </c>
      <c r="BB96" s="155">
        <v>1</v>
      </c>
      <c r="BC96" s="36"/>
      <c r="BD96" s="20">
        <v>5</v>
      </c>
      <c r="BE96" s="20">
        <f t="shared" si="70"/>
        <v>40</v>
      </c>
      <c r="BF96" s="20">
        <v>9</v>
      </c>
      <c r="BG96" s="20">
        <f t="shared" si="71"/>
        <v>72</v>
      </c>
      <c r="BH96" s="20">
        <v>2</v>
      </c>
      <c r="BI96" s="20">
        <v>22</v>
      </c>
      <c r="BJ96" s="20">
        <v>5</v>
      </c>
      <c r="BK96" s="20">
        <v>0</v>
      </c>
      <c r="BL96" s="20" t="s">
        <v>357</v>
      </c>
      <c r="BM96" s="20" t="s">
        <v>357</v>
      </c>
      <c r="BN96" s="71">
        <f t="shared" si="72"/>
        <v>33</v>
      </c>
      <c r="BO96" s="123">
        <f t="shared" si="73"/>
        <v>41</v>
      </c>
      <c r="BP96" s="71">
        <f t="shared" si="74"/>
        <v>36</v>
      </c>
      <c r="BQ96" s="138">
        <v>138</v>
      </c>
      <c r="BR96" s="138">
        <v>279</v>
      </c>
      <c r="BS96" s="62"/>
      <c r="BT96" s="62"/>
      <c r="BU96" s="62"/>
    </row>
    <row r="97" spans="1:73" s="63" customFormat="1" ht="19.5" thickBot="1" x14ac:dyDescent="0.35">
      <c r="A97" s="67" t="s">
        <v>216</v>
      </c>
      <c r="B97" s="67" t="s">
        <v>228</v>
      </c>
      <c r="C97" s="129" t="s">
        <v>240</v>
      </c>
      <c r="D97" s="331">
        <v>52535</v>
      </c>
      <c r="E97" s="148"/>
      <c r="F97" s="20">
        <v>482.2</v>
      </c>
      <c r="G97" s="18">
        <f t="shared" si="50"/>
        <v>10</v>
      </c>
      <c r="H97" s="117">
        <f t="shared" si="51"/>
        <v>3</v>
      </c>
      <c r="I97" s="68" t="s">
        <v>285</v>
      </c>
      <c r="J97" s="69">
        <f t="shared" si="52"/>
        <v>3</v>
      </c>
      <c r="K97" s="17">
        <v>3</v>
      </c>
      <c r="L97" s="17">
        <v>1</v>
      </c>
      <c r="M97" s="17">
        <v>0</v>
      </c>
      <c r="N97" s="17">
        <v>0</v>
      </c>
      <c r="O97" s="17">
        <v>0</v>
      </c>
      <c r="P97" s="17">
        <v>0</v>
      </c>
      <c r="Q97" s="17">
        <v>0</v>
      </c>
      <c r="R97" s="17">
        <v>0</v>
      </c>
      <c r="S97" s="17">
        <v>0</v>
      </c>
      <c r="T97" s="17">
        <v>0</v>
      </c>
      <c r="U97" s="17">
        <v>0</v>
      </c>
      <c r="V97" s="157">
        <v>24531</v>
      </c>
      <c r="W97" s="157">
        <v>24531</v>
      </c>
      <c r="X97" s="84">
        <v>3</v>
      </c>
      <c r="Y97" s="84">
        <v>0</v>
      </c>
      <c r="Z97" s="84">
        <v>0</v>
      </c>
      <c r="AA97" s="168">
        <v>0</v>
      </c>
      <c r="AB97" s="168">
        <v>0</v>
      </c>
      <c r="AC97" s="168">
        <v>0</v>
      </c>
      <c r="AD97" s="88">
        <v>1</v>
      </c>
      <c r="AE97" s="88">
        <v>1</v>
      </c>
      <c r="AF97" s="88">
        <v>0</v>
      </c>
      <c r="AG97" s="80">
        <v>0</v>
      </c>
      <c r="AH97" s="89">
        <f t="shared" si="53"/>
        <v>5</v>
      </c>
      <c r="AI97" s="13">
        <f t="shared" si="54"/>
        <v>735.93</v>
      </c>
      <c r="AJ97" s="13">
        <f t="shared" si="55"/>
        <v>290</v>
      </c>
      <c r="AK97" s="18">
        <v>1</v>
      </c>
      <c r="AL97" s="13">
        <v>289</v>
      </c>
      <c r="AM97" s="50">
        <f t="shared" si="56"/>
        <v>22.0779</v>
      </c>
      <c r="AN97" s="104">
        <f t="shared" si="57"/>
        <v>6.6233699999999995</v>
      </c>
      <c r="AO97" s="102">
        <f t="shared" si="58"/>
        <v>3.7532429999999999</v>
      </c>
      <c r="AP97" s="159">
        <f t="shared" si="59"/>
        <v>60.594078241137062</v>
      </c>
      <c r="AQ97" s="18">
        <f t="shared" si="60"/>
        <v>5</v>
      </c>
      <c r="AR97" s="117">
        <f t="shared" si="61"/>
        <v>8</v>
      </c>
      <c r="AS97" s="19">
        <f t="shared" si="62"/>
        <v>39.405921758862938</v>
      </c>
      <c r="AT97" s="107">
        <f t="shared" si="63"/>
        <v>61.776935376415722</v>
      </c>
      <c r="AU97" s="100">
        <f t="shared" si="64"/>
        <v>5.710478728466736</v>
      </c>
      <c r="AV97" s="277">
        <f t="shared" si="65"/>
        <v>9.5174645474445594</v>
      </c>
      <c r="AW97" s="48">
        <f t="shared" si="66"/>
        <v>84.593822128836138</v>
      </c>
      <c r="AX97" s="18">
        <f t="shared" si="67"/>
        <v>8</v>
      </c>
      <c r="AY97" s="117">
        <f t="shared" si="68"/>
        <v>20</v>
      </c>
      <c r="AZ97" s="151">
        <v>6</v>
      </c>
      <c r="BA97" s="21">
        <f t="shared" si="69"/>
        <v>11.420957456933472</v>
      </c>
      <c r="BB97" s="20">
        <v>1</v>
      </c>
      <c r="BC97" s="36"/>
      <c r="BD97" s="20">
        <v>4</v>
      </c>
      <c r="BE97" s="20">
        <f t="shared" si="70"/>
        <v>32</v>
      </c>
      <c r="BF97" s="20">
        <v>25</v>
      </c>
      <c r="BG97" s="20">
        <f t="shared" si="71"/>
        <v>200</v>
      </c>
      <c r="BH97" s="20">
        <v>3</v>
      </c>
      <c r="BI97" s="20">
        <v>47</v>
      </c>
      <c r="BJ97" s="20">
        <v>0</v>
      </c>
      <c r="BK97" s="20">
        <v>0</v>
      </c>
      <c r="BL97" s="20" t="s">
        <v>308</v>
      </c>
      <c r="BM97" s="20" t="s">
        <v>309</v>
      </c>
      <c r="BN97" s="76">
        <f t="shared" si="72"/>
        <v>26</v>
      </c>
      <c r="BO97" s="123">
        <f t="shared" si="73"/>
        <v>34</v>
      </c>
      <c r="BP97" s="71">
        <f t="shared" si="74"/>
        <v>34</v>
      </c>
      <c r="BQ97" s="138">
        <v>186</v>
      </c>
      <c r="BR97" s="138">
        <v>301</v>
      </c>
    </row>
    <row r="98" spans="1:73" s="63" customFormat="1" ht="19.5" thickBot="1" x14ac:dyDescent="0.35">
      <c r="A98" s="67" t="s">
        <v>216</v>
      </c>
      <c r="B98" s="67" t="s">
        <v>245</v>
      </c>
      <c r="C98" s="129" t="s">
        <v>259</v>
      </c>
      <c r="D98" s="331">
        <v>29996</v>
      </c>
      <c r="E98" s="148"/>
      <c r="F98" s="20">
        <v>223.9</v>
      </c>
      <c r="G98" s="18">
        <f t="shared" si="50"/>
        <v>10</v>
      </c>
      <c r="H98" s="117">
        <f t="shared" si="51"/>
        <v>3</v>
      </c>
      <c r="I98" s="68" t="s">
        <v>285</v>
      </c>
      <c r="J98" s="69">
        <f t="shared" si="52"/>
        <v>3</v>
      </c>
      <c r="K98" s="17">
        <v>5</v>
      </c>
      <c r="L98" s="17">
        <v>0</v>
      </c>
      <c r="M98" s="17">
        <v>0</v>
      </c>
      <c r="N98" s="17">
        <v>0</v>
      </c>
      <c r="O98" s="17">
        <v>0</v>
      </c>
      <c r="P98" s="17">
        <v>0</v>
      </c>
      <c r="Q98" s="17">
        <v>0</v>
      </c>
      <c r="R98" s="17">
        <v>0</v>
      </c>
      <c r="S98" s="17">
        <v>1</v>
      </c>
      <c r="T98" s="17">
        <v>0</v>
      </c>
      <c r="U98" s="17">
        <v>0</v>
      </c>
      <c r="V98" s="157">
        <v>17585</v>
      </c>
      <c r="W98" s="157">
        <v>17585</v>
      </c>
      <c r="X98" s="84">
        <v>4</v>
      </c>
      <c r="Y98" s="84">
        <v>0</v>
      </c>
      <c r="Z98" s="84">
        <v>0</v>
      </c>
      <c r="AA98" s="168">
        <v>0</v>
      </c>
      <c r="AB98" s="168">
        <v>0</v>
      </c>
      <c r="AC98" s="168">
        <v>0</v>
      </c>
      <c r="AD98" s="88">
        <v>0</v>
      </c>
      <c r="AE98" s="88">
        <v>0</v>
      </c>
      <c r="AF98" s="88">
        <v>0</v>
      </c>
      <c r="AG98" s="80">
        <v>0</v>
      </c>
      <c r="AH98" s="89">
        <f t="shared" si="53"/>
        <v>4</v>
      </c>
      <c r="AI98" s="13">
        <f t="shared" si="54"/>
        <v>527.54999999999995</v>
      </c>
      <c r="AJ98" s="13">
        <f t="shared" si="55"/>
        <v>208</v>
      </c>
      <c r="AK98" s="18">
        <v>2</v>
      </c>
      <c r="AL98" s="13">
        <v>206</v>
      </c>
      <c r="AM98" s="50">
        <f t="shared" si="56"/>
        <v>15.826499999999999</v>
      </c>
      <c r="AN98" s="104">
        <f t="shared" si="57"/>
        <v>4.7479499999999994</v>
      </c>
      <c r="AO98" s="102">
        <f t="shared" si="58"/>
        <v>2.6905049999999999</v>
      </c>
      <c r="AP98" s="159">
        <f t="shared" si="59"/>
        <v>60.572457586958585</v>
      </c>
      <c r="AQ98" s="18">
        <f t="shared" si="60"/>
        <v>5</v>
      </c>
      <c r="AR98" s="117">
        <f t="shared" si="61"/>
        <v>8</v>
      </c>
      <c r="AS98" s="19">
        <f t="shared" si="62"/>
        <v>39.427542413041422</v>
      </c>
      <c r="AT98" s="107">
        <f t="shared" si="63"/>
        <v>77.56019135884786</v>
      </c>
      <c r="AU98" s="100">
        <f t="shared" si="64"/>
        <v>13.335111348179758</v>
      </c>
      <c r="AV98" s="277">
        <f t="shared" si="65"/>
        <v>13.335111348179758</v>
      </c>
      <c r="AW98" s="48">
        <f t="shared" si="66"/>
        <v>82.806758061642512</v>
      </c>
      <c r="AX98" s="18">
        <f t="shared" si="67"/>
        <v>8</v>
      </c>
      <c r="AY98" s="117">
        <f t="shared" si="68"/>
        <v>20</v>
      </c>
      <c r="AZ98" s="151">
        <v>6</v>
      </c>
      <c r="BA98" s="21">
        <f t="shared" si="69"/>
        <v>20.002667022269637</v>
      </c>
      <c r="BB98" s="20">
        <v>0</v>
      </c>
      <c r="BC98" s="36"/>
      <c r="BD98" s="20">
        <v>1</v>
      </c>
      <c r="BE98" s="20">
        <f t="shared" si="70"/>
        <v>8</v>
      </c>
      <c r="BF98" s="20">
        <v>8</v>
      </c>
      <c r="BG98" s="20">
        <f t="shared" si="71"/>
        <v>64</v>
      </c>
      <c r="BH98" s="20">
        <v>0</v>
      </c>
      <c r="BI98" s="20">
        <v>18</v>
      </c>
      <c r="BJ98" s="20">
        <v>5</v>
      </c>
      <c r="BK98" s="20">
        <v>0</v>
      </c>
      <c r="BL98" s="20" t="s">
        <v>308</v>
      </c>
      <c r="BM98" s="20" t="s">
        <v>309</v>
      </c>
      <c r="BN98" s="71">
        <f t="shared" si="72"/>
        <v>31</v>
      </c>
      <c r="BO98" s="123">
        <f t="shared" si="73"/>
        <v>39</v>
      </c>
      <c r="BP98" s="71">
        <f t="shared" si="74"/>
        <v>34</v>
      </c>
      <c r="BQ98" s="138">
        <v>165</v>
      </c>
      <c r="BR98" s="138">
        <v>362</v>
      </c>
    </row>
    <row r="99" spans="1:73" s="63" customFormat="1" ht="19.5" thickBot="1" x14ac:dyDescent="0.35">
      <c r="A99" s="67" t="s">
        <v>58</v>
      </c>
      <c r="B99" s="67" t="s">
        <v>59</v>
      </c>
      <c r="C99" s="129" t="s">
        <v>72</v>
      </c>
      <c r="D99" s="331">
        <v>14364</v>
      </c>
      <c r="E99" s="148"/>
      <c r="F99" s="22">
        <v>345</v>
      </c>
      <c r="G99" s="18">
        <f t="shared" si="50"/>
        <v>10</v>
      </c>
      <c r="H99" s="117">
        <f t="shared" si="51"/>
        <v>3</v>
      </c>
      <c r="I99" s="68" t="s">
        <v>284</v>
      </c>
      <c r="J99" s="69">
        <f t="shared" si="52"/>
        <v>5</v>
      </c>
      <c r="K99" s="17">
        <v>2</v>
      </c>
      <c r="L99" s="17">
        <v>0</v>
      </c>
      <c r="M99" s="17">
        <v>0</v>
      </c>
      <c r="N99" s="17">
        <v>0</v>
      </c>
      <c r="O99" s="17">
        <v>0</v>
      </c>
      <c r="P99" s="17">
        <v>0</v>
      </c>
      <c r="Q99" s="17">
        <v>0</v>
      </c>
      <c r="R99" s="17">
        <v>0</v>
      </c>
      <c r="S99" s="17">
        <v>0</v>
      </c>
      <c r="T99" s="17">
        <v>0</v>
      </c>
      <c r="U99" s="17">
        <v>0</v>
      </c>
      <c r="V99" s="157">
        <v>10566</v>
      </c>
      <c r="W99" s="157">
        <v>10566</v>
      </c>
      <c r="X99" s="84">
        <v>1</v>
      </c>
      <c r="Y99" s="84">
        <v>0</v>
      </c>
      <c r="Z99" s="84">
        <v>0</v>
      </c>
      <c r="AA99" s="168">
        <v>1</v>
      </c>
      <c r="AB99" s="168">
        <v>0</v>
      </c>
      <c r="AC99" s="168">
        <v>0</v>
      </c>
      <c r="AD99" s="88">
        <v>1</v>
      </c>
      <c r="AE99" s="88">
        <v>0</v>
      </c>
      <c r="AF99" s="88">
        <v>0</v>
      </c>
      <c r="AG99" s="80">
        <v>0</v>
      </c>
      <c r="AH99" s="89">
        <f t="shared" si="53"/>
        <v>3</v>
      </c>
      <c r="AI99" s="13">
        <f t="shared" si="54"/>
        <v>316.98</v>
      </c>
      <c r="AJ99" s="13">
        <f t="shared" si="55"/>
        <v>125</v>
      </c>
      <c r="AK99" s="18">
        <v>1</v>
      </c>
      <c r="AL99" s="13">
        <v>124</v>
      </c>
      <c r="AM99" s="50">
        <f t="shared" si="56"/>
        <v>9.5094000000000012</v>
      </c>
      <c r="AN99" s="104">
        <f t="shared" si="57"/>
        <v>2.8528200000000004</v>
      </c>
      <c r="AO99" s="102">
        <f t="shared" si="58"/>
        <v>1.6165980000000002</v>
      </c>
      <c r="AP99" s="159">
        <f t="shared" si="59"/>
        <v>60.565335352388161</v>
      </c>
      <c r="AQ99" s="18">
        <f t="shared" si="60"/>
        <v>5</v>
      </c>
      <c r="AR99" s="117">
        <f t="shared" si="61"/>
        <v>8</v>
      </c>
      <c r="AS99" s="19">
        <f t="shared" si="62"/>
        <v>39.434664647611832</v>
      </c>
      <c r="AT99" s="107">
        <f t="shared" si="63"/>
        <v>97.318421052631578</v>
      </c>
      <c r="AU99" s="100">
        <f t="shared" si="64"/>
        <v>6.9618490671122242</v>
      </c>
      <c r="AV99" s="277">
        <f t="shared" si="65"/>
        <v>20.885547201336674</v>
      </c>
      <c r="AW99" s="48">
        <f t="shared" si="66"/>
        <v>78.53895801490512</v>
      </c>
      <c r="AX99" s="18">
        <f t="shared" si="67"/>
        <v>8</v>
      </c>
      <c r="AY99" s="117">
        <f t="shared" si="68"/>
        <v>20</v>
      </c>
      <c r="AZ99" s="151">
        <v>3</v>
      </c>
      <c r="BA99" s="21">
        <f t="shared" si="69"/>
        <v>20.885547201336674</v>
      </c>
      <c r="BB99" s="20">
        <v>1</v>
      </c>
      <c r="BC99" s="36"/>
      <c r="BD99" s="20">
        <v>3</v>
      </c>
      <c r="BE99" s="20">
        <f t="shared" si="70"/>
        <v>24</v>
      </c>
      <c r="BF99" s="20">
        <v>4</v>
      </c>
      <c r="BG99" s="20">
        <f t="shared" si="71"/>
        <v>32</v>
      </c>
      <c r="BH99" s="20">
        <v>2</v>
      </c>
      <c r="BI99" s="20">
        <v>8</v>
      </c>
      <c r="BJ99" s="20">
        <v>0</v>
      </c>
      <c r="BK99" s="20">
        <v>0</v>
      </c>
      <c r="BL99" s="20" t="s">
        <v>308</v>
      </c>
      <c r="BM99" s="20" t="s">
        <v>308</v>
      </c>
      <c r="BN99" s="76">
        <f t="shared" si="72"/>
        <v>28</v>
      </c>
      <c r="BO99" s="123">
        <f t="shared" si="73"/>
        <v>36</v>
      </c>
      <c r="BP99" s="71">
        <f t="shared" si="74"/>
        <v>36</v>
      </c>
      <c r="BQ99" s="138">
        <v>141</v>
      </c>
      <c r="BR99" s="138">
        <v>183</v>
      </c>
    </row>
    <row r="100" spans="1:73" s="63" customFormat="1" ht="19.5" thickBot="1" x14ac:dyDescent="0.35">
      <c r="A100" s="67" t="s">
        <v>216</v>
      </c>
      <c r="B100" s="67" t="s">
        <v>222</v>
      </c>
      <c r="C100" s="129" t="s">
        <v>268</v>
      </c>
      <c r="D100" s="331">
        <v>20842</v>
      </c>
      <c r="E100" s="148"/>
      <c r="F100" s="20">
        <v>155.1</v>
      </c>
      <c r="G100" s="18">
        <f t="shared" si="50"/>
        <v>10</v>
      </c>
      <c r="H100" s="117">
        <f t="shared" si="51"/>
        <v>3</v>
      </c>
      <c r="I100" s="68" t="s">
        <v>283</v>
      </c>
      <c r="J100" s="69">
        <f t="shared" si="52"/>
        <v>8</v>
      </c>
      <c r="K100" s="17">
        <v>7</v>
      </c>
      <c r="L100" s="17">
        <v>1</v>
      </c>
      <c r="M100" s="17">
        <v>0</v>
      </c>
      <c r="N100" s="17">
        <v>1</v>
      </c>
      <c r="O100" s="17">
        <v>0</v>
      </c>
      <c r="P100" s="17">
        <v>0</v>
      </c>
      <c r="Q100" s="17">
        <v>0</v>
      </c>
      <c r="R100" s="17">
        <v>0</v>
      </c>
      <c r="S100" s="17">
        <v>0</v>
      </c>
      <c r="T100" s="17">
        <v>0</v>
      </c>
      <c r="U100" s="17">
        <v>0</v>
      </c>
      <c r="V100" s="157">
        <v>24083</v>
      </c>
      <c r="W100" s="157">
        <v>24083</v>
      </c>
      <c r="X100" s="84">
        <v>0</v>
      </c>
      <c r="Y100" s="84">
        <v>0</v>
      </c>
      <c r="Z100" s="84">
        <v>0</v>
      </c>
      <c r="AA100" s="168">
        <v>0</v>
      </c>
      <c r="AB100" s="168">
        <v>0</v>
      </c>
      <c r="AC100" s="168">
        <v>0</v>
      </c>
      <c r="AD100" s="88">
        <v>0</v>
      </c>
      <c r="AE100" s="88">
        <v>0</v>
      </c>
      <c r="AF100" s="88">
        <v>0</v>
      </c>
      <c r="AG100" s="80">
        <v>0</v>
      </c>
      <c r="AH100" s="89">
        <f t="shared" si="53"/>
        <v>0</v>
      </c>
      <c r="AI100" s="13">
        <f t="shared" si="54"/>
        <v>722.49</v>
      </c>
      <c r="AJ100" s="13">
        <f t="shared" si="55"/>
        <v>285</v>
      </c>
      <c r="AK100" s="18">
        <v>0</v>
      </c>
      <c r="AL100" s="13">
        <v>285</v>
      </c>
      <c r="AM100" s="50">
        <f t="shared" si="56"/>
        <v>21.674700000000001</v>
      </c>
      <c r="AN100" s="104">
        <f t="shared" si="57"/>
        <v>6.5024100000000002</v>
      </c>
      <c r="AO100" s="102">
        <f t="shared" si="58"/>
        <v>3.6846990000000006</v>
      </c>
      <c r="AP100" s="159">
        <f t="shared" si="59"/>
        <v>60.553087239961798</v>
      </c>
      <c r="AQ100" s="18">
        <f t="shared" si="60"/>
        <v>5</v>
      </c>
      <c r="AR100" s="130">
        <f t="shared" si="61"/>
        <v>8</v>
      </c>
      <c r="AS100" s="19">
        <f t="shared" si="62"/>
        <v>39.446912760038202</v>
      </c>
      <c r="AT100" s="107">
        <f t="shared" si="63"/>
        <v>152.87308799539394</v>
      </c>
      <c r="AU100" s="100">
        <f t="shared" si="64"/>
        <v>0</v>
      </c>
      <c r="AV100" s="277">
        <f t="shared" si="65"/>
        <v>0</v>
      </c>
      <c r="AW100" s="48">
        <f t="shared" si="66"/>
        <v>100</v>
      </c>
      <c r="AX100" s="18">
        <f t="shared" si="67"/>
        <v>10</v>
      </c>
      <c r="AY100" s="117">
        <f t="shared" si="68"/>
        <v>25</v>
      </c>
      <c r="AZ100" s="151">
        <v>2</v>
      </c>
      <c r="BA100" s="21">
        <f t="shared" si="69"/>
        <v>9.5960080606467706</v>
      </c>
      <c r="BB100" s="20">
        <v>1</v>
      </c>
      <c r="BC100" s="37"/>
      <c r="BD100" s="28">
        <v>2</v>
      </c>
      <c r="BE100" s="20">
        <f t="shared" si="70"/>
        <v>16</v>
      </c>
      <c r="BF100" s="28">
        <v>2</v>
      </c>
      <c r="BG100" s="20">
        <f t="shared" si="71"/>
        <v>16</v>
      </c>
      <c r="BH100" s="28">
        <v>4</v>
      </c>
      <c r="BI100" s="28">
        <v>21</v>
      </c>
      <c r="BJ100" s="28">
        <v>0</v>
      </c>
      <c r="BK100" s="28">
        <v>0</v>
      </c>
      <c r="BL100" s="28" t="s">
        <v>308</v>
      </c>
      <c r="BM100" s="28" t="s">
        <v>309</v>
      </c>
      <c r="BN100" s="71">
        <f t="shared" si="72"/>
        <v>33</v>
      </c>
      <c r="BO100" s="120">
        <f t="shared" si="73"/>
        <v>44</v>
      </c>
      <c r="BP100" s="70">
        <f t="shared" si="74"/>
        <v>44</v>
      </c>
      <c r="BQ100" s="138">
        <v>131</v>
      </c>
      <c r="BR100" s="138">
        <v>238</v>
      </c>
    </row>
    <row r="101" spans="1:73" s="63" customFormat="1" ht="19.5" thickBot="1" x14ac:dyDescent="0.35">
      <c r="A101" s="67" t="s">
        <v>2</v>
      </c>
      <c r="B101" s="67" t="s">
        <v>36</v>
      </c>
      <c r="C101" s="129" t="s">
        <v>41</v>
      </c>
      <c r="D101" s="331">
        <v>18436</v>
      </c>
      <c r="E101" s="148"/>
      <c r="F101" s="16">
        <v>556.6</v>
      </c>
      <c r="G101" s="18">
        <f t="shared" ref="G101:G132" si="75">IFERROR(IF(F101&lt;10,0,IF(F101&lt;50,3,IF(F101&lt;75,5,IF(F101&lt;100,8,10)))),"")</f>
        <v>10</v>
      </c>
      <c r="H101" s="117">
        <f t="shared" ref="H101:H132" si="76">IFERROR(IF(F101&lt;100,0,IF(F101&lt;500,3,IF(F101&lt;1000,5,IF(F101&lt;2000,8,10)))),"")</f>
        <v>5</v>
      </c>
      <c r="I101" s="68" t="s">
        <v>285</v>
      </c>
      <c r="J101" s="69">
        <f t="shared" ref="J101:J132" si="77">VLOOKUP(I101,ponderacion,2,FALSE)</f>
        <v>3</v>
      </c>
      <c r="K101" s="26">
        <v>1</v>
      </c>
      <c r="L101" s="26">
        <v>0</v>
      </c>
      <c r="M101" s="26">
        <v>0</v>
      </c>
      <c r="N101" s="26">
        <v>0</v>
      </c>
      <c r="O101" s="26">
        <v>0</v>
      </c>
      <c r="P101" s="26">
        <v>0</v>
      </c>
      <c r="Q101" s="26">
        <v>0</v>
      </c>
      <c r="R101" s="17">
        <v>0</v>
      </c>
      <c r="S101" s="26">
        <v>0</v>
      </c>
      <c r="T101" s="26">
        <v>0</v>
      </c>
      <c r="U101" s="26">
        <v>0</v>
      </c>
      <c r="V101" s="157">
        <v>10190</v>
      </c>
      <c r="W101" s="157">
        <v>10190</v>
      </c>
      <c r="X101" s="84">
        <v>1</v>
      </c>
      <c r="Y101" s="84">
        <v>0</v>
      </c>
      <c r="Z101" s="84">
        <v>0</v>
      </c>
      <c r="AA101" s="168">
        <v>0</v>
      </c>
      <c r="AB101" s="168">
        <v>0</v>
      </c>
      <c r="AC101" s="168">
        <v>0</v>
      </c>
      <c r="AD101" s="88">
        <v>0</v>
      </c>
      <c r="AE101" s="88">
        <v>0</v>
      </c>
      <c r="AF101" s="88">
        <v>0</v>
      </c>
      <c r="AG101" s="80">
        <v>0</v>
      </c>
      <c r="AH101" s="89">
        <f t="shared" ref="AH101:AH132" si="78">SUM(X101:AG101)</f>
        <v>1</v>
      </c>
      <c r="AI101" s="13">
        <f t="shared" ref="AI101:AI132" si="79">+(V101*3)/100</f>
        <v>305.7</v>
      </c>
      <c r="AJ101" s="13">
        <f t="shared" ref="AJ101:AJ132" si="80">+AK101+AL101</f>
        <v>122</v>
      </c>
      <c r="AK101" s="18">
        <v>0</v>
      </c>
      <c r="AL101" s="13">
        <v>122</v>
      </c>
      <c r="AM101" s="50">
        <f t="shared" ref="AM101:AM132" si="81">(AI101*3)/100</f>
        <v>9.1709999999999994</v>
      </c>
      <c r="AN101" s="104">
        <f t="shared" ref="AN101:AN132" si="82">(AM101*30)/100</f>
        <v>2.7513000000000001</v>
      </c>
      <c r="AO101" s="102">
        <f t="shared" ref="AO101:AO132" si="83">(AM101*17)/100</f>
        <v>1.5590699999999997</v>
      </c>
      <c r="AP101" s="159">
        <f t="shared" ref="AP101:AP132" si="84">IFERROR(((AI101-AJ101)/AI101)*100,"")</f>
        <v>60.091593065096497</v>
      </c>
      <c r="AQ101" s="18">
        <f t="shared" ref="AQ101:AQ132" si="85">IFERROR(IF(AP101&lt;10,0,IF(AP101&lt;50,3,IF(AP101&lt;75,5,IF(AP101&lt;100,8,10)))),"")</f>
        <v>5</v>
      </c>
      <c r="AR101" s="117">
        <f t="shared" ref="AR101:AR132" si="86">IFERROR(IF(AP101&lt;10,0,IF(AP101&lt;50,3,IF(AP101&lt;75,8,IF(AP101&lt;100,20,25)))),"")</f>
        <v>8</v>
      </c>
      <c r="AS101" s="19">
        <f t="shared" ref="AS101:AS132" si="87">IFERROR(AJ101/AI101*100,0)</f>
        <v>39.908406934903503</v>
      </c>
      <c r="AT101" s="107">
        <f t="shared" ref="AT101:AT132" si="88">(SUM(AM101:AO101)/D101)*100000</f>
        <v>73.125244087654593</v>
      </c>
      <c r="AU101" s="100">
        <f t="shared" ref="AU101:AU132" si="89">((SUM(X101:Z101)/D101)*100000)</f>
        <v>5.424170101974398</v>
      </c>
      <c r="AV101" s="277">
        <f t="shared" ref="AV101:AV132" si="90">(AH101/D101)*100000</f>
        <v>5.424170101974398</v>
      </c>
      <c r="AW101" s="48">
        <f t="shared" ref="AW101:AW132" si="91">IFERROR(((AT101-AV101)/AT101)*100,"")</f>
        <v>92.582356244209606</v>
      </c>
      <c r="AX101" s="18">
        <f t="shared" ref="AX101:AX132" si="92">IFERROR(IF(AW101&lt;10,0,IF(AW101&lt;50,3,IF(AW101&lt;75,5,IF(AW101&lt;100,8,10)))),"")</f>
        <v>8</v>
      </c>
      <c r="AY101" s="117">
        <f t="shared" ref="AY101:AY132" si="93">IFERROR(IF(AW101&lt;10,0,IF(AW101&lt;50,3,IF(AW101&lt;75,8,IF(AW101&lt;100,20,25)))),"")</f>
        <v>20</v>
      </c>
      <c r="AZ101" s="151">
        <v>3</v>
      </c>
      <c r="BA101" s="21">
        <f t="shared" ref="BA101:BA132" si="94">(AZ101/D101)*100000</f>
        <v>16.272510305923195</v>
      </c>
      <c r="BB101" s="20">
        <v>1</v>
      </c>
      <c r="BC101" s="36"/>
      <c r="BD101" s="20">
        <v>2</v>
      </c>
      <c r="BE101" s="20">
        <f t="shared" ref="BE101:BE132" si="95">+BD101*8</f>
        <v>16</v>
      </c>
      <c r="BF101" s="20">
        <v>3</v>
      </c>
      <c r="BG101" s="20">
        <f t="shared" ref="BG101:BG132" si="96">+BF101*8</f>
        <v>24</v>
      </c>
      <c r="BH101" s="20">
        <v>1</v>
      </c>
      <c r="BI101" s="20">
        <v>7</v>
      </c>
      <c r="BJ101" s="20">
        <v>10</v>
      </c>
      <c r="BK101" s="20">
        <v>0</v>
      </c>
      <c r="BL101" s="20" t="s">
        <v>356</v>
      </c>
      <c r="BM101" s="20" t="s">
        <v>357</v>
      </c>
      <c r="BN101" s="70">
        <f t="shared" ref="BN101:BN132" si="97">+G101+J101+AQ101+AX101+BJ101</f>
        <v>36</v>
      </c>
      <c r="BO101" s="123">
        <f t="shared" ref="BO101:BO132" si="98">+H101+J101+AR101+AY101+BJ101</f>
        <v>46</v>
      </c>
      <c r="BP101" s="71">
        <f t="shared" ref="BP101:BP132" si="99">+H101+J101+AR101+AY101+BK101</f>
        <v>36</v>
      </c>
      <c r="BQ101" s="138">
        <v>69</v>
      </c>
      <c r="BR101" s="138">
        <v>103</v>
      </c>
      <c r="BS101" s="62"/>
      <c r="BT101" s="62"/>
      <c r="BU101" s="62"/>
    </row>
    <row r="102" spans="1:73" s="63" customFormat="1" ht="19.5" thickBot="1" x14ac:dyDescent="0.35">
      <c r="A102" s="67" t="s">
        <v>58</v>
      </c>
      <c r="B102" s="67" t="s">
        <v>59</v>
      </c>
      <c r="C102" s="129" t="s">
        <v>68</v>
      </c>
      <c r="D102" s="331">
        <v>133215</v>
      </c>
      <c r="E102" s="148"/>
      <c r="F102" s="23">
        <v>3560.6</v>
      </c>
      <c r="G102" s="18">
        <f t="shared" si="75"/>
        <v>10</v>
      </c>
      <c r="H102" s="117">
        <f t="shared" si="76"/>
        <v>10</v>
      </c>
      <c r="I102" s="68" t="s">
        <v>285</v>
      </c>
      <c r="J102" s="69">
        <f t="shared" si="77"/>
        <v>3</v>
      </c>
      <c r="K102" s="17">
        <v>3</v>
      </c>
      <c r="L102" s="17">
        <v>2</v>
      </c>
      <c r="M102" s="17">
        <v>5</v>
      </c>
      <c r="N102" s="17">
        <v>1</v>
      </c>
      <c r="O102" s="17">
        <v>1</v>
      </c>
      <c r="P102" s="17">
        <v>2</v>
      </c>
      <c r="Q102" s="17">
        <v>0</v>
      </c>
      <c r="R102" s="17">
        <v>0</v>
      </c>
      <c r="S102" s="17">
        <v>0</v>
      </c>
      <c r="T102" s="17">
        <v>0</v>
      </c>
      <c r="U102" s="17">
        <v>0</v>
      </c>
      <c r="V102" s="157">
        <v>55617</v>
      </c>
      <c r="W102" s="157">
        <v>55617</v>
      </c>
      <c r="X102" s="84">
        <v>17</v>
      </c>
      <c r="Y102" s="84">
        <v>187</v>
      </c>
      <c r="Z102" s="84">
        <v>2</v>
      </c>
      <c r="AA102" s="168">
        <v>4</v>
      </c>
      <c r="AB102" s="168">
        <v>0</v>
      </c>
      <c r="AC102" s="168">
        <v>0</v>
      </c>
      <c r="AD102" s="88">
        <v>5</v>
      </c>
      <c r="AE102" s="88">
        <v>12</v>
      </c>
      <c r="AF102" s="88">
        <v>0</v>
      </c>
      <c r="AG102" s="80">
        <v>1</v>
      </c>
      <c r="AH102" s="89">
        <f t="shared" si="78"/>
        <v>228</v>
      </c>
      <c r="AI102" s="13">
        <f t="shared" si="79"/>
        <v>1668.51</v>
      </c>
      <c r="AJ102" s="13">
        <f t="shared" si="80"/>
        <v>667</v>
      </c>
      <c r="AK102" s="18">
        <v>14</v>
      </c>
      <c r="AL102" s="13">
        <v>653</v>
      </c>
      <c r="AM102" s="50">
        <f t="shared" si="81"/>
        <v>50.055299999999995</v>
      </c>
      <c r="AN102" s="104">
        <f t="shared" si="82"/>
        <v>15.016589999999999</v>
      </c>
      <c r="AO102" s="102">
        <f t="shared" si="83"/>
        <v>8.5094009999999987</v>
      </c>
      <c r="AP102" s="159">
        <f t="shared" si="84"/>
        <v>60.024213220178481</v>
      </c>
      <c r="AQ102" s="18">
        <f t="shared" si="85"/>
        <v>5</v>
      </c>
      <c r="AR102" s="117">
        <f t="shared" si="86"/>
        <v>8</v>
      </c>
      <c r="AS102" s="19">
        <f t="shared" si="87"/>
        <v>39.975786779821512</v>
      </c>
      <c r="AT102" s="107">
        <f t="shared" si="88"/>
        <v>55.234989303006408</v>
      </c>
      <c r="AU102" s="100">
        <f t="shared" si="89"/>
        <v>154.63724055098899</v>
      </c>
      <c r="AV102" s="128">
        <f t="shared" si="90"/>
        <v>171.15189730886161</v>
      </c>
      <c r="AW102" s="48">
        <f t="shared" si="91"/>
        <v>-209.86137495195624</v>
      </c>
      <c r="AX102" s="18">
        <f t="shared" si="92"/>
        <v>0</v>
      </c>
      <c r="AY102" s="117">
        <f t="shared" si="93"/>
        <v>0</v>
      </c>
      <c r="AZ102" s="151">
        <v>37</v>
      </c>
      <c r="BA102" s="21">
        <f t="shared" si="94"/>
        <v>27.774650001876669</v>
      </c>
      <c r="BB102" s="20">
        <v>3</v>
      </c>
      <c r="BC102" s="36"/>
      <c r="BD102" s="20">
        <v>90</v>
      </c>
      <c r="BE102" s="20">
        <f t="shared" si="95"/>
        <v>720</v>
      </c>
      <c r="BF102" s="20">
        <v>202</v>
      </c>
      <c r="BG102" s="20">
        <f t="shared" si="96"/>
        <v>1616</v>
      </c>
      <c r="BH102" s="20">
        <v>21</v>
      </c>
      <c r="BI102" s="20">
        <v>17</v>
      </c>
      <c r="BJ102" s="20">
        <v>10</v>
      </c>
      <c r="BK102" s="20">
        <v>15</v>
      </c>
      <c r="BL102" s="20" t="s">
        <v>308</v>
      </c>
      <c r="BM102" s="20" t="s">
        <v>309</v>
      </c>
      <c r="BN102" s="71">
        <f t="shared" si="97"/>
        <v>28</v>
      </c>
      <c r="BO102" s="123">
        <f t="shared" si="98"/>
        <v>31</v>
      </c>
      <c r="BP102" s="71">
        <f t="shared" si="99"/>
        <v>36</v>
      </c>
      <c r="BQ102" s="138">
        <v>824</v>
      </c>
      <c r="BR102" s="138">
        <v>823</v>
      </c>
    </row>
    <row r="103" spans="1:73" s="63" customFormat="1" ht="19.5" thickBot="1" x14ac:dyDescent="0.35">
      <c r="A103" s="67" t="s">
        <v>124</v>
      </c>
      <c r="B103" s="67" t="s">
        <v>125</v>
      </c>
      <c r="C103" s="129" t="s">
        <v>129</v>
      </c>
      <c r="D103" s="331">
        <v>10745</v>
      </c>
      <c r="E103" s="148"/>
      <c r="F103" s="16">
        <v>84.1</v>
      </c>
      <c r="G103" s="18">
        <f t="shared" si="75"/>
        <v>8</v>
      </c>
      <c r="H103" s="117">
        <f t="shared" si="76"/>
        <v>0</v>
      </c>
      <c r="I103" s="68" t="s">
        <v>284</v>
      </c>
      <c r="J103" s="69">
        <f t="shared" si="77"/>
        <v>5</v>
      </c>
      <c r="K103" s="17">
        <v>4</v>
      </c>
      <c r="L103" s="17">
        <v>0</v>
      </c>
      <c r="M103" s="17">
        <v>0</v>
      </c>
      <c r="N103" s="17">
        <v>0</v>
      </c>
      <c r="O103" s="17">
        <v>0</v>
      </c>
      <c r="P103" s="17">
        <v>0</v>
      </c>
      <c r="Q103" s="17">
        <v>0</v>
      </c>
      <c r="R103" s="17">
        <v>0</v>
      </c>
      <c r="S103" s="17">
        <v>0</v>
      </c>
      <c r="T103" s="17">
        <v>0</v>
      </c>
      <c r="U103" s="17">
        <v>0</v>
      </c>
      <c r="V103" s="157">
        <v>6277</v>
      </c>
      <c r="W103" s="157">
        <v>6277</v>
      </c>
      <c r="X103" s="84">
        <v>0</v>
      </c>
      <c r="Y103" s="84">
        <v>0</v>
      </c>
      <c r="Z103" s="84">
        <v>0</v>
      </c>
      <c r="AA103" s="168">
        <v>0</v>
      </c>
      <c r="AB103" s="168">
        <v>0</v>
      </c>
      <c r="AC103" s="168">
        <v>0</v>
      </c>
      <c r="AD103" s="88">
        <v>0</v>
      </c>
      <c r="AE103" s="88">
        <v>0</v>
      </c>
      <c r="AF103" s="88">
        <v>0</v>
      </c>
      <c r="AG103" s="80">
        <v>0</v>
      </c>
      <c r="AH103" s="89">
        <f t="shared" si="78"/>
        <v>0</v>
      </c>
      <c r="AI103" s="13">
        <f t="shared" si="79"/>
        <v>188.31</v>
      </c>
      <c r="AJ103" s="13">
        <f t="shared" si="80"/>
        <v>76</v>
      </c>
      <c r="AK103" s="18">
        <v>1</v>
      </c>
      <c r="AL103" s="13">
        <v>75</v>
      </c>
      <c r="AM103" s="50">
        <f t="shared" si="81"/>
        <v>5.6493000000000002</v>
      </c>
      <c r="AN103" s="104">
        <f t="shared" si="82"/>
        <v>1.6947900000000002</v>
      </c>
      <c r="AO103" s="102">
        <f t="shared" si="83"/>
        <v>0.96038100000000004</v>
      </c>
      <c r="AP103" s="159">
        <f t="shared" si="84"/>
        <v>59.641017471191127</v>
      </c>
      <c r="AQ103" s="18">
        <f t="shared" si="85"/>
        <v>5</v>
      </c>
      <c r="AR103" s="117">
        <f t="shared" si="86"/>
        <v>8</v>
      </c>
      <c r="AS103" s="19">
        <f t="shared" si="87"/>
        <v>40.35898252880888</v>
      </c>
      <c r="AT103" s="107">
        <f t="shared" si="88"/>
        <v>77.28684039087949</v>
      </c>
      <c r="AU103" s="100">
        <f t="shared" si="89"/>
        <v>0</v>
      </c>
      <c r="AV103" s="277">
        <f t="shared" si="90"/>
        <v>0</v>
      </c>
      <c r="AW103" s="48">
        <f t="shared" si="91"/>
        <v>100</v>
      </c>
      <c r="AX103" s="18">
        <f t="shared" si="92"/>
        <v>10</v>
      </c>
      <c r="AY103" s="117">
        <f t="shared" si="93"/>
        <v>25</v>
      </c>
      <c r="AZ103" s="151">
        <v>1</v>
      </c>
      <c r="BA103" s="21">
        <f t="shared" si="94"/>
        <v>9.3066542577943228</v>
      </c>
      <c r="BB103" s="20">
        <v>1</v>
      </c>
      <c r="BC103" s="36"/>
      <c r="BD103" s="20">
        <v>8</v>
      </c>
      <c r="BE103" s="20">
        <f t="shared" si="95"/>
        <v>64</v>
      </c>
      <c r="BF103" s="20">
        <v>8</v>
      </c>
      <c r="BG103" s="20">
        <f t="shared" si="96"/>
        <v>64</v>
      </c>
      <c r="BH103" s="28">
        <v>1</v>
      </c>
      <c r="BI103" s="28">
        <v>14</v>
      </c>
      <c r="BJ103" s="28">
        <v>0</v>
      </c>
      <c r="BK103" s="28">
        <v>0</v>
      </c>
      <c r="BL103" s="28" t="s">
        <v>308</v>
      </c>
      <c r="BM103" s="28" t="s">
        <v>309</v>
      </c>
      <c r="BN103" s="71">
        <f t="shared" si="97"/>
        <v>28</v>
      </c>
      <c r="BO103" s="123">
        <f t="shared" si="98"/>
        <v>38</v>
      </c>
      <c r="BP103" s="71">
        <f t="shared" si="99"/>
        <v>38</v>
      </c>
      <c r="BQ103" s="138">
        <v>24</v>
      </c>
      <c r="BR103" s="138">
        <v>97</v>
      </c>
    </row>
    <row r="104" spans="1:73" s="63" customFormat="1" ht="19.5" thickBot="1" x14ac:dyDescent="0.35">
      <c r="A104" s="67" t="s">
        <v>124</v>
      </c>
      <c r="B104" s="67" t="s">
        <v>125</v>
      </c>
      <c r="C104" s="129" t="s">
        <v>141</v>
      </c>
      <c r="D104" s="331">
        <v>6422</v>
      </c>
      <c r="E104" s="148"/>
      <c r="F104" s="16">
        <v>45.8</v>
      </c>
      <c r="G104" s="18">
        <f t="shared" si="75"/>
        <v>3</v>
      </c>
      <c r="H104" s="117">
        <f t="shared" si="76"/>
        <v>0</v>
      </c>
      <c r="I104" s="68" t="s">
        <v>284</v>
      </c>
      <c r="J104" s="69">
        <f t="shared" si="77"/>
        <v>5</v>
      </c>
      <c r="K104" s="17">
        <v>3</v>
      </c>
      <c r="L104" s="17">
        <v>0</v>
      </c>
      <c r="M104" s="17">
        <v>0</v>
      </c>
      <c r="N104" s="17">
        <v>0</v>
      </c>
      <c r="O104" s="17">
        <v>0</v>
      </c>
      <c r="P104" s="17">
        <v>0</v>
      </c>
      <c r="Q104" s="17">
        <v>0</v>
      </c>
      <c r="R104" s="17">
        <v>0</v>
      </c>
      <c r="S104" s="17">
        <v>0</v>
      </c>
      <c r="T104" s="17">
        <v>0</v>
      </c>
      <c r="U104" s="17">
        <v>0</v>
      </c>
      <c r="V104" s="157">
        <v>3961</v>
      </c>
      <c r="W104" s="157">
        <v>3961</v>
      </c>
      <c r="X104" s="84">
        <v>0</v>
      </c>
      <c r="Y104" s="84">
        <v>0</v>
      </c>
      <c r="Z104" s="84">
        <v>0</v>
      </c>
      <c r="AA104" s="168">
        <v>0</v>
      </c>
      <c r="AB104" s="168">
        <v>0</v>
      </c>
      <c r="AC104" s="168">
        <v>0</v>
      </c>
      <c r="AD104" s="88">
        <v>0</v>
      </c>
      <c r="AE104" s="88">
        <v>0</v>
      </c>
      <c r="AF104" s="88">
        <v>0</v>
      </c>
      <c r="AG104" s="80">
        <v>0</v>
      </c>
      <c r="AH104" s="89">
        <f t="shared" si="78"/>
        <v>0</v>
      </c>
      <c r="AI104" s="13">
        <f t="shared" si="79"/>
        <v>118.83</v>
      </c>
      <c r="AJ104" s="13">
        <f t="shared" si="80"/>
        <v>48</v>
      </c>
      <c r="AK104" s="18">
        <v>1</v>
      </c>
      <c r="AL104" s="13">
        <v>47</v>
      </c>
      <c r="AM104" s="50">
        <f t="shared" si="81"/>
        <v>3.5649000000000002</v>
      </c>
      <c r="AN104" s="104">
        <f t="shared" si="82"/>
        <v>1.0694699999999999</v>
      </c>
      <c r="AO104" s="102">
        <f t="shared" si="83"/>
        <v>0.60603300000000004</v>
      </c>
      <c r="AP104" s="159">
        <f t="shared" si="84"/>
        <v>59.60616006059076</v>
      </c>
      <c r="AQ104" s="18">
        <f t="shared" si="85"/>
        <v>5</v>
      </c>
      <c r="AR104" s="117">
        <f t="shared" si="86"/>
        <v>8</v>
      </c>
      <c r="AS104" s="19">
        <f t="shared" si="87"/>
        <v>40.39383993940924</v>
      </c>
      <c r="AT104" s="107">
        <f t="shared" si="88"/>
        <v>81.60079414512613</v>
      </c>
      <c r="AU104" s="100">
        <f t="shared" si="89"/>
        <v>0</v>
      </c>
      <c r="AV104" s="277">
        <f t="shared" si="90"/>
        <v>0</v>
      </c>
      <c r="AW104" s="48">
        <f t="shared" si="91"/>
        <v>100</v>
      </c>
      <c r="AX104" s="18">
        <f t="shared" si="92"/>
        <v>10</v>
      </c>
      <c r="AY104" s="117">
        <f t="shared" si="93"/>
        <v>25</v>
      </c>
      <c r="AZ104" s="151">
        <v>0</v>
      </c>
      <c r="BA104" s="21">
        <f t="shared" si="94"/>
        <v>0</v>
      </c>
      <c r="BB104" s="20">
        <v>0</v>
      </c>
      <c r="BC104" s="36" t="s">
        <v>313</v>
      </c>
      <c r="BD104" s="20">
        <v>5</v>
      </c>
      <c r="BE104" s="20">
        <f t="shared" si="95"/>
        <v>40</v>
      </c>
      <c r="BF104" s="20">
        <v>8</v>
      </c>
      <c r="BG104" s="20">
        <f t="shared" si="96"/>
        <v>64</v>
      </c>
      <c r="BH104" s="28">
        <v>0</v>
      </c>
      <c r="BI104" s="28">
        <v>7</v>
      </c>
      <c r="BJ104" s="28">
        <v>0</v>
      </c>
      <c r="BK104" s="28">
        <v>0</v>
      </c>
      <c r="BL104" s="28" t="s">
        <v>308</v>
      </c>
      <c r="BM104" s="28" t="s">
        <v>309</v>
      </c>
      <c r="BN104" s="76">
        <f t="shared" si="97"/>
        <v>23</v>
      </c>
      <c r="BO104" s="123">
        <f t="shared" si="98"/>
        <v>38</v>
      </c>
      <c r="BP104" s="71">
        <f t="shared" si="99"/>
        <v>38</v>
      </c>
      <c r="BQ104" s="138">
        <v>28</v>
      </c>
      <c r="BR104" s="138">
        <v>32</v>
      </c>
    </row>
    <row r="105" spans="1:73" s="63" customFormat="1" ht="19.5" thickBot="1" x14ac:dyDescent="0.35">
      <c r="A105" s="67" t="s">
        <v>216</v>
      </c>
      <c r="B105" s="67" t="s">
        <v>245</v>
      </c>
      <c r="C105" s="129" t="s">
        <v>262</v>
      </c>
      <c r="D105" s="331">
        <v>6268</v>
      </c>
      <c r="E105" s="148"/>
      <c r="F105" s="20">
        <v>252.2</v>
      </c>
      <c r="G105" s="18">
        <f t="shared" si="75"/>
        <v>10</v>
      </c>
      <c r="H105" s="117">
        <f t="shared" si="76"/>
        <v>3</v>
      </c>
      <c r="I105" s="68" t="s">
        <v>283</v>
      </c>
      <c r="J105" s="69">
        <f t="shared" si="77"/>
        <v>8</v>
      </c>
      <c r="K105" s="17">
        <v>3</v>
      </c>
      <c r="L105" s="17">
        <v>0</v>
      </c>
      <c r="M105" s="17">
        <v>0</v>
      </c>
      <c r="N105" s="17">
        <v>0</v>
      </c>
      <c r="O105" s="17">
        <v>0</v>
      </c>
      <c r="P105" s="17">
        <v>0</v>
      </c>
      <c r="Q105" s="17">
        <v>0</v>
      </c>
      <c r="R105" s="17">
        <v>0</v>
      </c>
      <c r="S105" s="17">
        <v>0</v>
      </c>
      <c r="T105" s="17">
        <v>0</v>
      </c>
      <c r="U105" s="17">
        <v>0</v>
      </c>
      <c r="V105" s="157">
        <v>3950</v>
      </c>
      <c r="W105" s="157">
        <v>3950</v>
      </c>
      <c r="X105" s="84">
        <v>0</v>
      </c>
      <c r="Y105" s="84">
        <v>0</v>
      </c>
      <c r="Z105" s="84">
        <v>0</v>
      </c>
      <c r="AA105" s="168">
        <v>0</v>
      </c>
      <c r="AB105" s="168">
        <v>0</v>
      </c>
      <c r="AC105" s="168">
        <v>0</v>
      </c>
      <c r="AD105" s="88">
        <v>0</v>
      </c>
      <c r="AE105" s="88">
        <v>0</v>
      </c>
      <c r="AF105" s="88">
        <v>0</v>
      </c>
      <c r="AG105" s="80">
        <v>0</v>
      </c>
      <c r="AH105" s="89">
        <f t="shared" si="78"/>
        <v>0</v>
      </c>
      <c r="AI105" s="13">
        <f t="shared" si="79"/>
        <v>118.5</v>
      </c>
      <c r="AJ105" s="13">
        <f t="shared" si="80"/>
        <v>48</v>
      </c>
      <c r="AK105" s="18">
        <v>0</v>
      </c>
      <c r="AL105" s="13">
        <v>48</v>
      </c>
      <c r="AM105" s="50">
        <f t="shared" si="81"/>
        <v>3.5550000000000002</v>
      </c>
      <c r="AN105" s="104">
        <f t="shared" si="82"/>
        <v>1.0665</v>
      </c>
      <c r="AO105" s="102">
        <f t="shared" si="83"/>
        <v>0.60435000000000005</v>
      </c>
      <c r="AP105" s="159">
        <f t="shared" si="84"/>
        <v>59.493670886075947</v>
      </c>
      <c r="AQ105" s="18">
        <f t="shared" si="85"/>
        <v>5</v>
      </c>
      <c r="AR105" s="117">
        <f t="shared" si="86"/>
        <v>8</v>
      </c>
      <c r="AS105" s="19">
        <f t="shared" si="87"/>
        <v>40.506329113924053</v>
      </c>
      <c r="AT105" s="107">
        <f t="shared" si="88"/>
        <v>83.37348436502873</v>
      </c>
      <c r="AU105" s="100">
        <f t="shared" si="89"/>
        <v>0</v>
      </c>
      <c r="AV105" s="277">
        <f t="shared" si="90"/>
        <v>0</v>
      </c>
      <c r="AW105" s="48">
        <f t="shared" si="91"/>
        <v>100</v>
      </c>
      <c r="AX105" s="18">
        <f t="shared" si="92"/>
        <v>10</v>
      </c>
      <c r="AY105" s="117">
        <f t="shared" si="93"/>
        <v>25</v>
      </c>
      <c r="AZ105" s="151">
        <v>0</v>
      </c>
      <c r="BA105" s="21">
        <f t="shared" si="94"/>
        <v>0</v>
      </c>
      <c r="BB105" s="20">
        <v>0</v>
      </c>
      <c r="BC105" s="36"/>
      <c r="BD105" s="20">
        <v>1</v>
      </c>
      <c r="BE105" s="20">
        <f t="shared" si="95"/>
        <v>8</v>
      </c>
      <c r="BF105" s="20">
        <v>6</v>
      </c>
      <c r="BG105" s="20">
        <f t="shared" si="96"/>
        <v>48</v>
      </c>
      <c r="BH105" s="20">
        <v>0</v>
      </c>
      <c r="BI105" s="20">
        <v>7</v>
      </c>
      <c r="BJ105" s="20">
        <v>0</v>
      </c>
      <c r="BK105" s="20">
        <v>0</v>
      </c>
      <c r="BL105" s="20" t="s">
        <v>308</v>
      </c>
      <c r="BM105" s="20" t="s">
        <v>309</v>
      </c>
      <c r="BN105" s="71">
        <f t="shared" si="97"/>
        <v>33</v>
      </c>
      <c r="BO105" s="123">
        <f t="shared" si="98"/>
        <v>44</v>
      </c>
      <c r="BP105" s="71">
        <f t="shared" si="99"/>
        <v>44</v>
      </c>
      <c r="BQ105" s="138">
        <v>35</v>
      </c>
      <c r="BR105" s="138">
        <v>42</v>
      </c>
      <c r="BS105" s="62"/>
      <c r="BT105" s="62"/>
      <c r="BU105" s="62"/>
    </row>
    <row r="106" spans="1:73" s="63" customFormat="1" ht="19.5" thickBot="1" x14ac:dyDescent="0.35">
      <c r="A106" s="67" t="s">
        <v>2</v>
      </c>
      <c r="B106" s="67" t="s">
        <v>3</v>
      </c>
      <c r="C106" s="129" t="s">
        <v>30</v>
      </c>
      <c r="D106" s="331">
        <v>9851</v>
      </c>
      <c r="E106" s="148"/>
      <c r="F106" s="16">
        <v>137.6</v>
      </c>
      <c r="G106" s="18">
        <f t="shared" si="75"/>
        <v>10</v>
      </c>
      <c r="H106" s="117">
        <f t="shared" si="76"/>
        <v>3</v>
      </c>
      <c r="I106" s="68" t="s">
        <v>284</v>
      </c>
      <c r="J106" s="69">
        <f t="shared" si="77"/>
        <v>5</v>
      </c>
      <c r="K106" s="24">
        <v>3</v>
      </c>
      <c r="L106" s="24">
        <v>0</v>
      </c>
      <c r="M106" s="24">
        <v>0</v>
      </c>
      <c r="N106" s="24">
        <v>0</v>
      </c>
      <c r="O106" s="24">
        <v>0</v>
      </c>
      <c r="P106" s="24">
        <v>0</v>
      </c>
      <c r="Q106" s="24">
        <v>0</v>
      </c>
      <c r="R106" s="17">
        <v>0</v>
      </c>
      <c r="S106" s="24">
        <v>0</v>
      </c>
      <c r="T106" s="24">
        <v>0</v>
      </c>
      <c r="U106" s="24">
        <v>0</v>
      </c>
      <c r="V106" s="157">
        <v>8861</v>
      </c>
      <c r="W106" s="157">
        <v>8861</v>
      </c>
      <c r="X106" s="84">
        <v>3</v>
      </c>
      <c r="Y106" s="84">
        <v>0</v>
      </c>
      <c r="Z106" s="84">
        <v>0</v>
      </c>
      <c r="AA106" s="168">
        <v>0</v>
      </c>
      <c r="AB106" s="168">
        <v>0</v>
      </c>
      <c r="AC106" s="168">
        <v>0</v>
      </c>
      <c r="AD106" s="88">
        <v>0</v>
      </c>
      <c r="AE106" s="88">
        <v>0</v>
      </c>
      <c r="AF106" s="88">
        <v>0</v>
      </c>
      <c r="AG106" s="80">
        <v>0</v>
      </c>
      <c r="AH106" s="89">
        <f t="shared" si="78"/>
        <v>3</v>
      </c>
      <c r="AI106" s="13">
        <f t="shared" si="79"/>
        <v>265.83</v>
      </c>
      <c r="AJ106" s="13">
        <f t="shared" si="80"/>
        <v>108</v>
      </c>
      <c r="AK106" s="18">
        <v>3</v>
      </c>
      <c r="AL106" s="13">
        <v>105</v>
      </c>
      <c r="AM106" s="50">
        <f t="shared" si="81"/>
        <v>7.9748999999999999</v>
      </c>
      <c r="AN106" s="104">
        <f t="shared" si="82"/>
        <v>2.3924699999999999</v>
      </c>
      <c r="AO106" s="102">
        <f t="shared" si="83"/>
        <v>1.3557329999999999</v>
      </c>
      <c r="AP106" s="159">
        <f t="shared" si="84"/>
        <v>59.372531317007102</v>
      </c>
      <c r="AQ106" s="18">
        <f t="shared" si="85"/>
        <v>5</v>
      </c>
      <c r="AR106" s="130">
        <f t="shared" si="86"/>
        <v>8</v>
      </c>
      <c r="AS106" s="19">
        <f t="shared" si="87"/>
        <v>40.627468682992891</v>
      </c>
      <c r="AT106" s="107">
        <f t="shared" si="88"/>
        <v>119.00419246776974</v>
      </c>
      <c r="AU106" s="100">
        <f t="shared" si="89"/>
        <v>30.453761039488374</v>
      </c>
      <c r="AV106" s="276">
        <f t="shared" si="90"/>
        <v>30.453761039488374</v>
      </c>
      <c r="AW106" s="48">
        <f t="shared" si="91"/>
        <v>74.409505742634863</v>
      </c>
      <c r="AX106" s="18">
        <f t="shared" si="92"/>
        <v>5</v>
      </c>
      <c r="AY106" s="117">
        <f t="shared" si="93"/>
        <v>8</v>
      </c>
      <c r="AZ106" s="151">
        <v>0</v>
      </c>
      <c r="BA106" s="21">
        <f t="shared" si="94"/>
        <v>0</v>
      </c>
      <c r="BB106" s="20">
        <v>0</v>
      </c>
      <c r="BC106" s="36" t="s">
        <v>361</v>
      </c>
      <c r="BD106" s="20">
        <v>3</v>
      </c>
      <c r="BE106" s="20">
        <f t="shared" si="95"/>
        <v>24</v>
      </c>
      <c r="BF106" s="20">
        <v>6</v>
      </c>
      <c r="BG106" s="20">
        <f t="shared" si="96"/>
        <v>48</v>
      </c>
      <c r="BH106" s="20">
        <v>0</v>
      </c>
      <c r="BI106" s="20">
        <v>12</v>
      </c>
      <c r="BJ106" s="20">
        <v>0</v>
      </c>
      <c r="BK106" s="20">
        <v>0</v>
      </c>
      <c r="BL106" s="20" t="s">
        <v>356</v>
      </c>
      <c r="BM106" s="20" t="s">
        <v>357</v>
      </c>
      <c r="BN106" s="71">
        <f t="shared" si="97"/>
        <v>25</v>
      </c>
      <c r="BO106" s="120">
        <f t="shared" si="98"/>
        <v>24</v>
      </c>
      <c r="BP106" s="70">
        <f t="shared" si="99"/>
        <v>24</v>
      </c>
      <c r="BQ106" s="138">
        <v>34</v>
      </c>
      <c r="BR106" s="138">
        <v>152</v>
      </c>
    </row>
    <row r="107" spans="1:73" s="180" customFormat="1" ht="19.5" thickBot="1" x14ac:dyDescent="0.35">
      <c r="A107" s="67" t="s">
        <v>58</v>
      </c>
      <c r="B107" s="67" t="s">
        <v>59</v>
      </c>
      <c r="C107" s="129" t="s">
        <v>65</v>
      </c>
      <c r="D107" s="331">
        <v>247959</v>
      </c>
      <c r="E107" s="148"/>
      <c r="F107" s="23">
        <v>4017.8</v>
      </c>
      <c r="G107" s="18">
        <f t="shared" si="75"/>
        <v>10</v>
      </c>
      <c r="H107" s="117">
        <f t="shared" si="76"/>
        <v>10</v>
      </c>
      <c r="I107" s="68" t="s">
        <v>285</v>
      </c>
      <c r="J107" s="69">
        <f t="shared" si="77"/>
        <v>3</v>
      </c>
      <c r="K107" s="17">
        <v>29</v>
      </c>
      <c r="L107" s="17">
        <v>4</v>
      </c>
      <c r="M107" s="17">
        <v>20</v>
      </c>
      <c r="N107" s="17">
        <v>2</v>
      </c>
      <c r="O107" s="17">
        <v>0</v>
      </c>
      <c r="P107" s="17">
        <v>1</v>
      </c>
      <c r="Q107" s="17">
        <v>1</v>
      </c>
      <c r="R107" s="17">
        <v>11</v>
      </c>
      <c r="S107" s="17">
        <v>6</v>
      </c>
      <c r="T107" s="17">
        <v>0</v>
      </c>
      <c r="U107" s="17">
        <v>0</v>
      </c>
      <c r="V107" s="157">
        <v>250893</v>
      </c>
      <c r="W107" s="157">
        <v>250893</v>
      </c>
      <c r="X107" s="84">
        <v>75</v>
      </c>
      <c r="Y107" s="84">
        <v>80</v>
      </c>
      <c r="Z107" s="84">
        <v>0</v>
      </c>
      <c r="AA107" s="168">
        <v>13</v>
      </c>
      <c r="AB107" s="168">
        <v>7</v>
      </c>
      <c r="AC107" s="168">
        <v>0</v>
      </c>
      <c r="AD107" s="88">
        <v>18</v>
      </c>
      <c r="AE107" s="88">
        <v>11</v>
      </c>
      <c r="AF107" s="88">
        <v>0</v>
      </c>
      <c r="AG107" s="80">
        <v>4</v>
      </c>
      <c r="AH107" s="89">
        <f t="shared" si="78"/>
        <v>208</v>
      </c>
      <c r="AI107" s="13">
        <f t="shared" si="79"/>
        <v>7526.79</v>
      </c>
      <c r="AJ107" s="13">
        <f t="shared" si="80"/>
        <v>3059</v>
      </c>
      <c r="AK107" s="18">
        <v>101</v>
      </c>
      <c r="AL107" s="13">
        <v>2958</v>
      </c>
      <c r="AM107" s="50">
        <f t="shared" si="81"/>
        <v>225.80369999999999</v>
      </c>
      <c r="AN107" s="104">
        <f t="shared" si="82"/>
        <v>67.741109999999992</v>
      </c>
      <c r="AO107" s="102">
        <f t="shared" si="83"/>
        <v>38.386628999999999</v>
      </c>
      <c r="AP107" s="159">
        <f t="shared" si="84"/>
        <v>59.358504754350797</v>
      </c>
      <c r="AQ107" s="18">
        <f t="shared" si="85"/>
        <v>5</v>
      </c>
      <c r="AR107" s="117">
        <f t="shared" si="86"/>
        <v>8</v>
      </c>
      <c r="AS107" s="19">
        <f t="shared" si="87"/>
        <v>40.641495245649203</v>
      </c>
      <c r="AT107" s="107">
        <f t="shared" si="88"/>
        <v>133.86545315959492</v>
      </c>
      <c r="AU107" s="100">
        <f t="shared" si="89"/>
        <v>62.510334369795011</v>
      </c>
      <c r="AV107" s="128">
        <f t="shared" si="90"/>
        <v>83.884835799466856</v>
      </c>
      <c r="AW107" s="48">
        <f t="shared" si="91"/>
        <v>37.336457002495614</v>
      </c>
      <c r="AX107" s="18">
        <f t="shared" si="92"/>
        <v>3</v>
      </c>
      <c r="AY107" s="117">
        <f t="shared" si="93"/>
        <v>3</v>
      </c>
      <c r="AZ107" s="151">
        <v>128</v>
      </c>
      <c r="BA107" s="21">
        <f t="shared" si="94"/>
        <v>51.621437415056519</v>
      </c>
      <c r="BB107" s="20">
        <v>17</v>
      </c>
      <c r="BC107" s="36"/>
      <c r="BD107" s="20">
        <v>180</v>
      </c>
      <c r="BE107" s="20">
        <f t="shared" si="95"/>
        <v>1440</v>
      </c>
      <c r="BF107" s="20">
        <v>134</v>
      </c>
      <c r="BG107" s="20">
        <f t="shared" si="96"/>
        <v>1072</v>
      </c>
      <c r="BH107" s="20">
        <v>25</v>
      </c>
      <c r="BI107" s="20">
        <v>41</v>
      </c>
      <c r="BJ107" s="20">
        <v>5</v>
      </c>
      <c r="BK107" s="20">
        <v>0</v>
      </c>
      <c r="BL107" s="20" t="s">
        <v>308</v>
      </c>
      <c r="BM107" s="20" t="s">
        <v>309</v>
      </c>
      <c r="BN107" s="76">
        <f t="shared" si="97"/>
        <v>26</v>
      </c>
      <c r="BO107" s="123">
        <f t="shared" si="98"/>
        <v>29</v>
      </c>
      <c r="BP107" s="71">
        <f t="shared" si="99"/>
        <v>24</v>
      </c>
      <c r="BQ107" s="138">
        <v>5164</v>
      </c>
      <c r="BR107" s="138">
        <v>4283</v>
      </c>
      <c r="BS107" s="62"/>
      <c r="BT107" s="62"/>
      <c r="BU107" s="62"/>
    </row>
    <row r="108" spans="1:73" s="63" customFormat="1" ht="19.5" thickBot="1" x14ac:dyDescent="0.35">
      <c r="A108" s="67" t="s">
        <v>2</v>
      </c>
      <c r="B108" s="67" t="s">
        <v>3</v>
      </c>
      <c r="C108" s="129" t="s">
        <v>11</v>
      </c>
      <c r="D108" s="331">
        <v>3724</v>
      </c>
      <c r="E108" s="148"/>
      <c r="F108" s="16">
        <v>112.6</v>
      </c>
      <c r="G108" s="18">
        <f t="shared" si="75"/>
        <v>10</v>
      </c>
      <c r="H108" s="117">
        <f t="shared" si="76"/>
        <v>3</v>
      </c>
      <c r="I108" s="68" t="s">
        <v>282</v>
      </c>
      <c r="J108" s="69">
        <f t="shared" si="77"/>
        <v>10</v>
      </c>
      <c r="K108" s="24">
        <v>2</v>
      </c>
      <c r="L108" s="24">
        <v>1</v>
      </c>
      <c r="M108" s="24">
        <v>0</v>
      </c>
      <c r="N108" s="24">
        <v>0</v>
      </c>
      <c r="O108" s="24">
        <v>0</v>
      </c>
      <c r="P108" s="24">
        <v>0</v>
      </c>
      <c r="Q108" s="24">
        <v>0</v>
      </c>
      <c r="R108" s="17">
        <v>0</v>
      </c>
      <c r="S108" s="24">
        <v>0</v>
      </c>
      <c r="T108" s="24">
        <v>0</v>
      </c>
      <c r="U108" s="24">
        <v>0</v>
      </c>
      <c r="V108" s="157">
        <v>4262</v>
      </c>
      <c r="W108" s="157">
        <v>4262</v>
      </c>
      <c r="X108" s="84">
        <v>1</v>
      </c>
      <c r="Y108" s="84">
        <v>0</v>
      </c>
      <c r="Z108" s="84">
        <v>0</v>
      </c>
      <c r="AA108" s="168">
        <v>0</v>
      </c>
      <c r="AB108" s="168">
        <v>0</v>
      </c>
      <c r="AC108" s="168">
        <v>0</v>
      </c>
      <c r="AD108" s="88">
        <v>0</v>
      </c>
      <c r="AE108" s="88">
        <v>0</v>
      </c>
      <c r="AF108" s="88">
        <v>0</v>
      </c>
      <c r="AG108" s="80">
        <v>1</v>
      </c>
      <c r="AH108" s="89">
        <f t="shared" si="78"/>
        <v>2</v>
      </c>
      <c r="AI108" s="13">
        <f t="shared" si="79"/>
        <v>127.86</v>
      </c>
      <c r="AJ108" s="13">
        <f t="shared" si="80"/>
        <v>52</v>
      </c>
      <c r="AK108" s="18">
        <v>0</v>
      </c>
      <c r="AL108" s="13">
        <v>52</v>
      </c>
      <c r="AM108" s="50">
        <f t="shared" si="81"/>
        <v>3.8357999999999999</v>
      </c>
      <c r="AN108" s="104">
        <f t="shared" si="82"/>
        <v>1.1507399999999999</v>
      </c>
      <c r="AO108" s="102">
        <f t="shared" si="83"/>
        <v>0.65208600000000005</v>
      </c>
      <c r="AP108" s="159">
        <f t="shared" si="84"/>
        <v>59.33051775379321</v>
      </c>
      <c r="AQ108" s="18">
        <f t="shared" si="85"/>
        <v>5</v>
      </c>
      <c r="AR108" s="117">
        <f t="shared" si="86"/>
        <v>8</v>
      </c>
      <c r="AS108" s="19">
        <f t="shared" si="87"/>
        <v>40.66948224620679</v>
      </c>
      <c r="AT108" s="107">
        <f t="shared" si="88"/>
        <v>151.41315789473683</v>
      </c>
      <c r="AU108" s="100">
        <f t="shared" si="89"/>
        <v>26.85284640171858</v>
      </c>
      <c r="AV108" s="128">
        <f t="shared" si="90"/>
        <v>53.705692803437159</v>
      </c>
      <c r="AW108" s="48">
        <f t="shared" si="91"/>
        <v>64.53036608563859</v>
      </c>
      <c r="AX108" s="18">
        <f t="shared" si="92"/>
        <v>5</v>
      </c>
      <c r="AY108" s="117">
        <f t="shared" si="93"/>
        <v>8</v>
      </c>
      <c r="AZ108" s="151">
        <v>0</v>
      </c>
      <c r="BA108" s="21">
        <f t="shared" si="94"/>
        <v>0</v>
      </c>
      <c r="BB108" s="20">
        <v>0</v>
      </c>
      <c r="BC108" s="36" t="s">
        <v>360</v>
      </c>
      <c r="BD108" s="20">
        <v>2</v>
      </c>
      <c r="BE108" s="20">
        <f t="shared" si="95"/>
        <v>16</v>
      </c>
      <c r="BF108" s="20">
        <v>5</v>
      </c>
      <c r="BG108" s="20">
        <f t="shared" si="96"/>
        <v>40</v>
      </c>
      <c r="BH108" s="20">
        <v>0</v>
      </c>
      <c r="BI108" s="20">
        <v>6</v>
      </c>
      <c r="BJ108" s="20">
        <v>0</v>
      </c>
      <c r="BK108" s="20">
        <v>0</v>
      </c>
      <c r="BL108" s="20" t="s">
        <v>356</v>
      </c>
      <c r="BM108" s="20" t="s">
        <v>357</v>
      </c>
      <c r="BN108" s="116">
        <f t="shared" si="97"/>
        <v>30</v>
      </c>
      <c r="BO108" s="123">
        <f t="shared" si="98"/>
        <v>29</v>
      </c>
      <c r="BP108" s="71">
        <f t="shared" si="99"/>
        <v>29</v>
      </c>
      <c r="BQ108" s="137">
        <v>23</v>
      </c>
      <c r="BR108" s="137">
        <v>58</v>
      </c>
    </row>
    <row r="109" spans="1:73" s="63" customFormat="1" ht="19.5" thickBot="1" x14ac:dyDescent="0.35">
      <c r="A109" s="67" t="s">
        <v>124</v>
      </c>
      <c r="B109" s="67" t="s">
        <v>125</v>
      </c>
      <c r="C109" s="129" t="s">
        <v>131</v>
      </c>
      <c r="D109" s="331">
        <v>8564</v>
      </c>
      <c r="E109" s="148"/>
      <c r="F109" s="16">
        <v>88.8</v>
      </c>
      <c r="G109" s="18">
        <f t="shared" si="75"/>
        <v>8</v>
      </c>
      <c r="H109" s="117">
        <f t="shared" si="76"/>
        <v>0</v>
      </c>
      <c r="I109" s="68" t="s">
        <v>285</v>
      </c>
      <c r="J109" s="69">
        <f t="shared" si="77"/>
        <v>3</v>
      </c>
      <c r="K109" s="17">
        <v>1</v>
      </c>
      <c r="L109" s="17">
        <v>0</v>
      </c>
      <c r="M109" s="17">
        <v>0</v>
      </c>
      <c r="N109" s="17">
        <v>0</v>
      </c>
      <c r="O109" s="17">
        <v>0</v>
      </c>
      <c r="P109" s="17">
        <v>0</v>
      </c>
      <c r="Q109" s="17">
        <v>0</v>
      </c>
      <c r="R109" s="17">
        <v>0</v>
      </c>
      <c r="S109" s="17">
        <v>0</v>
      </c>
      <c r="T109" s="17">
        <v>0</v>
      </c>
      <c r="U109" s="17">
        <v>0</v>
      </c>
      <c r="V109" s="157">
        <v>4106</v>
      </c>
      <c r="W109" s="157">
        <v>4106</v>
      </c>
      <c r="X109" s="84">
        <v>3</v>
      </c>
      <c r="Y109" s="84">
        <v>0</v>
      </c>
      <c r="Z109" s="84">
        <v>0</v>
      </c>
      <c r="AA109" s="168">
        <v>0</v>
      </c>
      <c r="AB109" s="168">
        <v>0</v>
      </c>
      <c r="AC109" s="168">
        <v>0</v>
      </c>
      <c r="AD109" s="88">
        <v>0</v>
      </c>
      <c r="AE109" s="88">
        <v>0</v>
      </c>
      <c r="AF109" s="88">
        <v>0</v>
      </c>
      <c r="AG109" s="80">
        <v>0</v>
      </c>
      <c r="AH109" s="89">
        <f t="shared" si="78"/>
        <v>3</v>
      </c>
      <c r="AI109" s="13">
        <f t="shared" si="79"/>
        <v>123.18</v>
      </c>
      <c r="AJ109" s="13">
        <f t="shared" si="80"/>
        <v>51</v>
      </c>
      <c r="AK109" s="18">
        <v>0</v>
      </c>
      <c r="AL109" s="13">
        <v>51</v>
      </c>
      <c r="AM109" s="50">
        <f t="shared" si="81"/>
        <v>3.6954000000000002</v>
      </c>
      <c r="AN109" s="104">
        <f t="shared" si="82"/>
        <v>1.1086200000000002</v>
      </c>
      <c r="AO109" s="102">
        <f t="shared" si="83"/>
        <v>0.62821800000000005</v>
      </c>
      <c r="AP109" s="159">
        <f t="shared" si="84"/>
        <v>58.597174866049684</v>
      </c>
      <c r="AQ109" s="18">
        <f t="shared" si="85"/>
        <v>5</v>
      </c>
      <c r="AR109" s="117">
        <f t="shared" si="86"/>
        <v>8</v>
      </c>
      <c r="AS109" s="19">
        <f t="shared" si="87"/>
        <v>41.402825133950316</v>
      </c>
      <c r="AT109" s="107">
        <f t="shared" si="88"/>
        <v>63.431083605791692</v>
      </c>
      <c r="AU109" s="100">
        <f t="shared" si="89"/>
        <v>35.03035964502569</v>
      </c>
      <c r="AV109" s="276">
        <f t="shared" si="90"/>
        <v>35.03035964502569</v>
      </c>
      <c r="AW109" s="48">
        <f t="shared" si="91"/>
        <v>44.774142811857658</v>
      </c>
      <c r="AX109" s="18">
        <f t="shared" si="92"/>
        <v>3</v>
      </c>
      <c r="AY109" s="117">
        <f t="shared" si="93"/>
        <v>3</v>
      </c>
      <c r="AZ109" s="151">
        <v>3</v>
      </c>
      <c r="BA109" s="21">
        <f t="shared" si="94"/>
        <v>35.03035964502569</v>
      </c>
      <c r="BB109" s="20">
        <v>1</v>
      </c>
      <c r="BC109" s="36"/>
      <c r="BD109" s="20">
        <v>2</v>
      </c>
      <c r="BE109" s="20">
        <f t="shared" si="95"/>
        <v>16</v>
      </c>
      <c r="BF109" s="20">
        <v>4</v>
      </c>
      <c r="BG109" s="20">
        <f t="shared" si="96"/>
        <v>32</v>
      </c>
      <c r="BH109" s="28">
        <v>1</v>
      </c>
      <c r="BI109" s="28">
        <v>2</v>
      </c>
      <c r="BJ109" s="28">
        <v>10</v>
      </c>
      <c r="BK109" s="20">
        <v>0</v>
      </c>
      <c r="BL109" s="28" t="s">
        <v>308</v>
      </c>
      <c r="BM109" s="28" t="s">
        <v>309</v>
      </c>
      <c r="BN109" s="71">
        <f t="shared" si="97"/>
        <v>29</v>
      </c>
      <c r="BO109" s="123">
        <f t="shared" si="98"/>
        <v>24</v>
      </c>
      <c r="BP109" s="71">
        <f t="shared" si="99"/>
        <v>14</v>
      </c>
      <c r="BQ109" s="138">
        <v>14</v>
      </c>
      <c r="BR109" s="138">
        <v>9</v>
      </c>
    </row>
    <row r="110" spans="1:73" s="63" customFormat="1" ht="19.5" thickBot="1" x14ac:dyDescent="0.35">
      <c r="A110" s="67" t="s">
        <v>79</v>
      </c>
      <c r="B110" s="67" t="s">
        <v>80</v>
      </c>
      <c r="C110" s="129" t="s">
        <v>89</v>
      </c>
      <c r="D110" s="331">
        <v>48025</v>
      </c>
      <c r="E110" s="148"/>
      <c r="F110" s="22">
        <v>199</v>
      </c>
      <c r="G110" s="18">
        <f t="shared" si="75"/>
        <v>10</v>
      </c>
      <c r="H110" s="117">
        <f t="shared" si="76"/>
        <v>3</v>
      </c>
      <c r="I110" s="68" t="s">
        <v>284</v>
      </c>
      <c r="J110" s="69">
        <f t="shared" si="77"/>
        <v>5</v>
      </c>
      <c r="K110" s="17">
        <v>6</v>
      </c>
      <c r="L110" s="17">
        <v>2</v>
      </c>
      <c r="M110" s="17">
        <v>0</v>
      </c>
      <c r="N110" s="17">
        <v>0</v>
      </c>
      <c r="O110" s="17">
        <v>0</v>
      </c>
      <c r="P110" s="17">
        <v>0</v>
      </c>
      <c r="Q110" s="17">
        <v>0</v>
      </c>
      <c r="R110" s="17">
        <v>0</v>
      </c>
      <c r="S110" s="17">
        <v>0</v>
      </c>
      <c r="T110" s="17">
        <v>0</v>
      </c>
      <c r="U110" s="17">
        <v>0</v>
      </c>
      <c r="V110" s="157">
        <v>28378</v>
      </c>
      <c r="W110" s="157">
        <v>28378</v>
      </c>
      <c r="X110" s="84">
        <v>15</v>
      </c>
      <c r="Y110" s="84">
        <v>0</v>
      </c>
      <c r="Z110" s="84">
        <v>0</v>
      </c>
      <c r="AA110" s="168">
        <v>0</v>
      </c>
      <c r="AB110" s="168">
        <v>0</v>
      </c>
      <c r="AC110" s="168">
        <v>0</v>
      </c>
      <c r="AD110" s="88">
        <v>1</v>
      </c>
      <c r="AE110" s="88">
        <v>0</v>
      </c>
      <c r="AF110" s="88">
        <v>0</v>
      </c>
      <c r="AG110" s="80">
        <v>1</v>
      </c>
      <c r="AH110" s="89">
        <f t="shared" si="78"/>
        <v>17</v>
      </c>
      <c r="AI110" s="13">
        <f t="shared" si="79"/>
        <v>851.34</v>
      </c>
      <c r="AJ110" s="13">
        <f t="shared" si="80"/>
        <v>355</v>
      </c>
      <c r="AK110" s="18">
        <v>16</v>
      </c>
      <c r="AL110" s="13">
        <v>339</v>
      </c>
      <c r="AM110" s="50">
        <f t="shared" si="81"/>
        <v>25.540199999999999</v>
      </c>
      <c r="AN110" s="104">
        <f t="shared" si="82"/>
        <v>7.6620599999999994</v>
      </c>
      <c r="AO110" s="102">
        <f t="shared" si="83"/>
        <v>4.3418340000000004</v>
      </c>
      <c r="AP110" s="159">
        <f t="shared" si="84"/>
        <v>58.301031315338172</v>
      </c>
      <c r="AQ110" s="18">
        <f t="shared" si="85"/>
        <v>5</v>
      </c>
      <c r="AR110" s="117">
        <f t="shared" si="86"/>
        <v>8</v>
      </c>
      <c r="AS110" s="19">
        <f t="shared" si="87"/>
        <v>41.698968684661821</v>
      </c>
      <c r="AT110" s="107">
        <f t="shared" si="88"/>
        <v>78.176145757417999</v>
      </c>
      <c r="AU110" s="100">
        <f t="shared" si="89"/>
        <v>31.233732431025508</v>
      </c>
      <c r="AV110" s="276">
        <f t="shared" si="90"/>
        <v>35.398230088495573</v>
      </c>
      <c r="AW110" s="48">
        <f t="shared" si="91"/>
        <v>54.71990880909258</v>
      </c>
      <c r="AX110" s="18">
        <f t="shared" si="92"/>
        <v>5</v>
      </c>
      <c r="AY110" s="117">
        <f t="shared" si="93"/>
        <v>8</v>
      </c>
      <c r="AZ110" s="151">
        <v>3</v>
      </c>
      <c r="BA110" s="21">
        <f t="shared" si="94"/>
        <v>6.2467464862051019</v>
      </c>
      <c r="BB110" s="155">
        <v>2</v>
      </c>
      <c r="BC110" s="36"/>
      <c r="BD110" s="20">
        <v>132</v>
      </c>
      <c r="BE110" s="20">
        <f t="shared" si="95"/>
        <v>1056</v>
      </c>
      <c r="BF110" s="20">
        <v>179</v>
      </c>
      <c r="BG110" s="20">
        <f t="shared" si="96"/>
        <v>1432</v>
      </c>
      <c r="BH110" s="20">
        <v>2</v>
      </c>
      <c r="BI110" s="20">
        <v>28</v>
      </c>
      <c r="BJ110" s="20">
        <v>5</v>
      </c>
      <c r="BK110" s="20">
        <v>0</v>
      </c>
      <c r="BL110" s="20" t="s">
        <v>308</v>
      </c>
      <c r="BM110" s="20" t="s">
        <v>357</v>
      </c>
      <c r="BN110" s="71">
        <f t="shared" si="97"/>
        <v>30</v>
      </c>
      <c r="BO110" s="123">
        <f t="shared" si="98"/>
        <v>29</v>
      </c>
      <c r="BP110" s="71">
        <f t="shared" si="99"/>
        <v>24</v>
      </c>
      <c r="BQ110" s="138">
        <v>167</v>
      </c>
      <c r="BR110" s="138">
        <v>321</v>
      </c>
      <c r="BS110" s="62"/>
      <c r="BT110" s="62"/>
      <c r="BU110" s="62"/>
    </row>
    <row r="111" spans="1:73" s="63" customFormat="1" ht="19.5" thickBot="1" x14ac:dyDescent="0.35">
      <c r="A111" s="67" t="s">
        <v>58</v>
      </c>
      <c r="B111" s="67" t="s">
        <v>59</v>
      </c>
      <c r="C111" s="129" t="s">
        <v>74</v>
      </c>
      <c r="D111" s="331">
        <v>22374</v>
      </c>
      <c r="E111" s="148"/>
      <c r="F111" s="16">
        <v>714.4</v>
      </c>
      <c r="G111" s="18">
        <f t="shared" si="75"/>
        <v>10</v>
      </c>
      <c r="H111" s="117">
        <f t="shared" si="76"/>
        <v>5</v>
      </c>
      <c r="I111" s="68" t="s">
        <v>285</v>
      </c>
      <c r="J111" s="69">
        <f t="shared" si="77"/>
        <v>3</v>
      </c>
      <c r="K111" s="17">
        <v>2</v>
      </c>
      <c r="L111" s="17">
        <v>0</v>
      </c>
      <c r="M111" s="17">
        <v>0</v>
      </c>
      <c r="N111" s="17">
        <v>0</v>
      </c>
      <c r="O111" s="17">
        <v>0</v>
      </c>
      <c r="P111" s="17">
        <v>0</v>
      </c>
      <c r="Q111" s="17">
        <v>0</v>
      </c>
      <c r="R111" s="17">
        <v>0</v>
      </c>
      <c r="S111" s="17">
        <v>0</v>
      </c>
      <c r="T111" s="17">
        <v>0</v>
      </c>
      <c r="U111" s="17">
        <v>0</v>
      </c>
      <c r="V111" s="157">
        <v>12230</v>
      </c>
      <c r="W111" s="157">
        <v>12230</v>
      </c>
      <c r="X111" s="84">
        <v>4</v>
      </c>
      <c r="Y111" s="84">
        <v>0</v>
      </c>
      <c r="Z111" s="84">
        <v>0</v>
      </c>
      <c r="AA111" s="168">
        <v>1</v>
      </c>
      <c r="AB111" s="168">
        <v>0</v>
      </c>
      <c r="AC111" s="168">
        <v>0</v>
      </c>
      <c r="AD111" s="88">
        <v>1</v>
      </c>
      <c r="AE111" s="88">
        <v>0</v>
      </c>
      <c r="AF111" s="88">
        <v>0</v>
      </c>
      <c r="AG111" s="80">
        <v>0</v>
      </c>
      <c r="AH111" s="89">
        <f t="shared" si="78"/>
        <v>6</v>
      </c>
      <c r="AI111" s="13">
        <f t="shared" si="79"/>
        <v>366.9</v>
      </c>
      <c r="AJ111" s="13">
        <f t="shared" si="80"/>
        <v>153</v>
      </c>
      <c r="AK111" s="18">
        <v>0</v>
      </c>
      <c r="AL111" s="13">
        <v>153</v>
      </c>
      <c r="AM111" s="50">
        <f t="shared" si="81"/>
        <v>11.006999999999998</v>
      </c>
      <c r="AN111" s="104">
        <f t="shared" si="82"/>
        <v>3.3020999999999994</v>
      </c>
      <c r="AO111" s="102">
        <f t="shared" si="83"/>
        <v>1.8711899999999997</v>
      </c>
      <c r="AP111" s="159">
        <f t="shared" si="84"/>
        <v>58.299264104660665</v>
      </c>
      <c r="AQ111" s="18">
        <f t="shared" si="85"/>
        <v>5</v>
      </c>
      <c r="AR111" s="130">
        <f t="shared" si="86"/>
        <v>8</v>
      </c>
      <c r="AS111" s="19">
        <f t="shared" si="87"/>
        <v>41.700735895339328</v>
      </c>
      <c r="AT111" s="107">
        <f t="shared" si="88"/>
        <v>72.317377312952516</v>
      </c>
      <c r="AU111" s="100">
        <f t="shared" si="89"/>
        <v>17.877893984088676</v>
      </c>
      <c r="AV111" s="276">
        <f t="shared" si="90"/>
        <v>26.816840976133012</v>
      </c>
      <c r="AW111" s="48">
        <f t="shared" si="91"/>
        <v>62.917846342679887</v>
      </c>
      <c r="AX111" s="18">
        <f t="shared" si="92"/>
        <v>5</v>
      </c>
      <c r="AY111" s="117">
        <f t="shared" si="93"/>
        <v>8</v>
      </c>
      <c r="AZ111" s="151">
        <v>5</v>
      </c>
      <c r="BA111" s="21">
        <f t="shared" si="94"/>
        <v>22.347367480110844</v>
      </c>
      <c r="BB111" s="20">
        <v>0</v>
      </c>
      <c r="BC111" s="36" t="s">
        <v>327</v>
      </c>
      <c r="BD111" s="20">
        <v>1</v>
      </c>
      <c r="BE111" s="20">
        <f t="shared" si="95"/>
        <v>8</v>
      </c>
      <c r="BF111" s="20">
        <v>3</v>
      </c>
      <c r="BG111" s="20">
        <f t="shared" si="96"/>
        <v>24</v>
      </c>
      <c r="BH111" s="20">
        <v>0</v>
      </c>
      <c r="BI111" s="20">
        <v>8</v>
      </c>
      <c r="BJ111" s="20">
        <v>10</v>
      </c>
      <c r="BK111" s="20">
        <v>0</v>
      </c>
      <c r="BL111" s="20" t="s">
        <v>308</v>
      </c>
      <c r="BM111" s="20" t="s">
        <v>309</v>
      </c>
      <c r="BN111" s="70">
        <f t="shared" si="97"/>
        <v>33</v>
      </c>
      <c r="BO111" s="120">
        <f t="shared" si="98"/>
        <v>34</v>
      </c>
      <c r="BP111" s="70">
        <f t="shared" si="99"/>
        <v>24</v>
      </c>
      <c r="BQ111" s="138">
        <v>128</v>
      </c>
      <c r="BR111" s="138">
        <v>191</v>
      </c>
    </row>
    <row r="112" spans="1:73" s="63" customFormat="1" ht="19.5" thickBot="1" x14ac:dyDescent="0.35">
      <c r="A112" s="67" t="s">
        <v>216</v>
      </c>
      <c r="B112" s="67" t="s">
        <v>217</v>
      </c>
      <c r="C112" s="129" t="s">
        <v>227</v>
      </c>
      <c r="D112" s="331">
        <v>12782</v>
      </c>
      <c r="E112" s="148"/>
      <c r="F112" s="20">
        <v>41.5</v>
      </c>
      <c r="G112" s="18">
        <f t="shared" si="75"/>
        <v>3</v>
      </c>
      <c r="H112" s="117">
        <f t="shared" si="76"/>
        <v>0</v>
      </c>
      <c r="I112" s="68" t="s">
        <v>283</v>
      </c>
      <c r="J112" s="69">
        <f t="shared" si="77"/>
        <v>8</v>
      </c>
      <c r="K112" s="17">
        <v>5</v>
      </c>
      <c r="L112" s="17">
        <v>0</v>
      </c>
      <c r="M112" s="17">
        <v>0</v>
      </c>
      <c r="N112" s="17">
        <v>0</v>
      </c>
      <c r="O112" s="17">
        <v>0</v>
      </c>
      <c r="P112" s="17">
        <v>0</v>
      </c>
      <c r="Q112" s="17">
        <v>0</v>
      </c>
      <c r="R112" s="17">
        <v>0</v>
      </c>
      <c r="S112" s="17">
        <v>0</v>
      </c>
      <c r="T112" s="17">
        <v>0</v>
      </c>
      <c r="U112" s="17">
        <v>0</v>
      </c>
      <c r="V112" s="157">
        <v>9579</v>
      </c>
      <c r="W112" s="157">
        <v>9579</v>
      </c>
      <c r="X112" s="84">
        <v>1</v>
      </c>
      <c r="Y112" s="84">
        <v>0</v>
      </c>
      <c r="Z112" s="84">
        <v>0</v>
      </c>
      <c r="AA112" s="168">
        <v>0</v>
      </c>
      <c r="AB112" s="168">
        <v>0</v>
      </c>
      <c r="AC112" s="168">
        <v>0</v>
      </c>
      <c r="AD112" s="88">
        <v>0</v>
      </c>
      <c r="AE112" s="88">
        <v>0</v>
      </c>
      <c r="AF112" s="88">
        <v>0</v>
      </c>
      <c r="AG112" s="80">
        <v>0</v>
      </c>
      <c r="AH112" s="89">
        <f t="shared" si="78"/>
        <v>1</v>
      </c>
      <c r="AI112" s="13">
        <f t="shared" si="79"/>
        <v>287.37</v>
      </c>
      <c r="AJ112" s="13">
        <f t="shared" si="80"/>
        <v>120</v>
      </c>
      <c r="AK112" s="18">
        <v>0</v>
      </c>
      <c r="AL112" s="13">
        <v>120</v>
      </c>
      <c r="AM112" s="50">
        <f t="shared" si="81"/>
        <v>8.6211000000000002</v>
      </c>
      <c r="AN112" s="104">
        <f t="shared" si="82"/>
        <v>2.5863299999999998</v>
      </c>
      <c r="AO112" s="102">
        <f t="shared" si="83"/>
        <v>1.4655870000000002</v>
      </c>
      <c r="AP112" s="159">
        <f t="shared" si="84"/>
        <v>58.241987681386362</v>
      </c>
      <c r="AQ112" s="18">
        <f t="shared" si="85"/>
        <v>5</v>
      </c>
      <c r="AR112" s="117">
        <f t="shared" si="86"/>
        <v>8</v>
      </c>
      <c r="AS112" s="19">
        <f t="shared" si="87"/>
        <v>41.758012318613638</v>
      </c>
      <c r="AT112" s="107">
        <f t="shared" si="88"/>
        <v>99.147371303395403</v>
      </c>
      <c r="AU112" s="100">
        <f t="shared" si="89"/>
        <v>7.8235017994054132</v>
      </c>
      <c r="AV112" s="277">
        <f t="shared" si="90"/>
        <v>7.8235017994054132</v>
      </c>
      <c r="AW112" s="48">
        <f t="shared" si="91"/>
        <v>92.109219138583967</v>
      </c>
      <c r="AX112" s="18">
        <f t="shared" si="92"/>
        <v>8</v>
      </c>
      <c r="AY112" s="117">
        <f t="shared" si="93"/>
        <v>20</v>
      </c>
      <c r="AZ112" s="151">
        <v>0</v>
      </c>
      <c r="BA112" s="21">
        <f t="shared" si="94"/>
        <v>0</v>
      </c>
      <c r="BB112" s="20">
        <v>1</v>
      </c>
      <c r="BC112" s="36"/>
      <c r="BD112" s="20">
        <v>7</v>
      </c>
      <c r="BE112" s="20">
        <f t="shared" si="95"/>
        <v>56</v>
      </c>
      <c r="BF112" s="20">
        <v>10</v>
      </c>
      <c r="BG112" s="20">
        <f t="shared" si="96"/>
        <v>80</v>
      </c>
      <c r="BH112" s="20">
        <v>1</v>
      </c>
      <c r="BI112" s="20">
        <v>16</v>
      </c>
      <c r="BJ112" s="20">
        <v>0</v>
      </c>
      <c r="BK112" s="20">
        <v>0</v>
      </c>
      <c r="BL112" s="20" t="s">
        <v>308</v>
      </c>
      <c r="BM112" s="20" t="s">
        <v>309</v>
      </c>
      <c r="BN112" s="76">
        <f t="shared" si="97"/>
        <v>24</v>
      </c>
      <c r="BO112" s="123">
        <f t="shared" si="98"/>
        <v>36</v>
      </c>
      <c r="BP112" s="71">
        <f t="shared" si="99"/>
        <v>36</v>
      </c>
      <c r="BQ112" s="138">
        <v>37</v>
      </c>
      <c r="BR112" s="138">
        <v>82</v>
      </c>
    </row>
    <row r="113" spans="1:73" s="63" customFormat="1" ht="19.5" thickBot="1" x14ac:dyDescent="0.35">
      <c r="A113" s="67" t="s">
        <v>124</v>
      </c>
      <c r="B113" s="67" t="s">
        <v>136</v>
      </c>
      <c r="C113" s="129" t="s">
        <v>180</v>
      </c>
      <c r="D113" s="331">
        <v>5802</v>
      </c>
      <c r="E113" s="148"/>
      <c r="F113" s="16">
        <v>31.3</v>
      </c>
      <c r="G113" s="18">
        <f t="shared" si="75"/>
        <v>3</v>
      </c>
      <c r="H113" s="117">
        <f t="shared" si="76"/>
        <v>0</v>
      </c>
      <c r="I113" s="68" t="s">
        <v>283</v>
      </c>
      <c r="J113" s="69">
        <f t="shared" si="77"/>
        <v>8</v>
      </c>
      <c r="K113" s="17">
        <v>3</v>
      </c>
      <c r="L113" s="17">
        <v>0</v>
      </c>
      <c r="M113" s="17">
        <v>0</v>
      </c>
      <c r="N113" s="17">
        <v>0</v>
      </c>
      <c r="O113" s="17">
        <v>0</v>
      </c>
      <c r="P113" s="17">
        <v>0</v>
      </c>
      <c r="Q113" s="17">
        <v>0</v>
      </c>
      <c r="R113" s="17">
        <v>0</v>
      </c>
      <c r="S113" s="17">
        <v>0</v>
      </c>
      <c r="T113" s="17">
        <v>0</v>
      </c>
      <c r="U113" s="17">
        <v>0</v>
      </c>
      <c r="V113" s="157">
        <v>3732</v>
      </c>
      <c r="W113" s="157">
        <v>3732</v>
      </c>
      <c r="X113" s="84">
        <v>1</v>
      </c>
      <c r="Y113" s="84">
        <v>0</v>
      </c>
      <c r="Z113" s="84">
        <v>0</v>
      </c>
      <c r="AA113" s="168">
        <v>0</v>
      </c>
      <c r="AB113" s="168">
        <v>0</v>
      </c>
      <c r="AC113" s="168">
        <v>0</v>
      </c>
      <c r="AD113" s="88">
        <v>0</v>
      </c>
      <c r="AE113" s="88">
        <v>0</v>
      </c>
      <c r="AF113" s="88">
        <v>0</v>
      </c>
      <c r="AG113" s="80">
        <v>0</v>
      </c>
      <c r="AH113" s="89">
        <f t="shared" si="78"/>
        <v>1</v>
      </c>
      <c r="AI113" s="13">
        <f t="shared" si="79"/>
        <v>111.96</v>
      </c>
      <c r="AJ113" s="13">
        <f t="shared" si="80"/>
        <v>47</v>
      </c>
      <c r="AK113" s="18">
        <v>1</v>
      </c>
      <c r="AL113" s="13">
        <v>46</v>
      </c>
      <c r="AM113" s="50">
        <f t="shared" si="81"/>
        <v>3.3588</v>
      </c>
      <c r="AN113" s="104">
        <f t="shared" si="82"/>
        <v>1.0076399999999999</v>
      </c>
      <c r="AO113" s="102">
        <f t="shared" si="83"/>
        <v>0.57099600000000006</v>
      </c>
      <c r="AP113" s="159">
        <f t="shared" si="84"/>
        <v>58.020721686316534</v>
      </c>
      <c r="AQ113" s="18">
        <f t="shared" si="85"/>
        <v>5</v>
      </c>
      <c r="AR113" s="117">
        <f t="shared" si="86"/>
        <v>8</v>
      </c>
      <c r="AS113" s="19">
        <f t="shared" si="87"/>
        <v>41.979278313683459</v>
      </c>
      <c r="AT113" s="107">
        <f t="shared" si="88"/>
        <v>85.098862461220264</v>
      </c>
      <c r="AU113" s="100">
        <f t="shared" si="89"/>
        <v>17.23543605653223</v>
      </c>
      <c r="AV113" s="277">
        <f t="shared" si="90"/>
        <v>17.23543605653223</v>
      </c>
      <c r="AW113" s="48">
        <f t="shared" si="91"/>
        <v>79.746572917603373</v>
      </c>
      <c r="AX113" s="18">
        <f t="shared" si="92"/>
        <v>8</v>
      </c>
      <c r="AY113" s="117">
        <f t="shared" si="93"/>
        <v>20</v>
      </c>
      <c r="AZ113" s="151">
        <v>0</v>
      </c>
      <c r="BA113" s="21">
        <f t="shared" si="94"/>
        <v>0</v>
      </c>
      <c r="BB113" s="20">
        <v>1</v>
      </c>
      <c r="BC113" s="36"/>
      <c r="BD113" s="20">
        <v>2</v>
      </c>
      <c r="BE113" s="20">
        <f t="shared" si="95"/>
        <v>16</v>
      </c>
      <c r="BF113" s="20">
        <v>7</v>
      </c>
      <c r="BG113" s="20">
        <f t="shared" si="96"/>
        <v>56</v>
      </c>
      <c r="BH113" s="20">
        <v>1</v>
      </c>
      <c r="BI113" s="20">
        <v>9</v>
      </c>
      <c r="BJ113" s="20">
        <v>0</v>
      </c>
      <c r="BK113" s="28">
        <v>0</v>
      </c>
      <c r="BL113" s="20" t="s">
        <v>308</v>
      </c>
      <c r="BM113" s="20" t="s">
        <v>309</v>
      </c>
      <c r="BN113" s="76">
        <f t="shared" si="97"/>
        <v>24</v>
      </c>
      <c r="BO113" s="123">
        <f t="shared" si="98"/>
        <v>36</v>
      </c>
      <c r="BP113" s="71">
        <f t="shared" si="99"/>
        <v>36</v>
      </c>
      <c r="BQ113" s="138">
        <v>27</v>
      </c>
      <c r="BR113" s="138">
        <v>62</v>
      </c>
      <c r="BS113" s="62"/>
      <c r="BT113" s="62"/>
      <c r="BU113" s="52"/>
    </row>
    <row r="114" spans="1:73" s="63" customFormat="1" ht="19.5" thickBot="1" x14ac:dyDescent="0.35">
      <c r="A114" s="67" t="s">
        <v>124</v>
      </c>
      <c r="B114" s="67" t="s">
        <v>136</v>
      </c>
      <c r="C114" s="129" t="s">
        <v>172</v>
      </c>
      <c r="D114" s="331">
        <v>11469</v>
      </c>
      <c r="E114" s="148"/>
      <c r="F114" s="16">
        <v>51.3</v>
      </c>
      <c r="G114" s="18">
        <f t="shared" si="75"/>
        <v>5</v>
      </c>
      <c r="H114" s="117">
        <f t="shared" si="76"/>
        <v>0</v>
      </c>
      <c r="I114" s="68" t="s">
        <v>285</v>
      </c>
      <c r="J114" s="69">
        <f t="shared" si="77"/>
        <v>3</v>
      </c>
      <c r="K114" s="17">
        <v>2</v>
      </c>
      <c r="L114" s="17">
        <v>1</v>
      </c>
      <c r="M114" s="17">
        <v>0</v>
      </c>
      <c r="N114" s="17">
        <v>1</v>
      </c>
      <c r="O114" s="17">
        <v>0</v>
      </c>
      <c r="P114" s="17">
        <v>0</v>
      </c>
      <c r="Q114" s="17">
        <v>0</v>
      </c>
      <c r="R114" s="17">
        <v>0</v>
      </c>
      <c r="S114" s="17">
        <v>0</v>
      </c>
      <c r="T114" s="17">
        <v>0</v>
      </c>
      <c r="U114" s="17">
        <v>0</v>
      </c>
      <c r="V114" s="157">
        <v>8782</v>
      </c>
      <c r="W114" s="157">
        <v>8782</v>
      </c>
      <c r="X114" s="186">
        <v>0</v>
      </c>
      <c r="Y114" s="186">
        <v>0</v>
      </c>
      <c r="Z114" s="186">
        <v>0</v>
      </c>
      <c r="AA114" s="206">
        <v>0</v>
      </c>
      <c r="AB114" s="206">
        <v>0</v>
      </c>
      <c r="AC114" s="206">
        <v>0</v>
      </c>
      <c r="AD114" s="188">
        <v>0</v>
      </c>
      <c r="AE114" s="188">
        <v>0</v>
      </c>
      <c r="AF114" s="188">
        <v>0</v>
      </c>
      <c r="AG114" s="189">
        <v>0</v>
      </c>
      <c r="AH114" s="89">
        <f t="shared" si="78"/>
        <v>0</v>
      </c>
      <c r="AI114" s="13">
        <f t="shared" si="79"/>
        <v>263.45999999999998</v>
      </c>
      <c r="AJ114" s="13">
        <f t="shared" si="80"/>
        <v>111</v>
      </c>
      <c r="AK114" s="18">
        <v>0</v>
      </c>
      <c r="AL114" s="13">
        <v>111</v>
      </c>
      <c r="AM114" s="50">
        <f t="shared" si="81"/>
        <v>7.9037999999999986</v>
      </c>
      <c r="AN114" s="104">
        <f t="shared" si="82"/>
        <v>2.3711399999999996</v>
      </c>
      <c r="AO114" s="102">
        <f t="shared" si="83"/>
        <v>1.3436459999999997</v>
      </c>
      <c r="AP114" s="159">
        <f t="shared" si="84"/>
        <v>57.868367114552491</v>
      </c>
      <c r="AQ114" s="18">
        <f t="shared" si="85"/>
        <v>5</v>
      </c>
      <c r="AR114" s="117">
        <f t="shared" si="86"/>
        <v>8</v>
      </c>
      <c r="AS114" s="19">
        <f t="shared" si="87"/>
        <v>42.131632885447509</v>
      </c>
      <c r="AT114" s="107">
        <f t="shared" si="88"/>
        <v>101.30426366727698</v>
      </c>
      <c r="AU114" s="100">
        <f t="shared" si="89"/>
        <v>0</v>
      </c>
      <c r="AV114" s="277">
        <f t="shared" si="90"/>
        <v>0</v>
      </c>
      <c r="AW114" s="48">
        <f t="shared" si="91"/>
        <v>100</v>
      </c>
      <c r="AX114" s="18">
        <f t="shared" si="92"/>
        <v>10</v>
      </c>
      <c r="AY114" s="117">
        <f t="shared" si="93"/>
        <v>25</v>
      </c>
      <c r="AZ114" s="151">
        <v>1</v>
      </c>
      <c r="BA114" s="21">
        <f t="shared" si="94"/>
        <v>8.7191559857005849</v>
      </c>
      <c r="BB114" s="20">
        <v>1</v>
      </c>
      <c r="BC114" s="36"/>
      <c r="BD114" s="20">
        <v>2</v>
      </c>
      <c r="BE114" s="20">
        <f t="shared" si="95"/>
        <v>16</v>
      </c>
      <c r="BF114" s="20">
        <v>3</v>
      </c>
      <c r="BG114" s="20">
        <f t="shared" si="96"/>
        <v>24</v>
      </c>
      <c r="BH114" s="20">
        <v>1</v>
      </c>
      <c r="BI114" s="20">
        <v>5</v>
      </c>
      <c r="BJ114" s="20">
        <v>0</v>
      </c>
      <c r="BK114" s="20">
        <v>0</v>
      </c>
      <c r="BL114" s="20" t="s">
        <v>308</v>
      </c>
      <c r="BM114" s="20" t="s">
        <v>309</v>
      </c>
      <c r="BN114" s="76">
        <f t="shared" si="97"/>
        <v>23</v>
      </c>
      <c r="BO114" s="122">
        <f t="shared" si="98"/>
        <v>36</v>
      </c>
      <c r="BP114" s="127">
        <f t="shared" si="99"/>
        <v>36</v>
      </c>
      <c r="BQ114" s="138">
        <v>64</v>
      </c>
      <c r="BR114" s="138">
        <v>108</v>
      </c>
    </row>
    <row r="115" spans="1:73" s="63" customFormat="1" ht="19.5" thickBot="1" x14ac:dyDescent="0.35">
      <c r="A115" s="67" t="s">
        <v>216</v>
      </c>
      <c r="B115" s="67" t="s">
        <v>228</v>
      </c>
      <c r="C115" s="129" t="s">
        <v>233</v>
      </c>
      <c r="D115" s="331">
        <v>11595</v>
      </c>
      <c r="E115" s="148"/>
      <c r="F115" s="20">
        <v>370</v>
      </c>
      <c r="G115" s="18">
        <f t="shared" si="75"/>
        <v>10</v>
      </c>
      <c r="H115" s="117">
        <f t="shared" si="76"/>
        <v>3</v>
      </c>
      <c r="I115" s="68" t="s">
        <v>283</v>
      </c>
      <c r="J115" s="69">
        <f t="shared" si="77"/>
        <v>8</v>
      </c>
      <c r="K115" s="17">
        <v>3</v>
      </c>
      <c r="L115" s="17">
        <v>0</v>
      </c>
      <c r="M115" s="17">
        <v>0</v>
      </c>
      <c r="N115" s="17">
        <v>0</v>
      </c>
      <c r="O115" s="17">
        <v>0</v>
      </c>
      <c r="P115" s="17">
        <v>0</v>
      </c>
      <c r="Q115" s="17">
        <v>0</v>
      </c>
      <c r="R115" s="17">
        <v>0</v>
      </c>
      <c r="S115" s="17">
        <v>0</v>
      </c>
      <c r="T115" s="17">
        <v>0</v>
      </c>
      <c r="U115" s="17">
        <v>0</v>
      </c>
      <c r="V115" s="157">
        <v>5763</v>
      </c>
      <c r="W115" s="157">
        <v>5763</v>
      </c>
      <c r="X115" s="84">
        <v>0</v>
      </c>
      <c r="Y115" s="84">
        <v>0</v>
      </c>
      <c r="Z115" s="84">
        <v>0</v>
      </c>
      <c r="AA115" s="168">
        <v>0</v>
      </c>
      <c r="AB115" s="168">
        <v>0</v>
      </c>
      <c r="AC115" s="168">
        <v>0</v>
      </c>
      <c r="AD115" s="88">
        <v>0</v>
      </c>
      <c r="AE115" s="88">
        <v>0</v>
      </c>
      <c r="AF115" s="88">
        <v>0</v>
      </c>
      <c r="AG115" s="80">
        <v>0</v>
      </c>
      <c r="AH115" s="89">
        <f t="shared" si="78"/>
        <v>0</v>
      </c>
      <c r="AI115" s="13">
        <f t="shared" si="79"/>
        <v>172.89</v>
      </c>
      <c r="AJ115" s="13">
        <f t="shared" si="80"/>
        <v>73</v>
      </c>
      <c r="AK115" s="18">
        <v>0</v>
      </c>
      <c r="AL115" s="13">
        <v>73</v>
      </c>
      <c r="AM115" s="50">
        <f t="shared" si="81"/>
        <v>5.1866999999999992</v>
      </c>
      <c r="AN115" s="104">
        <f t="shared" si="82"/>
        <v>1.5560099999999997</v>
      </c>
      <c r="AO115" s="102">
        <f t="shared" si="83"/>
        <v>0.88173899999999994</v>
      </c>
      <c r="AP115" s="159">
        <f t="shared" si="84"/>
        <v>57.776620972872919</v>
      </c>
      <c r="AQ115" s="18">
        <f t="shared" si="85"/>
        <v>5</v>
      </c>
      <c r="AR115" s="117">
        <f t="shared" si="86"/>
        <v>8</v>
      </c>
      <c r="AS115" s="19">
        <f t="shared" si="87"/>
        <v>42.223379027127081</v>
      </c>
      <c r="AT115" s="107">
        <f t="shared" si="88"/>
        <v>65.756351875808519</v>
      </c>
      <c r="AU115" s="100">
        <f t="shared" si="89"/>
        <v>0</v>
      </c>
      <c r="AV115" s="277">
        <f t="shared" si="90"/>
        <v>0</v>
      </c>
      <c r="AW115" s="48">
        <f t="shared" si="91"/>
        <v>100</v>
      </c>
      <c r="AX115" s="18">
        <f t="shared" si="92"/>
        <v>10</v>
      </c>
      <c r="AY115" s="117">
        <f t="shared" si="93"/>
        <v>25</v>
      </c>
      <c r="AZ115" s="151">
        <v>1</v>
      </c>
      <c r="BA115" s="21">
        <f t="shared" si="94"/>
        <v>8.6244070720137991</v>
      </c>
      <c r="BB115" s="20">
        <v>1</v>
      </c>
      <c r="BC115" s="36"/>
      <c r="BD115" s="20">
        <v>1</v>
      </c>
      <c r="BE115" s="20">
        <f t="shared" si="95"/>
        <v>8</v>
      </c>
      <c r="BF115" s="20">
        <v>5</v>
      </c>
      <c r="BG115" s="20">
        <f t="shared" si="96"/>
        <v>40</v>
      </c>
      <c r="BH115" s="20">
        <v>0</v>
      </c>
      <c r="BI115" s="20">
        <v>11</v>
      </c>
      <c r="BJ115" s="20">
        <v>0</v>
      </c>
      <c r="BK115" s="20">
        <v>0</v>
      </c>
      <c r="BL115" s="20" t="s">
        <v>308</v>
      </c>
      <c r="BM115" s="20" t="s">
        <v>309</v>
      </c>
      <c r="BN115" s="71">
        <f t="shared" si="97"/>
        <v>33</v>
      </c>
      <c r="BO115" s="123">
        <f t="shared" si="98"/>
        <v>44</v>
      </c>
      <c r="BP115" s="71">
        <f t="shared" si="99"/>
        <v>44</v>
      </c>
      <c r="BQ115" s="138">
        <v>44</v>
      </c>
      <c r="BR115" s="138">
        <v>67</v>
      </c>
      <c r="BS115" s="62"/>
      <c r="BT115" s="62"/>
      <c r="BU115" s="62"/>
    </row>
    <row r="116" spans="1:73" s="63" customFormat="1" ht="19.5" thickBot="1" x14ac:dyDescent="0.35">
      <c r="A116" s="67" t="s">
        <v>2</v>
      </c>
      <c r="B116" s="67" t="s">
        <v>36</v>
      </c>
      <c r="C116" s="129" t="s">
        <v>37</v>
      </c>
      <c r="D116" s="331">
        <v>44170</v>
      </c>
      <c r="E116" s="148"/>
      <c r="F116" s="23">
        <v>2044.8</v>
      </c>
      <c r="G116" s="18">
        <f t="shared" si="75"/>
        <v>10</v>
      </c>
      <c r="H116" s="117">
        <f t="shared" si="76"/>
        <v>10</v>
      </c>
      <c r="I116" s="68" t="s">
        <v>285</v>
      </c>
      <c r="J116" s="69">
        <f t="shared" si="77"/>
        <v>3</v>
      </c>
      <c r="K116" s="26">
        <v>1</v>
      </c>
      <c r="L116" s="26">
        <v>0</v>
      </c>
      <c r="M116" s="26">
        <v>3</v>
      </c>
      <c r="N116" s="26">
        <v>0</v>
      </c>
      <c r="O116" s="26">
        <v>0</v>
      </c>
      <c r="P116" s="26">
        <v>1</v>
      </c>
      <c r="Q116" s="26">
        <v>0</v>
      </c>
      <c r="R116" s="17">
        <v>0</v>
      </c>
      <c r="S116" s="26">
        <v>1</v>
      </c>
      <c r="T116" s="26">
        <v>1</v>
      </c>
      <c r="U116" s="26">
        <v>0</v>
      </c>
      <c r="V116" s="157">
        <v>5034</v>
      </c>
      <c r="W116" s="157">
        <v>5034</v>
      </c>
      <c r="X116" s="84">
        <v>0</v>
      </c>
      <c r="Y116" s="84">
        <v>0</v>
      </c>
      <c r="Z116" s="84">
        <v>0</v>
      </c>
      <c r="AA116" s="168">
        <v>0</v>
      </c>
      <c r="AB116" s="168">
        <v>0</v>
      </c>
      <c r="AC116" s="168">
        <v>0</v>
      </c>
      <c r="AD116" s="88">
        <v>3</v>
      </c>
      <c r="AE116" s="88">
        <v>0</v>
      </c>
      <c r="AF116" s="88">
        <v>0</v>
      </c>
      <c r="AG116" s="80">
        <v>0</v>
      </c>
      <c r="AH116" s="89">
        <f t="shared" si="78"/>
        <v>3</v>
      </c>
      <c r="AI116" s="13">
        <f t="shared" si="79"/>
        <v>151.02000000000001</v>
      </c>
      <c r="AJ116" s="13">
        <f t="shared" si="80"/>
        <v>64</v>
      </c>
      <c r="AK116" s="18">
        <v>1</v>
      </c>
      <c r="AL116" s="13">
        <v>63</v>
      </c>
      <c r="AM116" s="50">
        <f t="shared" si="81"/>
        <v>4.5306000000000006</v>
      </c>
      <c r="AN116" s="104">
        <f t="shared" si="82"/>
        <v>1.3591800000000001</v>
      </c>
      <c r="AO116" s="102">
        <f t="shared" si="83"/>
        <v>0.77020200000000016</v>
      </c>
      <c r="AP116" s="159">
        <f t="shared" si="84"/>
        <v>57.621507085154292</v>
      </c>
      <c r="AQ116" s="18">
        <f t="shared" si="85"/>
        <v>5</v>
      </c>
      <c r="AR116" s="117">
        <f t="shared" si="86"/>
        <v>8</v>
      </c>
      <c r="AS116" s="19">
        <f t="shared" si="87"/>
        <v>42.378492914845708</v>
      </c>
      <c r="AT116" s="107">
        <f t="shared" si="88"/>
        <v>15.078066561014264</v>
      </c>
      <c r="AU116" s="100">
        <f t="shared" si="89"/>
        <v>0</v>
      </c>
      <c r="AV116" s="277">
        <f t="shared" si="90"/>
        <v>6.7919402309259675</v>
      </c>
      <c r="AW116" s="48">
        <f t="shared" si="91"/>
        <v>54.954833211260947</v>
      </c>
      <c r="AX116" s="18">
        <f t="shared" si="92"/>
        <v>5</v>
      </c>
      <c r="AY116" s="117">
        <f t="shared" si="93"/>
        <v>8</v>
      </c>
      <c r="AZ116" s="151">
        <v>5</v>
      </c>
      <c r="BA116" s="21">
        <f t="shared" si="94"/>
        <v>11.319900384876613</v>
      </c>
      <c r="BB116" s="20">
        <v>0</v>
      </c>
      <c r="BC116" s="36" t="s">
        <v>369</v>
      </c>
      <c r="BD116" s="20">
        <v>7</v>
      </c>
      <c r="BE116" s="20">
        <f t="shared" si="95"/>
        <v>56</v>
      </c>
      <c r="BF116" s="20">
        <v>5</v>
      </c>
      <c r="BG116" s="20">
        <f t="shared" si="96"/>
        <v>40</v>
      </c>
      <c r="BH116" s="20">
        <v>0</v>
      </c>
      <c r="BI116" s="20">
        <v>1</v>
      </c>
      <c r="BJ116" s="20">
        <v>10</v>
      </c>
      <c r="BK116" s="20">
        <v>0</v>
      </c>
      <c r="BL116" s="20" t="s">
        <v>356</v>
      </c>
      <c r="BM116" s="20" t="s">
        <v>357</v>
      </c>
      <c r="BN116" s="70">
        <f t="shared" si="97"/>
        <v>33</v>
      </c>
      <c r="BO116" s="120">
        <f t="shared" si="98"/>
        <v>39</v>
      </c>
      <c r="BP116" s="71">
        <f t="shared" si="99"/>
        <v>29</v>
      </c>
      <c r="BQ116" s="138">
        <v>37</v>
      </c>
      <c r="BR116" s="138">
        <v>39</v>
      </c>
      <c r="BS116" s="62"/>
      <c r="BT116" s="62"/>
      <c r="BU116" s="62"/>
    </row>
    <row r="117" spans="1:73" s="63" customFormat="1" ht="19.5" thickBot="1" x14ac:dyDescent="0.35">
      <c r="A117" s="67" t="s">
        <v>2</v>
      </c>
      <c r="B117" s="67" t="s">
        <v>3</v>
      </c>
      <c r="C117" s="129" t="s">
        <v>32</v>
      </c>
      <c r="D117" s="331">
        <v>8509</v>
      </c>
      <c r="E117" s="148"/>
      <c r="F117" s="16">
        <v>44.4</v>
      </c>
      <c r="G117" s="18">
        <f t="shared" si="75"/>
        <v>3</v>
      </c>
      <c r="H117" s="117">
        <f t="shared" si="76"/>
        <v>0</v>
      </c>
      <c r="I117" s="68" t="s">
        <v>283</v>
      </c>
      <c r="J117" s="69">
        <f t="shared" si="77"/>
        <v>8</v>
      </c>
      <c r="K117" s="24">
        <v>3</v>
      </c>
      <c r="L117" s="24">
        <v>1</v>
      </c>
      <c r="M117" s="24">
        <v>0</v>
      </c>
      <c r="N117" s="24">
        <v>0</v>
      </c>
      <c r="O117" s="24">
        <v>0</v>
      </c>
      <c r="P117" s="24">
        <v>0</v>
      </c>
      <c r="Q117" s="24">
        <v>0</v>
      </c>
      <c r="R117" s="24">
        <v>0</v>
      </c>
      <c r="S117" s="24">
        <v>0</v>
      </c>
      <c r="T117" s="24">
        <v>0</v>
      </c>
      <c r="U117" s="24">
        <v>0</v>
      </c>
      <c r="V117" s="157">
        <v>7389</v>
      </c>
      <c r="W117" s="157">
        <v>7389</v>
      </c>
      <c r="X117" s="84">
        <v>1</v>
      </c>
      <c r="Y117" s="84">
        <v>0</v>
      </c>
      <c r="Z117" s="84">
        <v>0</v>
      </c>
      <c r="AA117" s="168">
        <v>0</v>
      </c>
      <c r="AB117" s="168">
        <v>0</v>
      </c>
      <c r="AC117" s="168">
        <v>0</v>
      </c>
      <c r="AD117" s="88">
        <v>0</v>
      </c>
      <c r="AE117" s="88">
        <v>0</v>
      </c>
      <c r="AF117" s="88">
        <v>0</v>
      </c>
      <c r="AG117" s="80">
        <v>1</v>
      </c>
      <c r="AH117" s="89">
        <f t="shared" si="78"/>
        <v>2</v>
      </c>
      <c r="AI117" s="13">
        <f t="shared" si="79"/>
        <v>221.67</v>
      </c>
      <c r="AJ117" s="13">
        <f t="shared" si="80"/>
        <v>94</v>
      </c>
      <c r="AK117" s="18">
        <v>1</v>
      </c>
      <c r="AL117" s="13">
        <v>93</v>
      </c>
      <c r="AM117" s="50">
        <f t="shared" si="81"/>
        <v>6.6501000000000001</v>
      </c>
      <c r="AN117" s="104">
        <f t="shared" si="82"/>
        <v>1.9950300000000001</v>
      </c>
      <c r="AO117" s="102">
        <f t="shared" si="83"/>
        <v>1.130517</v>
      </c>
      <c r="AP117" s="159">
        <f t="shared" si="84"/>
        <v>57.594622637253565</v>
      </c>
      <c r="AQ117" s="18">
        <f t="shared" si="85"/>
        <v>5</v>
      </c>
      <c r="AR117" s="130">
        <f t="shared" si="86"/>
        <v>8</v>
      </c>
      <c r="AS117" s="19">
        <f t="shared" si="87"/>
        <v>42.405377362746428</v>
      </c>
      <c r="AT117" s="107">
        <f t="shared" si="88"/>
        <v>114.88596779880126</v>
      </c>
      <c r="AU117" s="100">
        <f t="shared" si="89"/>
        <v>11.752262310494769</v>
      </c>
      <c r="AV117" s="277">
        <f t="shared" si="90"/>
        <v>23.504524620989539</v>
      </c>
      <c r="AW117" s="48">
        <f t="shared" si="91"/>
        <v>79.540996110027294</v>
      </c>
      <c r="AX117" s="18">
        <f t="shared" si="92"/>
        <v>8</v>
      </c>
      <c r="AY117" s="117">
        <f t="shared" si="93"/>
        <v>20</v>
      </c>
      <c r="AZ117" s="151">
        <v>1</v>
      </c>
      <c r="BA117" s="21">
        <f t="shared" si="94"/>
        <v>11.752262310494769</v>
      </c>
      <c r="BB117" s="20">
        <v>0</v>
      </c>
      <c r="BC117" s="36" t="s">
        <v>358</v>
      </c>
      <c r="BD117" s="20">
        <v>2</v>
      </c>
      <c r="BE117" s="20">
        <f t="shared" si="95"/>
        <v>16</v>
      </c>
      <c r="BF117" s="20">
        <v>7</v>
      </c>
      <c r="BG117" s="20">
        <f t="shared" si="96"/>
        <v>56</v>
      </c>
      <c r="BH117" s="20">
        <v>0</v>
      </c>
      <c r="BI117" s="20">
        <v>9</v>
      </c>
      <c r="BJ117" s="20">
        <v>0</v>
      </c>
      <c r="BK117" s="20">
        <v>0</v>
      </c>
      <c r="BL117" s="20" t="s">
        <v>356</v>
      </c>
      <c r="BM117" s="20" t="s">
        <v>357</v>
      </c>
      <c r="BN117" s="76">
        <f t="shared" si="97"/>
        <v>24</v>
      </c>
      <c r="BO117" s="123">
        <f t="shared" si="98"/>
        <v>36</v>
      </c>
      <c r="BP117" s="70">
        <f t="shared" si="99"/>
        <v>36</v>
      </c>
      <c r="BQ117" s="138">
        <v>34</v>
      </c>
      <c r="BR117" s="138">
        <v>29</v>
      </c>
      <c r="BS117" s="62"/>
      <c r="BT117" s="62"/>
      <c r="BU117" s="62"/>
    </row>
    <row r="118" spans="1:73" s="63" customFormat="1" ht="19.5" thickBot="1" x14ac:dyDescent="0.35">
      <c r="A118" s="67" t="s">
        <v>216</v>
      </c>
      <c r="B118" s="67" t="s">
        <v>228</v>
      </c>
      <c r="C118" s="129" t="s">
        <v>230</v>
      </c>
      <c r="D118" s="331">
        <v>7420</v>
      </c>
      <c r="E118" s="148"/>
      <c r="F118" s="20">
        <v>382</v>
      </c>
      <c r="G118" s="18">
        <f t="shared" si="75"/>
        <v>10</v>
      </c>
      <c r="H118" s="117">
        <f t="shared" si="76"/>
        <v>3</v>
      </c>
      <c r="I118" s="68" t="s">
        <v>284</v>
      </c>
      <c r="J118" s="69">
        <f t="shared" si="77"/>
        <v>5</v>
      </c>
      <c r="K118" s="17">
        <v>2</v>
      </c>
      <c r="L118" s="17">
        <v>0</v>
      </c>
      <c r="M118" s="17">
        <v>0</v>
      </c>
      <c r="N118" s="17">
        <v>0</v>
      </c>
      <c r="O118" s="17">
        <v>0</v>
      </c>
      <c r="P118" s="17">
        <v>0</v>
      </c>
      <c r="Q118" s="17">
        <v>0</v>
      </c>
      <c r="R118" s="17">
        <v>0</v>
      </c>
      <c r="S118" s="17">
        <v>0</v>
      </c>
      <c r="T118" s="17">
        <v>0</v>
      </c>
      <c r="U118" s="17">
        <v>0</v>
      </c>
      <c r="V118" s="157">
        <v>3997</v>
      </c>
      <c r="W118" s="157">
        <v>3997</v>
      </c>
      <c r="X118" s="84">
        <v>2</v>
      </c>
      <c r="Y118" s="84">
        <v>0</v>
      </c>
      <c r="Z118" s="84">
        <v>0</v>
      </c>
      <c r="AA118" s="168">
        <v>1</v>
      </c>
      <c r="AB118" s="168">
        <v>0</v>
      </c>
      <c r="AC118" s="168">
        <v>0</v>
      </c>
      <c r="AD118" s="88">
        <v>0</v>
      </c>
      <c r="AE118" s="88">
        <v>0</v>
      </c>
      <c r="AF118" s="88">
        <v>0</v>
      </c>
      <c r="AG118" s="80">
        <v>0</v>
      </c>
      <c r="AH118" s="89">
        <f t="shared" si="78"/>
        <v>3</v>
      </c>
      <c r="AI118" s="13">
        <f t="shared" si="79"/>
        <v>119.91</v>
      </c>
      <c r="AJ118" s="13">
        <f t="shared" si="80"/>
        <v>51</v>
      </c>
      <c r="AK118" s="18">
        <v>0</v>
      </c>
      <c r="AL118" s="13">
        <v>51</v>
      </c>
      <c r="AM118" s="50">
        <f t="shared" si="81"/>
        <v>3.5973000000000002</v>
      </c>
      <c r="AN118" s="104">
        <f t="shared" si="82"/>
        <v>1.0791900000000001</v>
      </c>
      <c r="AO118" s="102">
        <f t="shared" si="83"/>
        <v>0.611541</v>
      </c>
      <c r="AP118" s="159">
        <f t="shared" si="84"/>
        <v>57.468101075806857</v>
      </c>
      <c r="AQ118" s="18">
        <f t="shared" si="85"/>
        <v>5</v>
      </c>
      <c r="AR118" s="117">
        <f t="shared" si="86"/>
        <v>8</v>
      </c>
      <c r="AS118" s="19">
        <f t="shared" si="87"/>
        <v>42.531898924193143</v>
      </c>
      <c r="AT118" s="107">
        <f t="shared" si="88"/>
        <v>71.267264150943404</v>
      </c>
      <c r="AU118" s="100">
        <f t="shared" si="89"/>
        <v>26.954177897574127</v>
      </c>
      <c r="AV118" s="276">
        <f t="shared" si="90"/>
        <v>40.43126684636119</v>
      </c>
      <c r="AW118" s="48">
        <f t="shared" si="91"/>
        <v>43.268108677880299</v>
      </c>
      <c r="AX118" s="18">
        <f t="shared" si="92"/>
        <v>3</v>
      </c>
      <c r="AY118" s="117">
        <f t="shared" si="93"/>
        <v>3</v>
      </c>
      <c r="AZ118" s="151">
        <v>2</v>
      </c>
      <c r="BA118" s="21">
        <f t="shared" si="94"/>
        <v>26.954177897574127</v>
      </c>
      <c r="BB118" s="20">
        <v>0</v>
      </c>
      <c r="BC118" s="36"/>
      <c r="BD118" s="20">
        <v>6</v>
      </c>
      <c r="BE118" s="20">
        <f t="shared" si="95"/>
        <v>48</v>
      </c>
      <c r="BF118" s="20">
        <v>8</v>
      </c>
      <c r="BG118" s="20">
        <f t="shared" si="96"/>
        <v>64</v>
      </c>
      <c r="BH118" s="20">
        <v>0</v>
      </c>
      <c r="BI118" s="20">
        <v>5</v>
      </c>
      <c r="BJ118" s="20">
        <v>5</v>
      </c>
      <c r="BK118" s="28">
        <v>0</v>
      </c>
      <c r="BL118" s="20" t="s">
        <v>308</v>
      </c>
      <c r="BM118" s="20" t="s">
        <v>309</v>
      </c>
      <c r="BN118" s="71">
        <f t="shared" si="97"/>
        <v>28</v>
      </c>
      <c r="BO118" s="123">
        <f t="shared" si="98"/>
        <v>24</v>
      </c>
      <c r="BP118" s="71">
        <f t="shared" si="99"/>
        <v>19</v>
      </c>
      <c r="BQ118" s="138">
        <v>19</v>
      </c>
      <c r="BR118" s="138">
        <v>26</v>
      </c>
      <c r="BS118" s="62"/>
      <c r="BT118" s="62"/>
      <c r="BU118" s="62"/>
    </row>
    <row r="119" spans="1:73" s="63" customFormat="1" ht="19.5" thickBot="1" x14ac:dyDescent="0.35">
      <c r="A119" s="67" t="s">
        <v>2</v>
      </c>
      <c r="B119" s="67" t="s">
        <v>3</v>
      </c>
      <c r="C119" s="129" t="s">
        <v>31</v>
      </c>
      <c r="D119" s="331">
        <v>30738</v>
      </c>
      <c r="E119" s="148"/>
      <c r="F119" s="22">
        <v>119</v>
      </c>
      <c r="G119" s="18">
        <f t="shared" si="75"/>
        <v>10</v>
      </c>
      <c r="H119" s="117">
        <f t="shared" si="76"/>
        <v>3</v>
      </c>
      <c r="I119" s="68" t="s">
        <v>282</v>
      </c>
      <c r="J119" s="69">
        <f t="shared" si="77"/>
        <v>10</v>
      </c>
      <c r="K119" s="24">
        <v>4</v>
      </c>
      <c r="L119" s="24">
        <v>1</v>
      </c>
      <c r="M119" s="24">
        <v>0</v>
      </c>
      <c r="N119" s="24">
        <v>1</v>
      </c>
      <c r="O119" s="24">
        <v>0</v>
      </c>
      <c r="P119" s="24">
        <v>0</v>
      </c>
      <c r="Q119" s="24">
        <v>0</v>
      </c>
      <c r="R119" s="17">
        <v>0</v>
      </c>
      <c r="S119" s="24">
        <v>0</v>
      </c>
      <c r="T119" s="24">
        <v>0</v>
      </c>
      <c r="U119" s="24">
        <v>0</v>
      </c>
      <c r="V119" s="157">
        <v>29873</v>
      </c>
      <c r="W119" s="157">
        <v>29873</v>
      </c>
      <c r="X119" s="84">
        <v>7</v>
      </c>
      <c r="Y119" s="84">
        <v>0</v>
      </c>
      <c r="Z119" s="84">
        <v>0</v>
      </c>
      <c r="AA119" s="168">
        <v>3</v>
      </c>
      <c r="AB119" s="168">
        <v>0</v>
      </c>
      <c r="AC119" s="168">
        <v>0</v>
      </c>
      <c r="AD119" s="88">
        <v>3</v>
      </c>
      <c r="AE119" s="88">
        <v>0</v>
      </c>
      <c r="AF119" s="88">
        <v>0</v>
      </c>
      <c r="AG119" s="80">
        <v>0</v>
      </c>
      <c r="AH119" s="89">
        <f t="shared" si="78"/>
        <v>13</v>
      </c>
      <c r="AI119" s="13">
        <f t="shared" si="79"/>
        <v>896.19</v>
      </c>
      <c r="AJ119" s="13">
        <f t="shared" si="80"/>
        <v>383</v>
      </c>
      <c r="AK119" s="18">
        <v>7</v>
      </c>
      <c r="AL119" s="13">
        <v>376</v>
      </c>
      <c r="AM119" s="50">
        <f t="shared" si="81"/>
        <v>26.8857</v>
      </c>
      <c r="AN119" s="104">
        <f t="shared" si="82"/>
        <v>8.065710000000001</v>
      </c>
      <c r="AO119" s="102">
        <f t="shared" si="83"/>
        <v>4.5705689999999999</v>
      </c>
      <c r="AP119" s="159">
        <f t="shared" si="84"/>
        <v>57.263526707506216</v>
      </c>
      <c r="AQ119" s="18">
        <f t="shared" si="85"/>
        <v>5</v>
      </c>
      <c r="AR119" s="117">
        <f t="shared" si="86"/>
        <v>8</v>
      </c>
      <c r="AS119" s="19">
        <f t="shared" si="87"/>
        <v>42.736473292493777</v>
      </c>
      <c r="AT119" s="107">
        <f t="shared" si="88"/>
        <v>128.57693734140153</v>
      </c>
      <c r="AU119" s="100">
        <f t="shared" si="89"/>
        <v>22.773114711432104</v>
      </c>
      <c r="AV119" s="276">
        <f t="shared" si="90"/>
        <v>42.292927321231048</v>
      </c>
      <c r="AW119" s="48">
        <f t="shared" si="91"/>
        <v>67.106910309324348</v>
      </c>
      <c r="AX119" s="18">
        <f t="shared" si="92"/>
        <v>5</v>
      </c>
      <c r="AY119" s="117">
        <f t="shared" si="93"/>
        <v>8</v>
      </c>
      <c r="AZ119" s="151">
        <v>5</v>
      </c>
      <c r="BA119" s="21">
        <f t="shared" si="94"/>
        <v>16.266510508165787</v>
      </c>
      <c r="BB119" s="20">
        <v>1</v>
      </c>
      <c r="BC119" s="36"/>
      <c r="BD119" s="20">
        <v>3</v>
      </c>
      <c r="BE119" s="20">
        <f t="shared" si="95"/>
        <v>24</v>
      </c>
      <c r="BF119" s="20">
        <v>11</v>
      </c>
      <c r="BG119" s="20">
        <f t="shared" si="96"/>
        <v>88</v>
      </c>
      <c r="BH119" s="20">
        <v>0</v>
      </c>
      <c r="BI119" s="20">
        <v>15</v>
      </c>
      <c r="BJ119" s="20">
        <v>10</v>
      </c>
      <c r="BK119" s="20">
        <v>0</v>
      </c>
      <c r="BL119" s="20" t="s">
        <v>356</v>
      </c>
      <c r="BM119" s="20" t="s">
        <v>357</v>
      </c>
      <c r="BN119" s="70">
        <f t="shared" si="97"/>
        <v>40</v>
      </c>
      <c r="BO119" s="120">
        <f t="shared" si="98"/>
        <v>39</v>
      </c>
      <c r="BP119" s="71">
        <f t="shared" si="99"/>
        <v>29</v>
      </c>
      <c r="BQ119" s="138">
        <v>205</v>
      </c>
      <c r="BR119" s="138">
        <v>283</v>
      </c>
      <c r="BS119" s="62"/>
      <c r="BT119" s="62"/>
      <c r="BU119" s="62"/>
    </row>
    <row r="120" spans="1:73" s="63" customFormat="1" ht="19.5" thickBot="1" x14ac:dyDescent="0.35">
      <c r="A120" s="67" t="s">
        <v>124</v>
      </c>
      <c r="B120" s="67" t="s">
        <v>145</v>
      </c>
      <c r="C120" s="129" t="s">
        <v>170</v>
      </c>
      <c r="D120" s="331">
        <v>3228</v>
      </c>
      <c r="E120" s="148"/>
      <c r="F120" s="16">
        <v>148.4</v>
      </c>
      <c r="G120" s="18">
        <f t="shared" si="75"/>
        <v>10</v>
      </c>
      <c r="H120" s="117">
        <f t="shared" si="76"/>
        <v>3</v>
      </c>
      <c r="I120" s="68" t="s">
        <v>283</v>
      </c>
      <c r="J120" s="69">
        <f t="shared" si="77"/>
        <v>8</v>
      </c>
      <c r="K120" s="17">
        <v>2</v>
      </c>
      <c r="L120" s="17">
        <v>1</v>
      </c>
      <c r="M120" s="17">
        <v>0</v>
      </c>
      <c r="N120" s="17">
        <v>0</v>
      </c>
      <c r="O120" s="17">
        <v>0</v>
      </c>
      <c r="P120" s="17">
        <v>0</v>
      </c>
      <c r="Q120" s="17">
        <v>0</v>
      </c>
      <c r="R120" s="17">
        <v>0</v>
      </c>
      <c r="S120" s="17">
        <v>0</v>
      </c>
      <c r="T120" s="17">
        <v>0</v>
      </c>
      <c r="U120" s="17">
        <v>0</v>
      </c>
      <c r="V120" s="157">
        <v>2990</v>
      </c>
      <c r="W120" s="157">
        <v>2990</v>
      </c>
      <c r="X120" s="84">
        <v>0</v>
      </c>
      <c r="Y120" s="84">
        <v>0</v>
      </c>
      <c r="Z120" s="84">
        <v>0</v>
      </c>
      <c r="AA120" s="168">
        <v>0</v>
      </c>
      <c r="AB120" s="168">
        <v>0</v>
      </c>
      <c r="AC120" s="168">
        <v>0</v>
      </c>
      <c r="AD120" s="88">
        <v>0</v>
      </c>
      <c r="AE120" s="88">
        <v>0</v>
      </c>
      <c r="AF120" s="88">
        <v>0</v>
      </c>
      <c r="AG120" s="80">
        <v>0</v>
      </c>
      <c r="AH120" s="89">
        <f t="shared" si="78"/>
        <v>0</v>
      </c>
      <c r="AI120" s="13">
        <f t="shared" si="79"/>
        <v>89.7</v>
      </c>
      <c r="AJ120" s="13">
        <f t="shared" si="80"/>
        <v>39</v>
      </c>
      <c r="AK120" s="18">
        <v>0</v>
      </c>
      <c r="AL120" s="13">
        <v>39</v>
      </c>
      <c r="AM120" s="50">
        <f t="shared" si="81"/>
        <v>2.6910000000000003</v>
      </c>
      <c r="AN120" s="104">
        <f t="shared" si="82"/>
        <v>0.80730000000000002</v>
      </c>
      <c r="AO120" s="102">
        <f t="shared" si="83"/>
        <v>0.45747000000000004</v>
      </c>
      <c r="AP120" s="159">
        <f t="shared" si="84"/>
        <v>56.521739130434788</v>
      </c>
      <c r="AQ120" s="18">
        <f t="shared" si="85"/>
        <v>5</v>
      </c>
      <c r="AR120" s="117">
        <f t="shared" si="86"/>
        <v>8</v>
      </c>
      <c r="AS120" s="19">
        <f t="shared" si="87"/>
        <v>43.478260869565219</v>
      </c>
      <c r="AT120" s="107">
        <f t="shared" si="88"/>
        <v>122.54553903345725</v>
      </c>
      <c r="AU120" s="100">
        <f t="shared" si="89"/>
        <v>0</v>
      </c>
      <c r="AV120" s="277">
        <f t="shared" si="90"/>
        <v>0</v>
      </c>
      <c r="AW120" s="48">
        <f t="shared" si="91"/>
        <v>100</v>
      </c>
      <c r="AX120" s="18">
        <f t="shared" si="92"/>
        <v>10</v>
      </c>
      <c r="AY120" s="117">
        <f t="shared" si="93"/>
        <v>25</v>
      </c>
      <c r="AZ120" s="151">
        <v>0</v>
      </c>
      <c r="BA120" s="21">
        <f t="shared" si="94"/>
        <v>0</v>
      </c>
      <c r="BB120" s="20">
        <v>0</v>
      </c>
      <c r="BC120" s="36" t="s">
        <v>317</v>
      </c>
      <c r="BD120" s="20">
        <v>5</v>
      </c>
      <c r="BE120" s="20">
        <f t="shared" si="95"/>
        <v>40</v>
      </c>
      <c r="BF120" s="20">
        <v>5</v>
      </c>
      <c r="BG120" s="20">
        <f t="shared" si="96"/>
        <v>40</v>
      </c>
      <c r="BH120" s="28">
        <v>0</v>
      </c>
      <c r="BI120" s="28">
        <v>4</v>
      </c>
      <c r="BJ120" s="28">
        <v>0</v>
      </c>
      <c r="BK120" s="28">
        <v>0</v>
      </c>
      <c r="BL120" s="28" t="s">
        <v>308</v>
      </c>
      <c r="BM120" s="28" t="s">
        <v>308</v>
      </c>
      <c r="BN120" s="71">
        <f t="shared" si="97"/>
        <v>33</v>
      </c>
      <c r="BO120" s="123">
        <f t="shared" si="98"/>
        <v>44</v>
      </c>
      <c r="BP120" s="71">
        <f t="shared" si="99"/>
        <v>44</v>
      </c>
      <c r="BQ120" s="138">
        <v>8</v>
      </c>
      <c r="BR120" s="138">
        <v>19</v>
      </c>
    </row>
    <row r="121" spans="1:73" s="63" customFormat="1" ht="19.5" thickBot="1" x14ac:dyDescent="0.35">
      <c r="A121" s="67" t="s">
        <v>2</v>
      </c>
      <c r="B121" s="67" t="s">
        <v>3</v>
      </c>
      <c r="C121" s="129" t="s">
        <v>8</v>
      </c>
      <c r="D121" s="331">
        <v>2453</v>
      </c>
      <c r="E121" s="148"/>
      <c r="F121" s="16">
        <v>100.8</v>
      </c>
      <c r="G121" s="18">
        <f t="shared" si="75"/>
        <v>10</v>
      </c>
      <c r="H121" s="117">
        <f t="shared" si="76"/>
        <v>3</v>
      </c>
      <c r="I121" s="68" t="s">
        <v>284</v>
      </c>
      <c r="J121" s="69">
        <f t="shared" si="77"/>
        <v>5</v>
      </c>
      <c r="K121" s="24">
        <v>2</v>
      </c>
      <c r="L121" s="24">
        <v>0</v>
      </c>
      <c r="M121" s="24">
        <v>0</v>
      </c>
      <c r="N121" s="24">
        <v>0</v>
      </c>
      <c r="O121" s="24">
        <v>0</v>
      </c>
      <c r="P121" s="24">
        <v>0</v>
      </c>
      <c r="Q121" s="24">
        <v>0</v>
      </c>
      <c r="R121" s="17">
        <v>0</v>
      </c>
      <c r="S121" s="24">
        <v>0</v>
      </c>
      <c r="T121" s="24">
        <v>0</v>
      </c>
      <c r="U121" s="24">
        <v>0</v>
      </c>
      <c r="V121" s="157">
        <v>3449</v>
      </c>
      <c r="W121" s="157">
        <v>3449</v>
      </c>
      <c r="X121" s="84">
        <v>1</v>
      </c>
      <c r="Y121" s="84">
        <v>0</v>
      </c>
      <c r="Z121" s="84">
        <v>0</v>
      </c>
      <c r="AA121" s="168">
        <v>0</v>
      </c>
      <c r="AB121" s="168">
        <v>0</v>
      </c>
      <c r="AC121" s="168">
        <v>0</v>
      </c>
      <c r="AD121" s="88">
        <v>0</v>
      </c>
      <c r="AE121" s="88">
        <v>0</v>
      </c>
      <c r="AF121" s="88">
        <v>0</v>
      </c>
      <c r="AG121" s="80">
        <v>0</v>
      </c>
      <c r="AH121" s="89">
        <f t="shared" si="78"/>
        <v>1</v>
      </c>
      <c r="AI121" s="13">
        <f t="shared" si="79"/>
        <v>103.47</v>
      </c>
      <c r="AJ121" s="13">
        <f t="shared" si="80"/>
        <v>45</v>
      </c>
      <c r="AK121" s="18">
        <v>0</v>
      </c>
      <c r="AL121" s="13">
        <v>45</v>
      </c>
      <c r="AM121" s="50">
        <f t="shared" si="81"/>
        <v>3.1040999999999999</v>
      </c>
      <c r="AN121" s="104">
        <f t="shared" si="82"/>
        <v>0.93122999999999989</v>
      </c>
      <c r="AO121" s="102">
        <f t="shared" si="83"/>
        <v>0.52769699999999997</v>
      </c>
      <c r="AP121" s="159">
        <f t="shared" si="84"/>
        <v>56.509133082052763</v>
      </c>
      <c r="AQ121" s="18">
        <f t="shared" si="85"/>
        <v>5</v>
      </c>
      <c r="AR121" s="130">
        <f t="shared" si="86"/>
        <v>8</v>
      </c>
      <c r="AS121" s="19">
        <f t="shared" si="87"/>
        <v>43.49086691794723</v>
      </c>
      <c r="AT121" s="107">
        <f t="shared" si="88"/>
        <v>186.01822258459029</v>
      </c>
      <c r="AU121" s="100">
        <f t="shared" si="89"/>
        <v>40.766408479412966</v>
      </c>
      <c r="AV121" s="276">
        <f t="shared" si="90"/>
        <v>40.766408479412966</v>
      </c>
      <c r="AW121" s="48">
        <f t="shared" si="91"/>
        <v>78.08472314540326</v>
      </c>
      <c r="AX121" s="18">
        <f t="shared" si="92"/>
        <v>8</v>
      </c>
      <c r="AY121" s="117">
        <f t="shared" si="93"/>
        <v>20</v>
      </c>
      <c r="AZ121" s="151">
        <v>0</v>
      </c>
      <c r="BA121" s="21">
        <f t="shared" si="94"/>
        <v>0</v>
      </c>
      <c r="BB121" s="20">
        <v>0</v>
      </c>
      <c r="BC121" s="36" t="s">
        <v>360</v>
      </c>
      <c r="BD121" s="20">
        <v>1</v>
      </c>
      <c r="BE121" s="20">
        <f t="shared" si="95"/>
        <v>8</v>
      </c>
      <c r="BF121" s="20">
        <v>4</v>
      </c>
      <c r="BG121" s="20">
        <f t="shared" si="96"/>
        <v>32</v>
      </c>
      <c r="BH121" s="20">
        <v>0</v>
      </c>
      <c r="BI121" s="20">
        <v>4</v>
      </c>
      <c r="BJ121" s="20">
        <v>0</v>
      </c>
      <c r="BK121" s="20">
        <v>0</v>
      </c>
      <c r="BL121" s="20" t="s">
        <v>356</v>
      </c>
      <c r="BM121" s="20" t="s">
        <v>357</v>
      </c>
      <c r="BN121" s="71">
        <f t="shared" si="97"/>
        <v>28</v>
      </c>
      <c r="BO121" s="120">
        <f t="shared" si="98"/>
        <v>36</v>
      </c>
      <c r="BP121" s="70">
        <f t="shared" si="99"/>
        <v>36</v>
      </c>
      <c r="BQ121" s="138">
        <v>13</v>
      </c>
      <c r="BR121" s="138">
        <v>16</v>
      </c>
    </row>
    <row r="122" spans="1:73" s="63" customFormat="1" ht="19.5" thickBot="1" x14ac:dyDescent="0.35">
      <c r="A122" s="67" t="s">
        <v>124</v>
      </c>
      <c r="B122" s="67" t="s">
        <v>192</v>
      </c>
      <c r="C122" s="129" t="s">
        <v>201</v>
      </c>
      <c r="D122" s="331">
        <v>6264</v>
      </c>
      <c r="E122" s="148"/>
      <c r="F122" s="16">
        <v>226.1</v>
      </c>
      <c r="G122" s="18">
        <f t="shared" si="75"/>
        <v>10</v>
      </c>
      <c r="H122" s="117">
        <f t="shared" si="76"/>
        <v>3</v>
      </c>
      <c r="I122" s="68" t="s">
        <v>284</v>
      </c>
      <c r="J122" s="69">
        <f t="shared" si="77"/>
        <v>5</v>
      </c>
      <c r="K122" s="17">
        <v>2</v>
      </c>
      <c r="L122" s="17">
        <v>0</v>
      </c>
      <c r="M122" s="17">
        <v>0</v>
      </c>
      <c r="N122" s="17">
        <v>0</v>
      </c>
      <c r="O122" s="17">
        <v>0</v>
      </c>
      <c r="P122" s="17">
        <v>0</v>
      </c>
      <c r="Q122" s="17">
        <v>0</v>
      </c>
      <c r="R122" s="17">
        <v>0</v>
      </c>
      <c r="S122" s="17">
        <v>0</v>
      </c>
      <c r="T122" s="17">
        <v>0</v>
      </c>
      <c r="U122" s="17">
        <v>0</v>
      </c>
      <c r="V122" s="157">
        <v>5231</v>
      </c>
      <c r="W122" s="157">
        <v>5231</v>
      </c>
      <c r="X122" s="84">
        <v>0</v>
      </c>
      <c r="Y122" s="84">
        <v>0</v>
      </c>
      <c r="Z122" s="84">
        <v>0</v>
      </c>
      <c r="AA122" s="168">
        <v>0</v>
      </c>
      <c r="AB122" s="168">
        <v>0</v>
      </c>
      <c r="AC122" s="168">
        <v>0</v>
      </c>
      <c r="AD122" s="88">
        <v>0</v>
      </c>
      <c r="AE122" s="88">
        <v>0</v>
      </c>
      <c r="AF122" s="88">
        <v>0</v>
      </c>
      <c r="AG122" s="80">
        <v>0</v>
      </c>
      <c r="AH122" s="89">
        <f t="shared" si="78"/>
        <v>0</v>
      </c>
      <c r="AI122" s="13">
        <f t="shared" si="79"/>
        <v>156.93</v>
      </c>
      <c r="AJ122" s="13">
        <f t="shared" si="80"/>
        <v>69</v>
      </c>
      <c r="AK122" s="18">
        <v>0</v>
      </c>
      <c r="AL122" s="13">
        <v>69</v>
      </c>
      <c r="AM122" s="50">
        <f t="shared" si="81"/>
        <v>4.7079000000000004</v>
      </c>
      <c r="AN122" s="104">
        <f t="shared" si="82"/>
        <v>1.4123700000000001</v>
      </c>
      <c r="AO122" s="102">
        <f t="shared" si="83"/>
        <v>0.80034300000000003</v>
      </c>
      <c r="AP122" s="159">
        <f t="shared" si="84"/>
        <v>56.031351558019502</v>
      </c>
      <c r="AQ122" s="18">
        <f t="shared" si="85"/>
        <v>5</v>
      </c>
      <c r="AR122" s="117">
        <f t="shared" si="86"/>
        <v>8</v>
      </c>
      <c r="AS122" s="19">
        <f t="shared" si="87"/>
        <v>43.968648441980498</v>
      </c>
      <c r="AT122" s="107">
        <f t="shared" si="88"/>
        <v>110.48232758620691</v>
      </c>
      <c r="AU122" s="100">
        <f t="shared" si="89"/>
        <v>0</v>
      </c>
      <c r="AV122" s="277">
        <f t="shared" si="90"/>
        <v>0</v>
      </c>
      <c r="AW122" s="48">
        <f t="shared" si="91"/>
        <v>100</v>
      </c>
      <c r="AX122" s="18">
        <f t="shared" si="92"/>
        <v>10</v>
      </c>
      <c r="AY122" s="117">
        <f t="shared" si="93"/>
        <v>25</v>
      </c>
      <c r="AZ122" s="151">
        <v>2</v>
      </c>
      <c r="BA122" s="21">
        <f t="shared" si="94"/>
        <v>31.928480204342275</v>
      </c>
      <c r="BB122" s="20">
        <v>0</v>
      </c>
      <c r="BC122" s="36" t="s">
        <v>333</v>
      </c>
      <c r="BD122" s="20">
        <v>3</v>
      </c>
      <c r="BE122" s="20">
        <f t="shared" si="95"/>
        <v>24</v>
      </c>
      <c r="BF122" s="20">
        <v>5</v>
      </c>
      <c r="BG122" s="20">
        <f t="shared" si="96"/>
        <v>40</v>
      </c>
      <c r="BH122" s="20">
        <v>0</v>
      </c>
      <c r="BI122" s="20">
        <v>5</v>
      </c>
      <c r="BJ122" s="20">
        <v>5</v>
      </c>
      <c r="BK122" s="20">
        <v>0</v>
      </c>
      <c r="BL122" s="20" t="s">
        <v>308</v>
      </c>
      <c r="BM122" s="20" t="s">
        <v>309</v>
      </c>
      <c r="BN122" s="71">
        <f t="shared" si="97"/>
        <v>35</v>
      </c>
      <c r="BO122" s="123">
        <f t="shared" si="98"/>
        <v>46</v>
      </c>
      <c r="BP122" s="71">
        <f t="shared" si="99"/>
        <v>41</v>
      </c>
      <c r="BQ122" s="138">
        <v>62</v>
      </c>
      <c r="BR122" s="138">
        <v>141</v>
      </c>
      <c r="BS122" s="62"/>
      <c r="BT122" s="62"/>
      <c r="BU122" s="62"/>
    </row>
    <row r="123" spans="1:73" s="63" customFormat="1" ht="19.5" thickBot="1" x14ac:dyDescent="0.35">
      <c r="A123" s="67" t="s">
        <v>2</v>
      </c>
      <c r="B123" s="67" t="s">
        <v>3</v>
      </c>
      <c r="C123" s="129" t="s">
        <v>24</v>
      </c>
      <c r="D123" s="331">
        <v>1333</v>
      </c>
      <c r="E123" s="148"/>
      <c r="F123" s="16">
        <v>32.6</v>
      </c>
      <c r="G123" s="18">
        <f t="shared" si="75"/>
        <v>3</v>
      </c>
      <c r="H123" s="117">
        <f t="shared" si="76"/>
        <v>0</v>
      </c>
      <c r="I123" s="68" t="s">
        <v>282</v>
      </c>
      <c r="J123" s="69">
        <f t="shared" si="77"/>
        <v>10</v>
      </c>
      <c r="K123" s="24">
        <v>1</v>
      </c>
      <c r="L123" s="24">
        <v>1</v>
      </c>
      <c r="M123" s="24">
        <v>0</v>
      </c>
      <c r="N123" s="24">
        <v>0</v>
      </c>
      <c r="O123" s="24">
        <v>0</v>
      </c>
      <c r="P123" s="24">
        <v>0</v>
      </c>
      <c r="Q123" s="24">
        <v>0</v>
      </c>
      <c r="R123" s="17">
        <v>0</v>
      </c>
      <c r="S123" s="24">
        <v>0</v>
      </c>
      <c r="T123" s="24">
        <v>0</v>
      </c>
      <c r="U123" s="24">
        <v>0</v>
      </c>
      <c r="V123" s="157">
        <v>3527</v>
      </c>
      <c r="W123" s="157">
        <v>3527</v>
      </c>
      <c r="X123" s="84">
        <v>0</v>
      </c>
      <c r="Y123" s="84">
        <v>0</v>
      </c>
      <c r="Z123" s="84">
        <v>0</v>
      </c>
      <c r="AA123" s="168">
        <v>0</v>
      </c>
      <c r="AB123" s="168">
        <v>0</v>
      </c>
      <c r="AC123" s="168">
        <v>0</v>
      </c>
      <c r="AD123" s="88">
        <v>1</v>
      </c>
      <c r="AE123" s="88">
        <v>0</v>
      </c>
      <c r="AF123" s="88">
        <v>0</v>
      </c>
      <c r="AG123" s="80">
        <v>0</v>
      </c>
      <c r="AH123" s="89">
        <f t="shared" si="78"/>
        <v>1</v>
      </c>
      <c r="AI123" s="13">
        <f t="shared" si="79"/>
        <v>105.81</v>
      </c>
      <c r="AJ123" s="13">
        <f t="shared" si="80"/>
        <v>48</v>
      </c>
      <c r="AK123" s="18">
        <v>0</v>
      </c>
      <c r="AL123" s="13">
        <v>48</v>
      </c>
      <c r="AM123" s="50">
        <f t="shared" si="81"/>
        <v>3.1743000000000001</v>
      </c>
      <c r="AN123" s="104">
        <f t="shared" si="82"/>
        <v>0.95228999999999997</v>
      </c>
      <c r="AO123" s="102">
        <f t="shared" si="83"/>
        <v>0.53963100000000008</v>
      </c>
      <c r="AP123" s="159">
        <f t="shared" si="84"/>
        <v>54.635667706265941</v>
      </c>
      <c r="AQ123" s="18">
        <f t="shared" si="85"/>
        <v>5</v>
      </c>
      <c r="AR123" s="130">
        <f t="shared" si="86"/>
        <v>8</v>
      </c>
      <c r="AS123" s="19">
        <f t="shared" si="87"/>
        <v>45.364332293734051</v>
      </c>
      <c r="AT123" s="107">
        <f t="shared" si="88"/>
        <v>350.05408852213054</v>
      </c>
      <c r="AU123" s="100">
        <f t="shared" si="89"/>
        <v>0</v>
      </c>
      <c r="AV123" s="128">
        <f t="shared" si="90"/>
        <v>75.018754688672175</v>
      </c>
      <c r="AW123" s="48">
        <f t="shared" si="91"/>
        <v>78.569381947404551</v>
      </c>
      <c r="AX123" s="18">
        <f t="shared" si="92"/>
        <v>8</v>
      </c>
      <c r="AY123" s="117">
        <f t="shared" si="93"/>
        <v>20</v>
      </c>
      <c r="AZ123" s="151">
        <v>0</v>
      </c>
      <c r="BA123" s="21">
        <f t="shared" si="94"/>
        <v>0</v>
      </c>
      <c r="BB123" s="20">
        <v>1</v>
      </c>
      <c r="BC123" s="36"/>
      <c r="BD123" s="20">
        <v>1</v>
      </c>
      <c r="BE123" s="20">
        <f t="shared" si="95"/>
        <v>8</v>
      </c>
      <c r="BF123" s="20">
        <v>2</v>
      </c>
      <c r="BG123" s="20">
        <f t="shared" si="96"/>
        <v>16</v>
      </c>
      <c r="BH123" s="20">
        <v>1</v>
      </c>
      <c r="BI123" s="20">
        <v>3</v>
      </c>
      <c r="BJ123" s="20">
        <v>0</v>
      </c>
      <c r="BK123" s="20">
        <v>0</v>
      </c>
      <c r="BL123" s="20" t="s">
        <v>356</v>
      </c>
      <c r="BM123" s="20" t="s">
        <v>357</v>
      </c>
      <c r="BN123" s="71">
        <f t="shared" si="97"/>
        <v>26</v>
      </c>
      <c r="BO123" s="123">
        <f t="shared" si="98"/>
        <v>38</v>
      </c>
      <c r="BP123" s="70">
        <f t="shared" si="99"/>
        <v>38</v>
      </c>
      <c r="BQ123" s="138">
        <v>4</v>
      </c>
      <c r="BR123" s="138">
        <v>30</v>
      </c>
    </row>
    <row r="124" spans="1:73" s="63" customFormat="1" ht="19.5" thickBot="1" x14ac:dyDescent="0.35">
      <c r="A124" s="67" t="s">
        <v>124</v>
      </c>
      <c r="B124" s="67" t="s">
        <v>145</v>
      </c>
      <c r="C124" s="129" t="s">
        <v>146</v>
      </c>
      <c r="D124" s="331">
        <v>17201</v>
      </c>
      <c r="E124" s="148"/>
      <c r="F124" s="16">
        <v>182.4</v>
      </c>
      <c r="G124" s="18">
        <f t="shared" si="75"/>
        <v>10</v>
      </c>
      <c r="H124" s="117">
        <f t="shared" si="76"/>
        <v>3</v>
      </c>
      <c r="I124" s="68" t="s">
        <v>283</v>
      </c>
      <c r="J124" s="69">
        <f t="shared" si="77"/>
        <v>8</v>
      </c>
      <c r="K124" s="17">
        <v>7</v>
      </c>
      <c r="L124" s="17">
        <v>1</v>
      </c>
      <c r="M124" s="17">
        <v>0</v>
      </c>
      <c r="N124" s="17">
        <v>0</v>
      </c>
      <c r="O124" s="17">
        <v>0</v>
      </c>
      <c r="P124" s="17">
        <v>0</v>
      </c>
      <c r="Q124" s="17">
        <v>0</v>
      </c>
      <c r="R124" s="17">
        <v>0</v>
      </c>
      <c r="S124" s="17">
        <v>0</v>
      </c>
      <c r="T124" s="17">
        <v>0</v>
      </c>
      <c r="U124" s="17">
        <v>0</v>
      </c>
      <c r="V124" s="157">
        <v>14367</v>
      </c>
      <c r="W124" s="157">
        <v>14367</v>
      </c>
      <c r="X124" s="186">
        <v>3</v>
      </c>
      <c r="Y124" s="186">
        <v>0</v>
      </c>
      <c r="Z124" s="186">
        <v>0</v>
      </c>
      <c r="AA124" s="190">
        <v>0</v>
      </c>
      <c r="AB124" s="190">
        <v>0</v>
      </c>
      <c r="AC124" s="190">
        <v>0</v>
      </c>
      <c r="AD124" s="188">
        <v>0</v>
      </c>
      <c r="AE124" s="188">
        <v>0</v>
      </c>
      <c r="AF124" s="188">
        <v>0</v>
      </c>
      <c r="AG124" s="189">
        <v>0</v>
      </c>
      <c r="AH124" s="89">
        <f t="shared" si="78"/>
        <v>3</v>
      </c>
      <c r="AI124" s="13">
        <f t="shared" si="79"/>
        <v>431.01</v>
      </c>
      <c r="AJ124" s="13">
        <f t="shared" si="80"/>
        <v>196</v>
      </c>
      <c r="AK124" s="18">
        <v>2</v>
      </c>
      <c r="AL124" s="13">
        <v>194</v>
      </c>
      <c r="AM124" s="50">
        <f t="shared" si="81"/>
        <v>12.930299999999999</v>
      </c>
      <c r="AN124" s="104">
        <f t="shared" si="82"/>
        <v>3.8790899999999997</v>
      </c>
      <c r="AO124" s="102">
        <f t="shared" si="83"/>
        <v>2.1981509999999997</v>
      </c>
      <c r="AP124" s="159">
        <f t="shared" si="84"/>
        <v>54.525417043688087</v>
      </c>
      <c r="AQ124" s="18">
        <f t="shared" si="85"/>
        <v>5</v>
      </c>
      <c r="AR124" s="130">
        <f t="shared" si="86"/>
        <v>8</v>
      </c>
      <c r="AS124" s="19">
        <f t="shared" si="87"/>
        <v>45.47458295631192</v>
      </c>
      <c r="AT124" s="107">
        <f t="shared" si="88"/>
        <v>110.50253473635254</v>
      </c>
      <c r="AU124" s="100">
        <f t="shared" si="89"/>
        <v>17.440846462414974</v>
      </c>
      <c r="AV124" s="277">
        <f t="shared" si="90"/>
        <v>17.440846462414974</v>
      </c>
      <c r="AW124" s="48">
        <f t="shared" si="91"/>
        <v>84.21679058853536</v>
      </c>
      <c r="AX124" s="18">
        <f t="shared" si="92"/>
        <v>8</v>
      </c>
      <c r="AY124" s="117">
        <f t="shared" si="93"/>
        <v>20</v>
      </c>
      <c r="AZ124" s="151">
        <v>0</v>
      </c>
      <c r="BA124" s="21">
        <f t="shared" si="94"/>
        <v>0</v>
      </c>
      <c r="BB124" s="20">
        <v>1</v>
      </c>
      <c r="BC124" s="36"/>
      <c r="BD124" s="20">
        <v>12</v>
      </c>
      <c r="BE124" s="20">
        <f t="shared" si="95"/>
        <v>96</v>
      </c>
      <c r="BF124" s="20">
        <v>23</v>
      </c>
      <c r="BG124" s="20">
        <f t="shared" si="96"/>
        <v>184</v>
      </c>
      <c r="BH124" s="28">
        <v>2</v>
      </c>
      <c r="BI124" s="28">
        <v>21</v>
      </c>
      <c r="BJ124" s="28">
        <v>0</v>
      </c>
      <c r="BK124" s="20">
        <v>0</v>
      </c>
      <c r="BL124" s="28" t="s">
        <v>308</v>
      </c>
      <c r="BM124" s="28" t="s">
        <v>308</v>
      </c>
      <c r="BN124" s="71">
        <f t="shared" si="97"/>
        <v>31</v>
      </c>
      <c r="BO124" s="120">
        <f t="shared" si="98"/>
        <v>39</v>
      </c>
      <c r="BP124" s="70">
        <f t="shared" si="99"/>
        <v>39</v>
      </c>
      <c r="BQ124" s="138">
        <v>32</v>
      </c>
      <c r="BR124" s="138">
        <v>120</v>
      </c>
    </row>
    <row r="125" spans="1:73" s="63" customFormat="1" ht="19.5" thickBot="1" x14ac:dyDescent="0.35">
      <c r="A125" s="67" t="s">
        <v>216</v>
      </c>
      <c r="B125" s="67" t="s">
        <v>245</v>
      </c>
      <c r="C125" s="129" t="s">
        <v>263</v>
      </c>
      <c r="D125" s="331">
        <v>44664</v>
      </c>
      <c r="E125" s="148"/>
      <c r="F125" s="20">
        <v>341.8</v>
      </c>
      <c r="G125" s="18">
        <f t="shared" si="75"/>
        <v>10</v>
      </c>
      <c r="H125" s="117">
        <f t="shared" si="76"/>
        <v>3</v>
      </c>
      <c r="I125" s="68" t="s">
        <v>285</v>
      </c>
      <c r="J125" s="69">
        <f t="shared" si="77"/>
        <v>3</v>
      </c>
      <c r="K125" s="17">
        <v>4</v>
      </c>
      <c r="L125" s="17">
        <v>0</v>
      </c>
      <c r="M125" s="17">
        <v>0</v>
      </c>
      <c r="N125" s="17">
        <v>0</v>
      </c>
      <c r="O125" s="17">
        <v>0</v>
      </c>
      <c r="P125" s="17">
        <v>0</v>
      </c>
      <c r="Q125" s="17">
        <v>0</v>
      </c>
      <c r="R125" s="17">
        <v>0</v>
      </c>
      <c r="S125" s="17">
        <v>0</v>
      </c>
      <c r="T125" s="17">
        <v>0</v>
      </c>
      <c r="U125" s="17">
        <v>0</v>
      </c>
      <c r="V125" s="157">
        <v>16748</v>
      </c>
      <c r="W125" s="157">
        <v>16748</v>
      </c>
      <c r="X125" s="84">
        <v>4</v>
      </c>
      <c r="Y125" s="84">
        <v>1</v>
      </c>
      <c r="Z125" s="84">
        <v>0</v>
      </c>
      <c r="AA125" s="168">
        <v>1</v>
      </c>
      <c r="AB125" s="168">
        <v>0</v>
      </c>
      <c r="AC125" s="168">
        <v>0</v>
      </c>
      <c r="AD125" s="88">
        <v>0</v>
      </c>
      <c r="AE125" s="88">
        <v>1</v>
      </c>
      <c r="AF125" s="88">
        <v>0</v>
      </c>
      <c r="AG125" s="80">
        <v>0</v>
      </c>
      <c r="AH125" s="89">
        <f t="shared" si="78"/>
        <v>7</v>
      </c>
      <c r="AI125" s="13">
        <f t="shared" si="79"/>
        <v>502.44</v>
      </c>
      <c r="AJ125" s="13">
        <f t="shared" si="80"/>
        <v>229</v>
      </c>
      <c r="AK125" s="18">
        <v>6</v>
      </c>
      <c r="AL125" s="13">
        <v>223</v>
      </c>
      <c r="AM125" s="50">
        <f t="shared" si="81"/>
        <v>15.0732</v>
      </c>
      <c r="AN125" s="104">
        <f t="shared" si="82"/>
        <v>4.52196</v>
      </c>
      <c r="AO125" s="102">
        <f t="shared" si="83"/>
        <v>2.5624439999999997</v>
      </c>
      <c r="AP125" s="159">
        <f t="shared" si="84"/>
        <v>54.422418597245439</v>
      </c>
      <c r="AQ125" s="18">
        <f t="shared" si="85"/>
        <v>5</v>
      </c>
      <c r="AR125" s="117">
        <f t="shared" si="86"/>
        <v>8</v>
      </c>
      <c r="AS125" s="19">
        <f t="shared" si="87"/>
        <v>45.577581402754561</v>
      </c>
      <c r="AT125" s="107">
        <f t="shared" si="88"/>
        <v>49.609537882858675</v>
      </c>
      <c r="AU125" s="100">
        <f t="shared" si="89"/>
        <v>11.194698190936773</v>
      </c>
      <c r="AV125" s="277">
        <f t="shared" si="90"/>
        <v>15.672577467311481</v>
      </c>
      <c r="AW125" s="48">
        <f t="shared" si="91"/>
        <v>68.408136547615882</v>
      </c>
      <c r="AX125" s="18">
        <f t="shared" si="92"/>
        <v>5</v>
      </c>
      <c r="AY125" s="117">
        <f t="shared" si="93"/>
        <v>8</v>
      </c>
      <c r="AZ125" s="151">
        <v>1</v>
      </c>
      <c r="BA125" s="21">
        <f t="shared" si="94"/>
        <v>2.2389396381873543</v>
      </c>
      <c r="BB125" s="20">
        <v>1</v>
      </c>
      <c r="BC125" s="36"/>
      <c r="BD125" s="20">
        <v>2</v>
      </c>
      <c r="BE125" s="20">
        <f t="shared" si="95"/>
        <v>16</v>
      </c>
      <c r="BF125" s="20">
        <v>7</v>
      </c>
      <c r="BG125" s="20">
        <f t="shared" si="96"/>
        <v>56</v>
      </c>
      <c r="BH125" s="20">
        <v>1</v>
      </c>
      <c r="BI125" s="20">
        <v>26</v>
      </c>
      <c r="BJ125" s="20">
        <v>5</v>
      </c>
      <c r="BK125" s="20">
        <v>0</v>
      </c>
      <c r="BL125" s="20" t="s">
        <v>308</v>
      </c>
      <c r="BM125" s="20" t="s">
        <v>309</v>
      </c>
      <c r="BN125" s="71">
        <f t="shared" si="97"/>
        <v>28</v>
      </c>
      <c r="BO125" s="123">
        <f t="shared" si="98"/>
        <v>27</v>
      </c>
      <c r="BP125" s="71">
        <f t="shared" si="99"/>
        <v>22</v>
      </c>
      <c r="BQ125" s="138">
        <v>344</v>
      </c>
      <c r="BR125" s="138">
        <v>546</v>
      </c>
      <c r="BS125" s="62"/>
      <c r="BT125" s="62"/>
      <c r="BU125" s="62"/>
    </row>
    <row r="126" spans="1:73" s="63" customFormat="1" ht="19.5" thickBot="1" x14ac:dyDescent="0.35">
      <c r="A126" s="67" t="s">
        <v>79</v>
      </c>
      <c r="B126" s="67" t="s">
        <v>80</v>
      </c>
      <c r="C126" s="129" t="s">
        <v>91</v>
      </c>
      <c r="D126" s="331">
        <v>31330</v>
      </c>
      <c r="E126" s="148"/>
      <c r="F126" s="16">
        <v>111.9</v>
      </c>
      <c r="G126" s="18">
        <f t="shared" si="75"/>
        <v>10</v>
      </c>
      <c r="H126" s="117">
        <f t="shared" si="76"/>
        <v>3</v>
      </c>
      <c r="I126" s="68" t="s">
        <v>283</v>
      </c>
      <c r="J126" s="69">
        <f t="shared" si="77"/>
        <v>8</v>
      </c>
      <c r="K126" s="17">
        <v>8</v>
      </c>
      <c r="L126" s="17">
        <v>2</v>
      </c>
      <c r="M126" s="17">
        <v>0</v>
      </c>
      <c r="N126" s="17">
        <v>0</v>
      </c>
      <c r="O126" s="17">
        <v>0</v>
      </c>
      <c r="P126" s="17">
        <v>0</v>
      </c>
      <c r="Q126" s="17">
        <v>0</v>
      </c>
      <c r="R126" s="17">
        <v>0</v>
      </c>
      <c r="S126" s="17">
        <v>0</v>
      </c>
      <c r="T126" s="17">
        <v>0</v>
      </c>
      <c r="U126" s="17">
        <v>0</v>
      </c>
      <c r="V126" s="157">
        <v>15315</v>
      </c>
      <c r="W126" s="157">
        <v>15315</v>
      </c>
      <c r="X126" s="84">
        <v>7</v>
      </c>
      <c r="Y126" s="84">
        <v>0</v>
      </c>
      <c r="Z126" s="84">
        <v>0</v>
      </c>
      <c r="AA126" s="168">
        <v>2</v>
      </c>
      <c r="AB126" s="168">
        <v>0</v>
      </c>
      <c r="AC126" s="168">
        <v>0</v>
      </c>
      <c r="AD126" s="88">
        <v>1</v>
      </c>
      <c r="AE126" s="88">
        <v>0</v>
      </c>
      <c r="AF126" s="88">
        <v>0</v>
      </c>
      <c r="AG126" s="80">
        <v>0</v>
      </c>
      <c r="AH126" s="89">
        <f t="shared" si="78"/>
        <v>10</v>
      </c>
      <c r="AI126" s="13">
        <f t="shared" si="79"/>
        <v>459.45</v>
      </c>
      <c r="AJ126" s="13">
        <f t="shared" si="80"/>
        <v>210</v>
      </c>
      <c r="AK126" s="18">
        <v>4</v>
      </c>
      <c r="AL126" s="13">
        <v>206</v>
      </c>
      <c r="AM126" s="50">
        <f t="shared" si="81"/>
        <v>13.783499999999998</v>
      </c>
      <c r="AN126" s="104">
        <f t="shared" si="82"/>
        <v>4.1350499999999997</v>
      </c>
      <c r="AO126" s="102">
        <f t="shared" si="83"/>
        <v>2.3431949999999997</v>
      </c>
      <c r="AP126" s="159">
        <f t="shared" si="84"/>
        <v>54.293176624224614</v>
      </c>
      <c r="AQ126" s="18">
        <f t="shared" si="85"/>
        <v>5</v>
      </c>
      <c r="AR126" s="117">
        <f t="shared" si="86"/>
        <v>8</v>
      </c>
      <c r="AS126" s="19">
        <f t="shared" si="87"/>
        <v>45.706823375775386</v>
      </c>
      <c r="AT126" s="107">
        <f t="shared" si="88"/>
        <v>64.672023619533974</v>
      </c>
      <c r="AU126" s="100">
        <f t="shared" si="89"/>
        <v>22.342802425789976</v>
      </c>
      <c r="AV126" s="276">
        <f t="shared" si="90"/>
        <v>31.918289179699968</v>
      </c>
      <c r="AW126" s="48">
        <f t="shared" si="91"/>
        <v>50.645909323209807</v>
      </c>
      <c r="AX126" s="18">
        <f t="shared" si="92"/>
        <v>5</v>
      </c>
      <c r="AY126" s="117">
        <f t="shared" si="93"/>
        <v>8</v>
      </c>
      <c r="AZ126" s="151">
        <v>4</v>
      </c>
      <c r="BA126" s="21">
        <f t="shared" si="94"/>
        <v>12.767315671879988</v>
      </c>
      <c r="BB126" s="155">
        <v>1</v>
      </c>
      <c r="BC126" s="36"/>
      <c r="BD126" s="20">
        <v>3</v>
      </c>
      <c r="BE126" s="20">
        <f t="shared" si="95"/>
        <v>24</v>
      </c>
      <c r="BF126" s="20">
        <v>2</v>
      </c>
      <c r="BG126" s="20">
        <f t="shared" si="96"/>
        <v>16</v>
      </c>
      <c r="BH126" s="20">
        <v>1</v>
      </c>
      <c r="BI126" s="20">
        <v>30</v>
      </c>
      <c r="BJ126" s="20">
        <v>0</v>
      </c>
      <c r="BK126" s="20">
        <v>0</v>
      </c>
      <c r="BL126" s="20" t="s">
        <v>308</v>
      </c>
      <c r="BM126" s="20" t="s">
        <v>357</v>
      </c>
      <c r="BN126" s="71">
        <f t="shared" si="97"/>
        <v>28</v>
      </c>
      <c r="BO126" s="123">
        <f t="shared" si="98"/>
        <v>27</v>
      </c>
      <c r="BP126" s="71">
        <f t="shared" si="99"/>
        <v>27</v>
      </c>
      <c r="BQ126" s="138">
        <v>124</v>
      </c>
      <c r="BR126" s="138">
        <v>228</v>
      </c>
    </row>
    <row r="127" spans="1:73" s="63" customFormat="1" ht="19.5" thickBot="1" x14ac:dyDescent="0.35">
      <c r="A127" s="67" t="s">
        <v>216</v>
      </c>
      <c r="B127" s="67" t="s">
        <v>228</v>
      </c>
      <c r="C127" s="129" t="s">
        <v>235</v>
      </c>
      <c r="D127" s="331">
        <v>14887</v>
      </c>
      <c r="E127" s="148"/>
      <c r="F127" s="20">
        <v>388.6</v>
      </c>
      <c r="G127" s="18">
        <f t="shared" si="75"/>
        <v>10</v>
      </c>
      <c r="H127" s="117">
        <f t="shared" si="76"/>
        <v>3</v>
      </c>
      <c r="I127" s="68" t="s">
        <v>285</v>
      </c>
      <c r="J127" s="69">
        <f t="shared" si="77"/>
        <v>3</v>
      </c>
      <c r="K127" s="17">
        <v>2</v>
      </c>
      <c r="L127" s="17">
        <v>1</v>
      </c>
      <c r="M127" s="17">
        <v>0</v>
      </c>
      <c r="N127" s="17">
        <v>0</v>
      </c>
      <c r="O127" s="17">
        <v>0</v>
      </c>
      <c r="P127" s="17">
        <v>0</v>
      </c>
      <c r="Q127" s="17">
        <v>0</v>
      </c>
      <c r="R127" s="17">
        <v>0</v>
      </c>
      <c r="S127" s="17">
        <v>0</v>
      </c>
      <c r="T127" s="17">
        <v>0</v>
      </c>
      <c r="U127" s="17">
        <v>0</v>
      </c>
      <c r="V127" s="157">
        <v>6060</v>
      </c>
      <c r="W127" s="157">
        <v>6060</v>
      </c>
      <c r="X127" s="84">
        <v>3</v>
      </c>
      <c r="Y127" s="84">
        <v>0</v>
      </c>
      <c r="Z127" s="84">
        <v>0</v>
      </c>
      <c r="AA127" s="168">
        <v>0</v>
      </c>
      <c r="AB127" s="168">
        <v>0</v>
      </c>
      <c r="AC127" s="168">
        <v>0</v>
      </c>
      <c r="AD127" s="88">
        <v>2</v>
      </c>
      <c r="AE127" s="88">
        <v>0</v>
      </c>
      <c r="AF127" s="88">
        <v>0</v>
      </c>
      <c r="AG127" s="80">
        <v>0</v>
      </c>
      <c r="AH127" s="89">
        <f t="shared" si="78"/>
        <v>5</v>
      </c>
      <c r="AI127" s="13">
        <f t="shared" si="79"/>
        <v>181.8</v>
      </c>
      <c r="AJ127" s="13">
        <f t="shared" si="80"/>
        <v>84</v>
      </c>
      <c r="AK127" s="18">
        <v>2</v>
      </c>
      <c r="AL127" s="13">
        <v>82</v>
      </c>
      <c r="AM127" s="50">
        <f t="shared" si="81"/>
        <v>5.4540000000000006</v>
      </c>
      <c r="AN127" s="104">
        <f t="shared" si="82"/>
        <v>1.6362000000000001</v>
      </c>
      <c r="AO127" s="102">
        <f t="shared" si="83"/>
        <v>0.92718000000000023</v>
      </c>
      <c r="AP127" s="159">
        <f t="shared" si="84"/>
        <v>53.795379537953799</v>
      </c>
      <c r="AQ127" s="18">
        <f t="shared" si="85"/>
        <v>5</v>
      </c>
      <c r="AR127" s="117">
        <f t="shared" si="86"/>
        <v>8</v>
      </c>
      <c r="AS127" s="19">
        <f t="shared" si="87"/>
        <v>46.204620462046201</v>
      </c>
      <c r="AT127" s="107">
        <f t="shared" si="88"/>
        <v>53.854906965809107</v>
      </c>
      <c r="AU127" s="100">
        <f t="shared" si="89"/>
        <v>20.151810304292333</v>
      </c>
      <c r="AV127" s="276">
        <f t="shared" si="90"/>
        <v>33.586350507153895</v>
      </c>
      <c r="AW127" s="48">
        <f t="shared" si="91"/>
        <v>37.635486904699547</v>
      </c>
      <c r="AX127" s="18">
        <f t="shared" si="92"/>
        <v>3</v>
      </c>
      <c r="AY127" s="117">
        <f t="shared" si="93"/>
        <v>3</v>
      </c>
      <c r="AZ127" s="151">
        <v>3</v>
      </c>
      <c r="BA127" s="21">
        <f t="shared" si="94"/>
        <v>20.151810304292333</v>
      </c>
      <c r="BB127" s="20">
        <v>1</v>
      </c>
      <c r="BC127" s="36"/>
      <c r="BD127" s="20">
        <v>1</v>
      </c>
      <c r="BE127" s="20">
        <f t="shared" si="95"/>
        <v>8</v>
      </c>
      <c r="BF127" s="20">
        <v>9</v>
      </c>
      <c r="BG127" s="20">
        <f t="shared" si="96"/>
        <v>72</v>
      </c>
      <c r="BH127" s="20">
        <v>2</v>
      </c>
      <c r="BI127" s="20">
        <v>9</v>
      </c>
      <c r="BJ127" s="20">
        <v>5</v>
      </c>
      <c r="BK127" s="20">
        <v>0</v>
      </c>
      <c r="BL127" s="20" t="s">
        <v>308</v>
      </c>
      <c r="BM127" s="20" t="s">
        <v>309</v>
      </c>
      <c r="BN127" s="71">
        <f t="shared" si="97"/>
        <v>26</v>
      </c>
      <c r="BO127" s="123">
        <f t="shared" si="98"/>
        <v>22</v>
      </c>
      <c r="BP127" s="71">
        <f t="shared" si="99"/>
        <v>17</v>
      </c>
      <c r="BQ127" s="138">
        <v>43</v>
      </c>
      <c r="BR127" s="138">
        <v>89</v>
      </c>
      <c r="BS127" s="62"/>
      <c r="BT127" s="62"/>
      <c r="BU127" s="62"/>
    </row>
    <row r="128" spans="1:73" s="63" customFormat="1" ht="19.5" thickBot="1" x14ac:dyDescent="0.35">
      <c r="A128" s="67" t="s">
        <v>79</v>
      </c>
      <c r="B128" s="67" t="s">
        <v>93</v>
      </c>
      <c r="C128" s="129" t="s">
        <v>106</v>
      </c>
      <c r="D128" s="331">
        <v>18376</v>
      </c>
      <c r="E128" s="148"/>
      <c r="F128" s="16">
        <v>103.4</v>
      </c>
      <c r="G128" s="18">
        <f t="shared" si="75"/>
        <v>10</v>
      </c>
      <c r="H128" s="117">
        <f t="shared" si="76"/>
        <v>3</v>
      </c>
      <c r="I128" s="68" t="s">
        <v>284</v>
      </c>
      <c r="J128" s="69">
        <f t="shared" si="77"/>
        <v>5</v>
      </c>
      <c r="K128" s="17">
        <v>3</v>
      </c>
      <c r="L128" s="17">
        <v>0</v>
      </c>
      <c r="M128" s="17">
        <v>0</v>
      </c>
      <c r="N128" s="17">
        <v>0</v>
      </c>
      <c r="O128" s="17">
        <v>0</v>
      </c>
      <c r="P128" s="17">
        <v>0</v>
      </c>
      <c r="Q128" s="17">
        <v>0</v>
      </c>
      <c r="R128" s="17">
        <v>0</v>
      </c>
      <c r="S128" s="17">
        <v>0</v>
      </c>
      <c r="T128" s="17">
        <v>0</v>
      </c>
      <c r="U128" s="17">
        <v>0</v>
      </c>
      <c r="V128" s="157">
        <v>9947</v>
      </c>
      <c r="W128" s="157">
        <v>9947</v>
      </c>
      <c r="X128" s="84">
        <v>3</v>
      </c>
      <c r="Y128" s="84">
        <v>0</v>
      </c>
      <c r="Z128" s="84">
        <v>0</v>
      </c>
      <c r="AA128" s="168">
        <v>1</v>
      </c>
      <c r="AB128" s="168">
        <v>0</v>
      </c>
      <c r="AC128" s="168">
        <v>0</v>
      </c>
      <c r="AD128" s="88">
        <v>2</v>
      </c>
      <c r="AE128" s="88">
        <v>0</v>
      </c>
      <c r="AF128" s="88">
        <v>0</v>
      </c>
      <c r="AG128" s="80">
        <v>0</v>
      </c>
      <c r="AH128" s="89">
        <f t="shared" si="78"/>
        <v>6</v>
      </c>
      <c r="AI128" s="13">
        <f t="shared" si="79"/>
        <v>298.41000000000003</v>
      </c>
      <c r="AJ128" s="13">
        <f t="shared" si="80"/>
        <v>139</v>
      </c>
      <c r="AK128" s="18">
        <v>3</v>
      </c>
      <c r="AL128" s="13">
        <v>136</v>
      </c>
      <c r="AM128" s="50">
        <f t="shared" si="81"/>
        <v>8.952300000000001</v>
      </c>
      <c r="AN128" s="104">
        <f t="shared" si="82"/>
        <v>2.6856900000000001</v>
      </c>
      <c r="AO128" s="102">
        <f t="shared" si="83"/>
        <v>1.5218910000000003</v>
      </c>
      <c r="AP128" s="159">
        <f t="shared" si="84"/>
        <v>53.419791561944976</v>
      </c>
      <c r="AQ128" s="18">
        <f t="shared" si="85"/>
        <v>5</v>
      </c>
      <c r="AR128" s="117">
        <f t="shared" si="86"/>
        <v>8</v>
      </c>
      <c r="AS128" s="19">
        <f t="shared" si="87"/>
        <v>46.580208438055024</v>
      </c>
      <c r="AT128" s="107">
        <f t="shared" si="88"/>
        <v>71.614502612102754</v>
      </c>
      <c r="AU128" s="100">
        <f t="shared" si="89"/>
        <v>16.325642141924249</v>
      </c>
      <c r="AV128" s="276">
        <f t="shared" si="90"/>
        <v>32.651284283848497</v>
      </c>
      <c r="AW128" s="48">
        <f t="shared" si="91"/>
        <v>54.406882554637093</v>
      </c>
      <c r="AX128" s="18">
        <f t="shared" si="92"/>
        <v>5</v>
      </c>
      <c r="AY128" s="117">
        <f t="shared" si="93"/>
        <v>8</v>
      </c>
      <c r="AZ128" s="151">
        <v>4</v>
      </c>
      <c r="BA128" s="21">
        <f t="shared" si="94"/>
        <v>21.767522855898999</v>
      </c>
      <c r="BB128" s="155">
        <v>1</v>
      </c>
      <c r="BC128" s="36"/>
      <c r="BD128" s="20">
        <v>2</v>
      </c>
      <c r="BE128" s="20">
        <f t="shared" si="95"/>
        <v>16</v>
      </c>
      <c r="BF128" s="20">
        <v>18</v>
      </c>
      <c r="BG128" s="20">
        <f t="shared" si="96"/>
        <v>144</v>
      </c>
      <c r="BH128" s="20">
        <v>1</v>
      </c>
      <c r="BI128" s="20">
        <v>12</v>
      </c>
      <c r="BJ128" s="20">
        <v>10</v>
      </c>
      <c r="BK128" s="20">
        <v>0</v>
      </c>
      <c r="BL128" s="20" t="s">
        <v>308</v>
      </c>
      <c r="BM128" s="20" t="s">
        <v>357</v>
      </c>
      <c r="BN128" s="70">
        <f t="shared" si="97"/>
        <v>35</v>
      </c>
      <c r="BO128" s="123">
        <f t="shared" si="98"/>
        <v>34</v>
      </c>
      <c r="BP128" s="71">
        <f t="shared" si="99"/>
        <v>24</v>
      </c>
      <c r="BQ128" s="138">
        <v>95</v>
      </c>
      <c r="BR128" s="138">
        <v>115</v>
      </c>
    </row>
    <row r="129" spans="1:73" s="63" customFormat="1" ht="19.5" thickBot="1" x14ac:dyDescent="0.35">
      <c r="A129" s="67" t="s">
        <v>216</v>
      </c>
      <c r="B129" s="67" t="s">
        <v>217</v>
      </c>
      <c r="C129" s="129" t="s">
        <v>223</v>
      </c>
      <c r="D129" s="331">
        <v>43123</v>
      </c>
      <c r="E129" s="148"/>
      <c r="F129" s="20">
        <v>72.900000000000006</v>
      </c>
      <c r="G129" s="18">
        <f t="shared" si="75"/>
        <v>5</v>
      </c>
      <c r="H129" s="117">
        <f t="shared" si="76"/>
        <v>0</v>
      </c>
      <c r="I129" s="68" t="s">
        <v>284</v>
      </c>
      <c r="J129" s="69">
        <f t="shared" si="77"/>
        <v>5</v>
      </c>
      <c r="K129" s="17">
        <v>11</v>
      </c>
      <c r="L129" s="17">
        <v>1</v>
      </c>
      <c r="M129" s="17">
        <v>1</v>
      </c>
      <c r="N129" s="17">
        <v>1</v>
      </c>
      <c r="O129" s="17">
        <v>1</v>
      </c>
      <c r="P129" s="17">
        <v>1</v>
      </c>
      <c r="Q129" s="17">
        <v>0</v>
      </c>
      <c r="R129" s="17">
        <v>0</v>
      </c>
      <c r="S129" s="17">
        <v>0</v>
      </c>
      <c r="T129" s="17">
        <v>0</v>
      </c>
      <c r="U129" s="17">
        <v>0</v>
      </c>
      <c r="V129" s="157">
        <v>34659</v>
      </c>
      <c r="W129" s="157">
        <v>34659</v>
      </c>
      <c r="X129" s="84">
        <v>3</v>
      </c>
      <c r="Y129" s="84">
        <v>0</v>
      </c>
      <c r="Z129" s="84">
        <v>6</v>
      </c>
      <c r="AA129" s="168">
        <v>0</v>
      </c>
      <c r="AB129" s="168">
        <v>0</v>
      </c>
      <c r="AC129" s="168">
        <v>0</v>
      </c>
      <c r="AD129" s="88">
        <v>1</v>
      </c>
      <c r="AE129" s="88">
        <v>1</v>
      </c>
      <c r="AF129" s="88">
        <v>0</v>
      </c>
      <c r="AG129" s="80">
        <v>0</v>
      </c>
      <c r="AH129" s="89">
        <f t="shared" si="78"/>
        <v>11</v>
      </c>
      <c r="AI129" s="13">
        <f t="shared" si="79"/>
        <v>1039.77</v>
      </c>
      <c r="AJ129" s="13">
        <f t="shared" si="80"/>
        <v>487</v>
      </c>
      <c r="AK129" s="18">
        <v>8</v>
      </c>
      <c r="AL129" s="13">
        <v>479</v>
      </c>
      <c r="AM129" s="50">
        <f t="shared" si="81"/>
        <v>31.193100000000001</v>
      </c>
      <c r="AN129" s="104">
        <f t="shared" si="82"/>
        <v>9.3579299999999996</v>
      </c>
      <c r="AO129" s="102">
        <f t="shared" si="83"/>
        <v>5.3028269999999997</v>
      </c>
      <c r="AP129" s="159">
        <f t="shared" si="84"/>
        <v>53.162718678169206</v>
      </c>
      <c r="AQ129" s="18">
        <f t="shared" si="85"/>
        <v>5</v>
      </c>
      <c r="AR129" s="117">
        <f t="shared" si="86"/>
        <v>8</v>
      </c>
      <c r="AS129" s="19">
        <f t="shared" si="87"/>
        <v>46.837281321830794</v>
      </c>
      <c r="AT129" s="107">
        <f t="shared" si="88"/>
        <v>106.33271572014934</v>
      </c>
      <c r="AU129" s="100">
        <f t="shared" si="89"/>
        <v>20.870533126173967</v>
      </c>
      <c r="AV129" s="276">
        <f t="shared" si="90"/>
        <v>25.508429376434851</v>
      </c>
      <c r="AW129" s="48">
        <f t="shared" si="91"/>
        <v>76.010742127974098</v>
      </c>
      <c r="AX129" s="18">
        <f t="shared" si="92"/>
        <v>8</v>
      </c>
      <c r="AY129" s="117">
        <f t="shared" si="93"/>
        <v>20</v>
      </c>
      <c r="AZ129" s="151">
        <v>6</v>
      </c>
      <c r="BA129" s="21">
        <f t="shared" si="94"/>
        <v>13.913688750782644</v>
      </c>
      <c r="BB129" s="20">
        <v>2</v>
      </c>
      <c r="BC129" s="36"/>
      <c r="BD129" s="20">
        <v>16</v>
      </c>
      <c r="BE129" s="20">
        <f t="shared" si="95"/>
        <v>128</v>
      </c>
      <c r="BF129" s="20">
        <v>20</v>
      </c>
      <c r="BG129" s="20">
        <f t="shared" si="96"/>
        <v>160</v>
      </c>
      <c r="BH129" s="20">
        <v>11</v>
      </c>
      <c r="BI129" s="20">
        <v>34</v>
      </c>
      <c r="BJ129" s="20">
        <v>0</v>
      </c>
      <c r="BK129" s="20">
        <v>15</v>
      </c>
      <c r="BL129" s="20" t="s">
        <v>308</v>
      </c>
      <c r="BM129" s="20" t="s">
        <v>309</v>
      </c>
      <c r="BN129" s="76">
        <f t="shared" si="97"/>
        <v>23</v>
      </c>
      <c r="BO129" s="122">
        <f t="shared" si="98"/>
        <v>33</v>
      </c>
      <c r="BP129" s="71">
        <f t="shared" si="99"/>
        <v>48</v>
      </c>
      <c r="BQ129" s="138">
        <v>327</v>
      </c>
      <c r="BR129" s="138">
        <v>438</v>
      </c>
      <c r="BS129" s="62"/>
      <c r="BT129" s="62"/>
      <c r="BU129" s="62"/>
    </row>
    <row r="130" spans="1:73" s="63" customFormat="1" ht="19.5" thickBot="1" x14ac:dyDescent="0.35">
      <c r="A130" s="67" t="s">
        <v>124</v>
      </c>
      <c r="B130" s="67" t="s">
        <v>145</v>
      </c>
      <c r="C130" s="129" t="s">
        <v>147</v>
      </c>
      <c r="D130" s="331">
        <v>8535</v>
      </c>
      <c r="E130" s="148"/>
      <c r="F130" s="16">
        <v>140.19999999999999</v>
      </c>
      <c r="G130" s="18">
        <f t="shared" si="75"/>
        <v>10</v>
      </c>
      <c r="H130" s="117">
        <f t="shared" si="76"/>
        <v>3</v>
      </c>
      <c r="I130" s="68" t="s">
        <v>284</v>
      </c>
      <c r="J130" s="69">
        <f t="shared" si="77"/>
        <v>5</v>
      </c>
      <c r="K130" s="17">
        <v>2</v>
      </c>
      <c r="L130" s="17">
        <v>0</v>
      </c>
      <c r="M130" s="17">
        <v>0</v>
      </c>
      <c r="N130" s="17">
        <v>0</v>
      </c>
      <c r="O130" s="17">
        <v>0</v>
      </c>
      <c r="P130" s="17">
        <v>0</v>
      </c>
      <c r="Q130" s="17">
        <v>0</v>
      </c>
      <c r="R130" s="17">
        <v>0</v>
      </c>
      <c r="S130" s="17">
        <v>0</v>
      </c>
      <c r="T130" s="17">
        <v>0</v>
      </c>
      <c r="U130" s="17">
        <v>0</v>
      </c>
      <c r="V130" s="157">
        <v>5600</v>
      </c>
      <c r="W130" s="157">
        <v>5600</v>
      </c>
      <c r="X130" s="84">
        <v>1</v>
      </c>
      <c r="Y130" s="84">
        <v>0</v>
      </c>
      <c r="Z130" s="84">
        <v>0</v>
      </c>
      <c r="AA130" s="168">
        <v>0</v>
      </c>
      <c r="AB130" s="168">
        <v>0</v>
      </c>
      <c r="AC130" s="168">
        <v>0</v>
      </c>
      <c r="AD130" s="88">
        <v>0</v>
      </c>
      <c r="AE130" s="88">
        <v>0</v>
      </c>
      <c r="AF130" s="88">
        <v>0</v>
      </c>
      <c r="AG130" s="80">
        <v>0</v>
      </c>
      <c r="AH130" s="89">
        <f t="shared" si="78"/>
        <v>1</v>
      </c>
      <c r="AI130" s="13">
        <f t="shared" si="79"/>
        <v>168</v>
      </c>
      <c r="AJ130" s="13">
        <f t="shared" si="80"/>
        <v>80</v>
      </c>
      <c r="AK130" s="18">
        <v>2</v>
      </c>
      <c r="AL130" s="13">
        <v>78</v>
      </c>
      <c r="AM130" s="50">
        <f t="shared" si="81"/>
        <v>5.04</v>
      </c>
      <c r="AN130" s="104">
        <f t="shared" si="82"/>
        <v>1.5119999999999998</v>
      </c>
      <c r="AO130" s="102">
        <f t="shared" si="83"/>
        <v>0.85680000000000012</v>
      </c>
      <c r="AP130" s="159">
        <f t="shared" si="84"/>
        <v>52.380952380952387</v>
      </c>
      <c r="AQ130" s="18">
        <f t="shared" si="85"/>
        <v>5</v>
      </c>
      <c r="AR130" s="117">
        <f t="shared" si="86"/>
        <v>8</v>
      </c>
      <c r="AS130" s="19">
        <f t="shared" si="87"/>
        <v>47.619047619047613</v>
      </c>
      <c r="AT130" s="107">
        <f t="shared" si="88"/>
        <v>86.804920913884004</v>
      </c>
      <c r="AU130" s="100">
        <f t="shared" si="89"/>
        <v>11.716461628588167</v>
      </c>
      <c r="AV130" s="277">
        <f t="shared" si="90"/>
        <v>11.716461628588167</v>
      </c>
      <c r="AW130" s="48">
        <f t="shared" si="91"/>
        <v>86.502537522945687</v>
      </c>
      <c r="AX130" s="18">
        <f t="shared" si="92"/>
        <v>8</v>
      </c>
      <c r="AY130" s="117">
        <f t="shared" si="93"/>
        <v>20</v>
      </c>
      <c r="AZ130" s="151">
        <v>0</v>
      </c>
      <c r="BA130" s="21">
        <f t="shared" si="94"/>
        <v>0</v>
      </c>
      <c r="BB130" s="20">
        <v>1</v>
      </c>
      <c r="BC130" s="36"/>
      <c r="BD130" s="20">
        <v>4</v>
      </c>
      <c r="BE130" s="20">
        <f t="shared" si="95"/>
        <v>32</v>
      </c>
      <c r="BF130" s="20">
        <v>5</v>
      </c>
      <c r="BG130" s="20">
        <f t="shared" si="96"/>
        <v>40</v>
      </c>
      <c r="BH130" s="28">
        <v>1</v>
      </c>
      <c r="BI130" s="28">
        <v>7</v>
      </c>
      <c r="BJ130" s="28">
        <v>10</v>
      </c>
      <c r="BK130" s="20">
        <v>0</v>
      </c>
      <c r="BL130" s="28" t="s">
        <v>308</v>
      </c>
      <c r="BM130" s="28" t="s">
        <v>308</v>
      </c>
      <c r="BN130" s="70">
        <f t="shared" si="97"/>
        <v>38</v>
      </c>
      <c r="BO130" s="120">
        <f t="shared" si="98"/>
        <v>46</v>
      </c>
      <c r="BP130" s="71">
        <f t="shared" si="99"/>
        <v>36</v>
      </c>
      <c r="BQ130" s="138">
        <v>94</v>
      </c>
      <c r="BR130" s="138">
        <v>142</v>
      </c>
      <c r="BS130" s="62"/>
      <c r="BT130" s="62"/>
      <c r="BU130" s="62"/>
    </row>
    <row r="131" spans="1:73" s="63" customFormat="1" ht="19.5" thickBot="1" x14ac:dyDescent="0.35">
      <c r="A131" s="67" t="s">
        <v>124</v>
      </c>
      <c r="B131" s="67" t="s">
        <v>192</v>
      </c>
      <c r="C131" s="129" t="s">
        <v>198</v>
      </c>
      <c r="D131" s="331">
        <v>20098</v>
      </c>
      <c r="E131" s="148"/>
      <c r="F131" s="22">
        <v>547</v>
      </c>
      <c r="G131" s="18">
        <f t="shared" si="75"/>
        <v>10</v>
      </c>
      <c r="H131" s="117">
        <f t="shared" si="76"/>
        <v>5</v>
      </c>
      <c r="I131" s="68" t="s">
        <v>284</v>
      </c>
      <c r="J131" s="69">
        <f t="shared" si="77"/>
        <v>5</v>
      </c>
      <c r="K131" s="17">
        <v>1</v>
      </c>
      <c r="L131" s="17">
        <v>1</v>
      </c>
      <c r="M131" s="17">
        <v>0</v>
      </c>
      <c r="N131" s="17">
        <v>1</v>
      </c>
      <c r="O131" s="17">
        <v>1</v>
      </c>
      <c r="P131" s="17">
        <v>0</v>
      </c>
      <c r="Q131" s="17">
        <v>0</v>
      </c>
      <c r="R131" s="17">
        <v>1</v>
      </c>
      <c r="S131" s="17">
        <v>0</v>
      </c>
      <c r="T131" s="17">
        <v>0</v>
      </c>
      <c r="U131" s="17">
        <v>0</v>
      </c>
      <c r="V131" s="157">
        <v>11371</v>
      </c>
      <c r="W131" s="157">
        <v>11371</v>
      </c>
      <c r="X131" s="84">
        <v>0</v>
      </c>
      <c r="Y131" s="84">
        <v>0</v>
      </c>
      <c r="Z131" s="84">
        <v>1</v>
      </c>
      <c r="AA131" s="168">
        <v>0</v>
      </c>
      <c r="AB131" s="168">
        <v>0</v>
      </c>
      <c r="AC131" s="168">
        <v>0</v>
      </c>
      <c r="AD131" s="88">
        <v>0</v>
      </c>
      <c r="AE131" s="88">
        <v>0</v>
      </c>
      <c r="AF131" s="88">
        <v>0</v>
      </c>
      <c r="AG131" s="80">
        <v>0</v>
      </c>
      <c r="AH131" s="89">
        <f t="shared" si="78"/>
        <v>1</v>
      </c>
      <c r="AI131" s="13">
        <f t="shared" si="79"/>
        <v>341.13</v>
      </c>
      <c r="AJ131" s="13">
        <f t="shared" si="80"/>
        <v>163</v>
      </c>
      <c r="AK131" s="18">
        <v>2</v>
      </c>
      <c r="AL131" s="13">
        <v>161</v>
      </c>
      <c r="AM131" s="50">
        <f t="shared" si="81"/>
        <v>10.2339</v>
      </c>
      <c r="AN131" s="104">
        <f t="shared" si="82"/>
        <v>3.0701700000000001</v>
      </c>
      <c r="AO131" s="102">
        <f t="shared" si="83"/>
        <v>1.7397630000000002</v>
      </c>
      <c r="AP131" s="159">
        <f t="shared" si="84"/>
        <v>52.217629642658224</v>
      </c>
      <c r="AQ131" s="18">
        <f t="shared" si="85"/>
        <v>5</v>
      </c>
      <c r="AR131" s="117">
        <f t="shared" si="86"/>
        <v>8</v>
      </c>
      <c r="AS131" s="19">
        <f t="shared" si="87"/>
        <v>47.782370357341776</v>
      </c>
      <c r="AT131" s="107">
        <f t="shared" si="88"/>
        <v>74.852388297343012</v>
      </c>
      <c r="AU131" s="100">
        <f t="shared" si="89"/>
        <v>4.9756194646233451</v>
      </c>
      <c r="AV131" s="277">
        <f t="shared" si="90"/>
        <v>4.9756194646233451</v>
      </c>
      <c r="AW131" s="48">
        <f t="shared" si="91"/>
        <v>93.352757904185708</v>
      </c>
      <c r="AX131" s="18">
        <f t="shared" si="92"/>
        <v>8</v>
      </c>
      <c r="AY131" s="117">
        <f t="shared" si="93"/>
        <v>20</v>
      </c>
      <c r="AZ131" s="151">
        <v>0</v>
      </c>
      <c r="BA131" s="21">
        <f t="shared" si="94"/>
        <v>0</v>
      </c>
      <c r="BB131" s="20">
        <v>1</v>
      </c>
      <c r="BC131" s="36"/>
      <c r="BD131" s="20">
        <v>1</v>
      </c>
      <c r="BE131" s="20">
        <f t="shared" si="95"/>
        <v>8</v>
      </c>
      <c r="BF131" s="20">
        <v>4</v>
      </c>
      <c r="BG131" s="20">
        <f t="shared" si="96"/>
        <v>32</v>
      </c>
      <c r="BH131" s="20">
        <v>1</v>
      </c>
      <c r="BI131" s="20">
        <v>10</v>
      </c>
      <c r="BJ131" s="20">
        <v>10</v>
      </c>
      <c r="BK131" s="20">
        <v>0</v>
      </c>
      <c r="BL131" s="20" t="s">
        <v>308</v>
      </c>
      <c r="BM131" s="20" t="s">
        <v>309</v>
      </c>
      <c r="BN131" s="70">
        <f t="shared" si="97"/>
        <v>38</v>
      </c>
      <c r="BO131" s="123">
        <f t="shared" si="98"/>
        <v>48</v>
      </c>
      <c r="BP131" s="71">
        <f t="shared" si="99"/>
        <v>38</v>
      </c>
      <c r="BQ131" s="138">
        <v>124</v>
      </c>
      <c r="BR131" s="138">
        <v>166</v>
      </c>
    </row>
    <row r="132" spans="1:73" s="63" customFormat="1" ht="19.5" thickBot="1" x14ac:dyDescent="0.35">
      <c r="A132" s="67" t="s">
        <v>124</v>
      </c>
      <c r="B132" s="67" t="s">
        <v>125</v>
      </c>
      <c r="C132" s="129" t="s">
        <v>134</v>
      </c>
      <c r="D132" s="331">
        <v>36544</v>
      </c>
      <c r="E132" s="148"/>
      <c r="F132" s="16">
        <v>253.2</v>
      </c>
      <c r="G132" s="18">
        <f t="shared" si="75"/>
        <v>10</v>
      </c>
      <c r="H132" s="117">
        <f t="shared" si="76"/>
        <v>3</v>
      </c>
      <c r="I132" s="68" t="s">
        <v>285</v>
      </c>
      <c r="J132" s="69">
        <f t="shared" si="77"/>
        <v>3</v>
      </c>
      <c r="K132" s="17">
        <v>6</v>
      </c>
      <c r="L132" s="17">
        <v>1</v>
      </c>
      <c r="M132" s="17">
        <v>3</v>
      </c>
      <c r="N132" s="17">
        <v>1</v>
      </c>
      <c r="O132" s="17">
        <v>1</v>
      </c>
      <c r="P132" s="17">
        <v>0</v>
      </c>
      <c r="Q132" s="17">
        <v>0</v>
      </c>
      <c r="R132" s="17">
        <v>0</v>
      </c>
      <c r="S132" s="17">
        <v>0</v>
      </c>
      <c r="T132" s="17">
        <v>0</v>
      </c>
      <c r="U132" s="17">
        <v>0</v>
      </c>
      <c r="V132" s="157">
        <v>29738</v>
      </c>
      <c r="W132" s="157">
        <v>29738</v>
      </c>
      <c r="X132" s="84">
        <v>0</v>
      </c>
      <c r="Y132" s="84">
        <v>4</v>
      </c>
      <c r="Z132" s="84">
        <v>0</v>
      </c>
      <c r="AA132" s="168">
        <v>0</v>
      </c>
      <c r="AB132" s="168">
        <v>0</v>
      </c>
      <c r="AC132" s="168">
        <v>0</v>
      </c>
      <c r="AD132" s="88">
        <v>0</v>
      </c>
      <c r="AE132" s="88">
        <v>0</v>
      </c>
      <c r="AF132" s="88">
        <v>0</v>
      </c>
      <c r="AG132" s="80">
        <v>0</v>
      </c>
      <c r="AH132" s="89">
        <f t="shared" si="78"/>
        <v>4</v>
      </c>
      <c r="AI132" s="13">
        <f t="shared" si="79"/>
        <v>892.14</v>
      </c>
      <c r="AJ132" s="13">
        <f t="shared" si="80"/>
        <v>427</v>
      </c>
      <c r="AK132" s="18">
        <v>3</v>
      </c>
      <c r="AL132" s="13">
        <v>424</v>
      </c>
      <c r="AM132" s="50">
        <f t="shared" si="81"/>
        <v>26.764200000000002</v>
      </c>
      <c r="AN132" s="104">
        <f t="shared" si="82"/>
        <v>8.0292600000000007</v>
      </c>
      <c r="AO132" s="102">
        <f t="shared" si="83"/>
        <v>4.5499140000000002</v>
      </c>
      <c r="AP132" s="159">
        <f t="shared" si="84"/>
        <v>52.137556885690586</v>
      </c>
      <c r="AQ132" s="18">
        <f t="shared" si="85"/>
        <v>5</v>
      </c>
      <c r="AR132" s="117">
        <f t="shared" si="86"/>
        <v>8</v>
      </c>
      <c r="AS132" s="19">
        <f t="shared" si="87"/>
        <v>47.862443114309414</v>
      </c>
      <c r="AT132" s="107">
        <f t="shared" si="88"/>
        <v>107.66028349387042</v>
      </c>
      <c r="AU132" s="100">
        <f t="shared" si="89"/>
        <v>10.945709281961472</v>
      </c>
      <c r="AV132" s="277">
        <f t="shared" si="90"/>
        <v>10.945709281961472</v>
      </c>
      <c r="AW132" s="48">
        <f t="shared" si="91"/>
        <v>89.833103790234162</v>
      </c>
      <c r="AX132" s="18">
        <f t="shared" si="92"/>
        <v>8</v>
      </c>
      <c r="AY132" s="117">
        <f t="shared" si="93"/>
        <v>20</v>
      </c>
      <c r="AZ132" s="151">
        <v>1</v>
      </c>
      <c r="BA132" s="21">
        <f t="shared" si="94"/>
        <v>2.736427320490368</v>
      </c>
      <c r="BB132" s="20">
        <v>1</v>
      </c>
      <c r="BC132" s="36"/>
      <c r="BD132" s="20">
        <v>9</v>
      </c>
      <c r="BE132" s="20">
        <f t="shared" si="95"/>
        <v>72</v>
      </c>
      <c r="BF132" s="20">
        <v>12</v>
      </c>
      <c r="BG132" s="20">
        <f t="shared" si="96"/>
        <v>96</v>
      </c>
      <c r="BH132" s="28">
        <v>0</v>
      </c>
      <c r="BI132" s="28">
        <v>11</v>
      </c>
      <c r="BJ132" s="28">
        <v>10</v>
      </c>
      <c r="BK132" s="20">
        <v>15</v>
      </c>
      <c r="BL132" s="28" t="s">
        <v>308</v>
      </c>
      <c r="BM132" s="28" t="s">
        <v>309</v>
      </c>
      <c r="BN132" s="70">
        <f t="shared" si="97"/>
        <v>36</v>
      </c>
      <c r="BO132" s="123">
        <f t="shared" si="98"/>
        <v>44</v>
      </c>
      <c r="BP132" s="70">
        <f t="shared" si="99"/>
        <v>49</v>
      </c>
      <c r="BQ132" s="138">
        <v>381</v>
      </c>
      <c r="BR132" s="138">
        <v>446</v>
      </c>
    </row>
    <row r="133" spans="1:73" s="63" customFormat="1" ht="19.5" thickBot="1" x14ac:dyDescent="0.35">
      <c r="A133" s="67" t="s">
        <v>2</v>
      </c>
      <c r="B133" s="67" t="s">
        <v>3</v>
      </c>
      <c r="C133" s="129" t="s">
        <v>13</v>
      </c>
      <c r="D133" s="331">
        <v>815</v>
      </c>
      <c r="E133" s="148"/>
      <c r="F133" s="16">
        <v>77.900000000000006</v>
      </c>
      <c r="G133" s="18">
        <f t="shared" ref="G133:G164" si="100">IFERROR(IF(F133&lt;10,0,IF(F133&lt;50,3,IF(F133&lt;75,5,IF(F133&lt;100,8,10)))),"")</f>
        <v>8</v>
      </c>
      <c r="H133" s="117">
        <f t="shared" ref="H133:H164" si="101">IFERROR(IF(F133&lt;100,0,IF(F133&lt;500,3,IF(F133&lt;1000,5,IF(F133&lt;2000,8,10)))),"")</f>
        <v>0</v>
      </c>
      <c r="I133" s="68" t="s">
        <v>283</v>
      </c>
      <c r="J133" s="69">
        <f t="shared" ref="J133:J164" si="102">VLOOKUP(I133,ponderacion,2,FALSE)</f>
        <v>8</v>
      </c>
      <c r="K133" s="24">
        <v>1</v>
      </c>
      <c r="L133" s="24">
        <v>0</v>
      </c>
      <c r="M133" s="24">
        <v>0</v>
      </c>
      <c r="N133" s="24">
        <v>0</v>
      </c>
      <c r="O133" s="24">
        <v>0</v>
      </c>
      <c r="P133" s="24">
        <v>0</v>
      </c>
      <c r="Q133" s="24">
        <v>0</v>
      </c>
      <c r="R133" s="17">
        <v>0</v>
      </c>
      <c r="S133" s="24">
        <v>0</v>
      </c>
      <c r="T133" s="24">
        <v>0</v>
      </c>
      <c r="U133" s="24">
        <v>0</v>
      </c>
      <c r="V133" s="157">
        <v>1452</v>
      </c>
      <c r="W133" s="157">
        <v>1452</v>
      </c>
      <c r="X133" s="84">
        <v>0</v>
      </c>
      <c r="Y133" s="84">
        <v>0</v>
      </c>
      <c r="Z133" s="84">
        <v>0</v>
      </c>
      <c r="AA133" s="168">
        <v>0</v>
      </c>
      <c r="AB133" s="168">
        <v>0</v>
      </c>
      <c r="AC133" s="168">
        <v>0</v>
      </c>
      <c r="AD133" s="88">
        <v>0</v>
      </c>
      <c r="AE133" s="88">
        <v>0</v>
      </c>
      <c r="AF133" s="88">
        <v>0</v>
      </c>
      <c r="AG133" s="80">
        <v>0</v>
      </c>
      <c r="AH133" s="89">
        <f t="shared" ref="AH133:AH164" si="103">SUM(X133:AG133)</f>
        <v>0</v>
      </c>
      <c r="AI133" s="13">
        <f t="shared" ref="AI133:AI164" si="104">+(V133*3)/100</f>
        <v>43.56</v>
      </c>
      <c r="AJ133" s="13">
        <f t="shared" ref="AJ133:AJ164" si="105">+AK133+AL133</f>
        <v>21</v>
      </c>
      <c r="AK133" s="18">
        <v>0</v>
      </c>
      <c r="AL133" s="13">
        <v>21</v>
      </c>
      <c r="AM133" s="50">
        <f t="shared" ref="AM133:AM164" si="106">(AI133*3)/100</f>
        <v>1.3068</v>
      </c>
      <c r="AN133" s="104">
        <f t="shared" ref="AN133:AN164" si="107">(AM133*30)/100</f>
        <v>0.39204</v>
      </c>
      <c r="AO133" s="102">
        <f t="shared" ref="AO133:AO164" si="108">(AM133*17)/100</f>
        <v>0.22215599999999999</v>
      </c>
      <c r="AP133" s="159">
        <f t="shared" ref="AP133:AP164" si="109">IFERROR(((AI133-AJ133)/AI133)*100,"")</f>
        <v>51.790633608815426</v>
      </c>
      <c r="AQ133" s="18">
        <f t="shared" ref="AQ133:AQ164" si="110">IFERROR(IF(AP133&lt;10,0,IF(AP133&lt;50,3,IF(AP133&lt;75,5,IF(AP133&lt;100,8,10)))),"")</f>
        <v>5</v>
      </c>
      <c r="AR133" s="130">
        <f t="shared" ref="AR133:AR164" si="111">IFERROR(IF(AP133&lt;10,0,IF(AP133&lt;50,3,IF(AP133&lt;75,8,IF(AP133&lt;100,20,25)))),"")</f>
        <v>8</v>
      </c>
      <c r="AS133" s="19">
        <f t="shared" ref="AS133:AS164" si="112">IFERROR(AJ133/AI133*100,0)</f>
        <v>48.209366391184574</v>
      </c>
      <c r="AT133" s="107">
        <f t="shared" ref="AT133:AT164" si="113">(SUM(AM133:AO133)/D133)*100000</f>
        <v>235.70503067484663</v>
      </c>
      <c r="AU133" s="100">
        <f t="shared" ref="AU133:AU164" si="114">((SUM(X133:Z133)/D133)*100000)</f>
        <v>0</v>
      </c>
      <c r="AV133" s="277">
        <f t="shared" ref="AV133:AV164" si="115">(AH133/D133)*100000</f>
        <v>0</v>
      </c>
      <c r="AW133" s="48">
        <f t="shared" ref="AW133:AW164" si="116">IFERROR(((AT133-AV133)/AT133)*100,"")</f>
        <v>100</v>
      </c>
      <c r="AX133" s="18">
        <f t="shared" ref="AX133:AX164" si="117">IFERROR(IF(AW133&lt;10,0,IF(AW133&lt;50,3,IF(AW133&lt;75,5,IF(AW133&lt;100,8,10)))),"")</f>
        <v>10</v>
      </c>
      <c r="AY133" s="117">
        <f t="shared" ref="AY133:AY164" si="118">IFERROR(IF(AW133&lt;10,0,IF(AW133&lt;50,3,IF(AW133&lt;75,8,IF(AW133&lt;100,20,25)))),"")</f>
        <v>25</v>
      </c>
      <c r="AZ133" s="151">
        <v>0</v>
      </c>
      <c r="BA133" s="21">
        <f t="shared" ref="BA133:BA164" si="119">(AZ133/D133)*100000</f>
        <v>0</v>
      </c>
      <c r="BB133" s="20">
        <v>0</v>
      </c>
      <c r="BC133" s="36" t="s">
        <v>365</v>
      </c>
      <c r="BD133" s="20">
        <v>1</v>
      </c>
      <c r="BE133" s="20">
        <f t="shared" ref="BE133:BE164" si="120">+BD133*8</f>
        <v>8</v>
      </c>
      <c r="BF133" s="20">
        <v>2</v>
      </c>
      <c r="BG133" s="20">
        <f t="shared" ref="BG133:BG164" si="121">+BF133*8</f>
        <v>16</v>
      </c>
      <c r="BH133" s="20">
        <v>0</v>
      </c>
      <c r="BI133" s="20">
        <v>1</v>
      </c>
      <c r="BJ133" s="20">
        <v>0</v>
      </c>
      <c r="BK133" s="20">
        <v>0</v>
      </c>
      <c r="BL133" s="20" t="s">
        <v>356</v>
      </c>
      <c r="BM133" s="20" t="s">
        <v>357</v>
      </c>
      <c r="BN133" s="71">
        <f t="shared" ref="BN133:BN164" si="122">+G133+J133+AQ133+AX133+BJ133</f>
        <v>31</v>
      </c>
      <c r="BO133" s="120">
        <f t="shared" ref="BO133:BO164" si="123">+H133+J133+AR133+AY133+BJ133</f>
        <v>41</v>
      </c>
      <c r="BP133" s="70">
        <f t="shared" ref="BP133:BP164" si="124">+H133+J133+AR133+AY133+BK133</f>
        <v>41</v>
      </c>
      <c r="BQ133" s="138">
        <v>5</v>
      </c>
      <c r="BR133" s="138">
        <v>27</v>
      </c>
    </row>
    <row r="134" spans="1:73" s="63" customFormat="1" ht="19.5" thickBot="1" x14ac:dyDescent="0.35">
      <c r="A134" s="67" t="s">
        <v>79</v>
      </c>
      <c r="B134" s="67" t="s">
        <v>107</v>
      </c>
      <c r="C134" s="129" t="s">
        <v>113</v>
      </c>
      <c r="D134" s="331">
        <v>20632</v>
      </c>
      <c r="E134" s="148"/>
      <c r="F134" s="16">
        <v>241.4</v>
      </c>
      <c r="G134" s="18">
        <f t="shared" si="100"/>
        <v>10</v>
      </c>
      <c r="H134" s="117">
        <f t="shared" si="101"/>
        <v>3</v>
      </c>
      <c r="I134" s="68" t="s">
        <v>284</v>
      </c>
      <c r="J134" s="69">
        <f t="shared" si="102"/>
        <v>5</v>
      </c>
      <c r="K134" s="17">
        <v>1</v>
      </c>
      <c r="L134" s="17">
        <v>2</v>
      </c>
      <c r="M134" s="17">
        <v>0</v>
      </c>
      <c r="N134" s="17">
        <v>0</v>
      </c>
      <c r="O134" s="17">
        <v>0</v>
      </c>
      <c r="P134" s="17">
        <v>0</v>
      </c>
      <c r="Q134" s="17">
        <v>0</v>
      </c>
      <c r="R134" s="17">
        <v>0</v>
      </c>
      <c r="S134" s="17">
        <v>0</v>
      </c>
      <c r="T134" s="17">
        <v>0</v>
      </c>
      <c r="U134" s="17">
        <v>0</v>
      </c>
      <c r="V134" s="157">
        <v>15735</v>
      </c>
      <c r="W134" s="157">
        <v>15735</v>
      </c>
      <c r="X134" s="84">
        <v>2</v>
      </c>
      <c r="Y134" s="84">
        <v>0</v>
      </c>
      <c r="Z134" s="84">
        <v>0</v>
      </c>
      <c r="AA134" s="168">
        <v>0</v>
      </c>
      <c r="AB134" s="168">
        <v>0</v>
      </c>
      <c r="AC134" s="168">
        <v>0</v>
      </c>
      <c r="AD134" s="88">
        <v>0</v>
      </c>
      <c r="AE134" s="88">
        <v>0</v>
      </c>
      <c r="AF134" s="88">
        <v>0</v>
      </c>
      <c r="AG134" s="80">
        <v>1</v>
      </c>
      <c r="AH134" s="89">
        <f t="shared" si="103"/>
        <v>3</v>
      </c>
      <c r="AI134" s="13">
        <f t="shared" si="104"/>
        <v>472.05</v>
      </c>
      <c r="AJ134" s="13">
        <f t="shared" si="105"/>
        <v>228</v>
      </c>
      <c r="AK134" s="18">
        <v>3</v>
      </c>
      <c r="AL134" s="13">
        <v>225</v>
      </c>
      <c r="AM134" s="50">
        <f t="shared" si="106"/>
        <v>14.1615</v>
      </c>
      <c r="AN134" s="104">
        <f t="shared" si="107"/>
        <v>4.2484500000000001</v>
      </c>
      <c r="AO134" s="102">
        <f t="shared" si="108"/>
        <v>2.4074550000000001</v>
      </c>
      <c r="AP134" s="159">
        <f t="shared" si="109"/>
        <v>51.700031776294885</v>
      </c>
      <c r="AQ134" s="18">
        <f t="shared" si="110"/>
        <v>5</v>
      </c>
      <c r="AR134" s="117">
        <f t="shared" si="111"/>
        <v>8</v>
      </c>
      <c r="AS134" s="19">
        <f t="shared" si="112"/>
        <v>48.299968223705115</v>
      </c>
      <c r="AT134" s="107">
        <f t="shared" si="113"/>
        <v>100.8986283443195</v>
      </c>
      <c r="AU134" s="100">
        <f t="shared" si="114"/>
        <v>9.6936797208220238</v>
      </c>
      <c r="AV134" s="277">
        <f t="shared" si="115"/>
        <v>14.540519581233037</v>
      </c>
      <c r="AW134" s="48">
        <f t="shared" si="116"/>
        <v>85.588981912010638</v>
      </c>
      <c r="AX134" s="18">
        <f t="shared" si="117"/>
        <v>8</v>
      </c>
      <c r="AY134" s="117">
        <f t="shared" si="118"/>
        <v>20</v>
      </c>
      <c r="AZ134" s="151">
        <v>4</v>
      </c>
      <c r="BA134" s="21">
        <f t="shared" si="119"/>
        <v>19.387359441644048</v>
      </c>
      <c r="BB134" s="155">
        <v>1</v>
      </c>
      <c r="BC134" s="36"/>
      <c r="BD134" s="20">
        <v>2</v>
      </c>
      <c r="BE134" s="20">
        <f t="shared" si="120"/>
        <v>16</v>
      </c>
      <c r="BF134" s="20">
        <v>9</v>
      </c>
      <c r="BG134" s="20">
        <f t="shared" si="121"/>
        <v>72</v>
      </c>
      <c r="BH134" s="20">
        <v>2</v>
      </c>
      <c r="BI134" s="20">
        <v>10</v>
      </c>
      <c r="BJ134" s="20">
        <v>10</v>
      </c>
      <c r="BK134" s="20">
        <v>0</v>
      </c>
      <c r="BL134" s="20" t="s">
        <v>309</v>
      </c>
      <c r="BM134" s="20" t="s">
        <v>357</v>
      </c>
      <c r="BN134" s="70">
        <f t="shared" si="122"/>
        <v>38</v>
      </c>
      <c r="BO134" s="123">
        <f t="shared" si="123"/>
        <v>46</v>
      </c>
      <c r="BP134" s="71">
        <f t="shared" si="124"/>
        <v>36</v>
      </c>
      <c r="BQ134" s="138">
        <v>73</v>
      </c>
      <c r="BR134" s="138">
        <v>300</v>
      </c>
    </row>
    <row r="135" spans="1:73" s="63" customFormat="1" ht="19.5" thickBot="1" x14ac:dyDescent="0.35">
      <c r="A135" s="72" t="s">
        <v>216</v>
      </c>
      <c r="B135" s="72" t="s">
        <v>228</v>
      </c>
      <c r="C135" s="143" t="s">
        <v>229</v>
      </c>
      <c r="D135" s="331">
        <v>11174</v>
      </c>
      <c r="E135" s="163"/>
      <c r="F135" s="31">
        <v>267.7</v>
      </c>
      <c r="G135" s="18">
        <f t="shared" si="100"/>
        <v>10</v>
      </c>
      <c r="H135" s="117">
        <f t="shared" si="101"/>
        <v>3</v>
      </c>
      <c r="I135" s="73" t="s">
        <v>284</v>
      </c>
      <c r="J135" s="74">
        <f t="shared" si="102"/>
        <v>5</v>
      </c>
      <c r="K135" s="29">
        <v>4</v>
      </c>
      <c r="L135" s="29">
        <v>1</v>
      </c>
      <c r="M135" s="29">
        <v>0</v>
      </c>
      <c r="N135" s="29">
        <v>0</v>
      </c>
      <c r="O135" s="29">
        <v>0</v>
      </c>
      <c r="P135" s="29">
        <v>0</v>
      </c>
      <c r="Q135" s="29">
        <v>0</v>
      </c>
      <c r="R135" s="29">
        <v>0</v>
      </c>
      <c r="S135" s="29">
        <v>0</v>
      </c>
      <c r="T135" s="29">
        <v>0</v>
      </c>
      <c r="U135" s="29">
        <v>0</v>
      </c>
      <c r="V135" s="157">
        <v>7749</v>
      </c>
      <c r="W135" s="157">
        <v>7749</v>
      </c>
      <c r="X135" s="84">
        <v>2</v>
      </c>
      <c r="Y135" s="84">
        <v>1</v>
      </c>
      <c r="Z135" s="84">
        <v>0</v>
      </c>
      <c r="AA135" s="168">
        <v>0</v>
      </c>
      <c r="AB135" s="168">
        <v>0</v>
      </c>
      <c r="AC135" s="168">
        <v>0</v>
      </c>
      <c r="AD135" s="88">
        <v>2</v>
      </c>
      <c r="AE135" s="88">
        <v>1</v>
      </c>
      <c r="AF135" s="88">
        <v>0</v>
      </c>
      <c r="AG135" s="80">
        <v>0</v>
      </c>
      <c r="AH135" s="89">
        <f t="shared" si="103"/>
        <v>6</v>
      </c>
      <c r="AI135" s="13">
        <f t="shared" si="104"/>
        <v>232.47</v>
      </c>
      <c r="AJ135" s="13">
        <f t="shared" si="105"/>
        <v>113</v>
      </c>
      <c r="AK135" s="30">
        <v>0</v>
      </c>
      <c r="AL135" s="14">
        <v>113</v>
      </c>
      <c r="AM135" s="50">
        <f t="shared" si="106"/>
        <v>6.9741</v>
      </c>
      <c r="AN135" s="104">
        <f t="shared" si="107"/>
        <v>2.0922300000000003</v>
      </c>
      <c r="AO135" s="102">
        <f t="shared" si="108"/>
        <v>1.185597</v>
      </c>
      <c r="AP135" s="159">
        <f t="shared" si="109"/>
        <v>51.391577407837573</v>
      </c>
      <c r="AQ135" s="18">
        <f t="shared" si="110"/>
        <v>5</v>
      </c>
      <c r="AR135" s="117">
        <f t="shared" si="111"/>
        <v>8</v>
      </c>
      <c r="AS135" s="19">
        <f t="shared" si="112"/>
        <v>48.608422592162434</v>
      </c>
      <c r="AT135" s="107">
        <f t="shared" si="113"/>
        <v>91.748049042419893</v>
      </c>
      <c r="AU135" s="100">
        <f t="shared" si="114"/>
        <v>26.848040093073205</v>
      </c>
      <c r="AV135" s="128">
        <f t="shared" si="115"/>
        <v>53.696080186146411</v>
      </c>
      <c r="AW135" s="48">
        <f t="shared" si="116"/>
        <v>41.47441744366693</v>
      </c>
      <c r="AX135" s="30">
        <f t="shared" si="117"/>
        <v>3</v>
      </c>
      <c r="AY135" s="117">
        <f t="shared" si="118"/>
        <v>3</v>
      </c>
      <c r="AZ135" s="152">
        <v>1</v>
      </c>
      <c r="BA135" s="21">
        <f t="shared" si="119"/>
        <v>8.9493466976910696</v>
      </c>
      <c r="BB135" s="31">
        <v>1</v>
      </c>
      <c r="BC135" s="229"/>
      <c r="BD135" s="31">
        <v>1</v>
      </c>
      <c r="BE135" s="31">
        <f t="shared" si="120"/>
        <v>8</v>
      </c>
      <c r="BF135" s="31">
        <v>4</v>
      </c>
      <c r="BG135" s="31">
        <f t="shared" si="121"/>
        <v>32</v>
      </c>
      <c r="BH135" s="31">
        <v>1</v>
      </c>
      <c r="BI135" s="31">
        <v>10</v>
      </c>
      <c r="BJ135" s="31">
        <v>0</v>
      </c>
      <c r="BK135" s="28">
        <v>0</v>
      </c>
      <c r="BL135" s="31" t="s">
        <v>308</v>
      </c>
      <c r="BM135" s="31" t="s">
        <v>309</v>
      </c>
      <c r="BN135" s="71">
        <f t="shared" si="122"/>
        <v>23</v>
      </c>
      <c r="BO135" s="123">
        <f t="shared" si="123"/>
        <v>19</v>
      </c>
      <c r="BP135" s="71">
        <f t="shared" si="124"/>
        <v>19</v>
      </c>
      <c r="BQ135" s="138">
        <v>46</v>
      </c>
      <c r="BR135" s="138">
        <v>43</v>
      </c>
    </row>
    <row r="136" spans="1:73" s="63" customFormat="1" ht="19.5" thickBot="1" x14ac:dyDescent="0.35">
      <c r="A136" s="67" t="s">
        <v>79</v>
      </c>
      <c r="B136" s="67" t="s">
        <v>93</v>
      </c>
      <c r="C136" s="129" t="s">
        <v>97</v>
      </c>
      <c r="D136" s="331">
        <v>83780</v>
      </c>
      <c r="E136" s="148"/>
      <c r="F136" s="16">
        <v>495.6</v>
      </c>
      <c r="G136" s="18">
        <f t="shared" si="100"/>
        <v>10</v>
      </c>
      <c r="H136" s="117">
        <f t="shared" si="101"/>
        <v>3</v>
      </c>
      <c r="I136" s="68" t="s">
        <v>285</v>
      </c>
      <c r="J136" s="69">
        <f t="shared" si="102"/>
        <v>3</v>
      </c>
      <c r="K136" s="17">
        <v>13</v>
      </c>
      <c r="L136" s="17">
        <v>1</v>
      </c>
      <c r="M136" s="17">
        <v>1</v>
      </c>
      <c r="N136" s="17">
        <v>1</v>
      </c>
      <c r="O136" s="17">
        <v>0</v>
      </c>
      <c r="P136" s="17">
        <v>0</v>
      </c>
      <c r="Q136" s="17">
        <v>0</v>
      </c>
      <c r="R136" s="17">
        <v>1</v>
      </c>
      <c r="S136" s="17">
        <v>0</v>
      </c>
      <c r="T136" s="17">
        <v>1</v>
      </c>
      <c r="U136" s="17">
        <v>0</v>
      </c>
      <c r="V136" s="157">
        <v>50477</v>
      </c>
      <c r="W136" s="157">
        <v>50477</v>
      </c>
      <c r="X136" s="84">
        <v>10</v>
      </c>
      <c r="Y136" s="84">
        <v>0</v>
      </c>
      <c r="Z136" s="84">
        <v>0</v>
      </c>
      <c r="AA136" s="168">
        <v>3</v>
      </c>
      <c r="AB136" s="168">
        <v>0</v>
      </c>
      <c r="AC136" s="168">
        <v>0</v>
      </c>
      <c r="AD136" s="88">
        <v>4</v>
      </c>
      <c r="AE136" s="88">
        <v>0</v>
      </c>
      <c r="AF136" s="88">
        <v>0</v>
      </c>
      <c r="AG136" s="80">
        <v>1</v>
      </c>
      <c r="AH136" s="89">
        <f t="shared" si="103"/>
        <v>18</v>
      </c>
      <c r="AI136" s="13">
        <f t="shared" si="104"/>
        <v>1514.31</v>
      </c>
      <c r="AJ136" s="13">
        <f t="shared" si="105"/>
        <v>738</v>
      </c>
      <c r="AK136" s="18">
        <v>18</v>
      </c>
      <c r="AL136" s="13">
        <v>720</v>
      </c>
      <c r="AM136" s="50">
        <f t="shared" si="106"/>
        <v>45.429300000000005</v>
      </c>
      <c r="AN136" s="104">
        <f t="shared" si="107"/>
        <v>13.628790000000002</v>
      </c>
      <c r="AO136" s="102">
        <f t="shared" si="108"/>
        <v>7.7229810000000008</v>
      </c>
      <c r="AP136" s="159">
        <f t="shared" si="109"/>
        <v>51.264932543534684</v>
      </c>
      <c r="AQ136" s="18">
        <f t="shared" si="110"/>
        <v>5</v>
      </c>
      <c r="AR136" s="117">
        <f t="shared" si="111"/>
        <v>8</v>
      </c>
      <c r="AS136" s="19">
        <f t="shared" si="112"/>
        <v>48.735067456465323</v>
      </c>
      <c r="AT136" s="107">
        <f t="shared" si="113"/>
        <v>79.710039388875643</v>
      </c>
      <c r="AU136" s="100">
        <f t="shared" si="114"/>
        <v>11.936022917164001</v>
      </c>
      <c r="AV136" s="277">
        <f t="shared" si="115"/>
        <v>21.484841250895201</v>
      </c>
      <c r="AW136" s="48">
        <f t="shared" si="116"/>
        <v>73.046254379478299</v>
      </c>
      <c r="AX136" s="18">
        <f t="shared" si="117"/>
        <v>5</v>
      </c>
      <c r="AY136" s="117">
        <f t="shared" si="118"/>
        <v>8</v>
      </c>
      <c r="AZ136" s="151">
        <v>12</v>
      </c>
      <c r="BA136" s="21">
        <f t="shared" si="119"/>
        <v>14.323227500596801</v>
      </c>
      <c r="BB136" s="155">
        <v>1</v>
      </c>
      <c r="BC136" s="36"/>
      <c r="BD136" s="20">
        <v>35</v>
      </c>
      <c r="BE136" s="20">
        <f t="shared" si="120"/>
        <v>280</v>
      </c>
      <c r="BF136" s="20">
        <v>178</v>
      </c>
      <c r="BG136" s="20">
        <f t="shared" si="121"/>
        <v>1424</v>
      </c>
      <c r="BH136" s="20">
        <v>0</v>
      </c>
      <c r="BI136" s="20">
        <v>36</v>
      </c>
      <c r="BJ136" s="20">
        <v>0</v>
      </c>
      <c r="BK136" s="20">
        <v>0</v>
      </c>
      <c r="BL136" s="31" t="s">
        <v>357</v>
      </c>
      <c r="BM136" s="31" t="s">
        <v>357</v>
      </c>
      <c r="BN136" s="76">
        <f t="shared" si="122"/>
        <v>23</v>
      </c>
      <c r="BO136" s="122">
        <f t="shared" si="123"/>
        <v>22</v>
      </c>
      <c r="BP136" s="71">
        <f t="shared" si="124"/>
        <v>22</v>
      </c>
      <c r="BQ136" s="138">
        <v>392</v>
      </c>
      <c r="BR136" s="138">
        <v>688</v>
      </c>
      <c r="BS136" s="62"/>
      <c r="BT136" s="62"/>
      <c r="BU136" s="62"/>
    </row>
    <row r="137" spans="1:73" s="63" customFormat="1" ht="19.5" thickBot="1" x14ac:dyDescent="0.35">
      <c r="A137" s="67" t="s">
        <v>124</v>
      </c>
      <c r="B137" s="67" t="s">
        <v>145</v>
      </c>
      <c r="C137" s="129" t="s">
        <v>159</v>
      </c>
      <c r="D137" s="331">
        <v>2865</v>
      </c>
      <c r="E137" s="148"/>
      <c r="F137" s="16">
        <v>59.1</v>
      </c>
      <c r="G137" s="18">
        <f t="shared" si="100"/>
        <v>5</v>
      </c>
      <c r="H137" s="117">
        <f t="shared" si="101"/>
        <v>0</v>
      </c>
      <c r="I137" s="68" t="s">
        <v>284</v>
      </c>
      <c r="J137" s="69">
        <f t="shared" si="102"/>
        <v>5</v>
      </c>
      <c r="K137" s="17">
        <v>2</v>
      </c>
      <c r="L137" s="17">
        <v>0</v>
      </c>
      <c r="M137" s="17">
        <v>0</v>
      </c>
      <c r="N137" s="17">
        <v>0</v>
      </c>
      <c r="O137" s="17">
        <v>0</v>
      </c>
      <c r="P137" s="17">
        <v>0</v>
      </c>
      <c r="Q137" s="17">
        <v>0</v>
      </c>
      <c r="R137" s="17">
        <v>0</v>
      </c>
      <c r="S137" s="17">
        <v>0</v>
      </c>
      <c r="T137" s="17">
        <v>0</v>
      </c>
      <c r="U137" s="17">
        <v>0</v>
      </c>
      <c r="V137" s="157">
        <v>7211</v>
      </c>
      <c r="W137" s="157">
        <v>7211</v>
      </c>
      <c r="X137" s="84">
        <v>1</v>
      </c>
      <c r="Y137" s="84">
        <v>0</v>
      </c>
      <c r="Z137" s="84">
        <v>0</v>
      </c>
      <c r="AA137" s="168">
        <v>0</v>
      </c>
      <c r="AB137" s="168">
        <v>0</v>
      </c>
      <c r="AC137" s="168">
        <v>0</v>
      </c>
      <c r="AD137" s="88">
        <v>0</v>
      </c>
      <c r="AE137" s="88">
        <v>0</v>
      </c>
      <c r="AF137" s="88">
        <v>0</v>
      </c>
      <c r="AG137" s="80">
        <v>0</v>
      </c>
      <c r="AH137" s="89">
        <f t="shared" si="103"/>
        <v>1</v>
      </c>
      <c r="AI137" s="13">
        <f t="shared" si="104"/>
        <v>216.33</v>
      </c>
      <c r="AJ137" s="13">
        <f t="shared" si="105"/>
        <v>106</v>
      </c>
      <c r="AK137" s="18">
        <v>2</v>
      </c>
      <c r="AL137" s="13">
        <v>104</v>
      </c>
      <c r="AM137" s="50">
        <f t="shared" si="106"/>
        <v>6.4899000000000004</v>
      </c>
      <c r="AN137" s="104">
        <f t="shared" si="107"/>
        <v>1.9469700000000001</v>
      </c>
      <c r="AO137" s="102">
        <f t="shared" si="108"/>
        <v>1.1032830000000002</v>
      </c>
      <c r="AP137" s="159">
        <f t="shared" si="109"/>
        <v>51.000785836453566</v>
      </c>
      <c r="AQ137" s="18">
        <f t="shared" si="110"/>
        <v>5</v>
      </c>
      <c r="AR137" s="117">
        <f t="shared" si="111"/>
        <v>8</v>
      </c>
      <c r="AS137" s="19">
        <f t="shared" si="112"/>
        <v>48.999214163546426</v>
      </c>
      <c r="AT137" s="107">
        <f t="shared" si="113"/>
        <v>332.9896335078534</v>
      </c>
      <c r="AU137" s="100">
        <f t="shared" si="114"/>
        <v>34.904013961605585</v>
      </c>
      <c r="AV137" s="276">
        <f t="shared" si="115"/>
        <v>34.904013961605585</v>
      </c>
      <c r="AW137" s="48">
        <f t="shared" si="116"/>
        <v>89.51798781424155</v>
      </c>
      <c r="AX137" s="18">
        <f t="shared" si="117"/>
        <v>8</v>
      </c>
      <c r="AY137" s="117">
        <f t="shared" si="118"/>
        <v>20</v>
      </c>
      <c r="AZ137" s="151">
        <v>0</v>
      </c>
      <c r="BA137" s="21">
        <f t="shared" si="119"/>
        <v>0</v>
      </c>
      <c r="BB137" s="20">
        <v>0</v>
      </c>
      <c r="BC137" s="36" t="s">
        <v>323</v>
      </c>
      <c r="BD137" s="20">
        <v>2</v>
      </c>
      <c r="BE137" s="20">
        <f t="shared" si="120"/>
        <v>16</v>
      </c>
      <c r="BF137" s="20">
        <v>4</v>
      </c>
      <c r="BG137" s="20">
        <f t="shared" si="121"/>
        <v>32</v>
      </c>
      <c r="BH137" s="28">
        <v>0</v>
      </c>
      <c r="BI137" s="28">
        <v>5</v>
      </c>
      <c r="BJ137" s="28">
        <v>0</v>
      </c>
      <c r="BK137" s="28">
        <v>0</v>
      </c>
      <c r="BL137" s="51" t="s">
        <v>308</v>
      </c>
      <c r="BM137" s="51" t="s">
        <v>308</v>
      </c>
      <c r="BN137" s="76">
        <f t="shared" si="122"/>
        <v>23</v>
      </c>
      <c r="BO137" s="123">
        <f t="shared" si="123"/>
        <v>33</v>
      </c>
      <c r="BP137" s="71">
        <f t="shared" si="124"/>
        <v>33</v>
      </c>
      <c r="BQ137" s="138">
        <v>38</v>
      </c>
      <c r="BR137" s="138">
        <v>14</v>
      </c>
    </row>
    <row r="138" spans="1:73" s="63" customFormat="1" ht="19.5" thickBot="1" x14ac:dyDescent="0.35">
      <c r="A138" s="67" t="s">
        <v>79</v>
      </c>
      <c r="B138" s="67" t="s">
        <v>93</v>
      </c>
      <c r="C138" s="129" t="s">
        <v>99</v>
      </c>
      <c r="D138" s="331">
        <v>27803</v>
      </c>
      <c r="E138" s="148"/>
      <c r="F138" s="16">
        <v>556.79999999999995</v>
      </c>
      <c r="G138" s="18">
        <f t="shared" si="100"/>
        <v>10</v>
      </c>
      <c r="H138" s="117">
        <f t="shared" si="101"/>
        <v>5</v>
      </c>
      <c r="I138" s="68" t="s">
        <v>285</v>
      </c>
      <c r="J138" s="69">
        <f t="shared" si="102"/>
        <v>3</v>
      </c>
      <c r="K138" s="17">
        <v>2</v>
      </c>
      <c r="L138" s="17">
        <v>0</v>
      </c>
      <c r="M138" s="17">
        <v>0</v>
      </c>
      <c r="N138" s="17">
        <v>1</v>
      </c>
      <c r="O138" s="17">
        <v>0</v>
      </c>
      <c r="P138" s="17">
        <v>0</v>
      </c>
      <c r="Q138" s="17">
        <v>0</v>
      </c>
      <c r="R138" s="17">
        <v>0</v>
      </c>
      <c r="S138" s="17">
        <v>0</v>
      </c>
      <c r="T138" s="17">
        <v>0</v>
      </c>
      <c r="U138" s="17">
        <v>0</v>
      </c>
      <c r="V138" s="157">
        <v>7583</v>
      </c>
      <c r="W138" s="157">
        <v>7583</v>
      </c>
      <c r="X138" s="84">
        <v>3</v>
      </c>
      <c r="Y138" s="84">
        <v>0</v>
      </c>
      <c r="Z138" s="84">
        <v>0</v>
      </c>
      <c r="AA138" s="168">
        <v>3</v>
      </c>
      <c r="AB138" s="168">
        <v>0</v>
      </c>
      <c r="AC138" s="168">
        <v>0</v>
      </c>
      <c r="AD138" s="88">
        <v>2</v>
      </c>
      <c r="AE138" s="88">
        <v>0</v>
      </c>
      <c r="AF138" s="88">
        <v>0</v>
      </c>
      <c r="AG138" s="80">
        <v>0</v>
      </c>
      <c r="AH138" s="89">
        <f t="shared" si="103"/>
        <v>8</v>
      </c>
      <c r="AI138" s="13">
        <f t="shared" si="104"/>
        <v>227.49</v>
      </c>
      <c r="AJ138" s="13">
        <f t="shared" si="105"/>
        <v>112</v>
      </c>
      <c r="AK138" s="18">
        <v>0</v>
      </c>
      <c r="AL138" s="13">
        <v>112</v>
      </c>
      <c r="AM138" s="50">
        <f t="shared" si="106"/>
        <v>6.8247</v>
      </c>
      <c r="AN138" s="104">
        <f t="shared" si="107"/>
        <v>2.0474099999999997</v>
      </c>
      <c r="AO138" s="102">
        <f t="shared" si="108"/>
        <v>1.160199</v>
      </c>
      <c r="AP138" s="159">
        <f t="shared" si="109"/>
        <v>50.767066684249862</v>
      </c>
      <c r="AQ138" s="18">
        <f t="shared" si="110"/>
        <v>5</v>
      </c>
      <c r="AR138" s="130">
        <f t="shared" si="111"/>
        <v>8</v>
      </c>
      <c r="AS138" s="19">
        <f t="shared" si="112"/>
        <v>49.232933315750145</v>
      </c>
      <c r="AT138" s="107">
        <f t="shared" si="113"/>
        <v>36.083548537927562</v>
      </c>
      <c r="AU138" s="100">
        <f t="shared" si="114"/>
        <v>10.79020249613351</v>
      </c>
      <c r="AV138" s="276">
        <f t="shared" si="115"/>
        <v>28.773873323022698</v>
      </c>
      <c r="AW138" s="48">
        <f t="shared" si="116"/>
        <v>20.257639592241418</v>
      </c>
      <c r="AX138" s="18">
        <f t="shared" si="117"/>
        <v>3</v>
      </c>
      <c r="AY138" s="117">
        <f t="shared" si="118"/>
        <v>3</v>
      </c>
      <c r="AZ138" s="151">
        <v>7</v>
      </c>
      <c r="BA138" s="21">
        <f t="shared" si="119"/>
        <v>25.177139157644859</v>
      </c>
      <c r="BB138" s="155">
        <v>0</v>
      </c>
      <c r="BC138" s="36"/>
      <c r="BD138" s="20">
        <v>12</v>
      </c>
      <c r="BE138" s="20">
        <f t="shared" si="120"/>
        <v>96</v>
      </c>
      <c r="BF138" s="20">
        <v>36</v>
      </c>
      <c r="BG138" s="20">
        <f t="shared" si="121"/>
        <v>288</v>
      </c>
      <c r="BH138" s="20">
        <v>0</v>
      </c>
      <c r="BI138" s="20">
        <v>31</v>
      </c>
      <c r="BJ138" s="20">
        <v>5</v>
      </c>
      <c r="BK138" s="20">
        <v>0</v>
      </c>
      <c r="BL138" s="31" t="s">
        <v>357</v>
      </c>
      <c r="BM138" s="31" t="s">
        <v>357</v>
      </c>
      <c r="BN138" s="76">
        <f t="shared" si="122"/>
        <v>26</v>
      </c>
      <c r="BO138" s="123">
        <f t="shared" si="123"/>
        <v>24</v>
      </c>
      <c r="BP138" s="71">
        <f t="shared" si="124"/>
        <v>19</v>
      </c>
      <c r="BQ138" s="138">
        <v>28</v>
      </c>
      <c r="BR138" s="138">
        <v>32</v>
      </c>
    </row>
    <row r="139" spans="1:73" s="63" customFormat="1" ht="19.5" thickBot="1" x14ac:dyDescent="0.35">
      <c r="A139" s="67" t="s">
        <v>216</v>
      </c>
      <c r="B139" s="67" t="s">
        <v>245</v>
      </c>
      <c r="C139" s="129" t="s">
        <v>255</v>
      </c>
      <c r="D139" s="331">
        <v>4021</v>
      </c>
      <c r="E139" s="148"/>
      <c r="F139" s="20">
        <v>271.5</v>
      </c>
      <c r="G139" s="18">
        <f t="shared" si="100"/>
        <v>10</v>
      </c>
      <c r="H139" s="117">
        <f t="shared" si="101"/>
        <v>3</v>
      </c>
      <c r="I139" s="68" t="s">
        <v>283</v>
      </c>
      <c r="J139" s="69">
        <f t="shared" si="102"/>
        <v>8</v>
      </c>
      <c r="K139" s="17">
        <v>1</v>
      </c>
      <c r="L139" s="17">
        <v>0</v>
      </c>
      <c r="M139" s="17">
        <v>0</v>
      </c>
      <c r="N139" s="17">
        <v>0</v>
      </c>
      <c r="O139" s="17">
        <v>0</v>
      </c>
      <c r="P139" s="17">
        <v>0</v>
      </c>
      <c r="Q139" s="17">
        <v>0</v>
      </c>
      <c r="R139" s="17">
        <v>0</v>
      </c>
      <c r="S139" s="17">
        <v>0</v>
      </c>
      <c r="T139" s="17">
        <v>0</v>
      </c>
      <c r="U139" s="17">
        <v>0</v>
      </c>
      <c r="V139" s="157">
        <v>3249</v>
      </c>
      <c r="W139" s="157">
        <v>3249</v>
      </c>
      <c r="X139" s="84">
        <v>0</v>
      </c>
      <c r="Y139" s="84">
        <v>0</v>
      </c>
      <c r="Z139" s="84">
        <v>0</v>
      </c>
      <c r="AA139" s="168">
        <v>0</v>
      </c>
      <c r="AB139" s="168">
        <v>0</v>
      </c>
      <c r="AC139" s="168">
        <v>0</v>
      </c>
      <c r="AD139" s="88">
        <v>1</v>
      </c>
      <c r="AE139" s="88">
        <v>0</v>
      </c>
      <c r="AF139" s="88">
        <v>0</v>
      </c>
      <c r="AG139" s="80">
        <v>0</v>
      </c>
      <c r="AH139" s="89">
        <f t="shared" si="103"/>
        <v>1</v>
      </c>
      <c r="AI139" s="13">
        <f t="shared" si="104"/>
        <v>97.47</v>
      </c>
      <c r="AJ139" s="13">
        <f t="shared" si="105"/>
        <v>48</v>
      </c>
      <c r="AK139" s="18">
        <v>0</v>
      </c>
      <c r="AL139" s="13">
        <v>48</v>
      </c>
      <c r="AM139" s="50">
        <f t="shared" si="106"/>
        <v>2.9240999999999997</v>
      </c>
      <c r="AN139" s="104">
        <f t="shared" si="107"/>
        <v>0.87722999999999984</v>
      </c>
      <c r="AO139" s="102">
        <f t="shared" si="108"/>
        <v>0.49709699999999996</v>
      </c>
      <c r="AP139" s="159">
        <f t="shared" si="109"/>
        <v>50.754078177900894</v>
      </c>
      <c r="AQ139" s="18">
        <f t="shared" si="110"/>
        <v>5</v>
      </c>
      <c r="AR139" s="117">
        <f t="shared" si="111"/>
        <v>8</v>
      </c>
      <c r="AS139" s="19">
        <f t="shared" si="112"/>
        <v>49.245921822099106</v>
      </c>
      <c r="AT139" s="107">
        <f t="shared" si="113"/>
        <v>106.89945287241979</v>
      </c>
      <c r="AU139" s="100">
        <f t="shared" si="114"/>
        <v>0</v>
      </c>
      <c r="AV139" s="276">
        <f t="shared" si="115"/>
        <v>24.869435463814973</v>
      </c>
      <c r="AW139" s="48">
        <f t="shared" si="116"/>
        <v>76.735675632039332</v>
      </c>
      <c r="AX139" s="18">
        <f t="shared" si="117"/>
        <v>8</v>
      </c>
      <c r="AY139" s="117">
        <f t="shared" si="118"/>
        <v>20</v>
      </c>
      <c r="AZ139" s="151">
        <v>0</v>
      </c>
      <c r="BA139" s="21">
        <f t="shared" si="119"/>
        <v>0</v>
      </c>
      <c r="BB139" s="20">
        <v>0</v>
      </c>
      <c r="BC139" s="36"/>
      <c r="BD139" s="20">
        <v>1</v>
      </c>
      <c r="BE139" s="20">
        <f t="shared" si="120"/>
        <v>8</v>
      </c>
      <c r="BF139" s="20">
        <v>2</v>
      </c>
      <c r="BG139" s="20">
        <f t="shared" si="121"/>
        <v>16</v>
      </c>
      <c r="BH139" s="20">
        <v>0</v>
      </c>
      <c r="BI139" s="20">
        <v>4</v>
      </c>
      <c r="BJ139" s="20">
        <v>5</v>
      </c>
      <c r="BK139" s="28">
        <v>0</v>
      </c>
      <c r="BL139" s="31" t="s">
        <v>308</v>
      </c>
      <c r="BM139" s="31" t="s">
        <v>309</v>
      </c>
      <c r="BN139" s="70">
        <f t="shared" si="122"/>
        <v>36</v>
      </c>
      <c r="BO139" s="123">
        <f t="shared" si="123"/>
        <v>44</v>
      </c>
      <c r="BP139" s="71">
        <f t="shared" si="124"/>
        <v>39</v>
      </c>
      <c r="BQ139" s="138">
        <v>20</v>
      </c>
      <c r="BR139" s="138">
        <v>54</v>
      </c>
    </row>
    <row r="140" spans="1:73" s="63" customFormat="1" ht="19.5" thickBot="1" x14ac:dyDescent="0.35">
      <c r="A140" s="67" t="s">
        <v>216</v>
      </c>
      <c r="B140" s="67" t="s">
        <v>245</v>
      </c>
      <c r="C140" s="129" t="s">
        <v>249</v>
      </c>
      <c r="D140" s="331">
        <v>38173</v>
      </c>
      <c r="E140" s="148"/>
      <c r="F140" s="20">
        <v>366.5</v>
      </c>
      <c r="G140" s="18">
        <f t="shared" si="100"/>
        <v>10</v>
      </c>
      <c r="H140" s="117">
        <f t="shared" si="101"/>
        <v>3</v>
      </c>
      <c r="I140" s="68" t="s">
        <v>285</v>
      </c>
      <c r="J140" s="69">
        <f t="shared" si="102"/>
        <v>3</v>
      </c>
      <c r="K140" s="17">
        <v>3</v>
      </c>
      <c r="L140" s="17">
        <v>1</v>
      </c>
      <c r="M140" s="17">
        <v>1</v>
      </c>
      <c r="N140" s="17">
        <v>1</v>
      </c>
      <c r="O140" s="17">
        <v>0</v>
      </c>
      <c r="P140" s="17">
        <v>0</v>
      </c>
      <c r="Q140" s="17">
        <v>0</v>
      </c>
      <c r="R140" s="17">
        <v>0</v>
      </c>
      <c r="S140" s="17">
        <v>0</v>
      </c>
      <c r="T140" s="17">
        <v>0</v>
      </c>
      <c r="U140" s="17">
        <v>0</v>
      </c>
      <c r="V140" s="157">
        <v>18731</v>
      </c>
      <c r="W140" s="157">
        <v>18731</v>
      </c>
      <c r="X140" s="84">
        <v>5</v>
      </c>
      <c r="Y140" s="84">
        <v>0</v>
      </c>
      <c r="Z140" s="84">
        <v>0</v>
      </c>
      <c r="AA140" s="168">
        <v>1</v>
      </c>
      <c r="AB140" s="168">
        <v>0</v>
      </c>
      <c r="AC140" s="168">
        <v>0</v>
      </c>
      <c r="AD140" s="88">
        <v>2</v>
      </c>
      <c r="AE140" s="88">
        <v>0</v>
      </c>
      <c r="AF140" s="88">
        <v>0</v>
      </c>
      <c r="AG140" s="80">
        <v>0</v>
      </c>
      <c r="AH140" s="89">
        <f t="shared" si="103"/>
        <v>8</v>
      </c>
      <c r="AI140" s="13">
        <f t="shared" si="104"/>
        <v>561.92999999999995</v>
      </c>
      <c r="AJ140" s="13">
        <f t="shared" si="105"/>
        <v>278</v>
      </c>
      <c r="AK140" s="18">
        <v>4</v>
      </c>
      <c r="AL140" s="13">
        <v>274</v>
      </c>
      <c r="AM140" s="50">
        <f t="shared" si="106"/>
        <v>16.857900000000001</v>
      </c>
      <c r="AN140" s="104">
        <f t="shared" si="107"/>
        <v>5.0573700000000006</v>
      </c>
      <c r="AO140" s="102">
        <f t="shared" si="108"/>
        <v>2.8658429999999999</v>
      </c>
      <c r="AP140" s="159">
        <f t="shared" si="109"/>
        <v>50.527645792180522</v>
      </c>
      <c r="AQ140" s="18">
        <f t="shared" si="110"/>
        <v>5</v>
      </c>
      <c r="AR140" s="117">
        <f t="shared" si="111"/>
        <v>8</v>
      </c>
      <c r="AS140" s="19">
        <f t="shared" si="112"/>
        <v>49.472354207819485</v>
      </c>
      <c r="AT140" s="107">
        <f t="shared" si="113"/>
        <v>64.917907945406441</v>
      </c>
      <c r="AU140" s="100">
        <f t="shared" si="114"/>
        <v>13.098263170303618</v>
      </c>
      <c r="AV140" s="277">
        <f t="shared" si="115"/>
        <v>20.957221072485787</v>
      </c>
      <c r="AW140" s="48">
        <f t="shared" si="116"/>
        <v>67.717349902726326</v>
      </c>
      <c r="AX140" s="18">
        <f t="shared" si="117"/>
        <v>5</v>
      </c>
      <c r="AY140" s="117">
        <f t="shared" si="118"/>
        <v>8</v>
      </c>
      <c r="AZ140" s="151">
        <v>9</v>
      </c>
      <c r="BA140" s="21">
        <f t="shared" si="119"/>
        <v>23.576873706546511</v>
      </c>
      <c r="BB140" s="20">
        <v>1</v>
      </c>
      <c r="BC140" s="36"/>
      <c r="BD140" s="20">
        <v>5</v>
      </c>
      <c r="BE140" s="20">
        <f t="shared" si="120"/>
        <v>40</v>
      </c>
      <c r="BF140" s="20">
        <v>12</v>
      </c>
      <c r="BG140" s="20">
        <f t="shared" si="121"/>
        <v>96</v>
      </c>
      <c r="BH140" s="20">
        <v>2</v>
      </c>
      <c r="BI140" s="20">
        <v>14</v>
      </c>
      <c r="BJ140" s="20">
        <v>5</v>
      </c>
      <c r="BK140" s="28">
        <v>0</v>
      </c>
      <c r="BL140" s="31" t="s">
        <v>308</v>
      </c>
      <c r="BM140" s="31" t="s">
        <v>309</v>
      </c>
      <c r="BN140" s="71">
        <f t="shared" si="122"/>
        <v>28</v>
      </c>
      <c r="BO140" s="123">
        <f t="shared" si="123"/>
        <v>27</v>
      </c>
      <c r="BP140" s="71">
        <f t="shared" si="124"/>
        <v>22</v>
      </c>
      <c r="BQ140" s="138">
        <v>224</v>
      </c>
      <c r="BR140" s="138">
        <v>233</v>
      </c>
      <c r="BS140" s="62"/>
      <c r="BT140" s="62"/>
      <c r="BU140" s="62"/>
    </row>
    <row r="141" spans="1:73" s="63" customFormat="1" ht="19.5" thickBot="1" x14ac:dyDescent="0.35">
      <c r="A141" s="67" t="s">
        <v>216</v>
      </c>
      <c r="B141" s="231" t="s">
        <v>245</v>
      </c>
      <c r="C141" s="232" t="s">
        <v>267</v>
      </c>
      <c r="D141" s="331">
        <v>71082</v>
      </c>
      <c r="E141" s="148"/>
      <c r="F141" s="20">
        <v>210.6</v>
      </c>
      <c r="G141" s="18">
        <f t="shared" si="100"/>
        <v>10</v>
      </c>
      <c r="H141" s="117">
        <f t="shared" si="101"/>
        <v>3</v>
      </c>
      <c r="I141" s="68" t="s">
        <v>285</v>
      </c>
      <c r="J141" s="69">
        <f t="shared" si="102"/>
        <v>3</v>
      </c>
      <c r="K141" s="17">
        <v>8</v>
      </c>
      <c r="L141" s="17">
        <v>1</v>
      </c>
      <c r="M141" s="17">
        <v>1</v>
      </c>
      <c r="N141" s="17">
        <v>1</v>
      </c>
      <c r="O141" s="17">
        <v>1</v>
      </c>
      <c r="P141" s="17">
        <v>1</v>
      </c>
      <c r="Q141" s="17">
        <v>0</v>
      </c>
      <c r="R141" s="17">
        <v>0</v>
      </c>
      <c r="S141" s="17">
        <v>0</v>
      </c>
      <c r="T141" s="17">
        <v>0</v>
      </c>
      <c r="U141" s="17">
        <v>0</v>
      </c>
      <c r="V141" s="157">
        <v>44477</v>
      </c>
      <c r="W141" s="157">
        <v>44477</v>
      </c>
      <c r="X141" s="84">
        <v>10</v>
      </c>
      <c r="Y141" s="84">
        <v>1</v>
      </c>
      <c r="Z141" s="84">
        <v>8</v>
      </c>
      <c r="AA141" s="168">
        <v>0</v>
      </c>
      <c r="AB141" s="168">
        <v>0</v>
      </c>
      <c r="AC141" s="168">
        <v>0</v>
      </c>
      <c r="AD141" s="88">
        <v>1</v>
      </c>
      <c r="AE141" s="88">
        <v>1</v>
      </c>
      <c r="AF141" s="88">
        <v>0</v>
      </c>
      <c r="AG141" s="80">
        <v>3</v>
      </c>
      <c r="AH141" s="89">
        <f t="shared" si="103"/>
        <v>24</v>
      </c>
      <c r="AI141" s="233">
        <f t="shared" si="104"/>
        <v>1334.31</v>
      </c>
      <c r="AJ141" s="233">
        <f t="shared" si="105"/>
        <v>664</v>
      </c>
      <c r="AK141" s="234">
        <v>9</v>
      </c>
      <c r="AL141" s="233">
        <v>655</v>
      </c>
      <c r="AM141" s="233">
        <f t="shared" si="106"/>
        <v>40.029299999999999</v>
      </c>
      <c r="AN141" s="233">
        <f t="shared" si="107"/>
        <v>12.008789999999999</v>
      </c>
      <c r="AO141" s="233">
        <f t="shared" si="108"/>
        <v>6.8049810000000006</v>
      </c>
      <c r="AP141" s="159">
        <f t="shared" si="109"/>
        <v>50.236451799057193</v>
      </c>
      <c r="AQ141" s="18">
        <f t="shared" si="110"/>
        <v>5</v>
      </c>
      <c r="AR141" s="234">
        <f t="shared" si="111"/>
        <v>8</v>
      </c>
      <c r="AS141" s="19">
        <f t="shared" si="112"/>
        <v>49.763548200942807</v>
      </c>
      <c r="AT141" s="107">
        <f t="shared" si="113"/>
        <v>82.781957457584184</v>
      </c>
      <c r="AU141" s="100">
        <f t="shared" si="114"/>
        <v>26.729692467854026</v>
      </c>
      <c r="AV141" s="276">
        <f t="shared" si="115"/>
        <v>33.763822064657724</v>
      </c>
      <c r="AW141" s="235">
        <f t="shared" si="116"/>
        <v>59.213549544346513</v>
      </c>
      <c r="AX141" s="18">
        <f t="shared" si="117"/>
        <v>5</v>
      </c>
      <c r="AY141" s="234">
        <f t="shared" si="118"/>
        <v>8</v>
      </c>
      <c r="AZ141" s="236">
        <v>12</v>
      </c>
      <c r="BA141" s="21">
        <f t="shared" si="119"/>
        <v>16.881911032328862</v>
      </c>
      <c r="BB141" s="20">
        <v>2</v>
      </c>
      <c r="BC141" s="36"/>
      <c r="BD141" s="20">
        <v>2</v>
      </c>
      <c r="BE141" s="20">
        <f t="shared" si="120"/>
        <v>16</v>
      </c>
      <c r="BF141" s="20">
        <v>13</v>
      </c>
      <c r="BG141" s="20">
        <f t="shared" si="121"/>
        <v>104</v>
      </c>
      <c r="BH141" s="20">
        <v>1</v>
      </c>
      <c r="BI141" s="20">
        <v>18</v>
      </c>
      <c r="BJ141" s="20">
        <v>5</v>
      </c>
      <c r="BK141" s="20">
        <v>15</v>
      </c>
      <c r="BL141" s="31" t="s">
        <v>308</v>
      </c>
      <c r="BM141" s="31" t="s">
        <v>309</v>
      </c>
      <c r="BN141" s="76">
        <f t="shared" si="122"/>
        <v>28</v>
      </c>
      <c r="BO141" s="122">
        <f t="shared" si="123"/>
        <v>27</v>
      </c>
      <c r="BP141" s="237">
        <f t="shared" si="124"/>
        <v>37</v>
      </c>
      <c r="BQ141" s="138">
        <v>517</v>
      </c>
      <c r="BR141" s="138">
        <v>703</v>
      </c>
      <c r="BS141" s="238"/>
      <c r="BT141" s="238"/>
      <c r="BU141" s="238"/>
    </row>
    <row r="142" spans="1:73" s="63" customFormat="1" ht="19.5" thickBot="1" x14ac:dyDescent="0.35">
      <c r="A142" s="67" t="s">
        <v>216</v>
      </c>
      <c r="B142" s="67" t="s">
        <v>217</v>
      </c>
      <c r="C142" s="129" t="s">
        <v>226</v>
      </c>
      <c r="D142" s="331">
        <v>8002</v>
      </c>
      <c r="E142" s="148"/>
      <c r="F142" s="20">
        <v>51.4</v>
      </c>
      <c r="G142" s="18">
        <f t="shared" si="100"/>
        <v>5</v>
      </c>
      <c r="H142" s="117">
        <f t="shared" si="101"/>
        <v>0</v>
      </c>
      <c r="I142" s="68" t="s">
        <v>284</v>
      </c>
      <c r="J142" s="69">
        <f t="shared" si="102"/>
        <v>5</v>
      </c>
      <c r="K142" s="17">
        <v>1</v>
      </c>
      <c r="L142" s="17">
        <v>0</v>
      </c>
      <c r="M142" s="17">
        <v>0</v>
      </c>
      <c r="N142" s="17">
        <v>0</v>
      </c>
      <c r="O142" s="17">
        <v>0</v>
      </c>
      <c r="P142" s="17">
        <v>0</v>
      </c>
      <c r="Q142" s="17">
        <v>0</v>
      </c>
      <c r="R142" s="17">
        <v>0</v>
      </c>
      <c r="S142" s="17">
        <v>0</v>
      </c>
      <c r="T142" s="17">
        <v>0</v>
      </c>
      <c r="U142" s="17">
        <v>0</v>
      </c>
      <c r="V142" s="157">
        <v>6019</v>
      </c>
      <c r="W142" s="157">
        <v>6019</v>
      </c>
      <c r="X142" s="165">
        <v>1</v>
      </c>
      <c r="Y142" s="165">
        <v>0</v>
      </c>
      <c r="Z142" s="165">
        <v>0</v>
      </c>
      <c r="AA142" s="209">
        <v>1</v>
      </c>
      <c r="AB142" s="209">
        <v>0</v>
      </c>
      <c r="AC142" s="209">
        <v>0</v>
      </c>
      <c r="AD142" s="166">
        <v>0</v>
      </c>
      <c r="AE142" s="166">
        <v>0</v>
      </c>
      <c r="AF142" s="166">
        <v>0</v>
      </c>
      <c r="AG142" s="167">
        <v>0</v>
      </c>
      <c r="AH142" s="89">
        <f t="shared" si="103"/>
        <v>2</v>
      </c>
      <c r="AI142" s="13">
        <f t="shared" si="104"/>
        <v>180.57</v>
      </c>
      <c r="AJ142" s="13">
        <f t="shared" si="105"/>
        <v>90</v>
      </c>
      <c r="AK142" s="18">
        <v>1</v>
      </c>
      <c r="AL142" s="13">
        <v>89</v>
      </c>
      <c r="AM142" s="50">
        <f t="shared" si="106"/>
        <v>5.4171000000000005</v>
      </c>
      <c r="AN142" s="104">
        <f t="shared" si="107"/>
        <v>1.62513</v>
      </c>
      <c r="AO142" s="102">
        <f t="shared" si="108"/>
        <v>0.92090700000000014</v>
      </c>
      <c r="AP142" s="159">
        <f t="shared" si="109"/>
        <v>50.157833527163973</v>
      </c>
      <c r="AQ142" s="18">
        <f t="shared" si="110"/>
        <v>5</v>
      </c>
      <c r="AR142" s="117">
        <f t="shared" si="111"/>
        <v>8</v>
      </c>
      <c r="AS142" s="19">
        <f t="shared" si="112"/>
        <v>49.84216647283602</v>
      </c>
      <c r="AT142" s="107">
        <f t="shared" si="113"/>
        <v>99.514333916520869</v>
      </c>
      <c r="AU142" s="100">
        <f t="shared" si="114"/>
        <v>12.496875781054737</v>
      </c>
      <c r="AV142" s="276">
        <f t="shared" si="115"/>
        <v>24.993751562109473</v>
      </c>
      <c r="AW142" s="48">
        <f t="shared" si="116"/>
        <v>74.884269854957921</v>
      </c>
      <c r="AX142" s="18">
        <f t="shared" si="117"/>
        <v>5</v>
      </c>
      <c r="AY142" s="117">
        <f t="shared" si="118"/>
        <v>8</v>
      </c>
      <c r="AZ142" s="151">
        <v>0</v>
      </c>
      <c r="BA142" s="21">
        <f t="shared" si="119"/>
        <v>0</v>
      </c>
      <c r="BB142" s="20">
        <v>0</v>
      </c>
      <c r="BC142" s="36" t="s">
        <v>329</v>
      </c>
      <c r="BD142" s="20">
        <v>3</v>
      </c>
      <c r="BE142" s="20">
        <f t="shared" si="120"/>
        <v>24</v>
      </c>
      <c r="BF142" s="20">
        <v>2</v>
      </c>
      <c r="BG142" s="20">
        <f t="shared" si="121"/>
        <v>16</v>
      </c>
      <c r="BH142" s="20">
        <v>0</v>
      </c>
      <c r="BI142" s="20">
        <v>5</v>
      </c>
      <c r="BJ142" s="20">
        <v>0</v>
      </c>
      <c r="BK142" s="20">
        <v>0</v>
      </c>
      <c r="BL142" s="31" t="s">
        <v>308</v>
      </c>
      <c r="BM142" s="31" t="s">
        <v>309</v>
      </c>
      <c r="BN142" s="76">
        <f t="shared" si="122"/>
        <v>20</v>
      </c>
      <c r="BO142" s="122">
        <f t="shared" si="123"/>
        <v>21</v>
      </c>
      <c r="BP142" s="127">
        <f t="shared" si="124"/>
        <v>21</v>
      </c>
      <c r="BQ142" s="138">
        <v>34</v>
      </c>
      <c r="BR142" s="138">
        <v>80</v>
      </c>
    </row>
    <row r="143" spans="1:73" s="63" customFormat="1" ht="19.5" thickBot="1" x14ac:dyDescent="0.35">
      <c r="A143" s="67" t="s">
        <v>124</v>
      </c>
      <c r="B143" s="67" t="s">
        <v>192</v>
      </c>
      <c r="C143" s="129" t="s">
        <v>211</v>
      </c>
      <c r="D143" s="331">
        <v>13136</v>
      </c>
      <c r="E143" s="148"/>
      <c r="F143" s="16">
        <v>261.89999999999998</v>
      </c>
      <c r="G143" s="18">
        <f t="shared" si="100"/>
        <v>10</v>
      </c>
      <c r="H143" s="117">
        <f t="shared" si="101"/>
        <v>3</v>
      </c>
      <c r="I143" s="68" t="s">
        <v>283</v>
      </c>
      <c r="J143" s="69">
        <f t="shared" si="102"/>
        <v>8</v>
      </c>
      <c r="K143" s="17">
        <v>4</v>
      </c>
      <c r="L143" s="17">
        <v>0</v>
      </c>
      <c r="M143" s="17">
        <v>0</v>
      </c>
      <c r="N143" s="17">
        <v>0</v>
      </c>
      <c r="O143" s="17">
        <v>0</v>
      </c>
      <c r="P143" s="17">
        <v>0</v>
      </c>
      <c r="Q143" s="17">
        <v>0</v>
      </c>
      <c r="R143" s="17">
        <v>0</v>
      </c>
      <c r="S143" s="17">
        <v>0</v>
      </c>
      <c r="T143" s="17">
        <v>0</v>
      </c>
      <c r="U143" s="17">
        <v>0</v>
      </c>
      <c r="V143" s="157">
        <v>6804</v>
      </c>
      <c r="W143" s="157">
        <v>6804</v>
      </c>
      <c r="X143" s="84">
        <v>2</v>
      </c>
      <c r="Y143" s="84">
        <v>0</v>
      </c>
      <c r="Z143" s="84">
        <v>0</v>
      </c>
      <c r="AA143" s="168">
        <v>0</v>
      </c>
      <c r="AB143" s="168">
        <v>0</v>
      </c>
      <c r="AC143" s="168">
        <v>0</v>
      </c>
      <c r="AD143" s="88">
        <v>0</v>
      </c>
      <c r="AE143" s="88">
        <v>0</v>
      </c>
      <c r="AF143" s="88">
        <v>0</v>
      </c>
      <c r="AG143" s="80">
        <v>0</v>
      </c>
      <c r="AH143" s="89">
        <f t="shared" si="103"/>
        <v>2</v>
      </c>
      <c r="AI143" s="13">
        <f t="shared" si="104"/>
        <v>204.12</v>
      </c>
      <c r="AJ143" s="13">
        <f t="shared" si="105"/>
        <v>102</v>
      </c>
      <c r="AK143" s="18">
        <v>2</v>
      </c>
      <c r="AL143" s="13">
        <v>100</v>
      </c>
      <c r="AM143" s="50">
        <f t="shared" si="106"/>
        <v>6.1235999999999997</v>
      </c>
      <c r="AN143" s="104">
        <f t="shared" si="107"/>
        <v>1.83708</v>
      </c>
      <c r="AO143" s="102">
        <f t="shared" si="108"/>
        <v>1.0410119999999998</v>
      </c>
      <c r="AP143" s="159">
        <f t="shared" si="109"/>
        <v>50.02939447383892</v>
      </c>
      <c r="AQ143" s="18">
        <f t="shared" si="110"/>
        <v>5</v>
      </c>
      <c r="AR143" s="117">
        <f t="shared" si="111"/>
        <v>8</v>
      </c>
      <c r="AS143" s="19">
        <f t="shared" si="112"/>
        <v>49.97060552616108</v>
      </c>
      <c r="AT143" s="107">
        <f t="shared" si="113"/>
        <v>68.52688794153471</v>
      </c>
      <c r="AU143" s="100">
        <f t="shared" si="114"/>
        <v>15.225334957369061</v>
      </c>
      <c r="AV143" s="277">
        <f t="shared" si="115"/>
        <v>15.225334957369061</v>
      </c>
      <c r="AW143" s="48">
        <f t="shared" si="116"/>
        <v>77.781954770280976</v>
      </c>
      <c r="AX143" s="18">
        <f t="shared" si="117"/>
        <v>8</v>
      </c>
      <c r="AY143" s="117">
        <f t="shared" si="118"/>
        <v>20</v>
      </c>
      <c r="AZ143" s="151">
        <v>0</v>
      </c>
      <c r="BA143" s="21">
        <f t="shared" si="119"/>
        <v>0</v>
      </c>
      <c r="BB143" s="20">
        <v>1</v>
      </c>
      <c r="BC143" s="36"/>
      <c r="BD143" s="20">
        <v>6</v>
      </c>
      <c r="BE143" s="20">
        <f t="shared" si="120"/>
        <v>48</v>
      </c>
      <c r="BF143" s="20">
        <v>9</v>
      </c>
      <c r="BG143" s="20">
        <f t="shared" si="121"/>
        <v>72</v>
      </c>
      <c r="BH143" s="20">
        <v>1</v>
      </c>
      <c r="BI143" s="20">
        <v>15</v>
      </c>
      <c r="BJ143" s="20">
        <v>0</v>
      </c>
      <c r="BK143" s="28">
        <v>0</v>
      </c>
      <c r="BL143" s="20" t="s">
        <v>308</v>
      </c>
      <c r="BM143" s="20" t="s">
        <v>309</v>
      </c>
      <c r="BN143" s="71">
        <f t="shared" si="122"/>
        <v>31</v>
      </c>
      <c r="BO143" s="123">
        <f t="shared" si="123"/>
        <v>39</v>
      </c>
      <c r="BP143" s="71">
        <f t="shared" si="124"/>
        <v>39</v>
      </c>
      <c r="BQ143" s="138">
        <v>74</v>
      </c>
      <c r="BR143" s="138">
        <v>77</v>
      </c>
    </row>
    <row r="144" spans="1:73" s="180" customFormat="1" ht="19.5" thickBot="1" x14ac:dyDescent="0.35">
      <c r="A144" s="67" t="s">
        <v>58</v>
      </c>
      <c r="B144" s="67" t="s">
        <v>59</v>
      </c>
      <c r="C144" s="129" t="s">
        <v>75</v>
      </c>
      <c r="D144" s="331">
        <v>29877</v>
      </c>
      <c r="E144" s="148"/>
      <c r="F144" s="23">
        <v>1180.4000000000001</v>
      </c>
      <c r="G144" s="18">
        <f t="shared" si="100"/>
        <v>10</v>
      </c>
      <c r="H144" s="117">
        <f t="shared" si="101"/>
        <v>8</v>
      </c>
      <c r="I144" s="68" t="s">
        <v>285</v>
      </c>
      <c r="J144" s="69">
        <f t="shared" si="102"/>
        <v>3</v>
      </c>
      <c r="K144" s="17">
        <v>1</v>
      </c>
      <c r="L144" s="17">
        <v>0</v>
      </c>
      <c r="M144" s="17">
        <v>1</v>
      </c>
      <c r="N144" s="17">
        <v>0</v>
      </c>
      <c r="O144" s="17">
        <v>0</v>
      </c>
      <c r="P144" s="17">
        <v>0</v>
      </c>
      <c r="Q144" s="17">
        <v>0</v>
      </c>
      <c r="R144" s="17">
        <v>0</v>
      </c>
      <c r="S144" s="17">
        <v>0</v>
      </c>
      <c r="T144" s="17">
        <v>0</v>
      </c>
      <c r="U144" s="17">
        <v>0</v>
      </c>
      <c r="V144" s="157">
        <v>13903</v>
      </c>
      <c r="W144" s="157">
        <v>13903</v>
      </c>
      <c r="X144" s="84">
        <v>0</v>
      </c>
      <c r="Y144" s="84">
        <v>0</v>
      </c>
      <c r="Z144" s="84">
        <v>0</v>
      </c>
      <c r="AA144" s="168">
        <v>0</v>
      </c>
      <c r="AB144" s="168">
        <v>0</v>
      </c>
      <c r="AC144" s="168">
        <v>0</v>
      </c>
      <c r="AD144" s="88">
        <v>5</v>
      </c>
      <c r="AE144" s="88">
        <v>0</v>
      </c>
      <c r="AF144" s="88">
        <v>0</v>
      </c>
      <c r="AG144" s="80">
        <v>0</v>
      </c>
      <c r="AH144" s="89">
        <f t="shared" si="103"/>
        <v>5</v>
      </c>
      <c r="AI144" s="13">
        <f t="shared" si="104"/>
        <v>417.09</v>
      </c>
      <c r="AJ144" s="13">
        <f t="shared" si="105"/>
        <v>211</v>
      </c>
      <c r="AK144" s="18">
        <v>2</v>
      </c>
      <c r="AL144" s="13">
        <v>209</v>
      </c>
      <c r="AM144" s="50">
        <f t="shared" si="106"/>
        <v>12.512700000000001</v>
      </c>
      <c r="AN144" s="104">
        <f t="shared" si="107"/>
        <v>3.7538100000000001</v>
      </c>
      <c r="AO144" s="102">
        <f t="shared" si="108"/>
        <v>2.1271590000000002</v>
      </c>
      <c r="AP144" s="159">
        <f t="shared" si="109"/>
        <v>49.411398019612065</v>
      </c>
      <c r="AQ144" s="18">
        <f t="shared" si="110"/>
        <v>3</v>
      </c>
      <c r="AR144" s="130">
        <f t="shared" si="111"/>
        <v>3</v>
      </c>
      <c r="AS144" s="19">
        <f t="shared" si="112"/>
        <v>50.588601980387928</v>
      </c>
      <c r="AT144" s="107">
        <f t="shared" si="113"/>
        <v>61.564645044683203</v>
      </c>
      <c r="AU144" s="100">
        <f t="shared" si="114"/>
        <v>0</v>
      </c>
      <c r="AV144" s="277">
        <f t="shared" si="115"/>
        <v>16.735281320078993</v>
      </c>
      <c r="AW144" s="48">
        <f t="shared" si="116"/>
        <v>72.816733844672314</v>
      </c>
      <c r="AX144" s="18">
        <f t="shared" si="117"/>
        <v>5</v>
      </c>
      <c r="AY144" s="117">
        <f t="shared" si="118"/>
        <v>8</v>
      </c>
      <c r="AZ144" s="151">
        <v>4</v>
      </c>
      <c r="BA144" s="21">
        <f t="shared" si="119"/>
        <v>13.388225056063192</v>
      </c>
      <c r="BB144" s="20">
        <v>1</v>
      </c>
      <c r="BC144" s="36"/>
      <c r="BD144" s="20">
        <v>7</v>
      </c>
      <c r="BE144" s="20">
        <f t="shared" si="120"/>
        <v>56</v>
      </c>
      <c r="BF144" s="20">
        <v>5</v>
      </c>
      <c r="BG144" s="20">
        <f t="shared" si="121"/>
        <v>40</v>
      </c>
      <c r="BH144" s="20">
        <v>0</v>
      </c>
      <c r="BI144" s="20">
        <v>8</v>
      </c>
      <c r="BJ144" s="20">
        <v>10</v>
      </c>
      <c r="BK144" s="20">
        <v>0</v>
      </c>
      <c r="BL144" s="31" t="s">
        <v>308</v>
      </c>
      <c r="BM144" s="31" t="s">
        <v>309</v>
      </c>
      <c r="BN144" s="70">
        <f t="shared" si="122"/>
        <v>31</v>
      </c>
      <c r="BO144" s="120">
        <f t="shared" si="123"/>
        <v>32</v>
      </c>
      <c r="BP144" s="70">
        <f t="shared" si="124"/>
        <v>22</v>
      </c>
      <c r="BQ144" s="138">
        <v>247</v>
      </c>
      <c r="BR144" s="138">
        <v>202</v>
      </c>
      <c r="BS144" s="62"/>
      <c r="BT144" s="62"/>
      <c r="BU144" s="62"/>
    </row>
    <row r="145" spans="1:73" s="63" customFormat="1" ht="19.5" thickBot="1" x14ac:dyDescent="0.35">
      <c r="A145" s="67" t="s">
        <v>79</v>
      </c>
      <c r="B145" s="67" t="s">
        <v>107</v>
      </c>
      <c r="C145" s="129" t="s">
        <v>116</v>
      </c>
      <c r="D145" s="331">
        <v>36937</v>
      </c>
      <c r="E145" s="148"/>
      <c r="F145" s="23">
        <v>1247.5999999999999</v>
      </c>
      <c r="G145" s="18">
        <f t="shared" si="100"/>
        <v>10</v>
      </c>
      <c r="H145" s="117">
        <f t="shared" si="101"/>
        <v>8</v>
      </c>
      <c r="I145" s="68" t="s">
        <v>285</v>
      </c>
      <c r="J145" s="69">
        <f t="shared" si="102"/>
        <v>3</v>
      </c>
      <c r="K145" s="17">
        <v>1</v>
      </c>
      <c r="L145" s="17">
        <v>0</v>
      </c>
      <c r="M145" s="17">
        <v>0</v>
      </c>
      <c r="N145" s="17">
        <v>0</v>
      </c>
      <c r="O145" s="17">
        <v>0</v>
      </c>
      <c r="P145" s="17">
        <v>0</v>
      </c>
      <c r="Q145" s="17">
        <v>0</v>
      </c>
      <c r="R145" s="17">
        <v>0</v>
      </c>
      <c r="S145" s="17">
        <v>0</v>
      </c>
      <c r="T145" s="17">
        <v>1</v>
      </c>
      <c r="U145" s="17">
        <v>0</v>
      </c>
      <c r="V145" s="157">
        <v>11382</v>
      </c>
      <c r="W145" s="157">
        <v>11382</v>
      </c>
      <c r="X145" s="200">
        <v>9</v>
      </c>
      <c r="Y145" s="200">
        <v>0</v>
      </c>
      <c r="Z145" s="200">
        <v>0</v>
      </c>
      <c r="AA145" s="214">
        <v>0</v>
      </c>
      <c r="AB145" s="214">
        <v>0</v>
      </c>
      <c r="AC145" s="214">
        <v>0</v>
      </c>
      <c r="AD145" s="217">
        <v>1</v>
      </c>
      <c r="AE145" s="217">
        <v>0</v>
      </c>
      <c r="AF145" s="217">
        <v>0</v>
      </c>
      <c r="AG145" s="225">
        <v>1</v>
      </c>
      <c r="AH145" s="89">
        <f t="shared" si="103"/>
        <v>11</v>
      </c>
      <c r="AI145" s="13">
        <f t="shared" si="104"/>
        <v>341.46</v>
      </c>
      <c r="AJ145" s="13">
        <f t="shared" si="105"/>
        <v>173</v>
      </c>
      <c r="AK145" s="18">
        <v>1</v>
      </c>
      <c r="AL145" s="13">
        <v>172</v>
      </c>
      <c r="AM145" s="50">
        <f t="shared" si="106"/>
        <v>10.243799999999998</v>
      </c>
      <c r="AN145" s="104">
        <f t="shared" si="107"/>
        <v>3.0731399999999995</v>
      </c>
      <c r="AO145" s="102">
        <f t="shared" si="108"/>
        <v>1.7414459999999996</v>
      </c>
      <c r="AP145" s="159">
        <f t="shared" si="109"/>
        <v>49.33520763779066</v>
      </c>
      <c r="AQ145" s="18">
        <f t="shared" si="110"/>
        <v>3</v>
      </c>
      <c r="AR145" s="117">
        <f t="shared" si="111"/>
        <v>3</v>
      </c>
      <c r="AS145" s="19">
        <f t="shared" si="112"/>
        <v>50.66479236220934</v>
      </c>
      <c r="AT145" s="107">
        <f t="shared" si="113"/>
        <v>40.767755908709425</v>
      </c>
      <c r="AU145" s="100">
        <f t="shared" si="114"/>
        <v>24.365812058369656</v>
      </c>
      <c r="AV145" s="276">
        <f t="shared" si="115"/>
        <v>29.780436960229579</v>
      </c>
      <c r="AW145" s="48">
        <f t="shared" si="116"/>
        <v>26.951002584207899</v>
      </c>
      <c r="AX145" s="18">
        <f t="shared" si="117"/>
        <v>3</v>
      </c>
      <c r="AY145" s="117">
        <f t="shared" si="118"/>
        <v>3</v>
      </c>
      <c r="AZ145" s="151">
        <v>9</v>
      </c>
      <c r="BA145" s="21">
        <f t="shared" si="119"/>
        <v>24.365812058369656</v>
      </c>
      <c r="BB145" s="155">
        <v>0</v>
      </c>
      <c r="BC145" s="36"/>
      <c r="BD145" s="20">
        <v>9</v>
      </c>
      <c r="BE145" s="20">
        <f t="shared" si="120"/>
        <v>72</v>
      </c>
      <c r="BF145" s="20">
        <v>43</v>
      </c>
      <c r="BG145" s="20">
        <f t="shared" si="121"/>
        <v>344</v>
      </c>
      <c r="BH145" s="20">
        <v>0</v>
      </c>
      <c r="BI145" s="20">
        <v>28</v>
      </c>
      <c r="BJ145" s="20">
        <v>10</v>
      </c>
      <c r="BK145" s="20">
        <v>0</v>
      </c>
      <c r="BL145" s="31" t="s">
        <v>308</v>
      </c>
      <c r="BM145" s="31" t="s">
        <v>357</v>
      </c>
      <c r="BN145" s="76">
        <f t="shared" si="122"/>
        <v>29</v>
      </c>
      <c r="BO145" s="123">
        <f t="shared" si="123"/>
        <v>27</v>
      </c>
      <c r="BP145" s="127">
        <f t="shared" si="124"/>
        <v>17</v>
      </c>
      <c r="BQ145" s="138">
        <v>8</v>
      </c>
      <c r="BR145" s="138">
        <v>119</v>
      </c>
      <c r="BS145" s="62"/>
      <c r="BT145" s="62"/>
      <c r="BU145" s="62"/>
    </row>
    <row r="146" spans="1:73" s="63" customFormat="1" ht="19.5" thickBot="1" x14ac:dyDescent="0.35">
      <c r="A146" s="67" t="s">
        <v>124</v>
      </c>
      <c r="B146" s="67" t="s">
        <v>136</v>
      </c>
      <c r="C146" s="129" t="s">
        <v>191</v>
      </c>
      <c r="D146" s="331">
        <v>3916</v>
      </c>
      <c r="E146" s="148"/>
      <c r="F146" s="16">
        <v>30.9</v>
      </c>
      <c r="G146" s="18">
        <f t="shared" si="100"/>
        <v>3</v>
      </c>
      <c r="H146" s="117">
        <f t="shared" si="101"/>
        <v>0</v>
      </c>
      <c r="I146" s="68" t="s">
        <v>283</v>
      </c>
      <c r="J146" s="69">
        <f t="shared" si="102"/>
        <v>8</v>
      </c>
      <c r="K146" s="17">
        <v>2</v>
      </c>
      <c r="L146" s="17">
        <v>1</v>
      </c>
      <c r="M146" s="17">
        <v>0</v>
      </c>
      <c r="N146" s="17">
        <v>0</v>
      </c>
      <c r="O146" s="17">
        <v>0</v>
      </c>
      <c r="P146" s="17">
        <v>0</v>
      </c>
      <c r="Q146" s="17">
        <v>0</v>
      </c>
      <c r="R146" s="17">
        <v>0</v>
      </c>
      <c r="S146" s="17">
        <v>0</v>
      </c>
      <c r="T146" s="17">
        <v>0</v>
      </c>
      <c r="U146" s="17">
        <v>0</v>
      </c>
      <c r="V146" s="157">
        <v>4246</v>
      </c>
      <c r="W146" s="157">
        <v>4246</v>
      </c>
      <c r="X146" s="181"/>
      <c r="Y146" s="181"/>
      <c r="Z146" s="181"/>
      <c r="AA146" s="169"/>
      <c r="AB146" s="169"/>
      <c r="AC146" s="169"/>
      <c r="AD146" s="181"/>
      <c r="AE146" s="181"/>
      <c r="AF146" s="181"/>
      <c r="AG146" s="182"/>
      <c r="AH146" s="89">
        <f t="shared" si="103"/>
        <v>0</v>
      </c>
      <c r="AI146" s="176">
        <f t="shared" si="104"/>
        <v>127.38</v>
      </c>
      <c r="AJ146" s="176">
        <f t="shared" si="105"/>
        <v>65</v>
      </c>
      <c r="AK146" s="177">
        <v>0</v>
      </c>
      <c r="AL146" s="176">
        <v>65</v>
      </c>
      <c r="AM146" s="176">
        <f t="shared" si="106"/>
        <v>3.8213999999999997</v>
      </c>
      <c r="AN146" s="176">
        <f t="shared" si="107"/>
        <v>1.14642</v>
      </c>
      <c r="AO146" s="176">
        <f t="shared" si="108"/>
        <v>0.64963799999999994</v>
      </c>
      <c r="AP146" s="159">
        <f t="shared" si="109"/>
        <v>48.971581095933423</v>
      </c>
      <c r="AQ146" s="18">
        <f t="shared" si="110"/>
        <v>3</v>
      </c>
      <c r="AR146" s="177">
        <f t="shared" si="111"/>
        <v>3</v>
      </c>
      <c r="AS146" s="19">
        <f t="shared" si="112"/>
        <v>51.028418904066577</v>
      </c>
      <c r="AT146" s="107">
        <f t="shared" si="113"/>
        <v>143.44887640449437</v>
      </c>
      <c r="AU146" s="100">
        <f t="shared" si="114"/>
        <v>0</v>
      </c>
      <c r="AV146" s="277">
        <f t="shared" si="115"/>
        <v>0</v>
      </c>
      <c r="AW146" s="178">
        <f t="shared" si="116"/>
        <v>100</v>
      </c>
      <c r="AX146" s="18">
        <f t="shared" si="117"/>
        <v>10</v>
      </c>
      <c r="AY146" s="177">
        <f t="shared" si="118"/>
        <v>25</v>
      </c>
      <c r="AZ146" s="179">
        <v>0</v>
      </c>
      <c r="BA146" s="21">
        <f t="shared" si="119"/>
        <v>0</v>
      </c>
      <c r="BB146" s="20">
        <v>0</v>
      </c>
      <c r="BC146" s="36" t="s">
        <v>329</v>
      </c>
      <c r="BD146" s="20">
        <v>2</v>
      </c>
      <c r="BE146" s="20">
        <f t="shared" si="120"/>
        <v>16</v>
      </c>
      <c r="BF146" s="20">
        <v>4</v>
      </c>
      <c r="BG146" s="20">
        <f t="shared" si="121"/>
        <v>32</v>
      </c>
      <c r="BH146" s="20">
        <v>0</v>
      </c>
      <c r="BI146" s="20">
        <v>6</v>
      </c>
      <c r="BJ146" s="20">
        <v>10</v>
      </c>
      <c r="BK146" s="20">
        <v>0</v>
      </c>
      <c r="BL146" s="31" t="s">
        <v>308</v>
      </c>
      <c r="BM146" s="31" t="s">
        <v>309</v>
      </c>
      <c r="BN146" s="70">
        <f t="shared" si="122"/>
        <v>34</v>
      </c>
      <c r="BO146" s="120">
        <f t="shared" si="123"/>
        <v>46</v>
      </c>
      <c r="BP146" s="70">
        <f t="shared" si="124"/>
        <v>36</v>
      </c>
      <c r="BQ146" s="138">
        <v>11</v>
      </c>
      <c r="BR146" s="138">
        <v>19</v>
      </c>
      <c r="BS146" s="180"/>
      <c r="BT146" s="180"/>
      <c r="BU146" s="180"/>
    </row>
    <row r="147" spans="1:73" s="63" customFormat="1" ht="19.5" thickBot="1" x14ac:dyDescent="0.35">
      <c r="A147" s="67" t="s">
        <v>124</v>
      </c>
      <c r="B147" s="67" t="s">
        <v>145</v>
      </c>
      <c r="C147" s="129" t="s">
        <v>168</v>
      </c>
      <c r="D147" s="331">
        <v>26771</v>
      </c>
      <c r="E147" s="148"/>
      <c r="F147" s="16">
        <v>423.4</v>
      </c>
      <c r="G147" s="18">
        <f t="shared" si="100"/>
        <v>10</v>
      </c>
      <c r="H147" s="117">
        <f t="shared" si="101"/>
        <v>3</v>
      </c>
      <c r="I147" s="68" t="s">
        <v>285</v>
      </c>
      <c r="J147" s="69">
        <f t="shared" si="102"/>
        <v>3</v>
      </c>
      <c r="K147" s="17">
        <v>2</v>
      </c>
      <c r="L147" s="17">
        <v>1</v>
      </c>
      <c r="M147" s="17">
        <v>2</v>
      </c>
      <c r="N147" s="17">
        <v>1</v>
      </c>
      <c r="O147" s="17">
        <v>1</v>
      </c>
      <c r="P147" s="17">
        <v>1</v>
      </c>
      <c r="Q147" s="17">
        <v>0</v>
      </c>
      <c r="R147" s="17">
        <v>1</v>
      </c>
      <c r="S147" s="17">
        <v>0</v>
      </c>
      <c r="T147" s="17">
        <v>0</v>
      </c>
      <c r="U147" s="17">
        <v>0</v>
      </c>
      <c r="V147" s="157">
        <v>22124</v>
      </c>
      <c r="W147" s="157">
        <v>22124</v>
      </c>
      <c r="X147" s="84">
        <v>0</v>
      </c>
      <c r="Y147" s="84">
        <v>0</v>
      </c>
      <c r="Z147" s="84">
        <v>0</v>
      </c>
      <c r="AA147" s="168">
        <v>0</v>
      </c>
      <c r="AB147" s="168">
        <v>0</v>
      </c>
      <c r="AC147" s="168">
        <v>0</v>
      </c>
      <c r="AD147" s="88">
        <v>0</v>
      </c>
      <c r="AE147" s="88">
        <v>0</v>
      </c>
      <c r="AF147" s="88">
        <v>0</v>
      </c>
      <c r="AG147" s="80">
        <v>0</v>
      </c>
      <c r="AH147" s="89">
        <f t="shared" si="103"/>
        <v>0</v>
      </c>
      <c r="AI147" s="13">
        <f t="shared" si="104"/>
        <v>663.72</v>
      </c>
      <c r="AJ147" s="13">
        <f t="shared" si="105"/>
        <v>339</v>
      </c>
      <c r="AK147" s="18">
        <v>52</v>
      </c>
      <c r="AL147" s="13">
        <v>287</v>
      </c>
      <c r="AM147" s="50">
        <f t="shared" si="106"/>
        <v>19.9116</v>
      </c>
      <c r="AN147" s="104">
        <f t="shared" si="107"/>
        <v>5.9734799999999995</v>
      </c>
      <c r="AO147" s="102">
        <f t="shared" si="108"/>
        <v>3.3849720000000003</v>
      </c>
      <c r="AP147" s="159">
        <f t="shared" si="109"/>
        <v>48.924245163623212</v>
      </c>
      <c r="AQ147" s="18">
        <f t="shared" si="110"/>
        <v>3</v>
      </c>
      <c r="AR147" s="117">
        <f t="shared" si="111"/>
        <v>3</v>
      </c>
      <c r="AS147" s="19">
        <f t="shared" si="112"/>
        <v>51.075754836376788</v>
      </c>
      <c r="AT147" s="107">
        <f t="shared" si="113"/>
        <v>109.33492211721639</v>
      </c>
      <c r="AU147" s="100">
        <f t="shared" si="114"/>
        <v>0</v>
      </c>
      <c r="AV147" s="277">
        <f t="shared" si="115"/>
        <v>0</v>
      </c>
      <c r="AW147" s="48">
        <f t="shared" si="116"/>
        <v>100</v>
      </c>
      <c r="AX147" s="18">
        <f t="shared" si="117"/>
        <v>10</v>
      </c>
      <c r="AY147" s="117">
        <f t="shared" si="118"/>
        <v>25</v>
      </c>
      <c r="AZ147" s="151">
        <v>2</v>
      </c>
      <c r="BA147" s="21">
        <f t="shared" si="119"/>
        <v>7.4707706099884197</v>
      </c>
      <c r="BB147" s="20">
        <v>2</v>
      </c>
      <c r="BC147" s="36"/>
      <c r="BD147" s="20">
        <v>9</v>
      </c>
      <c r="BE147" s="20">
        <f t="shared" si="120"/>
        <v>72</v>
      </c>
      <c r="BF147" s="20">
        <v>51</v>
      </c>
      <c r="BG147" s="20">
        <f t="shared" si="121"/>
        <v>408</v>
      </c>
      <c r="BH147" s="28">
        <v>15</v>
      </c>
      <c r="BI147" s="28">
        <v>7</v>
      </c>
      <c r="BJ147" s="28">
        <v>10</v>
      </c>
      <c r="BK147" s="20">
        <v>15</v>
      </c>
      <c r="BL147" s="51" t="s">
        <v>308</v>
      </c>
      <c r="BM147" s="51" t="s">
        <v>308</v>
      </c>
      <c r="BN147" s="71">
        <f t="shared" si="122"/>
        <v>36</v>
      </c>
      <c r="BO147" s="123">
        <f t="shared" si="123"/>
        <v>44</v>
      </c>
      <c r="BP147" s="71">
        <f t="shared" si="124"/>
        <v>49</v>
      </c>
      <c r="BQ147" s="138">
        <v>148</v>
      </c>
      <c r="BR147" s="138">
        <v>164</v>
      </c>
    </row>
    <row r="148" spans="1:73" s="63" customFormat="1" ht="19.5" thickBot="1" x14ac:dyDescent="0.35">
      <c r="A148" s="67" t="s">
        <v>216</v>
      </c>
      <c r="B148" s="67" t="s">
        <v>245</v>
      </c>
      <c r="C148" s="129" t="s">
        <v>256</v>
      </c>
      <c r="D148" s="331">
        <v>22539</v>
      </c>
      <c r="E148" s="148"/>
      <c r="F148" s="20">
        <v>425.7</v>
      </c>
      <c r="G148" s="18">
        <f t="shared" si="100"/>
        <v>10</v>
      </c>
      <c r="H148" s="117">
        <f t="shared" si="101"/>
        <v>3</v>
      </c>
      <c r="I148" s="68" t="s">
        <v>285</v>
      </c>
      <c r="J148" s="69">
        <f t="shared" si="102"/>
        <v>3</v>
      </c>
      <c r="K148" s="17">
        <v>2</v>
      </c>
      <c r="L148" s="17">
        <v>0</v>
      </c>
      <c r="M148" s="17">
        <v>0</v>
      </c>
      <c r="N148" s="17">
        <v>0</v>
      </c>
      <c r="O148" s="17">
        <v>0</v>
      </c>
      <c r="P148" s="17">
        <v>0</v>
      </c>
      <c r="Q148" s="17">
        <v>0</v>
      </c>
      <c r="R148" s="17">
        <v>0</v>
      </c>
      <c r="S148" s="17">
        <v>0</v>
      </c>
      <c r="T148" s="17">
        <v>0</v>
      </c>
      <c r="U148" s="17">
        <v>0</v>
      </c>
      <c r="V148" s="157">
        <v>8012</v>
      </c>
      <c r="W148" s="157">
        <v>8012</v>
      </c>
      <c r="X148" s="165">
        <v>5</v>
      </c>
      <c r="Y148" s="165">
        <v>0</v>
      </c>
      <c r="Z148" s="165">
        <v>0</v>
      </c>
      <c r="AA148" s="209">
        <v>2</v>
      </c>
      <c r="AB148" s="209">
        <v>0</v>
      </c>
      <c r="AC148" s="209">
        <v>0</v>
      </c>
      <c r="AD148" s="166">
        <v>1</v>
      </c>
      <c r="AE148" s="166">
        <v>0</v>
      </c>
      <c r="AF148" s="166">
        <v>0</v>
      </c>
      <c r="AG148" s="167">
        <v>0</v>
      </c>
      <c r="AH148" s="89">
        <f t="shared" si="103"/>
        <v>8</v>
      </c>
      <c r="AI148" s="13">
        <f t="shared" si="104"/>
        <v>240.36</v>
      </c>
      <c r="AJ148" s="13">
        <f t="shared" si="105"/>
        <v>124</v>
      </c>
      <c r="AK148" s="18">
        <v>1</v>
      </c>
      <c r="AL148" s="13">
        <v>123</v>
      </c>
      <c r="AM148" s="50">
        <f t="shared" si="106"/>
        <v>7.2108000000000008</v>
      </c>
      <c r="AN148" s="104">
        <f t="shared" si="107"/>
        <v>2.1632400000000001</v>
      </c>
      <c r="AO148" s="102">
        <f t="shared" si="108"/>
        <v>1.2258360000000001</v>
      </c>
      <c r="AP148" s="159">
        <f t="shared" si="109"/>
        <v>48.410717257447168</v>
      </c>
      <c r="AQ148" s="18">
        <f t="shared" si="110"/>
        <v>3</v>
      </c>
      <c r="AR148" s="117">
        <f t="shared" si="111"/>
        <v>3</v>
      </c>
      <c r="AS148" s="19">
        <f t="shared" si="112"/>
        <v>51.589282742552832</v>
      </c>
      <c r="AT148" s="107">
        <f t="shared" si="113"/>
        <v>47.029042992146948</v>
      </c>
      <c r="AU148" s="100">
        <f t="shared" si="114"/>
        <v>22.183770353609301</v>
      </c>
      <c r="AV148" s="276">
        <f t="shared" si="115"/>
        <v>35.49403256577488</v>
      </c>
      <c r="AW148" s="48">
        <f t="shared" si="116"/>
        <v>24.527418999995852</v>
      </c>
      <c r="AX148" s="18">
        <f t="shared" si="117"/>
        <v>3</v>
      </c>
      <c r="AY148" s="117">
        <f t="shared" si="118"/>
        <v>3</v>
      </c>
      <c r="AZ148" s="151">
        <v>4</v>
      </c>
      <c r="BA148" s="21">
        <f t="shared" si="119"/>
        <v>17.74701628288744</v>
      </c>
      <c r="BB148" s="20">
        <v>1</v>
      </c>
      <c r="BC148" s="36"/>
      <c r="BD148" s="20">
        <v>1</v>
      </c>
      <c r="BE148" s="20">
        <f t="shared" si="120"/>
        <v>8</v>
      </c>
      <c r="BF148" s="20">
        <v>5</v>
      </c>
      <c r="BG148" s="20">
        <f t="shared" si="121"/>
        <v>40</v>
      </c>
      <c r="BH148" s="20">
        <v>1</v>
      </c>
      <c r="BI148" s="20">
        <v>11</v>
      </c>
      <c r="BJ148" s="20">
        <v>5</v>
      </c>
      <c r="BK148" s="20">
        <v>0</v>
      </c>
      <c r="BL148" s="31" t="s">
        <v>308</v>
      </c>
      <c r="BM148" s="31" t="s">
        <v>309</v>
      </c>
      <c r="BN148" s="76">
        <f t="shared" si="122"/>
        <v>24</v>
      </c>
      <c r="BO148" s="122">
        <f t="shared" si="123"/>
        <v>17</v>
      </c>
      <c r="BP148" s="127">
        <f t="shared" si="124"/>
        <v>12</v>
      </c>
      <c r="BQ148" s="138">
        <v>55</v>
      </c>
      <c r="BR148" s="138">
        <v>58</v>
      </c>
    </row>
    <row r="149" spans="1:73" s="63" customFormat="1" ht="19.5" thickBot="1" x14ac:dyDescent="0.35">
      <c r="A149" s="67" t="s">
        <v>79</v>
      </c>
      <c r="B149" s="67" t="s">
        <v>93</v>
      </c>
      <c r="C149" s="129" t="s">
        <v>98</v>
      </c>
      <c r="D149" s="331">
        <v>9567</v>
      </c>
      <c r="E149" s="275">
        <v>9155</v>
      </c>
      <c r="F149" s="16">
        <v>174.3</v>
      </c>
      <c r="G149" s="18">
        <f t="shared" si="100"/>
        <v>10</v>
      </c>
      <c r="H149" s="117">
        <f t="shared" si="101"/>
        <v>3</v>
      </c>
      <c r="I149" s="68" t="s">
        <v>284</v>
      </c>
      <c r="J149" s="69">
        <f t="shared" si="102"/>
        <v>5</v>
      </c>
      <c r="K149" s="17">
        <v>4</v>
      </c>
      <c r="L149" s="17">
        <v>0</v>
      </c>
      <c r="M149" s="17">
        <v>0</v>
      </c>
      <c r="N149" s="17">
        <v>0</v>
      </c>
      <c r="O149" s="17">
        <v>0</v>
      </c>
      <c r="P149" s="17">
        <v>0</v>
      </c>
      <c r="Q149" s="17">
        <v>0</v>
      </c>
      <c r="R149" s="17">
        <v>0</v>
      </c>
      <c r="S149" s="17">
        <v>0</v>
      </c>
      <c r="T149" s="17">
        <v>0</v>
      </c>
      <c r="U149" s="17">
        <v>0</v>
      </c>
      <c r="V149" s="157">
        <v>6315</v>
      </c>
      <c r="W149" s="157">
        <v>6315</v>
      </c>
      <c r="X149" s="84">
        <v>0</v>
      </c>
      <c r="Y149" s="84">
        <v>0</v>
      </c>
      <c r="Z149" s="84">
        <v>0</v>
      </c>
      <c r="AA149" s="168">
        <v>0</v>
      </c>
      <c r="AB149" s="168">
        <v>0</v>
      </c>
      <c r="AC149" s="168">
        <v>0</v>
      </c>
      <c r="AD149" s="88">
        <v>0</v>
      </c>
      <c r="AE149" s="88">
        <v>0</v>
      </c>
      <c r="AF149" s="88">
        <v>0</v>
      </c>
      <c r="AG149" s="80">
        <v>0</v>
      </c>
      <c r="AH149" s="89">
        <f t="shared" si="103"/>
        <v>0</v>
      </c>
      <c r="AI149" s="13">
        <f t="shared" si="104"/>
        <v>189.45</v>
      </c>
      <c r="AJ149" s="13">
        <f t="shared" si="105"/>
        <v>98</v>
      </c>
      <c r="AK149" s="18">
        <v>0</v>
      </c>
      <c r="AL149" s="13">
        <v>98</v>
      </c>
      <c r="AM149" s="50">
        <f t="shared" si="106"/>
        <v>5.6834999999999987</v>
      </c>
      <c r="AN149" s="104">
        <f t="shared" si="107"/>
        <v>1.7050499999999997</v>
      </c>
      <c r="AO149" s="102">
        <f t="shared" si="108"/>
        <v>0.96619499999999969</v>
      </c>
      <c r="AP149" s="159">
        <f t="shared" si="109"/>
        <v>48.271311691739243</v>
      </c>
      <c r="AQ149" s="18">
        <f t="shared" si="110"/>
        <v>3</v>
      </c>
      <c r="AR149" s="130">
        <f t="shared" si="111"/>
        <v>3</v>
      </c>
      <c r="AS149" s="19">
        <f t="shared" si="112"/>
        <v>51.728688308260764</v>
      </c>
      <c r="AT149" s="107">
        <f t="shared" si="113"/>
        <v>87.328786453433651</v>
      </c>
      <c r="AU149" s="100">
        <f t="shared" si="114"/>
        <v>0</v>
      </c>
      <c r="AV149" s="277">
        <f t="shared" si="115"/>
        <v>0</v>
      </c>
      <c r="AW149" s="48">
        <f t="shared" si="116"/>
        <v>100</v>
      </c>
      <c r="AX149" s="18">
        <f t="shared" si="117"/>
        <v>10</v>
      </c>
      <c r="AY149" s="117">
        <f t="shared" si="118"/>
        <v>25</v>
      </c>
      <c r="AZ149" s="151">
        <v>3</v>
      </c>
      <c r="BA149" s="21">
        <f t="shared" si="119"/>
        <v>31.357792411414234</v>
      </c>
      <c r="BB149" s="155">
        <v>0</v>
      </c>
      <c r="BC149" s="36"/>
      <c r="BD149" s="20">
        <v>1</v>
      </c>
      <c r="BE149" s="20">
        <f t="shared" si="120"/>
        <v>8</v>
      </c>
      <c r="BF149" s="20">
        <v>5</v>
      </c>
      <c r="BG149" s="20">
        <f t="shared" si="121"/>
        <v>40</v>
      </c>
      <c r="BH149" s="20">
        <v>0</v>
      </c>
      <c r="BI149" s="20">
        <v>11</v>
      </c>
      <c r="BJ149" s="20">
        <v>0</v>
      </c>
      <c r="BK149" s="20">
        <v>0</v>
      </c>
      <c r="BL149" s="31" t="s">
        <v>308</v>
      </c>
      <c r="BM149" s="31" t="s">
        <v>357</v>
      </c>
      <c r="BN149" s="71">
        <f t="shared" si="122"/>
        <v>28</v>
      </c>
      <c r="BO149" s="120">
        <f t="shared" si="123"/>
        <v>36</v>
      </c>
      <c r="BP149" s="70">
        <f t="shared" si="124"/>
        <v>36</v>
      </c>
      <c r="BQ149" s="138">
        <v>48</v>
      </c>
      <c r="BR149" s="138">
        <v>89</v>
      </c>
      <c r="BS149" s="62"/>
      <c r="BT149" s="62"/>
      <c r="BU149" s="62"/>
    </row>
    <row r="150" spans="1:73" s="63" customFormat="1" ht="19.5" thickBot="1" x14ac:dyDescent="0.35">
      <c r="A150" s="67" t="s">
        <v>124</v>
      </c>
      <c r="B150" s="67" t="s">
        <v>145</v>
      </c>
      <c r="C150" s="129" t="s">
        <v>165</v>
      </c>
      <c r="D150" s="331">
        <v>11507</v>
      </c>
      <c r="E150" s="148"/>
      <c r="F150" s="22">
        <v>328</v>
      </c>
      <c r="G150" s="18">
        <f t="shared" si="100"/>
        <v>10</v>
      </c>
      <c r="H150" s="117">
        <f t="shared" si="101"/>
        <v>3</v>
      </c>
      <c r="I150" s="68" t="s">
        <v>283</v>
      </c>
      <c r="J150" s="69">
        <f t="shared" si="102"/>
        <v>8</v>
      </c>
      <c r="K150" s="17">
        <v>3</v>
      </c>
      <c r="L150" s="17">
        <v>0</v>
      </c>
      <c r="M150" s="17">
        <v>0</v>
      </c>
      <c r="N150" s="17">
        <v>0</v>
      </c>
      <c r="O150" s="17">
        <v>0</v>
      </c>
      <c r="P150" s="17">
        <v>0</v>
      </c>
      <c r="Q150" s="17">
        <v>0</v>
      </c>
      <c r="R150" s="17">
        <v>0</v>
      </c>
      <c r="S150" s="17">
        <v>0</v>
      </c>
      <c r="T150" s="17">
        <v>0</v>
      </c>
      <c r="U150" s="17">
        <v>0</v>
      </c>
      <c r="V150" s="157">
        <v>8041</v>
      </c>
      <c r="W150" s="157">
        <v>8041</v>
      </c>
      <c r="X150" s="84">
        <v>2</v>
      </c>
      <c r="Y150" s="84">
        <v>0</v>
      </c>
      <c r="Z150" s="84">
        <v>39</v>
      </c>
      <c r="AA150" s="168">
        <v>0</v>
      </c>
      <c r="AB150" s="168">
        <v>0</v>
      </c>
      <c r="AC150" s="168">
        <v>0</v>
      </c>
      <c r="AD150" s="88">
        <v>0</v>
      </c>
      <c r="AE150" s="88">
        <v>0</v>
      </c>
      <c r="AF150" s="88">
        <v>0</v>
      </c>
      <c r="AG150" s="80">
        <v>0</v>
      </c>
      <c r="AH150" s="89">
        <f t="shared" si="103"/>
        <v>41</v>
      </c>
      <c r="AI150" s="13">
        <f t="shared" si="104"/>
        <v>241.23</v>
      </c>
      <c r="AJ150" s="13">
        <f t="shared" si="105"/>
        <v>126</v>
      </c>
      <c r="AK150" s="18">
        <v>1</v>
      </c>
      <c r="AL150" s="13">
        <v>125</v>
      </c>
      <c r="AM150" s="50">
        <f t="shared" si="106"/>
        <v>7.2368999999999994</v>
      </c>
      <c r="AN150" s="104">
        <f t="shared" si="107"/>
        <v>2.1710699999999998</v>
      </c>
      <c r="AO150" s="102">
        <f t="shared" si="108"/>
        <v>1.2302729999999999</v>
      </c>
      <c r="AP150" s="159">
        <f t="shared" si="109"/>
        <v>47.767690585748042</v>
      </c>
      <c r="AQ150" s="18">
        <f t="shared" si="110"/>
        <v>3</v>
      </c>
      <c r="AR150" s="117">
        <f t="shared" si="111"/>
        <v>3</v>
      </c>
      <c r="AS150" s="19">
        <f t="shared" si="112"/>
        <v>52.232309414251965</v>
      </c>
      <c r="AT150" s="107">
        <f t="shared" si="113"/>
        <v>92.450186842791339</v>
      </c>
      <c r="AU150" s="100">
        <f t="shared" si="114"/>
        <v>356.30485791257496</v>
      </c>
      <c r="AV150" s="128">
        <f t="shared" si="115"/>
        <v>356.30485791257496</v>
      </c>
      <c r="AW150" s="48">
        <f t="shared" si="116"/>
        <v>-285.40198790345369</v>
      </c>
      <c r="AX150" s="18">
        <f t="shared" si="117"/>
        <v>0</v>
      </c>
      <c r="AY150" s="117">
        <f t="shared" si="118"/>
        <v>0</v>
      </c>
      <c r="AZ150" s="151">
        <v>0</v>
      </c>
      <c r="BA150" s="21">
        <f t="shared" si="119"/>
        <v>0</v>
      </c>
      <c r="BB150" s="20">
        <v>1</v>
      </c>
      <c r="BC150" s="36"/>
      <c r="BD150" s="20">
        <v>5</v>
      </c>
      <c r="BE150" s="20">
        <f t="shared" si="120"/>
        <v>40</v>
      </c>
      <c r="BF150" s="20">
        <v>7</v>
      </c>
      <c r="BG150" s="20">
        <f t="shared" si="121"/>
        <v>56</v>
      </c>
      <c r="BH150" s="28">
        <v>1</v>
      </c>
      <c r="BI150" s="28">
        <v>14</v>
      </c>
      <c r="BJ150" s="28">
        <v>0</v>
      </c>
      <c r="BK150" s="28">
        <v>0</v>
      </c>
      <c r="BL150" s="28" t="s">
        <v>308</v>
      </c>
      <c r="BM150" s="28" t="s">
        <v>308</v>
      </c>
      <c r="BN150" s="71">
        <f t="shared" si="122"/>
        <v>21</v>
      </c>
      <c r="BO150" s="123">
        <f t="shared" si="123"/>
        <v>14</v>
      </c>
      <c r="BP150" s="71">
        <f t="shared" si="124"/>
        <v>14</v>
      </c>
      <c r="BQ150" s="138">
        <v>15</v>
      </c>
      <c r="BR150" s="138">
        <v>17</v>
      </c>
    </row>
    <row r="151" spans="1:73" s="63" customFormat="1" ht="19.5" thickBot="1" x14ac:dyDescent="0.35">
      <c r="A151" s="67" t="s">
        <v>124</v>
      </c>
      <c r="B151" s="67" t="s">
        <v>192</v>
      </c>
      <c r="C151" s="129" t="s">
        <v>209</v>
      </c>
      <c r="D151" s="331">
        <v>19397</v>
      </c>
      <c r="E151" s="148"/>
      <c r="F151" s="16">
        <v>512.1</v>
      </c>
      <c r="G151" s="18">
        <f t="shared" si="100"/>
        <v>10</v>
      </c>
      <c r="H151" s="117">
        <f t="shared" si="101"/>
        <v>5</v>
      </c>
      <c r="I151" s="68" t="s">
        <v>284</v>
      </c>
      <c r="J151" s="69">
        <f t="shared" si="102"/>
        <v>5</v>
      </c>
      <c r="K151" s="17">
        <v>3</v>
      </c>
      <c r="L151" s="17">
        <v>0</v>
      </c>
      <c r="M151" s="17">
        <v>1</v>
      </c>
      <c r="N151" s="17">
        <v>1</v>
      </c>
      <c r="O151" s="17">
        <v>0</v>
      </c>
      <c r="P151" s="17">
        <v>0</v>
      </c>
      <c r="Q151" s="17">
        <v>0</v>
      </c>
      <c r="R151" s="17">
        <v>0</v>
      </c>
      <c r="S151" s="17">
        <v>1</v>
      </c>
      <c r="T151" s="17">
        <v>0</v>
      </c>
      <c r="U151" s="17">
        <v>0</v>
      </c>
      <c r="V151" s="157">
        <v>13526</v>
      </c>
      <c r="W151" s="157">
        <v>13526</v>
      </c>
      <c r="X151" s="84">
        <v>1</v>
      </c>
      <c r="Y151" s="84">
        <v>0</v>
      </c>
      <c r="Z151" s="84">
        <v>0</v>
      </c>
      <c r="AA151" s="168">
        <v>0</v>
      </c>
      <c r="AB151" s="168">
        <v>0</v>
      </c>
      <c r="AC151" s="168">
        <v>0</v>
      </c>
      <c r="AD151" s="88">
        <v>0</v>
      </c>
      <c r="AE151" s="88">
        <v>0</v>
      </c>
      <c r="AF151" s="88">
        <v>0</v>
      </c>
      <c r="AG151" s="80">
        <v>0</v>
      </c>
      <c r="AH151" s="89">
        <f t="shared" si="103"/>
        <v>1</v>
      </c>
      <c r="AI151" s="13">
        <f t="shared" si="104"/>
        <v>405.78</v>
      </c>
      <c r="AJ151" s="13">
        <f t="shared" si="105"/>
        <v>213</v>
      </c>
      <c r="AK151" s="18">
        <v>3</v>
      </c>
      <c r="AL151" s="13">
        <v>210</v>
      </c>
      <c r="AM151" s="50">
        <f t="shared" si="106"/>
        <v>12.173399999999999</v>
      </c>
      <c r="AN151" s="104">
        <f t="shared" si="107"/>
        <v>3.6520199999999998</v>
      </c>
      <c r="AO151" s="102">
        <f t="shared" si="108"/>
        <v>2.0694779999999997</v>
      </c>
      <c r="AP151" s="159">
        <f t="shared" si="109"/>
        <v>47.508502144018919</v>
      </c>
      <c r="AQ151" s="18">
        <f t="shared" si="110"/>
        <v>3</v>
      </c>
      <c r="AR151" s="117">
        <f t="shared" si="111"/>
        <v>3</v>
      </c>
      <c r="AS151" s="19">
        <f t="shared" si="112"/>
        <v>52.491497855981073</v>
      </c>
      <c r="AT151" s="107">
        <f t="shared" si="113"/>
        <v>92.256008661133151</v>
      </c>
      <c r="AU151" s="100">
        <f t="shared" si="114"/>
        <v>5.1554364076919112</v>
      </c>
      <c r="AV151" s="277">
        <f t="shared" si="115"/>
        <v>5.1554364076919112</v>
      </c>
      <c r="AW151" s="48">
        <f t="shared" si="116"/>
        <v>94.411815032418744</v>
      </c>
      <c r="AX151" s="18">
        <f t="shared" si="117"/>
        <v>8</v>
      </c>
      <c r="AY151" s="117">
        <f t="shared" si="118"/>
        <v>20</v>
      </c>
      <c r="AZ151" s="151">
        <v>1</v>
      </c>
      <c r="BA151" s="21">
        <f t="shared" si="119"/>
        <v>5.1554364076919112</v>
      </c>
      <c r="BB151" s="20">
        <v>1</v>
      </c>
      <c r="BC151" s="36"/>
      <c r="BD151" s="20">
        <v>1</v>
      </c>
      <c r="BE151" s="20">
        <f t="shared" si="120"/>
        <v>8</v>
      </c>
      <c r="BF151" s="20">
        <v>2</v>
      </c>
      <c r="BG151" s="20">
        <f t="shared" si="121"/>
        <v>16</v>
      </c>
      <c r="BH151" s="20">
        <v>13</v>
      </c>
      <c r="BI151" s="20">
        <v>3</v>
      </c>
      <c r="BJ151" s="20">
        <v>10</v>
      </c>
      <c r="BK151" s="28">
        <v>0</v>
      </c>
      <c r="BL151" s="31" t="s">
        <v>308</v>
      </c>
      <c r="BM151" s="31" t="s">
        <v>309</v>
      </c>
      <c r="BN151" s="71">
        <f t="shared" si="122"/>
        <v>36</v>
      </c>
      <c r="BO151" s="123">
        <f t="shared" si="123"/>
        <v>43</v>
      </c>
      <c r="BP151" s="71">
        <f t="shared" si="124"/>
        <v>33</v>
      </c>
      <c r="BQ151" s="138">
        <v>193</v>
      </c>
      <c r="BR151" s="138">
        <v>154</v>
      </c>
      <c r="BS151" s="62"/>
      <c r="BT151" s="62"/>
      <c r="BU151" s="62"/>
    </row>
    <row r="152" spans="1:73" s="63" customFormat="1" ht="19.5" thickBot="1" x14ac:dyDescent="0.35">
      <c r="A152" s="67" t="s">
        <v>216</v>
      </c>
      <c r="B152" s="67" t="s">
        <v>245</v>
      </c>
      <c r="C152" s="129" t="s">
        <v>250</v>
      </c>
      <c r="D152" s="331">
        <v>8067</v>
      </c>
      <c r="E152" s="148"/>
      <c r="F152" s="20">
        <v>189.6</v>
      </c>
      <c r="G152" s="18">
        <f t="shared" si="100"/>
        <v>10</v>
      </c>
      <c r="H152" s="117">
        <f t="shared" si="101"/>
        <v>3</v>
      </c>
      <c r="I152" s="68" t="s">
        <v>284</v>
      </c>
      <c r="J152" s="69">
        <f t="shared" si="102"/>
        <v>5</v>
      </c>
      <c r="K152" s="17">
        <v>3</v>
      </c>
      <c r="L152" s="17">
        <v>0</v>
      </c>
      <c r="M152" s="17">
        <v>0</v>
      </c>
      <c r="N152" s="17">
        <v>0</v>
      </c>
      <c r="O152" s="17">
        <v>0</v>
      </c>
      <c r="P152" s="17">
        <v>0</v>
      </c>
      <c r="Q152" s="17">
        <v>0</v>
      </c>
      <c r="R152" s="17">
        <v>0</v>
      </c>
      <c r="S152" s="17">
        <v>0</v>
      </c>
      <c r="T152" s="17">
        <v>0</v>
      </c>
      <c r="U152" s="17">
        <v>0</v>
      </c>
      <c r="V152" s="157">
        <v>4191</v>
      </c>
      <c r="W152" s="157">
        <v>4191</v>
      </c>
      <c r="X152" s="84">
        <v>0</v>
      </c>
      <c r="Y152" s="84">
        <v>0</v>
      </c>
      <c r="Z152" s="84">
        <v>0</v>
      </c>
      <c r="AA152" s="168">
        <v>0</v>
      </c>
      <c r="AB152" s="168">
        <v>0</v>
      </c>
      <c r="AC152" s="168">
        <v>0</v>
      </c>
      <c r="AD152" s="88">
        <v>1</v>
      </c>
      <c r="AE152" s="88">
        <v>0</v>
      </c>
      <c r="AF152" s="88">
        <v>0</v>
      </c>
      <c r="AG152" s="80">
        <v>0</v>
      </c>
      <c r="AH152" s="89">
        <f t="shared" si="103"/>
        <v>1</v>
      </c>
      <c r="AI152" s="13">
        <f t="shared" si="104"/>
        <v>125.73</v>
      </c>
      <c r="AJ152" s="13">
        <f t="shared" si="105"/>
        <v>66</v>
      </c>
      <c r="AK152" s="18">
        <v>0</v>
      </c>
      <c r="AL152" s="13">
        <v>66</v>
      </c>
      <c r="AM152" s="50">
        <f t="shared" si="106"/>
        <v>3.7719</v>
      </c>
      <c r="AN152" s="104">
        <f t="shared" si="107"/>
        <v>1.13157</v>
      </c>
      <c r="AO152" s="102">
        <f t="shared" si="108"/>
        <v>0.64122299999999999</v>
      </c>
      <c r="AP152" s="159">
        <f t="shared" si="109"/>
        <v>47.506561679790025</v>
      </c>
      <c r="AQ152" s="18">
        <f t="shared" si="110"/>
        <v>3</v>
      </c>
      <c r="AR152" s="117">
        <f t="shared" si="111"/>
        <v>3</v>
      </c>
      <c r="AS152" s="19">
        <f t="shared" si="112"/>
        <v>52.493438320209975</v>
      </c>
      <c r="AT152" s="107">
        <f t="shared" si="113"/>
        <v>68.733023428783952</v>
      </c>
      <c r="AU152" s="100">
        <f t="shared" si="114"/>
        <v>0</v>
      </c>
      <c r="AV152" s="277">
        <f t="shared" si="115"/>
        <v>12.396181975951409</v>
      </c>
      <c r="AW152" s="48">
        <f t="shared" si="116"/>
        <v>81.964736370435659</v>
      </c>
      <c r="AX152" s="18">
        <f t="shared" si="117"/>
        <v>8</v>
      </c>
      <c r="AY152" s="117">
        <f t="shared" si="118"/>
        <v>20</v>
      </c>
      <c r="AZ152" s="151">
        <v>1</v>
      </c>
      <c r="BA152" s="21">
        <f t="shared" si="119"/>
        <v>12.396181975951409</v>
      </c>
      <c r="BB152" s="20">
        <v>0</v>
      </c>
      <c r="BC152" s="36"/>
      <c r="BD152" s="20">
        <v>1</v>
      </c>
      <c r="BE152" s="20">
        <f t="shared" si="120"/>
        <v>8</v>
      </c>
      <c r="BF152" s="20">
        <v>2</v>
      </c>
      <c r="BG152" s="20">
        <f t="shared" si="121"/>
        <v>16</v>
      </c>
      <c r="BH152" s="20">
        <v>0</v>
      </c>
      <c r="BI152" s="20">
        <v>5</v>
      </c>
      <c r="BJ152" s="20">
        <v>5</v>
      </c>
      <c r="BK152" s="20">
        <v>0</v>
      </c>
      <c r="BL152" s="31" t="s">
        <v>308</v>
      </c>
      <c r="BM152" s="31" t="s">
        <v>309</v>
      </c>
      <c r="BN152" s="71">
        <f t="shared" si="122"/>
        <v>31</v>
      </c>
      <c r="BO152" s="123">
        <f t="shared" si="123"/>
        <v>36</v>
      </c>
      <c r="BP152" s="71">
        <f t="shared" si="124"/>
        <v>31</v>
      </c>
      <c r="BQ152" s="138">
        <v>43</v>
      </c>
      <c r="BR152" s="138">
        <v>77</v>
      </c>
    </row>
    <row r="153" spans="1:73" s="63" customFormat="1" ht="19.5" thickBot="1" x14ac:dyDescent="0.35">
      <c r="A153" s="67" t="s">
        <v>216</v>
      </c>
      <c r="B153" s="67" t="s">
        <v>217</v>
      </c>
      <c r="C153" s="129" t="s">
        <v>221</v>
      </c>
      <c r="D153" s="331">
        <v>8110</v>
      </c>
      <c r="E153" s="148"/>
      <c r="F153" s="27">
        <v>66.2</v>
      </c>
      <c r="G153" s="18">
        <f t="shared" si="100"/>
        <v>5</v>
      </c>
      <c r="H153" s="117">
        <f t="shared" si="101"/>
        <v>0</v>
      </c>
      <c r="I153" s="68" t="s">
        <v>283</v>
      </c>
      <c r="J153" s="69">
        <f t="shared" si="102"/>
        <v>8</v>
      </c>
      <c r="K153" s="17">
        <v>3</v>
      </c>
      <c r="L153" s="17">
        <v>0</v>
      </c>
      <c r="M153" s="17">
        <v>0</v>
      </c>
      <c r="N153" s="17">
        <v>0</v>
      </c>
      <c r="O153" s="17">
        <v>0</v>
      </c>
      <c r="P153" s="17">
        <v>0</v>
      </c>
      <c r="Q153" s="17">
        <v>0</v>
      </c>
      <c r="R153" s="17">
        <v>0</v>
      </c>
      <c r="S153" s="17">
        <v>0</v>
      </c>
      <c r="T153" s="17">
        <v>0</v>
      </c>
      <c r="U153" s="17">
        <v>0</v>
      </c>
      <c r="V153" s="157">
        <v>6282</v>
      </c>
      <c r="W153" s="157">
        <v>6282</v>
      </c>
      <c r="X153" s="84">
        <v>2</v>
      </c>
      <c r="Y153" s="84">
        <v>0</v>
      </c>
      <c r="Z153" s="84">
        <v>0</v>
      </c>
      <c r="AA153" s="168">
        <v>0</v>
      </c>
      <c r="AB153" s="168">
        <v>0</v>
      </c>
      <c r="AC153" s="168">
        <v>0</v>
      </c>
      <c r="AD153" s="88">
        <v>0</v>
      </c>
      <c r="AE153" s="88">
        <v>0</v>
      </c>
      <c r="AF153" s="88">
        <v>0</v>
      </c>
      <c r="AG153" s="80">
        <v>1</v>
      </c>
      <c r="AH153" s="89">
        <f t="shared" si="103"/>
        <v>3</v>
      </c>
      <c r="AI153" s="13">
        <f t="shared" si="104"/>
        <v>188.46</v>
      </c>
      <c r="AJ153" s="13">
        <f t="shared" si="105"/>
        <v>99</v>
      </c>
      <c r="AK153" s="18">
        <v>1</v>
      </c>
      <c r="AL153" s="13">
        <v>98</v>
      </c>
      <c r="AM153" s="50">
        <f t="shared" si="106"/>
        <v>5.6538000000000004</v>
      </c>
      <c r="AN153" s="104">
        <f t="shared" si="107"/>
        <v>1.69614</v>
      </c>
      <c r="AO153" s="102">
        <f t="shared" si="108"/>
        <v>0.96114600000000006</v>
      </c>
      <c r="AP153" s="159">
        <f t="shared" si="109"/>
        <v>47.468958930276983</v>
      </c>
      <c r="AQ153" s="18">
        <f t="shared" si="110"/>
        <v>3</v>
      </c>
      <c r="AR153" s="117">
        <f t="shared" si="111"/>
        <v>3</v>
      </c>
      <c r="AS153" s="19">
        <f t="shared" si="112"/>
        <v>52.531041069723017</v>
      </c>
      <c r="AT153" s="107">
        <f t="shared" si="113"/>
        <v>102.47948212083845</v>
      </c>
      <c r="AU153" s="100">
        <f t="shared" si="114"/>
        <v>24.660912453760787</v>
      </c>
      <c r="AV153" s="276">
        <f t="shared" si="115"/>
        <v>36.991368680641187</v>
      </c>
      <c r="AW153" s="48">
        <f t="shared" si="116"/>
        <v>63.903634254296001</v>
      </c>
      <c r="AX153" s="18">
        <f t="shared" si="117"/>
        <v>5</v>
      </c>
      <c r="AY153" s="117">
        <f t="shared" si="118"/>
        <v>8</v>
      </c>
      <c r="AZ153" s="151">
        <v>1</v>
      </c>
      <c r="BA153" s="21">
        <f t="shared" si="119"/>
        <v>12.330456226880393</v>
      </c>
      <c r="BB153" s="20">
        <v>1</v>
      </c>
      <c r="BC153" s="36"/>
      <c r="BD153" s="20">
        <v>4</v>
      </c>
      <c r="BE153" s="20">
        <f t="shared" si="120"/>
        <v>32</v>
      </c>
      <c r="BF153" s="20">
        <v>5</v>
      </c>
      <c r="BG153" s="20">
        <f t="shared" si="121"/>
        <v>40</v>
      </c>
      <c r="BH153" s="20">
        <v>1</v>
      </c>
      <c r="BI153" s="20">
        <v>9</v>
      </c>
      <c r="BJ153" s="20">
        <v>0</v>
      </c>
      <c r="BK153" s="20">
        <v>0</v>
      </c>
      <c r="BL153" s="20" t="s">
        <v>308</v>
      </c>
      <c r="BM153" s="20" t="s">
        <v>309</v>
      </c>
      <c r="BN153" s="76">
        <f t="shared" si="122"/>
        <v>21</v>
      </c>
      <c r="BO153" s="123">
        <f t="shared" si="123"/>
        <v>19</v>
      </c>
      <c r="BP153" s="71">
        <f t="shared" si="124"/>
        <v>19</v>
      </c>
      <c r="BQ153" s="138">
        <v>43</v>
      </c>
      <c r="BR153" s="138">
        <v>98</v>
      </c>
      <c r="BS153" s="62"/>
      <c r="BT153" s="62"/>
      <c r="BU153" s="62"/>
    </row>
    <row r="154" spans="1:73" s="63" customFormat="1" ht="19.5" thickBot="1" x14ac:dyDescent="0.35">
      <c r="A154" s="67" t="s">
        <v>79</v>
      </c>
      <c r="B154" s="67" t="s">
        <v>80</v>
      </c>
      <c r="C154" s="129" t="s">
        <v>90</v>
      </c>
      <c r="D154" s="331">
        <v>20903</v>
      </c>
      <c r="E154" s="148"/>
      <c r="F154" s="16">
        <v>329.6</v>
      </c>
      <c r="G154" s="18">
        <f t="shared" si="100"/>
        <v>10</v>
      </c>
      <c r="H154" s="117">
        <f t="shared" si="101"/>
        <v>3</v>
      </c>
      <c r="I154" s="68" t="s">
        <v>282</v>
      </c>
      <c r="J154" s="69">
        <f t="shared" si="102"/>
        <v>10</v>
      </c>
      <c r="K154" s="17">
        <v>7</v>
      </c>
      <c r="L154" s="17">
        <v>1</v>
      </c>
      <c r="M154" s="17">
        <v>0</v>
      </c>
      <c r="N154" s="17">
        <v>0</v>
      </c>
      <c r="O154" s="17">
        <v>0</v>
      </c>
      <c r="P154" s="17">
        <v>0</v>
      </c>
      <c r="Q154" s="17">
        <v>0</v>
      </c>
      <c r="R154" s="17">
        <v>0</v>
      </c>
      <c r="S154" s="17">
        <v>0</v>
      </c>
      <c r="T154" s="17">
        <v>0</v>
      </c>
      <c r="U154" s="17">
        <v>0</v>
      </c>
      <c r="V154" s="157">
        <v>12202</v>
      </c>
      <c r="W154" s="157">
        <v>12202</v>
      </c>
      <c r="X154" s="84">
        <v>4</v>
      </c>
      <c r="Y154" s="84">
        <v>0</v>
      </c>
      <c r="Z154" s="84">
        <v>0</v>
      </c>
      <c r="AA154" s="168">
        <v>2</v>
      </c>
      <c r="AB154" s="168">
        <v>0</v>
      </c>
      <c r="AC154" s="168">
        <v>0</v>
      </c>
      <c r="AD154" s="220">
        <v>0</v>
      </c>
      <c r="AE154" s="220">
        <v>0</v>
      </c>
      <c r="AF154" s="220">
        <v>0</v>
      </c>
      <c r="AG154" s="227">
        <v>0</v>
      </c>
      <c r="AH154" s="89">
        <f t="shared" si="103"/>
        <v>6</v>
      </c>
      <c r="AI154" s="13">
        <f t="shared" si="104"/>
        <v>366.06</v>
      </c>
      <c r="AJ154" s="13">
        <f t="shared" si="105"/>
        <v>195</v>
      </c>
      <c r="AK154" s="18">
        <v>4</v>
      </c>
      <c r="AL154" s="13">
        <v>191</v>
      </c>
      <c r="AM154" s="50">
        <f t="shared" si="106"/>
        <v>10.9818</v>
      </c>
      <c r="AN154" s="104">
        <f t="shared" si="107"/>
        <v>3.29454</v>
      </c>
      <c r="AO154" s="102">
        <f t="shared" si="108"/>
        <v>1.866906</v>
      </c>
      <c r="AP154" s="159">
        <f t="shared" si="109"/>
        <v>46.730044255040163</v>
      </c>
      <c r="AQ154" s="18">
        <f t="shared" si="110"/>
        <v>3</v>
      </c>
      <c r="AR154" s="117">
        <f t="shared" si="111"/>
        <v>3</v>
      </c>
      <c r="AS154" s="19">
        <f t="shared" si="112"/>
        <v>53.269955744959837</v>
      </c>
      <c r="AT154" s="107">
        <f t="shared" si="113"/>
        <v>77.229325934076442</v>
      </c>
      <c r="AU154" s="100">
        <f t="shared" si="114"/>
        <v>19.136009185284408</v>
      </c>
      <c r="AV154" s="276">
        <f t="shared" si="115"/>
        <v>28.704013777926615</v>
      </c>
      <c r="AW154" s="48">
        <f t="shared" si="116"/>
        <v>62.832753710127434</v>
      </c>
      <c r="AX154" s="18">
        <f t="shared" si="117"/>
        <v>5</v>
      </c>
      <c r="AY154" s="117">
        <f t="shared" si="118"/>
        <v>8</v>
      </c>
      <c r="AZ154" s="151">
        <v>2</v>
      </c>
      <c r="BA154" s="21">
        <f t="shared" si="119"/>
        <v>9.5680045926422039</v>
      </c>
      <c r="BB154" s="155">
        <v>1</v>
      </c>
      <c r="BC154" s="36"/>
      <c r="BD154" s="20">
        <v>4</v>
      </c>
      <c r="BE154" s="20">
        <f t="shared" si="120"/>
        <v>32</v>
      </c>
      <c r="BF154" s="20">
        <v>4</v>
      </c>
      <c r="BG154" s="20">
        <f t="shared" si="121"/>
        <v>32</v>
      </c>
      <c r="BH154" s="20">
        <v>2</v>
      </c>
      <c r="BI154" s="20">
        <v>22</v>
      </c>
      <c r="BJ154" s="20">
        <v>0</v>
      </c>
      <c r="BK154" s="20">
        <v>0</v>
      </c>
      <c r="BL154" s="20" t="s">
        <v>308</v>
      </c>
      <c r="BM154" s="20" t="s">
        <v>357</v>
      </c>
      <c r="BN154" s="71">
        <f t="shared" si="122"/>
        <v>28</v>
      </c>
      <c r="BO154" s="123">
        <f t="shared" si="123"/>
        <v>24</v>
      </c>
      <c r="BP154" s="71">
        <f t="shared" si="124"/>
        <v>24</v>
      </c>
      <c r="BQ154" s="138">
        <v>94</v>
      </c>
      <c r="BR154" s="138">
        <v>151</v>
      </c>
      <c r="BS154" s="62"/>
      <c r="BT154" s="62"/>
      <c r="BU154" s="62"/>
    </row>
    <row r="155" spans="1:73" s="63" customFormat="1" ht="19.5" thickBot="1" x14ac:dyDescent="0.35">
      <c r="A155" s="67" t="s">
        <v>79</v>
      </c>
      <c r="B155" s="67" t="s">
        <v>107</v>
      </c>
      <c r="C155" s="129" t="s">
        <v>108</v>
      </c>
      <c r="D155" s="331">
        <v>57812</v>
      </c>
      <c r="E155" s="148"/>
      <c r="F155" s="16">
        <v>323.89999999999998</v>
      </c>
      <c r="G155" s="18">
        <f t="shared" si="100"/>
        <v>10</v>
      </c>
      <c r="H155" s="117">
        <f t="shared" si="101"/>
        <v>3</v>
      </c>
      <c r="I155" s="68" t="s">
        <v>285</v>
      </c>
      <c r="J155" s="69">
        <f t="shared" si="102"/>
        <v>3</v>
      </c>
      <c r="K155" s="17">
        <v>4</v>
      </c>
      <c r="L155" s="17">
        <v>2</v>
      </c>
      <c r="M155" s="17">
        <v>1</v>
      </c>
      <c r="N155" s="17">
        <v>0</v>
      </c>
      <c r="O155" s="17">
        <v>0</v>
      </c>
      <c r="P155" s="17">
        <v>0</v>
      </c>
      <c r="Q155" s="17">
        <v>0</v>
      </c>
      <c r="R155" s="17">
        <v>0</v>
      </c>
      <c r="S155" s="17">
        <v>0</v>
      </c>
      <c r="T155" s="17">
        <v>1</v>
      </c>
      <c r="U155" s="17">
        <v>0</v>
      </c>
      <c r="V155" s="157">
        <v>34543</v>
      </c>
      <c r="W155" s="157">
        <v>34543</v>
      </c>
      <c r="X155" s="200">
        <v>12</v>
      </c>
      <c r="Y155" s="200">
        <v>0</v>
      </c>
      <c r="Z155" s="200">
        <v>0</v>
      </c>
      <c r="AA155" s="214">
        <v>0</v>
      </c>
      <c r="AB155" s="214">
        <v>0</v>
      </c>
      <c r="AC155" s="214">
        <v>0</v>
      </c>
      <c r="AD155" s="217">
        <v>3</v>
      </c>
      <c r="AE155" s="217">
        <v>0</v>
      </c>
      <c r="AF155" s="217">
        <v>0</v>
      </c>
      <c r="AG155" s="225">
        <v>0</v>
      </c>
      <c r="AH155" s="89">
        <f t="shared" si="103"/>
        <v>15</v>
      </c>
      <c r="AI155" s="13">
        <f t="shared" si="104"/>
        <v>1036.29</v>
      </c>
      <c r="AJ155" s="13">
        <f t="shared" si="105"/>
        <v>554</v>
      </c>
      <c r="AK155" s="18">
        <v>11</v>
      </c>
      <c r="AL155" s="13">
        <v>543</v>
      </c>
      <c r="AM155" s="50">
        <f t="shared" si="106"/>
        <v>31.088699999999999</v>
      </c>
      <c r="AN155" s="104">
        <f t="shared" si="107"/>
        <v>9.3266099999999987</v>
      </c>
      <c r="AO155" s="102">
        <f t="shared" si="108"/>
        <v>5.2850789999999996</v>
      </c>
      <c r="AP155" s="159">
        <f t="shared" si="109"/>
        <v>46.540061179785582</v>
      </c>
      <c r="AQ155" s="18">
        <f t="shared" si="110"/>
        <v>3</v>
      </c>
      <c r="AR155" s="117">
        <f t="shared" si="111"/>
        <v>3</v>
      </c>
      <c r="AS155" s="19">
        <f t="shared" si="112"/>
        <v>53.459938820214425</v>
      </c>
      <c r="AT155" s="107">
        <f t="shared" si="113"/>
        <v>79.050005189234071</v>
      </c>
      <c r="AU155" s="100">
        <f t="shared" si="114"/>
        <v>20.756936276205632</v>
      </c>
      <c r="AV155" s="276">
        <f t="shared" si="115"/>
        <v>25.946170345257038</v>
      </c>
      <c r="AW155" s="48">
        <f t="shared" si="116"/>
        <v>67.177522274482172</v>
      </c>
      <c r="AX155" s="18">
        <f t="shared" si="117"/>
        <v>5</v>
      </c>
      <c r="AY155" s="117">
        <f t="shared" si="118"/>
        <v>8</v>
      </c>
      <c r="AZ155" s="151">
        <v>10</v>
      </c>
      <c r="BA155" s="21">
        <f t="shared" si="119"/>
        <v>17.297446896838029</v>
      </c>
      <c r="BB155" s="155">
        <v>1</v>
      </c>
      <c r="BC155" s="36"/>
      <c r="BD155" s="20">
        <v>8</v>
      </c>
      <c r="BE155" s="20">
        <f t="shared" si="120"/>
        <v>64</v>
      </c>
      <c r="BF155" s="20">
        <v>0</v>
      </c>
      <c r="BG155" s="20">
        <f t="shared" si="121"/>
        <v>0</v>
      </c>
      <c r="BH155" s="20">
        <v>4</v>
      </c>
      <c r="BI155" s="20">
        <v>36</v>
      </c>
      <c r="BJ155" s="20">
        <v>5</v>
      </c>
      <c r="BK155" s="20">
        <v>0</v>
      </c>
      <c r="BL155" s="20" t="s">
        <v>309</v>
      </c>
      <c r="BM155" s="20" t="s">
        <v>357</v>
      </c>
      <c r="BN155" s="76">
        <f t="shared" si="122"/>
        <v>26</v>
      </c>
      <c r="BO155" s="122">
        <f t="shared" si="123"/>
        <v>22</v>
      </c>
      <c r="BP155" s="127">
        <f t="shared" si="124"/>
        <v>17</v>
      </c>
      <c r="BQ155" s="138">
        <v>271</v>
      </c>
      <c r="BR155" s="138">
        <v>301</v>
      </c>
    </row>
    <row r="156" spans="1:73" s="63" customFormat="1" ht="19.5" thickBot="1" x14ac:dyDescent="0.35">
      <c r="A156" s="67" t="s">
        <v>124</v>
      </c>
      <c r="B156" s="67" t="s">
        <v>125</v>
      </c>
      <c r="C156" s="129" t="s">
        <v>139</v>
      </c>
      <c r="D156" s="331">
        <v>4370</v>
      </c>
      <c r="E156" s="148"/>
      <c r="F156" s="16">
        <v>85.3</v>
      </c>
      <c r="G156" s="18">
        <f t="shared" si="100"/>
        <v>8</v>
      </c>
      <c r="H156" s="117">
        <f t="shared" si="101"/>
        <v>0</v>
      </c>
      <c r="I156" s="68" t="s">
        <v>284</v>
      </c>
      <c r="J156" s="69">
        <f t="shared" si="102"/>
        <v>5</v>
      </c>
      <c r="K156" s="17">
        <v>1</v>
      </c>
      <c r="L156" s="17">
        <v>0</v>
      </c>
      <c r="M156" s="17">
        <v>0</v>
      </c>
      <c r="N156" s="17">
        <v>0</v>
      </c>
      <c r="O156" s="17">
        <v>0</v>
      </c>
      <c r="P156" s="17">
        <v>0</v>
      </c>
      <c r="Q156" s="17">
        <v>0</v>
      </c>
      <c r="R156" s="17">
        <v>0</v>
      </c>
      <c r="S156" s="17">
        <v>0</v>
      </c>
      <c r="T156" s="17">
        <v>0</v>
      </c>
      <c r="U156" s="17">
        <v>0</v>
      </c>
      <c r="V156" s="157">
        <v>2490</v>
      </c>
      <c r="W156" s="157">
        <v>2490</v>
      </c>
      <c r="X156" s="84">
        <v>1</v>
      </c>
      <c r="Y156" s="84">
        <v>0</v>
      </c>
      <c r="Z156" s="84">
        <v>0</v>
      </c>
      <c r="AA156" s="168">
        <v>0</v>
      </c>
      <c r="AB156" s="168">
        <v>0</v>
      </c>
      <c r="AC156" s="168">
        <v>0</v>
      </c>
      <c r="AD156" s="88">
        <v>0</v>
      </c>
      <c r="AE156" s="88">
        <v>0</v>
      </c>
      <c r="AF156" s="88">
        <v>0</v>
      </c>
      <c r="AG156" s="80">
        <v>0</v>
      </c>
      <c r="AH156" s="89">
        <f t="shared" si="103"/>
        <v>1</v>
      </c>
      <c r="AI156" s="13">
        <f t="shared" si="104"/>
        <v>74.7</v>
      </c>
      <c r="AJ156" s="13">
        <f t="shared" si="105"/>
        <v>40</v>
      </c>
      <c r="AK156" s="18">
        <v>0</v>
      </c>
      <c r="AL156" s="13">
        <v>40</v>
      </c>
      <c r="AM156" s="50">
        <f t="shared" si="106"/>
        <v>2.2410000000000001</v>
      </c>
      <c r="AN156" s="104">
        <f t="shared" si="107"/>
        <v>0.67230000000000001</v>
      </c>
      <c r="AO156" s="102">
        <f t="shared" si="108"/>
        <v>0.38097000000000003</v>
      </c>
      <c r="AP156" s="159">
        <f t="shared" si="109"/>
        <v>46.452476572958503</v>
      </c>
      <c r="AQ156" s="18">
        <f t="shared" si="110"/>
        <v>3</v>
      </c>
      <c r="AR156" s="117">
        <f t="shared" si="111"/>
        <v>3</v>
      </c>
      <c r="AS156" s="19">
        <f t="shared" si="112"/>
        <v>53.547523427041497</v>
      </c>
      <c r="AT156" s="107">
        <f t="shared" si="113"/>
        <v>75.383752860411903</v>
      </c>
      <c r="AU156" s="100">
        <f t="shared" si="114"/>
        <v>22.883295194508012</v>
      </c>
      <c r="AV156" s="277">
        <f t="shared" si="115"/>
        <v>22.883295194508012</v>
      </c>
      <c r="AW156" s="48">
        <f t="shared" si="116"/>
        <v>69.644261095781474</v>
      </c>
      <c r="AX156" s="18">
        <f t="shared" si="117"/>
        <v>5</v>
      </c>
      <c r="AY156" s="117">
        <f t="shared" si="118"/>
        <v>8</v>
      </c>
      <c r="AZ156" s="151">
        <v>0</v>
      </c>
      <c r="BA156" s="21">
        <f t="shared" si="119"/>
        <v>0</v>
      </c>
      <c r="BB156" s="20">
        <v>0</v>
      </c>
      <c r="BC156" s="36" t="s">
        <v>313</v>
      </c>
      <c r="BD156" s="20">
        <v>2</v>
      </c>
      <c r="BE156" s="20">
        <f t="shared" si="120"/>
        <v>16</v>
      </c>
      <c r="BF156" s="20">
        <v>2</v>
      </c>
      <c r="BG156" s="20">
        <f t="shared" si="121"/>
        <v>16</v>
      </c>
      <c r="BH156" s="28">
        <v>0</v>
      </c>
      <c r="BI156" s="28">
        <v>7</v>
      </c>
      <c r="BJ156" s="28">
        <v>10</v>
      </c>
      <c r="BK156" s="20">
        <v>0</v>
      </c>
      <c r="BL156" s="28" t="s">
        <v>308</v>
      </c>
      <c r="BM156" s="28" t="s">
        <v>309</v>
      </c>
      <c r="BN156" s="70">
        <f t="shared" si="122"/>
        <v>31</v>
      </c>
      <c r="BO156" s="123">
        <f t="shared" si="123"/>
        <v>26</v>
      </c>
      <c r="BP156" s="71">
        <f t="shared" si="124"/>
        <v>16</v>
      </c>
      <c r="BQ156" s="138">
        <v>20</v>
      </c>
      <c r="BR156" s="138">
        <v>39</v>
      </c>
    </row>
    <row r="157" spans="1:73" s="63" customFormat="1" ht="19.5" thickBot="1" x14ac:dyDescent="0.35">
      <c r="A157" s="67" t="s">
        <v>216</v>
      </c>
      <c r="B157" s="67" t="s">
        <v>245</v>
      </c>
      <c r="C157" s="129" t="s">
        <v>254</v>
      </c>
      <c r="D157" s="331">
        <v>5746</v>
      </c>
      <c r="E157" s="148"/>
      <c r="F157" s="20">
        <v>115.6</v>
      </c>
      <c r="G157" s="18">
        <f t="shared" si="100"/>
        <v>10</v>
      </c>
      <c r="H157" s="117">
        <f t="shared" si="101"/>
        <v>3</v>
      </c>
      <c r="I157" s="68" t="s">
        <v>283</v>
      </c>
      <c r="J157" s="69">
        <f t="shared" si="102"/>
        <v>8</v>
      </c>
      <c r="K157" s="17">
        <v>2</v>
      </c>
      <c r="L157" s="17">
        <v>0</v>
      </c>
      <c r="M157" s="17">
        <v>0</v>
      </c>
      <c r="N157" s="17">
        <v>0</v>
      </c>
      <c r="O157" s="17">
        <v>0</v>
      </c>
      <c r="P157" s="17">
        <v>0</v>
      </c>
      <c r="Q157" s="17">
        <v>0</v>
      </c>
      <c r="R157" s="17">
        <v>0</v>
      </c>
      <c r="S157" s="17">
        <v>0</v>
      </c>
      <c r="T157" s="17">
        <v>0</v>
      </c>
      <c r="U157" s="17">
        <v>0</v>
      </c>
      <c r="V157" s="157">
        <v>4226</v>
      </c>
      <c r="W157" s="157">
        <v>4226</v>
      </c>
      <c r="X157" s="84">
        <v>0</v>
      </c>
      <c r="Y157" s="84">
        <v>0</v>
      </c>
      <c r="Z157" s="84">
        <v>0</v>
      </c>
      <c r="AA157" s="168">
        <v>0</v>
      </c>
      <c r="AB157" s="168">
        <v>0</v>
      </c>
      <c r="AC157" s="168">
        <v>0</v>
      </c>
      <c r="AD157" s="88">
        <v>0</v>
      </c>
      <c r="AE157" s="88">
        <v>0</v>
      </c>
      <c r="AF157" s="88">
        <v>0</v>
      </c>
      <c r="AG157" s="80">
        <v>0</v>
      </c>
      <c r="AH157" s="89">
        <f t="shared" si="103"/>
        <v>0</v>
      </c>
      <c r="AI157" s="13">
        <f t="shared" si="104"/>
        <v>126.78</v>
      </c>
      <c r="AJ157" s="13">
        <f t="shared" si="105"/>
        <v>68</v>
      </c>
      <c r="AK157" s="18">
        <v>0</v>
      </c>
      <c r="AL157" s="13">
        <v>68</v>
      </c>
      <c r="AM157" s="50">
        <f t="shared" si="106"/>
        <v>3.8034000000000003</v>
      </c>
      <c r="AN157" s="104">
        <f t="shared" si="107"/>
        <v>1.1410200000000001</v>
      </c>
      <c r="AO157" s="102">
        <f t="shared" si="108"/>
        <v>0.6465780000000001</v>
      </c>
      <c r="AP157" s="159">
        <f t="shared" si="109"/>
        <v>46.363779775989904</v>
      </c>
      <c r="AQ157" s="18">
        <f t="shared" si="110"/>
        <v>3</v>
      </c>
      <c r="AR157" s="117">
        <f t="shared" si="111"/>
        <v>3</v>
      </c>
      <c r="AS157" s="19">
        <f t="shared" si="112"/>
        <v>53.636220224010103</v>
      </c>
      <c r="AT157" s="107">
        <f t="shared" si="113"/>
        <v>97.302436477549605</v>
      </c>
      <c r="AU157" s="100">
        <f t="shared" si="114"/>
        <v>0</v>
      </c>
      <c r="AV157" s="277">
        <f t="shared" si="115"/>
        <v>0</v>
      </c>
      <c r="AW157" s="48">
        <f t="shared" si="116"/>
        <v>100</v>
      </c>
      <c r="AX157" s="18">
        <f t="shared" si="117"/>
        <v>10</v>
      </c>
      <c r="AY157" s="117">
        <f t="shared" si="118"/>
        <v>25</v>
      </c>
      <c r="AZ157" s="151">
        <v>2</v>
      </c>
      <c r="BA157" s="21">
        <f t="shared" si="119"/>
        <v>34.80682213713888</v>
      </c>
      <c r="BB157" s="20">
        <v>0</v>
      </c>
      <c r="BC157" s="36"/>
      <c r="BD157" s="20">
        <v>1</v>
      </c>
      <c r="BE157" s="20">
        <f t="shared" si="120"/>
        <v>8</v>
      </c>
      <c r="BF157" s="20">
        <v>4</v>
      </c>
      <c r="BG157" s="20">
        <f t="shared" si="121"/>
        <v>32</v>
      </c>
      <c r="BH157" s="20">
        <v>0</v>
      </c>
      <c r="BI157" s="20">
        <v>3</v>
      </c>
      <c r="BJ157" s="20">
        <v>0</v>
      </c>
      <c r="BK157" s="28">
        <v>0</v>
      </c>
      <c r="BL157" s="20" t="s">
        <v>308</v>
      </c>
      <c r="BM157" s="20" t="s">
        <v>309</v>
      </c>
      <c r="BN157" s="71">
        <f t="shared" si="122"/>
        <v>31</v>
      </c>
      <c r="BO157" s="123">
        <f t="shared" si="123"/>
        <v>39</v>
      </c>
      <c r="BP157" s="71">
        <f t="shared" si="124"/>
        <v>39</v>
      </c>
      <c r="BQ157" s="138">
        <v>20</v>
      </c>
      <c r="BR157" s="138">
        <v>35</v>
      </c>
    </row>
    <row r="158" spans="1:73" s="63" customFormat="1" ht="19.5" thickBot="1" x14ac:dyDescent="0.35">
      <c r="A158" s="67" t="s">
        <v>79</v>
      </c>
      <c r="B158" s="67" t="s">
        <v>80</v>
      </c>
      <c r="C158" s="129" t="s">
        <v>86</v>
      </c>
      <c r="D158" s="331">
        <v>11342</v>
      </c>
      <c r="E158" s="148"/>
      <c r="F158" s="16">
        <v>877.8</v>
      </c>
      <c r="G158" s="18">
        <f t="shared" si="100"/>
        <v>10</v>
      </c>
      <c r="H158" s="117">
        <f t="shared" si="101"/>
        <v>5</v>
      </c>
      <c r="I158" s="68" t="s">
        <v>285</v>
      </c>
      <c r="J158" s="69">
        <f t="shared" si="102"/>
        <v>3</v>
      </c>
      <c r="K158" s="17">
        <v>2</v>
      </c>
      <c r="L158" s="17">
        <v>0</v>
      </c>
      <c r="M158" s="17">
        <v>0</v>
      </c>
      <c r="N158" s="17">
        <v>0</v>
      </c>
      <c r="O158" s="17">
        <v>0</v>
      </c>
      <c r="P158" s="17">
        <v>0</v>
      </c>
      <c r="Q158" s="17">
        <v>0</v>
      </c>
      <c r="R158" s="17">
        <v>0</v>
      </c>
      <c r="S158" s="17">
        <v>0</v>
      </c>
      <c r="T158" s="17">
        <v>0</v>
      </c>
      <c r="U158" s="17">
        <v>0</v>
      </c>
      <c r="V158" s="157">
        <v>6273</v>
      </c>
      <c r="W158" s="157">
        <v>6273</v>
      </c>
      <c r="X158" s="84">
        <v>2</v>
      </c>
      <c r="Y158" s="84">
        <v>0</v>
      </c>
      <c r="Z158" s="84">
        <v>0</v>
      </c>
      <c r="AA158" s="168">
        <v>0</v>
      </c>
      <c r="AB158" s="168">
        <v>0</v>
      </c>
      <c r="AC158" s="168">
        <v>0</v>
      </c>
      <c r="AD158" s="88">
        <v>0</v>
      </c>
      <c r="AE158" s="88">
        <v>0</v>
      </c>
      <c r="AF158" s="88">
        <v>0</v>
      </c>
      <c r="AG158" s="80">
        <v>0</v>
      </c>
      <c r="AH158" s="89">
        <f t="shared" si="103"/>
        <v>2</v>
      </c>
      <c r="AI158" s="13">
        <f t="shared" si="104"/>
        <v>188.19</v>
      </c>
      <c r="AJ158" s="13">
        <f t="shared" si="105"/>
        <v>101</v>
      </c>
      <c r="AK158" s="18">
        <v>1</v>
      </c>
      <c r="AL158" s="13">
        <v>100</v>
      </c>
      <c r="AM158" s="50">
        <f t="shared" si="106"/>
        <v>5.6456999999999997</v>
      </c>
      <c r="AN158" s="104">
        <f t="shared" si="107"/>
        <v>1.6937099999999998</v>
      </c>
      <c r="AO158" s="102">
        <f t="shared" si="108"/>
        <v>0.95976899999999998</v>
      </c>
      <c r="AP158" s="159">
        <f t="shared" si="109"/>
        <v>46.330835857378183</v>
      </c>
      <c r="AQ158" s="18">
        <f t="shared" si="110"/>
        <v>3</v>
      </c>
      <c r="AR158" s="117">
        <f t="shared" si="111"/>
        <v>3</v>
      </c>
      <c r="AS158" s="19">
        <f t="shared" si="112"/>
        <v>53.669164142621817</v>
      </c>
      <c r="AT158" s="107">
        <f t="shared" si="113"/>
        <v>73.172094868629856</v>
      </c>
      <c r="AU158" s="100">
        <f t="shared" si="114"/>
        <v>17.633574325515781</v>
      </c>
      <c r="AV158" s="277">
        <f t="shared" si="115"/>
        <v>17.633574325515781</v>
      </c>
      <c r="AW158" s="48">
        <f t="shared" si="116"/>
        <v>75.90123071209814</v>
      </c>
      <c r="AX158" s="18">
        <f t="shared" si="117"/>
        <v>8</v>
      </c>
      <c r="AY158" s="117">
        <f t="shared" si="118"/>
        <v>20</v>
      </c>
      <c r="AZ158" s="151">
        <v>1</v>
      </c>
      <c r="BA158" s="21">
        <f t="shared" si="119"/>
        <v>8.8167871627578904</v>
      </c>
      <c r="BB158" s="155">
        <v>1</v>
      </c>
      <c r="BC158" s="36"/>
      <c r="BD158" s="20">
        <v>2</v>
      </c>
      <c r="BE158" s="20">
        <f t="shared" si="120"/>
        <v>16</v>
      </c>
      <c r="BF158" s="20">
        <v>29</v>
      </c>
      <c r="BG158" s="20">
        <f t="shared" si="121"/>
        <v>232</v>
      </c>
      <c r="BH158" s="20">
        <v>9</v>
      </c>
      <c r="BI158" s="20">
        <v>9</v>
      </c>
      <c r="BJ158" s="20">
        <v>5</v>
      </c>
      <c r="BK158" s="20">
        <v>0</v>
      </c>
      <c r="BL158" s="20" t="s">
        <v>308</v>
      </c>
      <c r="BM158" s="20" t="s">
        <v>357</v>
      </c>
      <c r="BN158" s="71">
        <f t="shared" si="122"/>
        <v>29</v>
      </c>
      <c r="BO158" s="123">
        <f t="shared" si="123"/>
        <v>36</v>
      </c>
      <c r="BP158" s="71">
        <f t="shared" si="124"/>
        <v>31</v>
      </c>
      <c r="BQ158" s="138">
        <v>59</v>
      </c>
      <c r="BR158" s="138">
        <v>103</v>
      </c>
      <c r="BS158" s="62"/>
      <c r="BT158" s="62"/>
      <c r="BU158" s="62"/>
    </row>
    <row r="159" spans="1:73" s="63" customFormat="1" ht="19.5" thickBot="1" x14ac:dyDescent="0.35">
      <c r="A159" s="67" t="s">
        <v>124</v>
      </c>
      <c r="B159" s="67" t="s">
        <v>192</v>
      </c>
      <c r="C159" s="129" t="s">
        <v>214</v>
      </c>
      <c r="D159" s="331">
        <v>13670</v>
      </c>
      <c r="E159" s="148"/>
      <c r="F159" s="16">
        <v>1030.0999999999999</v>
      </c>
      <c r="G159" s="18">
        <f t="shared" si="100"/>
        <v>10</v>
      </c>
      <c r="H159" s="117">
        <f t="shared" si="101"/>
        <v>8</v>
      </c>
      <c r="I159" s="68" t="s">
        <v>285</v>
      </c>
      <c r="J159" s="69">
        <f t="shared" si="102"/>
        <v>3</v>
      </c>
      <c r="K159" s="17">
        <v>1</v>
      </c>
      <c r="L159" s="17">
        <v>0</v>
      </c>
      <c r="M159" s="17">
        <v>0</v>
      </c>
      <c r="N159" s="17">
        <v>0</v>
      </c>
      <c r="O159" s="17">
        <v>0</v>
      </c>
      <c r="P159" s="17">
        <v>0</v>
      </c>
      <c r="Q159" s="17">
        <v>0</v>
      </c>
      <c r="R159" s="17">
        <v>0</v>
      </c>
      <c r="S159" s="17">
        <v>0</v>
      </c>
      <c r="T159" s="17">
        <v>0</v>
      </c>
      <c r="U159" s="17">
        <v>0</v>
      </c>
      <c r="V159" s="157">
        <v>4494</v>
      </c>
      <c r="W159" s="157">
        <v>4494</v>
      </c>
      <c r="X159" s="84">
        <v>3</v>
      </c>
      <c r="Y159" s="84">
        <v>0</v>
      </c>
      <c r="Z159" s="84">
        <v>0</v>
      </c>
      <c r="AA159" s="168">
        <v>1</v>
      </c>
      <c r="AB159" s="168">
        <v>0</v>
      </c>
      <c r="AC159" s="168">
        <v>0</v>
      </c>
      <c r="AD159" s="88">
        <v>0</v>
      </c>
      <c r="AE159" s="88">
        <v>0</v>
      </c>
      <c r="AF159" s="88">
        <v>0</v>
      </c>
      <c r="AG159" s="80">
        <v>0</v>
      </c>
      <c r="AH159" s="89">
        <f t="shared" si="103"/>
        <v>4</v>
      </c>
      <c r="AI159" s="13">
        <f t="shared" si="104"/>
        <v>134.82</v>
      </c>
      <c r="AJ159" s="13">
        <f t="shared" si="105"/>
        <v>73</v>
      </c>
      <c r="AK159" s="18">
        <v>3</v>
      </c>
      <c r="AL159" s="13">
        <v>70</v>
      </c>
      <c r="AM159" s="50">
        <f t="shared" si="106"/>
        <v>4.0446</v>
      </c>
      <c r="AN159" s="104">
        <f t="shared" si="107"/>
        <v>1.2133799999999999</v>
      </c>
      <c r="AO159" s="102">
        <f t="shared" si="108"/>
        <v>0.68758200000000003</v>
      </c>
      <c r="AP159" s="159">
        <f t="shared" si="109"/>
        <v>45.853730900459873</v>
      </c>
      <c r="AQ159" s="18">
        <f t="shared" si="110"/>
        <v>3</v>
      </c>
      <c r="AR159" s="117">
        <f t="shared" si="111"/>
        <v>3</v>
      </c>
      <c r="AS159" s="19">
        <f t="shared" si="112"/>
        <v>54.146269099540135</v>
      </c>
      <c r="AT159" s="107">
        <f t="shared" si="113"/>
        <v>43.493504023408924</v>
      </c>
      <c r="AU159" s="100">
        <f t="shared" si="114"/>
        <v>21.945866861741038</v>
      </c>
      <c r="AV159" s="276">
        <f t="shared" si="115"/>
        <v>29.261155815654721</v>
      </c>
      <c r="AW159" s="48">
        <f t="shared" si="116"/>
        <v>32.722928463280674</v>
      </c>
      <c r="AX159" s="18">
        <f t="shared" si="117"/>
        <v>3</v>
      </c>
      <c r="AY159" s="117">
        <f t="shared" si="118"/>
        <v>3</v>
      </c>
      <c r="AZ159" s="151">
        <v>0</v>
      </c>
      <c r="BA159" s="21">
        <f t="shared" si="119"/>
        <v>0</v>
      </c>
      <c r="BB159" s="20">
        <v>0</v>
      </c>
      <c r="BC159" s="36" t="s">
        <v>333</v>
      </c>
      <c r="BD159" s="20">
        <v>2</v>
      </c>
      <c r="BE159" s="20">
        <f t="shared" si="120"/>
        <v>16</v>
      </c>
      <c r="BF159" s="20">
        <v>3</v>
      </c>
      <c r="BG159" s="20">
        <f t="shared" si="121"/>
        <v>24</v>
      </c>
      <c r="BH159" s="20">
        <v>0</v>
      </c>
      <c r="BI159" s="20">
        <v>8</v>
      </c>
      <c r="BJ159" s="20">
        <v>10</v>
      </c>
      <c r="BK159" s="20">
        <v>0</v>
      </c>
      <c r="BL159" s="20" t="s">
        <v>308</v>
      </c>
      <c r="BM159" s="20" t="s">
        <v>309</v>
      </c>
      <c r="BN159" s="70">
        <f t="shared" si="122"/>
        <v>29</v>
      </c>
      <c r="BO159" s="123">
        <f t="shared" si="123"/>
        <v>27</v>
      </c>
      <c r="BP159" s="71">
        <f t="shared" si="124"/>
        <v>17</v>
      </c>
      <c r="BQ159" s="138">
        <v>38</v>
      </c>
      <c r="BR159" s="138">
        <v>49</v>
      </c>
      <c r="BS159" s="62"/>
      <c r="BT159" s="62"/>
      <c r="BU159" s="62"/>
    </row>
    <row r="160" spans="1:73" s="63" customFormat="1" ht="19.5" thickBot="1" x14ac:dyDescent="0.35">
      <c r="A160" s="67" t="s">
        <v>216</v>
      </c>
      <c r="B160" s="67" t="s">
        <v>217</v>
      </c>
      <c r="C160" s="129" t="s">
        <v>219</v>
      </c>
      <c r="D160" s="331">
        <v>72262</v>
      </c>
      <c r="E160" s="148"/>
      <c r="F160" s="20">
        <v>131.30000000000001</v>
      </c>
      <c r="G160" s="18">
        <f t="shared" si="100"/>
        <v>10</v>
      </c>
      <c r="H160" s="18">
        <f t="shared" si="101"/>
        <v>3</v>
      </c>
      <c r="I160" s="68" t="s">
        <v>283</v>
      </c>
      <c r="J160" s="69">
        <f t="shared" si="102"/>
        <v>8</v>
      </c>
      <c r="K160" s="17">
        <v>15</v>
      </c>
      <c r="L160" s="17">
        <v>1</v>
      </c>
      <c r="M160" s="17">
        <v>1</v>
      </c>
      <c r="N160" s="17">
        <v>1</v>
      </c>
      <c r="O160" s="17">
        <v>4</v>
      </c>
      <c r="P160" s="17">
        <v>0</v>
      </c>
      <c r="Q160" s="17">
        <v>0</v>
      </c>
      <c r="R160" s="17">
        <v>0</v>
      </c>
      <c r="S160" s="17">
        <v>0</v>
      </c>
      <c r="T160" s="17">
        <v>0</v>
      </c>
      <c r="U160" s="17">
        <v>0</v>
      </c>
      <c r="V160" s="157">
        <v>49848</v>
      </c>
      <c r="W160" s="157">
        <v>49848</v>
      </c>
      <c r="X160" s="84">
        <v>4</v>
      </c>
      <c r="Y160" s="84">
        <v>0</v>
      </c>
      <c r="Z160" s="84">
        <v>0</v>
      </c>
      <c r="AA160" s="168">
        <v>3</v>
      </c>
      <c r="AB160" s="168">
        <v>0</v>
      </c>
      <c r="AC160" s="168">
        <v>2</v>
      </c>
      <c r="AD160" s="88">
        <v>2</v>
      </c>
      <c r="AE160" s="88">
        <v>0</v>
      </c>
      <c r="AF160" s="88">
        <v>1</v>
      </c>
      <c r="AG160" s="80">
        <v>0</v>
      </c>
      <c r="AH160" s="89">
        <f t="shared" si="103"/>
        <v>12</v>
      </c>
      <c r="AI160" s="158">
        <f t="shared" si="104"/>
        <v>1495.44</v>
      </c>
      <c r="AJ160" s="158">
        <f t="shared" si="105"/>
        <v>815</v>
      </c>
      <c r="AK160" s="156">
        <v>9</v>
      </c>
      <c r="AL160" s="158">
        <v>806</v>
      </c>
      <c r="AM160" s="158">
        <f t="shared" si="106"/>
        <v>44.863199999999999</v>
      </c>
      <c r="AN160" s="158">
        <f t="shared" si="107"/>
        <v>13.458959999999999</v>
      </c>
      <c r="AO160" s="158">
        <f t="shared" si="108"/>
        <v>7.6267439999999995</v>
      </c>
      <c r="AP160" s="159">
        <f t="shared" si="109"/>
        <v>45.50098967527952</v>
      </c>
      <c r="AQ160" s="18">
        <f t="shared" si="110"/>
        <v>3</v>
      </c>
      <c r="AR160" s="156">
        <f t="shared" si="111"/>
        <v>3</v>
      </c>
      <c r="AS160" s="19">
        <f t="shared" si="112"/>
        <v>54.499010324720487</v>
      </c>
      <c r="AT160" s="107">
        <f t="shared" si="113"/>
        <v>91.263601893111172</v>
      </c>
      <c r="AU160" s="100">
        <f t="shared" si="114"/>
        <v>5.5354128034098142</v>
      </c>
      <c r="AV160" s="277">
        <f t="shared" si="115"/>
        <v>16.606238410229444</v>
      </c>
      <c r="AW160" s="159">
        <f t="shared" si="116"/>
        <v>81.804094879271986</v>
      </c>
      <c r="AX160" s="18">
        <f t="shared" si="117"/>
        <v>8</v>
      </c>
      <c r="AY160" s="156">
        <f t="shared" si="118"/>
        <v>20</v>
      </c>
      <c r="AZ160" s="160">
        <v>14</v>
      </c>
      <c r="BA160" s="21">
        <f t="shared" si="119"/>
        <v>19.373944811934351</v>
      </c>
      <c r="BB160" s="155">
        <v>2</v>
      </c>
      <c r="BC160" s="36"/>
      <c r="BD160" s="20">
        <v>18</v>
      </c>
      <c r="BE160" s="20">
        <f t="shared" si="120"/>
        <v>144</v>
      </c>
      <c r="BF160" s="20">
        <v>30</v>
      </c>
      <c r="BG160" s="20">
        <f t="shared" si="121"/>
        <v>240</v>
      </c>
      <c r="BH160" s="20">
        <v>14</v>
      </c>
      <c r="BI160" s="20">
        <v>48</v>
      </c>
      <c r="BJ160" s="20">
        <v>0</v>
      </c>
      <c r="BK160" s="20">
        <v>15</v>
      </c>
      <c r="BL160" s="20" t="s">
        <v>308</v>
      </c>
      <c r="BM160" s="20" t="s">
        <v>309</v>
      </c>
      <c r="BN160" s="71">
        <f t="shared" si="122"/>
        <v>29</v>
      </c>
      <c r="BO160" s="123">
        <f t="shared" si="123"/>
        <v>34</v>
      </c>
      <c r="BP160" s="71">
        <f t="shared" si="124"/>
        <v>49</v>
      </c>
      <c r="BQ160" s="138">
        <v>341</v>
      </c>
      <c r="BR160" s="138">
        <v>507</v>
      </c>
      <c r="BS160" s="161"/>
      <c r="BT160" s="161"/>
      <c r="BU160" s="161"/>
    </row>
    <row r="161" spans="1:73" s="63" customFormat="1" ht="19.5" thickBot="1" x14ac:dyDescent="0.35">
      <c r="A161" s="67" t="s">
        <v>124</v>
      </c>
      <c r="B161" s="67" t="s">
        <v>145</v>
      </c>
      <c r="C161" s="129" t="s">
        <v>150</v>
      </c>
      <c r="D161" s="331">
        <v>5926</v>
      </c>
      <c r="E161" s="148"/>
      <c r="F161" s="16">
        <v>289.5</v>
      </c>
      <c r="G161" s="18">
        <f t="shared" si="100"/>
        <v>10</v>
      </c>
      <c r="H161" s="117">
        <f t="shared" si="101"/>
        <v>3</v>
      </c>
      <c r="I161" s="68" t="s">
        <v>283</v>
      </c>
      <c r="J161" s="69">
        <f t="shared" si="102"/>
        <v>8</v>
      </c>
      <c r="K161" s="17">
        <v>2</v>
      </c>
      <c r="L161" s="17">
        <v>0</v>
      </c>
      <c r="M161" s="17">
        <v>0</v>
      </c>
      <c r="N161" s="17">
        <v>0</v>
      </c>
      <c r="O161" s="17">
        <v>0</v>
      </c>
      <c r="P161" s="17">
        <v>0</v>
      </c>
      <c r="Q161" s="17">
        <v>0</v>
      </c>
      <c r="R161" s="17">
        <v>0</v>
      </c>
      <c r="S161" s="17">
        <v>0</v>
      </c>
      <c r="T161" s="17">
        <v>0</v>
      </c>
      <c r="U161" s="17">
        <v>0</v>
      </c>
      <c r="V161" s="157">
        <v>5191</v>
      </c>
      <c r="W161" s="157">
        <v>5191</v>
      </c>
      <c r="X161" s="186">
        <v>0</v>
      </c>
      <c r="Y161" s="186">
        <v>0</v>
      </c>
      <c r="Z161" s="186">
        <v>0</v>
      </c>
      <c r="AA161" s="190">
        <v>0</v>
      </c>
      <c r="AB161" s="190">
        <v>0</v>
      </c>
      <c r="AC161" s="190">
        <v>0</v>
      </c>
      <c r="AD161" s="188">
        <v>0</v>
      </c>
      <c r="AE161" s="188">
        <v>0</v>
      </c>
      <c r="AF161" s="188">
        <v>0</v>
      </c>
      <c r="AG161" s="189">
        <v>0</v>
      </c>
      <c r="AH161" s="89">
        <f t="shared" si="103"/>
        <v>0</v>
      </c>
      <c r="AI161" s="13">
        <f t="shared" si="104"/>
        <v>155.72999999999999</v>
      </c>
      <c r="AJ161" s="13">
        <f t="shared" si="105"/>
        <v>85</v>
      </c>
      <c r="AK161" s="18">
        <v>0</v>
      </c>
      <c r="AL161" s="13">
        <v>85</v>
      </c>
      <c r="AM161" s="50">
        <f t="shared" si="106"/>
        <v>4.6718999999999991</v>
      </c>
      <c r="AN161" s="104">
        <f t="shared" si="107"/>
        <v>1.4015699999999998</v>
      </c>
      <c r="AO161" s="102">
        <f t="shared" si="108"/>
        <v>0.79422299999999979</v>
      </c>
      <c r="AP161" s="159">
        <f t="shared" si="109"/>
        <v>45.418352276375771</v>
      </c>
      <c r="AQ161" s="18">
        <f t="shared" si="110"/>
        <v>3</v>
      </c>
      <c r="AR161" s="117">
        <f t="shared" si="111"/>
        <v>3</v>
      </c>
      <c r="AS161" s="19">
        <f t="shared" si="112"/>
        <v>54.581647723624229</v>
      </c>
      <c r="AT161" s="107">
        <f t="shared" si="113"/>
        <v>115.89087073911573</v>
      </c>
      <c r="AU161" s="100">
        <f t="shared" si="114"/>
        <v>0</v>
      </c>
      <c r="AV161" s="277">
        <f t="shared" si="115"/>
        <v>0</v>
      </c>
      <c r="AW161" s="48">
        <f t="shared" si="116"/>
        <v>100</v>
      </c>
      <c r="AX161" s="18">
        <f t="shared" si="117"/>
        <v>10</v>
      </c>
      <c r="AY161" s="117">
        <f t="shared" si="118"/>
        <v>25</v>
      </c>
      <c r="AZ161" s="151">
        <v>0</v>
      </c>
      <c r="BA161" s="21">
        <f t="shared" si="119"/>
        <v>0</v>
      </c>
      <c r="BB161" s="20">
        <v>0</v>
      </c>
      <c r="BC161" s="36" t="s">
        <v>326</v>
      </c>
      <c r="BD161" s="20">
        <v>2</v>
      </c>
      <c r="BE161" s="20">
        <f t="shared" si="120"/>
        <v>16</v>
      </c>
      <c r="BF161" s="20">
        <v>4</v>
      </c>
      <c r="BG161" s="20">
        <f t="shared" si="121"/>
        <v>32</v>
      </c>
      <c r="BH161" s="28">
        <v>0</v>
      </c>
      <c r="BI161" s="28">
        <v>7</v>
      </c>
      <c r="BJ161" s="28">
        <v>0</v>
      </c>
      <c r="BK161" s="20">
        <v>0</v>
      </c>
      <c r="BL161" s="28" t="s">
        <v>308</v>
      </c>
      <c r="BM161" s="28" t="s">
        <v>308</v>
      </c>
      <c r="BN161" s="71">
        <f t="shared" si="122"/>
        <v>31</v>
      </c>
      <c r="BO161" s="123">
        <f t="shared" si="123"/>
        <v>39</v>
      </c>
      <c r="BP161" s="71">
        <f t="shared" si="124"/>
        <v>39</v>
      </c>
      <c r="BQ161" s="138">
        <v>16</v>
      </c>
      <c r="BR161" s="138">
        <v>33</v>
      </c>
    </row>
    <row r="162" spans="1:73" s="63" customFormat="1" ht="19.5" thickBot="1" x14ac:dyDescent="0.35">
      <c r="A162" s="67" t="s">
        <v>216</v>
      </c>
      <c r="B162" s="67" t="s">
        <v>245</v>
      </c>
      <c r="C162" s="129" t="s">
        <v>264</v>
      </c>
      <c r="D162" s="331">
        <v>2901</v>
      </c>
      <c r="E162" s="148"/>
      <c r="F162" s="20">
        <v>415</v>
      </c>
      <c r="G162" s="18">
        <f t="shared" si="100"/>
        <v>10</v>
      </c>
      <c r="H162" s="117">
        <f t="shared" si="101"/>
        <v>3</v>
      </c>
      <c r="I162" s="68" t="s">
        <v>284</v>
      </c>
      <c r="J162" s="69">
        <f t="shared" si="102"/>
        <v>5</v>
      </c>
      <c r="K162" s="17">
        <v>1</v>
      </c>
      <c r="L162" s="17">
        <v>0</v>
      </c>
      <c r="M162" s="17">
        <v>0</v>
      </c>
      <c r="N162" s="17">
        <v>0</v>
      </c>
      <c r="O162" s="17">
        <v>0</v>
      </c>
      <c r="P162" s="17">
        <v>0</v>
      </c>
      <c r="Q162" s="17">
        <v>0</v>
      </c>
      <c r="R162" s="17">
        <v>0</v>
      </c>
      <c r="S162" s="17">
        <v>0</v>
      </c>
      <c r="T162" s="17">
        <v>0</v>
      </c>
      <c r="U162" s="17">
        <v>0</v>
      </c>
      <c r="V162" s="157">
        <v>2173</v>
      </c>
      <c r="W162" s="157">
        <v>2173</v>
      </c>
      <c r="X162" s="84">
        <v>0</v>
      </c>
      <c r="Y162" s="84">
        <v>0</v>
      </c>
      <c r="Z162" s="84">
        <v>0</v>
      </c>
      <c r="AA162" s="168">
        <v>0</v>
      </c>
      <c r="AB162" s="168">
        <v>0</v>
      </c>
      <c r="AC162" s="168">
        <v>0</v>
      </c>
      <c r="AD162" s="88">
        <v>0</v>
      </c>
      <c r="AE162" s="88">
        <v>0</v>
      </c>
      <c r="AF162" s="88">
        <v>0</v>
      </c>
      <c r="AG162" s="80">
        <v>0</v>
      </c>
      <c r="AH162" s="89">
        <f t="shared" si="103"/>
        <v>0</v>
      </c>
      <c r="AI162" s="13">
        <f t="shared" si="104"/>
        <v>65.19</v>
      </c>
      <c r="AJ162" s="13">
        <f t="shared" si="105"/>
        <v>36</v>
      </c>
      <c r="AK162" s="18">
        <v>0</v>
      </c>
      <c r="AL162" s="13">
        <v>36</v>
      </c>
      <c r="AM162" s="50">
        <f t="shared" si="106"/>
        <v>1.9557</v>
      </c>
      <c r="AN162" s="104">
        <f t="shared" si="107"/>
        <v>0.58670999999999995</v>
      </c>
      <c r="AO162" s="102">
        <f t="shared" si="108"/>
        <v>0.33246899999999996</v>
      </c>
      <c r="AP162" s="159">
        <f t="shared" si="109"/>
        <v>44.776806258628618</v>
      </c>
      <c r="AQ162" s="18">
        <f t="shared" si="110"/>
        <v>3</v>
      </c>
      <c r="AR162" s="117">
        <f t="shared" si="111"/>
        <v>3</v>
      </c>
      <c r="AS162" s="19">
        <f t="shared" si="112"/>
        <v>55.223193741371382</v>
      </c>
      <c r="AT162" s="107">
        <f t="shared" si="113"/>
        <v>99.099586349534633</v>
      </c>
      <c r="AU162" s="100">
        <f t="shared" si="114"/>
        <v>0</v>
      </c>
      <c r="AV162" s="277">
        <f t="shared" si="115"/>
        <v>0</v>
      </c>
      <c r="AW162" s="48">
        <f t="shared" si="116"/>
        <v>100</v>
      </c>
      <c r="AX162" s="18">
        <f t="shared" si="117"/>
        <v>10</v>
      </c>
      <c r="AY162" s="117">
        <f t="shared" si="118"/>
        <v>25</v>
      </c>
      <c r="AZ162" s="151">
        <v>0</v>
      </c>
      <c r="BA162" s="21">
        <f t="shared" si="119"/>
        <v>0</v>
      </c>
      <c r="BB162" s="20">
        <v>0</v>
      </c>
      <c r="BC162" s="36"/>
      <c r="BD162" s="20">
        <v>1</v>
      </c>
      <c r="BE162" s="20">
        <f t="shared" si="120"/>
        <v>8</v>
      </c>
      <c r="BF162" s="20">
        <v>1</v>
      </c>
      <c r="BG162" s="20">
        <f t="shared" si="121"/>
        <v>8</v>
      </c>
      <c r="BH162" s="20">
        <v>0</v>
      </c>
      <c r="BI162" s="20">
        <v>2</v>
      </c>
      <c r="BJ162" s="20">
        <v>5</v>
      </c>
      <c r="BK162" s="20">
        <v>0</v>
      </c>
      <c r="BL162" s="20" t="s">
        <v>308</v>
      </c>
      <c r="BM162" s="20" t="s">
        <v>309</v>
      </c>
      <c r="BN162" s="71">
        <f t="shared" si="122"/>
        <v>33</v>
      </c>
      <c r="BO162" s="123">
        <f t="shared" si="123"/>
        <v>41</v>
      </c>
      <c r="BP162" s="71">
        <f t="shared" si="124"/>
        <v>36</v>
      </c>
      <c r="BQ162" s="138">
        <v>23</v>
      </c>
      <c r="BR162" s="138">
        <v>34</v>
      </c>
    </row>
    <row r="163" spans="1:73" s="63" customFormat="1" ht="19.5" thickBot="1" x14ac:dyDescent="0.35">
      <c r="A163" s="67" t="s">
        <v>2</v>
      </c>
      <c r="B163" s="67" t="s">
        <v>3</v>
      </c>
      <c r="C163" s="129" t="s">
        <v>23</v>
      </c>
      <c r="D163" s="331">
        <v>4420</v>
      </c>
      <c r="E163" s="148"/>
      <c r="F163" s="16">
        <v>114.7</v>
      </c>
      <c r="G163" s="18">
        <f t="shared" si="100"/>
        <v>10</v>
      </c>
      <c r="H163" s="117">
        <f t="shared" si="101"/>
        <v>3</v>
      </c>
      <c r="I163" s="68" t="s">
        <v>283</v>
      </c>
      <c r="J163" s="69">
        <f t="shared" si="102"/>
        <v>8</v>
      </c>
      <c r="K163" s="24">
        <v>2</v>
      </c>
      <c r="L163" s="24">
        <v>1</v>
      </c>
      <c r="M163" s="24">
        <v>0</v>
      </c>
      <c r="N163" s="24">
        <v>0</v>
      </c>
      <c r="O163" s="24">
        <v>0</v>
      </c>
      <c r="P163" s="24">
        <v>0</v>
      </c>
      <c r="Q163" s="24">
        <v>0</v>
      </c>
      <c r="R163" s="17">
        <v>0</v>
      </c>
      <c r="S163" s="24">
        <v>0</v>
      </c>
      <c r="T163" s="24">
        <v>0</v>
      </c>
      <c r="U163" s="24">
        <v>0</v>
      </c>
      <c r="V163" s="157">
        <v>5894</v>
      </c>
      <c r="W163" s="157">
        <v>5894</v>
      </c>
      <c r="X163" s="84">
        <v>4</v>
      </c>
      <c r="Y163" s="84">
        <v>0</v>
      </c>
      <c r="Z163" s="84">
        <v>0</v>
      </c>
      <c r="AA163" s="168">
        <v>0</v>
      </c>
      <c r="AB163" s="168">
        <v>0</v>
      </c>
      <c r="AC163" s="168">
        <v>0</v>
      </c>
      <c r="AD163" s="88">
        <v>1</v>
      </c>
      <c r="AE163" s="88">
        <v>0</v>
      </c>
      <c r="AF163" s="88">
        <v>0</v>
      </c>
      <c r="AG163" s="80">
        <v>0</v>
      </c>
      <c r="AH163" s="89">
        <f t="shared" si="103"/>
        <v>5</v>
      </c>
      <c r="AI163" s="13">
        <f t="shared" si="104"/>
        <v>176.82</v>
      </c>
      <c r="AJ163" s="13">
        <f t="shared" si="105"/>
        <v>100</v>
      </c>
      <c r="AK163" s="18">
        <v>4</v>
      </c>
      <c r="AL163" s="13">
        <v>96</v>
      </c>
      <c r="AM163" s="50">
        <f t="shared" si="106"/>
        <v>5.3046000000000006</v>
      </c>
      <c r="AN163" s="104">
        <f t="shared" si="107"/>
        <v>1.5913800000000002</v>
      </c>
      <c r="AO163" s="102">
        <f t="shared" si="108"/>
        <v>0.90178200000000008</v>
      </c>
      <c r="AP163" s="159">
        <f t="shared" si="109"/>
        <v>43.445311616332994</v>
      </c>
      <c r="AQ163" s="18">
        <f t="shared" si="110"/>
        <v>3</v>
      </c>
      <c r="AR163" s="130">
        <f t="shared" si="111"/>
        <v>3</v>
      </c>
      <c r="AS163" s="19">
        <f t="shared" si="112"/>
        <v>56.554688383667006</v>
      </c>
      <c r="AT163" s="107">
        <f t="shared" si="113"/>
        <v>176.41995475113123</v>
      </c>
      <c r="AU163" s="100">
        <f t="shared" si="114"/>
        <v>90.497737556561091</v>
      </c>
      <c r="AV163" s="128">
        <f t="shared" si="115"/>
        <v>113.12217194570137</v>
      </c>
      <c r="AW163" s="48">
        <f t="shared" si="116"/>
        <v>35.879038113756224</v>
      </c>
      <c r="AX163" s="18">
        <f t="shared" si="117"/>
        <v>3</v>
      </c>
      <c r="AY163" s="117">
        <f t="shared" si="118"/>
        <v>3</v>
      </c>
      <c r="AZ163" s="151">
        <v>0</v>
      </c>
      <c r="BA163" s="21">
        <f t="shared" si="119"/>
        <v>0</v>
      </c>
      <c r="BB163" s="20">
        <v>0</v>
      </c>
      <c r="BC163" s="36" t="s">
        <v>364</v>
      </c>
      <c r="BD163" s="20">
        <v>1</v>
      </c>
      <c r="BE163" s="20">
        <f t="shared" si="120"/>
        <v>8</v>
      </c>
      <c r="BF163" s="20">
        <v>4</v>
      </c>
      <c r="BG163" s="20">
        <f t="shared" si="121"/>
        <v>32</v>
      </c>
      <c r="BH163" s="20">
        <v>0</v>
      </c>
      <c r="BI163" s="20">
        <v>7</v>
      </c>
      <c r="BJ163" s="20">
        <v>0</v>
      </c>
      <c r="BK163" s="20">
        <v>0</v>
      </c>
      <c r="BL163" s="20" t="s">
        <v>356</v>
      </c>
      <c r="BM163" s="20" t="s">
        <v>357</v>
      </c>
      <c r="BN163" s="71">
        <f t="shared" si="122"/>
        <v>24</v>
      </c>
      <c r="BO163" s="120">
        <f t="shared" si="123"/>
        <v>17</v>
      </c>
      <c r="BP163" s="70">
        <f t="shared" si="124"/>
        <v>17</v>
      </c>
      <c r="BQ163" s="138">
        <v>42</v>
      </c>
      <c r="BR163" s="138">
        <v>56</v>
      </c>
    </row>
    <row r="164" spans="1:73" s="63" customFormat="1" ht="19.5" thickBot="1" x14ac:dyDescent="0.35">
      <c r="A164" s="67" t="s">
        <v>79</v>
      </c>
      <c r="B164" s="67" t="s">
        <v>80</v>
      </c>
      <c r="C164" s="129" t="s">
        <v>81</v>
      </c>
      <c r="D164" s="331">
        <v>127921</v>
      </c>
      <c r="E164" s="148"/>
      <c r="F164" s="16">
        <v>477.4</v>
      </c>
      <c r="G164" s="18">
        <f t="shared" si="100"/>
        <v>10</v>
      </c>
      <c r="H164" s="117">
        <f t="shared" si="101"/>
        <v>3</v>
      </c>
      <c r="I164" s="68" t="s">
        <v>284</v>
      </c>
      <c r="J164" s="69">
        <f t="shared" si="102"/>
        <v>5</v>
      </c>
      <c r="K164" s="17">
        <v>8</v>
      </c>
      <c r="L164" s="17">
        <v>3</v>
      </c>
      <c r="M164" s="17">
        <v>5</v>
      </c>
      <c r="N164" s="17">
        <v>1</v>
      </c>
      <c r="O164" s="17">
        <v>1</v>
      </c>
      <c r="P164" s="17">
        <v>1</v>
      </c>
      <c r="Q164" s="17">
        <v>0</v>
      </c>
      <c r="R164" s="17">
        <v>0</v>
      </c>
      <c r="S164" s="17">
        <v>0</v>
      </c>
      <c r="T164" s="17">
        <v>0</v>
      </c>
      <c r="U164" s="17">
        <v>0</v>
      </c>
      <c r="V164" s="157">
        <v>75666</v>
      </c>
      <c r="W164" s="157">
        <v>75666</v>
      </c>
      <c r="X164" s="84">
        <v>21</v>
      </c>
      <c r="Y164" s="84">
        <v>0</v>
      </c>
      <c r="Z164" s="84">
        <v>1</v>
      </c>
      <c r="AA164" s="168">
        <v>12</v>
      </c>
      <c r="AB164" s="168">
        <v>0</v>
      </c>
      <c r="AC164" s="168">
        <v>0</v>
      </c>
      <c r="AD164" s="88">
        <v>7</v>
      </c>
      <c r="AE164" s="88">
        <v>0</v>
      </c>
      <c r="AF164" s="88">
        <v>0</v>
      </c>
      <c r="AG164" s="80">
        <v>0</v>
      </c>
      <c r="AH164" s="89">
        <f t="shared" si="103"/>
        <v>41</v>
      </c>
      <c r="AI164" s="13">
        <f t="shared" si="104"/>
        <v>2269.98</v>
      </c>
      <c r="AJ164" s="13">
        <f t="shared" si="105"/>
        <v>1296</v>
      </c>
      <c r="AK164" s="18">
        <v>29</v>
      </c>
      <c r="AL164" s="13">
        <v>1267</v>
      </c>
      <c r="AM164" s="50">
        <f t="shared" si="106"/>
        <v>68.099400000000003</v>
      </c>
      <c r="AN164" s="104">
        <f t="shared" si="107"/>
        <v>20.429819999999999</v>
      </c>
      <c r="AO164" s="102">
        <f t="shared" si="108"/>
        <v>11.576898000000002</v>
      </c>
      <c r="AP164" s="159">
        <f t="shared" si="109"/>
        <v>42.906985964634046</v>
      </c>
      <c r="AQ164" s="18">
        <f t="shared" si="110"/>
        <v>3</v>
      </c>
      <c r="AR164" s="117">
        <f t="shared" si="111"/>
        <v>3</v>
      </c>
      <c r="AS164" s="19">
        <f t="shared" si="112"/>
        <v>57.093014035365954</v>
      </c>
      <c r="AT164" s="107">
        <f t="shared" si="113"/>
        <v>78.256203438059444</v>
      </c>
      <c r="AU164" s="100">
        <f t="shared" si="114"/>
        <v>17.198114461269064</v>
      </c>
      <c r="AV164" s="276">
        <f t="shared" si="115"/>
        <v>32.051031496001436</v>
      </c>
      <c r="AW164" s="48">
        <f t="shared" si="116"/>
        <v>59.043462258720304</v>
      </c>
      <c r="AX164" s="18">
        <f t="shared" si="117"/>
        <v>5</v>
      </c>
      <c r="AY164" s="117">
        <f t="shared" si="118"/>
        <v>8</v>
      </c>
      <c r="AZ164" s="151">
        <v>22</v>
      </c>
      <c r="BA164" s="21">
        <f t="shared" si="119"/>
        <v>17.198114461269064</v>
      </c>
      <c r="BB164" s="155">
        <v>3</v>
      </c>
      <c r="BC164" s="36"/>
      <c r="BD164" s="20">
        <v>78</v>
      </c>
      <c r="BE164" s="20">
        <f t="shared" si="120"/>
        <v>624</v>
      </c>
      <c r="BF164" s="20">
        <v>194</v>
      </c>
      <c r="BG164" s="20">
        <f t="shared" si="121"/>
        <v>1552</v>
      </c>
      <c r="BH164" s="20">
        <v>5</v>
      </c>
      <c r="BI164" s="20">
        <v>43</v>
      </c>
      <c r="BJ164" s="20">
        <v>0</v>
      </c>
      <c r="BK164" s="20">
        <v>15</v>
      </c>
      <c r="BL164" s="20" t="s">
        <v>308</v>
      </c>
      <c r="BM164" s="20" t="s">
        <v>357</v>
      </c>
      <c r="BN164" s="76">
        <f t="shared" si="122"/>
        <v>23</v>
      </c>
      <c r="BO164" s="122">
        <f t="shared" si="123"/>
        <v>19</v>
      </c>
      <c r="BP164" s="71">
        <f t="shared" si="124"/>
        <v>34</v>
      </c>
      <c r="BQ164" s="138">
        <v>843</v>
      </c>
      <c r="BR164" s="138">
        <v>1479</v>
      </c>
      <c r="BS164" s="62"/>
      <c r="BT164" s="62"/>
      <c r="BU164" s="62"/>
    </row>
    <row r="165" spans="1:73" s="63" customFormat="1" ht="19.5" thickBot="1" x14ac:dyDescent="0.35">
      <c r="A165" s="67" t="s">
        <v>2</v>
      </c>
      <c r="B165" s="67" t="s">
        <v>3</v>
      </c>
      <c r="C165" s="129" t="s">
        <v>4</v>
      </c>
      <c r="D165" s="331">
        <v>1046</v>
      </c>
      <c r="E165" s="148"/>
      <c r="F165" s="16">
        <v>113.5</v>
      </c>
      <c r="G165" s="18">
        <f t="shared" ref="G165:G196" si="125">IFERROR(IF(F165&lt;10,0,IF(F165&lt;50,3,IF(F165&lt;75,5,IF(F165&lt;100,8,10)))),"")</f>
        <v>10</v>
      </c>
      <c r="H165" s="117">
        <f t="shared" ref="H165:H193" si="126">IFERROR(IF(F165&lt;100,0,IF(F165&lt;500,3,IF(F165&lt;1000,5,IF(F165&lt;2000,8,10)))),"")</f>
        <v>3</v>
      </c>
      <c r="I165" s="68" t="s">
        <v>284</v>
      </c>
      <c r="J165" s="69">
        <f t="shared" ref="J165:J196" si="127">VLOOKUP(I165,ponderacion,2,FALSE)</f>
        <v>5</v>
      </c>
      <c r="K165" s="24">
        <v>1</v>
      </c>
      <c r="L165" s="24">
        <v>1</v>
      </c>
      <c r="M165" s="24">
        <v>0</v>
      </c>
      <c r="N165" s="24">
        <v>0</v>
      </c>
      <c r="O165" s="24">
        <v>0</v>
      </c>
      <c r="P165" s="24">
        <v>0</v>
      </c>
      <c r="Q165" s="24">
        <v>0</v>
      </c>
      <c r="R165" s="24">
        <v>0</v>
      </c>
      <c r="S165" s="24">
        <v>0</v>
      </c>
      <c r="T165" s="24">
        <v>0</v>
      </c>
      <c r="U165" s="24">
        <v>0</v>
      </c>
      <c r="V165" s="157">
        <v>3153</v>
      </c>
      <c r="W165" s="157">
        <v>3153</v>
      </c>
      <c r="X165" s="84">
        <v>0</v>
      </c>
      <c r="Y165" s="84">
        <v>0</v>
      </c>
      <c r="Z165" s="84">
        <v>0</v>
      </c>
      <c r="AA165" s="168">
        <v>0</v>
      </c>
      <c r="AB165" s="168">
        <v>0</v>
      </c>
      <c r="AC165" s="168">
        <v>0</v>
      </c>
      <c r="AD165" s="88">
        <v>0</v>
      </c>
      <c r="AE165" s="88">
        <v>0</v>
      </c>
      <c r="AF165" s="88">
        <v>0</v>
      </c>
      <c r="AG165" s="80">
        <v>0</v>
      </c>
      <c r="AH165" s="89">
        <f t="shared" ref="AH165:AH196" si="128">SUM(X165:AG165)</f>
        <v>0</v>
      </c>
      <c r="AI165" s="13">
        <f t="shared" ref="AI165:AI193" si="129">+(V165*3)/100</f>
        <v>94.59</v>
      </c>
      <c r="AJ165" s="13">
        <f t="shared" ref="AJ165:AJ196" si="130">+AK165+AL165</f>
        <v>55</v>
      </c>
      <c r="AK165" s="18">
        <v>2</v>
      </c>
      <c r="AL165" s="13">
        <v>53</v>
      </c>
      <c r="AM165" s="50">
        <f t="shared" ref="AM165:AM193" si="131">(AI165*3)/100</f>
        <v>2.8376999999999999</v>
      </c>
      <c r="AN165" s="104">
        <f t="shared" ref="AN165:AN196" si="132">(AM165*30)/100</f>
        <v>0.85131000000000001</v>
      </c>
      <c r="AO165" s="102">
        <f t="shared" ref="AO165:AO193" si="133">(AM165*17)/100</f>
        <v>0.48240899999999998</v>
      </c>
      <c r="AP165" s="159">
        <f t="shared" ref="AP165:AP193" si="134">IFERROR(((AI165-AJ165)/AI165)*100,"")</f>
        <v>41.854318638333865</v>
      </c>
      <c r="AQ165" s="18">
        <f t="shared" ref="AQ165:AQ196" si="135">IFERROR(IF(AP165&lt;10,0,IF(AP165&lt;50,3,IF(AP165&lt;75,5,IF(AP165&lt;100,8,10)))),"")</f>
        <v>3</v>
      </c>
      <c r="AR165" s="117">
        <f t="shared" ref="AR165:AR193" si="136">IFERROR(IF(AP165&lt;10,0,IF(AP165&lt;50,3,IF(AP165&lt;75,8,IF(AP165&lt;100,20,25)))),"")</f>
        <v>3</v>
      </c>
      <c r="AS165" s="19">
        <f t="shared" ref="AS165:AS193" si="137">IFERROR(AJ165/AI165*100,0)</f>
        <v>58.145681361666135</v>
      </c>
      <c r="AT165" s="107">
        <f t="shared" ref="AT165:AT193" si="138">(SUM(AM165:AO165)/D165)*100000</f>
        <v>398.79722753346078</v>
      </c>
      <c r="AU165" s="100">
        <f t="shared" ref="AU165:AU193" si="139">((SUM(X165:Z165)/D165)*100000)</f>
        <v>0</v>
      </c>
      <c r="AV165" s="277">
        <f t="shared" ref="AV165:AV193" si="140">(AH165/D165)*100000</f>
        <v>0</v>
      </c>
      <c r="AW165" s="48">
        <f t="shared" ref="AW165:AW196" si="141">IFERROR(((AT165-AV165)/AT165)*100,"")</f>
        <v>100</v>
      </c>
      <c r="AX165" s="18">
        <f t="shared" ref="AX165:AX196" si="142">IFERROR(IF(AW165&lt;10,0,IF(AW165&lt;50,3,IF(AW165&lt;75,5,IF(AW165&lt;100,8,10)))),"")</f>
        <v>10</v>
      </c>
      <c r="AY165" s="117">
        <f t="shared" ref="AY165:AY193" si="143">IFERROR(IF(AW165&lt;10,0,IF(AW165&lt;50,3,IF(AW165&lt;75,8,IF(AW165&lt;100,20,25)))),"")</f>
        <v>25</v>
      </c>
      <c r="AZ165" s="151">
        <v>0</v>
      </c>
      <c r="BA165" s="21">
        <f t="shared" ref="BA165:BA196" si="144">(AZ165/D165)*100000</f>
        <v>0</v>
      </c>
      <c r="BB165" s="20">
        <v>1</v>
      </c>
      <c r="BC165" s="36"/>
      <c r="BD165" s="20">
        <v>1</v>
      </c>
      <c r="BE165" s="20">
        <f t="shared" ref="BE165:BE196" si="145">+BD165*8</f>
        <v>8</v>
      </c>
      <c r="BF165" s="20">
        <v>2</v>
      </c>
      <c r="BG165" s="20">
        <f t="shared" ref="BG165:BG196" si="146">+BF165*8</f>
        <v>16</v>
      </c>
      <c r="BH165" s="20">
        <v>1</v>
      </c>
      <c r="BI165" s="20">
        <v>2</v>
      </c>
      <c r="BJ165" s="20">
        <v>0</v>
      </c>
      <c r="BK165" s="20">
        <v>0</v>
      </c>
      <c r="BL165" s="20" t="s">
        <v>356</v>
      </c>
      <c r="BM165" s="20" t="s">
        <v>357</v>
      </c>
      <c r="BN165" s="71">
        <f t="shared" ref="BN165:BN193" si="147">+G165+J165+AQ165+AX165+BJ165</f>
        <v>28</v>
      </c>
      <c r="BO165" s="123">
        <f t="shared" ref="BO165:BO193" si="148">+H165+J165+AR165+AY165+BJ165</f>
        <v>36</v>
      </c>
      <c r="BP165" s="71">
        <f t="shared" ref="BP165:BP193" si="149">+H165+J165+AR165+AY165+BK165</f>
        <v>36</v>
      </c>
      <c r="BQ165" s="138">
        <v>17</v>
      </c>
      <c r="BR165" s="138">
        <v>32</v>
      </c>
      <c r="BS165" s="62"/>
      <c r="BT165" s="62"/>
      <c r="BU165" s="62"/>
    </row>
    <row r="166" spans="1:73" s="63" customFormat="1" ht="19.5" thickBot="1" x14ac:dyDescent="0.35">
      <c r="A166" s="67" t="s">
        <v>79</v>
      </c>
      <c r="B166" s="67" t="s">
        <v>80</v>
      </c>
      <c r="C166" s="144" t="s">
        <v>83</v>
      </c>
      <c r="D166" s="331">
        <v>12896</v>
      </c>
      <c r="E166" s="148"/>
      <c r="F166" s="16">
        <v>205.4</v>
      </c>
      <c r="G166" s="18">
        <f t="shared" si="125"/>
        <v>10</v>
      </c>
      <c r="H166" s="117">
        <f t="shared" si="126"/>
        <v>3</v>
      </c>
      <c r="I166" s="68" t="s">
        <v>284</v>
      </c>
      <c r="J166" s="69">
        <f t="shared" si="127"/>
        <v>5</v>
      </c>
      <c r="K166" s="17">
        <v>2</v>
      </c>
      <c r="L166" s="17">
        <v>0</v>
      </c>
      <c r="M166" s="17">
        <v>0</v>
      </c>
      <c r="N166" s="17">
        <v>0</v>
      </c>
      <c r="O166" s="17">
        <v>0</v>
      </c>
      <c r="P166" s="17">
        <v>0</v>
      </c>
      <c r="Q166" s="17">
        <v>0</v>
      </c>
      <c r="R166" s="17">
        <v>0</v>
      </c>
      <c r="S166" s="17">
        <v>0</v>
      </c>
      <c r="T166" s="17">
        <v>0</v>
      </c>
      <c r="U166" s="17">
        <v>0</v>
      </c>
      <c r="V166" s="157">
        <v>5650</v>
      </c>
      <c r="W166" s="157">
        <v>5650</v>
      </c>
      <c r="X166" s="200">
        <v>1</v>
      </c>
      <c r="Y166" s="200">
        <v>0</v>
      </c>
      <c r="Z166" s="200">
        <v>0</v>
      </c>
      <c r="AA166" s="214">
        <v>0</v>
      </c>
      <c r="AB166" s="214">
        <v>0</v>
      </c>
      <c r="AC166" s="214">
        <v>0</v>
      </c>
      <c r="AD166" s="217">
        <v>2</v>
      </c>
      <c r="AE166" s="217">
        <v>0</v>
      </c>
      <c r="AF166" s="217">
        <v>0</v>
      </c>
      <c r="AG166" s="225">
        <v>0</v>
      </c>
      <c r="AH166" s="89">
        <f t="shared" si="128"/>
        <v>3</v>
      </c>
      <c r="AI166" s="13">
        <f t="shared" si="129"/>
        <v>169.5</v>
      </c>
      <c r="AJ166" s="13">
        <f t="shared" si="130"/>
        <v>100</v>
      </c>
      <c r="AK166" s="18">
        <v>0</v>
      </c>
      <c r="AL166" s="13">
        <v>100</v>
      </c>
      <c r="AM166" s="50">
        <f t="shared" si="131"/>
        <v>5.085</v>
      </c>
      <c r="AN166" s="104">
        <f t="shared" si="132"/>
        <v>1.5255000000000001</v>
      </c>
      <c r="AO166" s="102">
        <f t="shared" si="133"/>
        <v>0.86444999999999994</v>
      </c>
      <c r="AP166" s="159">
        <f t="shared" si="134"/>
        <v>41.002949852507378</v>
      </c>
      <c r="AQ166" s="18">
        <f t="shared" si="135"/>
        <v>3</v>
      </c>
      <c r="AR166" s="117">
        <f t="shared" si="136"/>
        <v>3</v>
      </c>
      <c r="AS166" s="19">
        <f t="shared" si="137"/>
        <v>58.997050147492622</v>
      </c>
      <c r="AT166" s="107">
        <f t="shared" si="138"/>
        <v>57.963321960297769</v>
      </c>
      <c r="AU166" s="100">
        <f t="shared" si="139"/>
        <v>7.7543424317617866</v>
      </c>
      <c r="AV166" s="277">
        <f t="shared" si="140"/>
        <v>23.263027295285358</v>
      </c>
      <c r="AW166" s="48">
        <f t="shared" si="141"/>
        <v>59.865952280617265</v>
      </c>
      <c r="AX166" s="18">
        <f t="shared" si="142"/>
        <v>5</v>
      </c>
      <c r="AY166" s="117">
        <f t="shared" si="143"/>
        <v>8</v>
      </c>
      <c r="AZ166" s="151">
        <v>3</v>
      </c>
      <c r="BA166" s="21">
        <f t="shared" si="144"/>
        <v>23.263027295285358</v>
      </c>
      <c r="BB166" s="155">
        <v>1</v>
      </c>
      <c r="BC166" s="36"/>
      <c r="BD166" s="20">
        <v>1</v>
      </c>
      <c r="BE166" s="20">
        <f t="shared" si="145"/>
        <v>8</v>
      </c>
      <c r="BF166" s="20">
        <v>10</v>
      </c>
      <c r="BG166" s="20">
        <f t="shared" si="146"/>
        <v>80</v>
      </c>
      <c r="BH166" s="20">
        <v>1</v>
      </c>
      <c r="BI166" s="20">
        <v>14</v>
      </c>
      <c r="BJ166" s="20">
        <v>5</v>
      </c>
      <c r="BK166" s="20">
        <v>0</v>
      </c>
      <c r="BL166" s="20" t="s">
        <v>309</v>
      </c>
      <c r="BM166" s="20" t="s">
        <v>357</v>
      </c>
      <c r="BN166" s="76">
        <f t="shared" si="147"/>
        <v>28</v>
      </c>
      <c r="BO166" s="122">
        <f t="shared" si="148"/>
        <v>24</v>
      </c>
      <c r="BP166" s="127">
        <f t="shared" si="149"/>
        <v>19</v>
      </c>
      <c r="BQ166" s="138">
        <v>24</v>
      </c>
      <c r="BR166" s="138">
        <v>29</v>
      </c>
      <c r="BS166" s="62"/>
      <c r="BT166" s="62"/>
      <c r="BU166" s="62"/>
    </row>
    <row r="167" spans="1:73" s="63" customFormat="1" ht="19.5" thickBot="1" x14ac:dyDescent="0.35">
      <c r="A167" s="67" t="s">
        <v>79</v>
      </c>
      <c r="B167" s="67" t="s">
        <v>93</v>
      </c>
      <c r="C167" s="129" t="s">
        <v>102</v>
      </c>
      <c r="D167" s="331">
        <v>3404</v>
      </c>
      <c r="E167" s="148"/>
      <c r="F167" s="16">
        <v>48.7</v>
      </c>
      <c r="G167" s="18">
        <f t="shared" si="125"/>
        <v>3</v>
      </c>
      <c r="H167" s="117">
        <f t="shared" si="126"/>
        <v>0</v>
      </c>
      <c r="I167" s="68" t="s">
        <v>282</v>
      </c>
      <c r="J167" s="69">
        <f t="shared" si="127"/>
        <v>10</v>
      </c>
      <c r="K167" s="17">
        <v>2</v>
      </c>
      <c r="L167" s="17">
        <v>0</v>
      </c>
      <c r="M167" s="17">
        <v>0</v>
      </c>
      <c r="N167" s="17">
        <v>0</v>
      </c>
      <c r="O167" s="17">
        <v>0</v>
      </c>
      <c r="P167" s="17">
        <v>0</v>
      </c>
      <c r="Q167" s="17">
        <v>0</v>
      </c>
      <c r="R167" s="17">
        <v>0</v>
      </c>
      <c r="S167" s="17">
        <v>0</v>
      </c>
      <c r="T167" s="17">
        <v>0</v>
      </c>
      <c r="U167" s="17">
        <v>0</v>
      </c>
      <c r="V167" s="157">
        <v>3142</v>
      </c>
      <c r="W167" s="157">
        <v>3142</v>
      </c>
      <c r="X167" s="84">
        <v>4</v>
      </c>
      <c r="Y167" s="84">
        <v>0</v>
      </c>
      <c r="Z167" s="84">
        <v>0</v>
      </c>
      <c r="AA167" s="168">
        <v>0</v>
      </c>
      <c r="AB167" s="168">
        <v>0</v>
      </c>
      <c r="AC167" s="168">
        <v>0</v>
      </c>
      <c r="AD167" s="217">
        <v>0</v>
      </c>
      <c r="AE167" s="217">
        <v>0</v>
      </c>
      <c r="AF167" s="217">
        <v>0</v>
      </c>
      <c r="AG167" s="225">
        <v>1</v>
      </c>
      <c r="AH167" s="89">
        <f t="shared" si="128"/>
        <v>5</v>
      </c>
      <c r="AI167" s="13">
        <f t="shared" si="129"/>
        <v>94.26</v>
      </c>
      <c r="AJ167" s="13">
        <f t="shared" si="130"/>
        <v>56</v>
      </c>
      <c r="AK167" s="18">
        <v>4</v>
      </c>
      <c r="AL167" s="13">
        <v>52</v>
      </c>
      <c r="AM167" s="50">
        <f t="shared" si="131"/>
        <v>2.8278000000000003</v>
      </c>
      <c r="AN167" s="104">
        <f t="shared" si="132"/>
        <v>0.84833999999999998</v>
      </c>
      <c r="AO167" s="102">
        <f t="shared" si="133"/>
        <v>0.4807260000000001</v>
      </c>
      <c r="AP167" s="159">
        <f t="shared" si="134"/>
        <v>40.589857840016982</v>
      </c>
      <c r="AQ167" s="18">
        <f t="shared" si="135"/>
        <v>3</v>
      </c>
      <c r="AR167" s="117">
        <f t="shared" si="136"/>
        <v>3</v>
      </c>
      <c r="AS167" s="19">
        <f t="shared" si="137"/>
        <v>59.410142159983025</v>
      </c>
      <c r="AT167" s="107">
        <f t="shared" si="138"/>
        <v>122.11709753231492</v>
      </c>
      <c r="AU167" s="100">
        <f t="shared" si="139"/>
        <v>117.50881316098707</v>
      </c>
      <c r="AV167" s="128">
        <f t="shared" si="140"/>
        <v>146.88601645123384</v>
      </c>
      <c r="AW167" s="48">
        <f t="shared" si="141"/>
        <v>-20.282924684125021</v>
      </c>
      <c r="AX167" s="18">
        <f t="shared" si="142"/>
        <v>0</v>
      </c>
      <c r="AY167" s="117">
        <f t="shared" si="143"/>
        <v>0</v>
      </c>
      <c r="AZ167" s="151">
        <v>0</v>
      </c>
      <c r="BA167" s="21">
        <f t="shared" si="144"/>
        <v>0</v>
      </c>
      <c r="BB167" s="155">
        <v>0</v>
      </c>
      <c r="BC167" s="36"/>
      <c r="BD167" s="20">
        <v>1</v>
      </c>
      <c r="BE167" s="20">
        <f t="shared" si="145"/>
        <v>8</v>
      </c>
      <c r="BF167" s="20">
        <v>2</v>
      </c>
      <c r="BG167" s="20">
        <f t="shared" si="146"/>
        <v>16</v>
      </c>
      <c r="BH167" s="20">
        <v>0</v>
      </c>
      <c r="BI167" s="20">
        <v>9</v>
      </c>
      <c r="BJ167" s="20">
        <v>5</v>
      </c>
      <c r="BK167" s="20">
        <v>0</v>
      </c>
      <c r="BL167" s="20" t="s">
        <v>357</v>
      </c>
      <c r="BM167" s="20" t="s">
        <v>357</v>
      </c>
      <c r="BN167" s="71">
        <f t="shared" si="147"/>
        <v>21</v>
      </c>
      <c r="BO167" s="123">
        <f t="shared" si="148"/>
        <v>18</v>
      </c>
      <c r="BP167" s="71">
        <f t="shared" si="149"/>
        <v>13</v>
      </c>
      <c r="BQ167" s="138">
        <v>39</v>
      </c>
      <c r="BR167" s="138">
        <v>120</v>
      </c>
    </row>
    <row r="168" spans="1:73" s="63" customFormat="1" ht="19.5" thickBot="1" x14ac:dyDescent="0.35">
      <c r="A168" s="67" t="s">
        <v>124</v>
      </c>
      <c r="B168" s="67" t="s">
        <v>192</v>
      </c>
      <c r="C168" s="129" t="s">
        <v>196</v>
      </c>
      <c r="D168" s="331">
        <v>14257</v>
      </c>
      <c r="E168" s="148"/>
      <c r="F168" s="22">
        <v>228</v>
      </c>
      <c r="G168" s="18">
        <f t="shared" si="125"/>
        <v>10</v>
      </c>
      <c r="H168" s="117">
        <f t="shared" si="126"/>
        <v>3</v>
      </c>
      <c r="I168" s="68" t="s">
        <v>283</v>
      </c>
      <c r="J168" s="69">
        <f t="shared" si="127"/>
        <v>8</v>
      </c>
      <c r="K168" s="17">
        <v>4</v>
      </c>
      <c r="L168" s="17">
        <v>0</v>
      </c>
      <c r="M168" s="17">
        <v>0</v>
      </c>
      <c r="N168" s="17">
        <v>0</v>
      </c>
      <c r="O168" s="17">
        <v>0</v>
      </c>
      <c r="P168" s="17">
        <v>0</v>
      </c>
      <c r="Q168" s="17">
        <v>0</v>
      </c>
      <c r="R168" s="17">
        <v>0</v>
      </c>
      <c r="S168" s="17">
        <v>0</v>
      </c>
      <c r="T168" s="17">
        <v>0</v>
      </c>
      <c r="U168" s="17">
        <v>0</v>
      </c>
      <c r="V168" s="157">
        <v>7122</v>
      </c>
      <c r="W168" s="157">
        <v>7122</v>
      </c>
      <c r="X168" s="201">
        <v>1</v>
      </c>
      <c r="Y168" s="201">
        <v>0</v>
      </c>
      <c r="Z168" s="201">
        <v>0</v>
      </c>
      <c r="AA168" s="241">
        <v>1</v>
      </c>
      <c r="AB168" s="241">
        <v>0</v>
      </c>
      <c r="AC168" s="241">
        <v>0</v>
      </c>
      <c r="AD168" s="218">
        <v>1</v>
      </c>
      <c r="AE168" s="218">
        <v>0</v>
      </c>
      <c r="AF168" s="218">
        <v>0</v>
      </c>
      <c r="AG168" s="226">
        <v>0</v>
      </c>
      <c r="AH168" s="89">
        <f t="shared" si="128"/>
        <v>3</v>
      </c>
      <c r="AI168" s="13">
        <f t="shared" si="129"/>
        <v>213.66</v>
      </c>
      <c r="AJ168" s="13">
        <f t="shared" si="130"/>
        <v>128</v>
      </c>
      <c r="AK168" s="18">
        <v>0</v>
      </c>
      <c r="AL168" s="13">
        <v>128</v>
      </c>
      <c r="AM168" s="50">
        <f t="shared" si="131"/>
        <v>6.4098000000000006</v>
      </c>
      <c r="AN168" s="104">
        <f t="shared" si="132"/>
        <v>1.9229400000000001</v>
      </c>
      <c r="AO168" s="102">
        <f t="shared" si="133"/>
        <v>1.0896660000000002</v>
      </c>
      <c r="AP168" s="159">
        <f t="shared" si="134"/>
        <v>40.091734531498638</v>
      </c>
      <c r="AQ168" s="18">
        <f t="shared" si="135"/>
        <v>3</v>
      </c>
      <c r="AR168" s="117">
        <f t="shared" si="136"/>
        <v>3</v>
      </c>
      <c r="AS168" s="19">
        <f t="shared" si="137"/>
        <v>59.908265468501355</v>
      </c>
      <c r="AT168" s="107">
        <f t="shared" si="138"/>
        <v>66.089682261345317</v>
      </c>
      <c r="AU168" s="100">
        <f t="shared" si="139"/>
        <v>7.0140983376586936</v>
      </c>
      <c r="AV168" s="277">
        <f t="shared" si="140"/>
        <v>21.042295012976084</v>
      </c>
      <c r="AW168" s="48">
        <f t="shared" si="141"/>
        <v>68.160998369206339</v>
      </c>
      <c r="AX168" s="18">
        <f t="shared" si="142"/>
        <v>5</v>
      </c>
      <c r="AY168" s="117">
        <f t="shared" si="143"/>
        <v>8</v>
      </c>
      <c r="AZ168" s="151">
        <v>0</v>
      </c>
      <c r="BA168" s="21">
        <f t="shared" si="144"/>
        <v>0</v>
      </c>
      <c r="BB168" s="20">
        <v>1</v>
      </c>
      <c r="BC168" s="36"/>
      <c r="BD168" s="20">
        <v>6</v>
      </c>
      <c r="BE168" s="20">
        <f t="shared" si="145"/>
        <v>48</v>
      </c>
      <c r="BF168" s="20">
        <v>9</v>
      </c>
      <c r="BG168" s="20">
        <f t="shared" si="146"/>
        <v>72</v>
      </c>
      <c r="BH168" s="20">
        <v>1</v>
      </c>
      <c r="BI168" s="20">
        <v>16</v>
      </c>
      <c r="BJ168" s="20">
        <v>0</v>
      </c>
      <c r="BK168" s="20">
        <v>0</v>
      </c>
      <c r="BL168" s="20" t="s">
        <v>308</v>
      </c>
      <c r="BM168" s="20" t="s">
        <v>309</v>
      </c>
      <c r="BN168" s="71">
        <f t="shared" si="147"/>
        <v>26</v>
      </c>
      <c r="BO168" s="123">
        <f t="shared" si="148"/>
        <v>22</v>
      </c>
      <c r="BP168" s="71">
        <f t="shared" si="149"/>
        <v>22</v>
      </c>
      <c r="BQ168" s="138">
        <v>83</v>
      </c>
      <c r="BR168" s="138">
        <v>79</v>
      </c>
    </row>
    <row r="169" spans="1:73" s="63" customFormat="1" ht="19.5" thickBot="1" x14ac:dyDescent="0.35">
      <c r="A169" s="67" t="s">
        <v>216</v>
      </c>
      <c r="B169" s="67" t="s">
        <v>228</v>
      </c>
      <c r="C169" s="129" t="s">
        <v>239</v>
      </c>
      <c r="D169" s="331">
        <v>9242</v>
      </c>
      <c r="E169" s="148"/>
      <c r="F169" s="20">
        <v>217.7</v>
      </c>
      <c r="G169" s="18">
        <f t="shared" si="125"/>
        <v>10</v>
      </c>
      <c r="H169" s="117">
        <f t="shared" si="126"/>
        <v>3</v>
      </c>
      <c r="I169" s="68" t="s">
        <v>284</v>
      </c>
      <c r="J169" s="69">
        <f t="shared" si="127"/>
        <v>5</v>
      </c>
      <c r="K169" s="17">
        <v>4</v>
      </c>
      <c r="L169" s="17">
        <v>0</v>
      </c>
      <c r="M169" s="17">
        <v>0</v>
      </c>
      <c r="N169" s="17">
        <v>0</v>
      </c>
      <c r="O169" s="17">
        <v>0</v>
      </c>
      <c r="P169" s="17">
        <v>0</v>
      </c>
      <c r="Q169" s="17">
        <v>0</v>
      </c>
      <c r="R169" s="17">
        <v>0</v>
      </c>
      <c r="S169" s="17">
        <v>0</v>
      </c>
      <c r="T169" s="17">
        <v>0</v>
      </c>
      <c r="U169" s="17">
        <v>0</v>
      </c>
      <c r="V169" s="157">
        <v>7659</v>
      </c>
      <c r="W169" s="157">
        <v>7659</v>
      </c>
      <c r="X169" s="84">
        <v>2</v>
      </c>
      <c r="Y169" s="84">
        <v>0</v>
      </c>
      <c r="Z169" s="84">
        <v>0</v>
      </c>
      <c r="AA169" s="168">
        <v>0</v>
      </c>
      <c r="AB169" s="168">
        <v>0</v>
      </c>
      <c r="AC169" s="168">
        <v>0</v>
      </c>
      <c r="AD169" s="88">
        <v>1</v>
      </c>
      <c r="AE169" s="88">
        <v>0</v>
      </c>
      <c r="AF169" s="88">
        <v>0</v>
      </c>
      <c r="AG169" s="80">
        <v>0</v>
      </c>
      <c r="AH169" s="89">
        <f t="shared" si="128"/>
        <v>3</v>
      </c>
      <c r="AI169" s="13">
        <f t="shared" si="129"/>
        <v>229.77</v>
      </c>
      <c r="AJ169" s="13">
        <f t="shared" si="130"/>
        <v>140</v>
      </c>
      <c r="AK169" s="18">
        <v>2</v>
      </c>
      <c r="AL169" s="13">
        <v>138</v>
      </c>
      <c r="AM169" s="50">
        <f t="shared" si="131"/>
        <v>6.8931000000000004</v>
      </c>
      <c r="AN169" s="104">
        <f t="shared" si="132"/>
        <v>2.06793</v>
      </c>
      <c r="AO169" s="102">
        <f t="shared" si="133"/>
        <v>1.1718270000000002</v>
      </c>
      <c r="AP169" s="159">
        <f t="shared" si="134"/>
        <v>39.069504286895594</v>
      </c>
      <c r="AQ169" s="18">
        <f t="shared" si="135"/>
        <v>3</v>
      </c>
      <c r="AR169" s="117">
        <f t="shared" si="136"/>
        <v>3</v>
      </c>
      <c r="AS169" s="19">
        <f t="shared" si="137"/>
        <v>60.930495713104406</v>
      </c>
      <c r="AT169" s="107">
        <f t="shared" si="138"/>
        <v>109.63922311188055</v>
      </c>
      <c r="AU169" s="100">
        <f t="shared" si="139"/>
        <v>21.640337589266391</v>
      </c>
      <c r="AV169" s="276">
        <f t="shared" si="140"/>
        <v>32.460506383899592</v>
      </c>
      <c r="AW169" s="48">
        <f t="shared" si="141"/>
        <v>70.393345134545967</v>
      </c>
      <c r="AX169" s="18">
        <f t="shared" si="142"/>
        <v>5</v>
      </c>
      <c r="AY169" s="117">
        <f t="shared" si="143"/>
        <v>8</v>
      </c>
      <c r="AZ169" s="151">
        <v>1</v>
      </c>
      <c r="BA169" s="21">
        <f t="shared" si="144"/>
        <v>10.820168794633195</v>
      </c>
      <c r="BB169" s="20">
        <v>1</v>
      </c>
      <c r="BC169" s="36"/>
      <c r="BD169" s="20">
        <v>1</v>
      </c>
      <c r="BE169" s="20">
        <f t="shared" si="145"/>
        <v>8</v>
      </c>
      <c r="BF169" s="20">
        <v>5</v>
      </c>
      <c r="BG169" s="20">
        <f t="shared" si="146"/>
        <v>40</v>
      </c>
      <c r="BH169" s="20">
        <v>0</v>
      </c>
      <c r="BI169" s="20">
        <v>11</v>
      </c>
      <c r="BJ169" s="20">
        <v>5</v>
      </c>
      <c r="BK169" s="20">
        <v>0</v>
      </c>
      <c r="BL169" s="20" t="s">
        <v>308</v>
      </c>
      <c r="BM169" s="20" t="s">
        <v>309</v>
      </c>
      <c r="BN169" s="71">
        <f t="shared" si="147"/>
        <v>28</v>
      </c>
      <c r="BO169" s="123">
        <f t="shared" si="148"/>
        <v>24</v>
      </c>
      <c r="BP169" s="71">
        <f t="shared" si="149"/>
        <v>19</v>
      </c>
      <c r="BQ169" s="138">
        <v>40</v>
      </c>
      <c r="BR169" s="138">
        <v>48</v>
      </c>
    </row>
    <row r="170" spans="1:73" s="63" customFormat="1" ht="19.5" thickBot="1" x14ac:dyDescent="0.35">
      <c r="A170" s="67" t="s">
        <v>79</v>
      </c>
      <c r="B170" s="67" t="s">
        <v>107</v>
      </c>
      <c r="C170" s="129" t="s">
        <v>118</v>
      </c>
      <c r="D170" s="331">
        <v>7770</v>
      </c>
      <c r="E170" s="148"/>
      <c r="F170" s="16">
        <v>262.5</v>
      </c>
      <c r="G170" s="18">
        <f t="shared" si="125"/>
        <v>10</v>
      </c>
      <c r="H170" s="117">
        <f t="shared" si="126"/>
        <v>3</v>
      </c>
      <c r="I170" s="68" t="s">
        <v>282</v>
      </c>
      <c r="J170" s="69">
        <f t="shared" si="127"/>
        <v>10</v>
      </c>
      <c r="K170" s="17">
        <v>2</v>
      </c>
      <c r="L170" s="17">
        <v>1</v>
      </c>
      <c r="M170" s="17">
        <v>0</v>
      </c>
      <c r="N170" s="17">
        <v>0</v>
      </c>
      <c r="O170" s="17">
        <v>0</v>
      </c>
      <c r="P170" s="17">
        <v>0</v>
      </c>
      <c r="Q170" s="17">
        <v>0</v>
      </c>
      <c r="R170" s="17">
        <v>0</v>
      </c>
      <c r="S170" s="17">
        <v>0</v>
      </c>
      <c r="T170" s="17">
        <v>0</v>
      </c>
      <c r="U170" s="17">
        <v>0</v>
      </c>
      <c r="V170" s="157">
        <v>4568</v>
      </c>
      <c r="W170" s="157">
        <v>4568</v>
      </c>
      <c r="X170" s="84">
        <v>0</v>
      </c>
      <c r="Y170" s="84">
        <v>0</v>
      </c>
      <c r="Z170" s="84">
        <v>0</v>
      </c>
      <c r="AA170" s="168">
        <v>0</v>
      </c>
      <c r="AB170" s="168">
        <v>0</v>
      </c>
      <c r="AC170" s="168">
        <v>0</v>
      </c>
      <c r="AD170" s="88">
        <v>0</v>
      </c>
      <c r="AE170" s="88">
        <v>0</v>
      </c>
      <c r="AF170" s="88">
        <v>0</v>
      </c>
      <c r="AG170" s="80">
        <v>0</v>
      </c>
      <c r="AH170" s="89">
        <f t="shared" si="128"/>
        <v>0</v>
      </c>
      <c r="AI170" s="13">
        <f t="shared" si="129"/>
        <v>137.04</v>
      </c>
      <c r="AJ170" s="13">
        <f t="shared" si="130"/>
        <v>84</v>
      </c>
      <c r="AK170" s="18">
        <v>0</v>
      </c>
      <c r="AL170" s="13">
        <v>84</v>
      </c>
      <c r="AM170" s="50">
        <f t="shared" si="131"/>
        <v>4.1112000000000002</v>
      </c>
      <c r="AN170" s="104">
        <f t="shared" si="132"/>
        <v>1.2333600000000002</v>
      </c>
      <c r="AO170" s="102">
        <f t="shared" si="133"/>
        <v>0.69890399999999997</v>
      </c>
      <c r="AP170" s="159">
        <f t="shared" si="134"/>
        <v>38.704028021015759</v>
      </c>
      <c r="AQ170" s="18">
        <f t="shared" si="135"/>
        <v>3</v>
      </c>
      <c r="AR170" s="117">
        <f t="shared" si="136"/>
        <v>3</v>
      </c>
      <c r="AS170" s="19">
        <f t="shared" si="137"/>
        <v>61.295971978984241</v>
      </c>
      <c r="AT170" s="107">
        <f t="shared" si="138"/>
        <v>77.77945945945946</v>
      </c>
      <c r="AU170" s="100">
        <f t="shared" si="139"/>
        <v>0</v>
      </c>
      <c r="AV170" s="277">
        <f t="shared" si="140"/>
        <v>0</v>
      </c>
      <c r="AW170" s="48">
        <f t="shared" si="141"/>
        <v>100</v>
      </c>
      <c r="AX170" s="18">
        <f t="shared" si="142"/>
        <v>10</v>
      </c>
      <c r="AY170" s="117">
        <f t="shared" si="143"/>
        <v>25</v>
      </c>
      <c r="AZ170" s="151">
        <v>1</v>
      </c>
      <c r="BA170" s="21">
        <f t="shared" si="144"/>
        <v>12.87001287001287</v>
      </c>
      <c r="BB170" s="155">
        <v>0</v>
      </c>
      <c r="BC170" s="36"/>
      <c r="BD170" s="20">
        <v>2</v>
      </c>
      <c r="BE170" s="20">
        <f t="shared" si="145"/>
        <v>16</v>
      </c>
      <c r="BF170" s="20">
        <v>15</v>
      </c>
      <c r="BG170" s="20">
        <f t="shared" si="146"/>
        <v>120</v>
      </c>
      <c r="BH170" s="20">
        <v>0</v>
      </c>
      <c r="BI170" s="20">
        <v>7</v>
      </c>
      <c r="BJ170" s="20">
        <v>0</v>
      </c>
      <c r="BK170" s="20">
        <v>0</v>
      </c>
      <c r="BL170" s="20" t="s">
        <v>308</v>
      </c>
      <c r="BM170" s="20" t="s">
        <v>357</v>
      </c>
      <c r="BN170" s="71">
        <f t="shared" si="147"/>
        <v>33</v>
      </c>
      <c r="BO170" s="123">
        <f t="shared" si="148"/>
        <v>41</v>
      </c>
      <c r="BP170" s="71">
        <f t="shared" si="149"/>
        <v>41</v>
      </c>
      <c r="BQ170" s="138">
        <v>41</v>
      </c>
      <c r="BR170" s="138">
        <v>36</v>
      </c>
    </row>
    <row r="171" spans="1:73" s="63" customFormat="1" ht="19.5" thickBot="1" x14ac:dyDescent="0.35">
      <c r="A171" s="67" t="s">
        <v>216</v>
      </c>
      <c r="B171" s="67" t="s">
        <v>245</v>
      </c>
      <c r="C171" s="129" t="s">
        <v>260</v>
      </c>
      <c r="D171" s="331">
        <v>9514</v>
      </c>
      <c r="E171" s="148"/>
      <c r="F171" s="20">
        <v>338.1</v>
      </c>
      <c r="G171" s="18">
        <f t="shared" si="125"/>
        <v>10</v>
      </c>
      <c r="H171" s="117">
        <f t="shared" si="126"/>
        <v>3</v>
      </c>
      <c r="I171" s="68" t="s">
        <v>283</v>
      </c>
      <c r="J171" s="69">
        <f t="shared" si="127"/>
        <v>8</v>
      </c>
      <c r="K171" s="17">
        <v>3</v>
      </c>
      <c r="L171" s="17">
        <v>0</v>
      </c>
      <c r="M171" s="17">
        <v>0</v>
      </c>
      <c r="N171" s="17">
        <v>0</v>
      </c>
      <c r="O171" s="17">
        <v>0</v>
      </c>
      <c r="P171" s="17">
        <v>0</v>
      </c>
      <c r="Q171" s="17">
        <v>0</v>
      </c>
      <c r="R171" s="17">
        <v>0</v>
      </c>
      <c r="S171" s="17">
        <v>1</v>
      </c>
      <c r="T171" s="17">
        <v>0</v>
      </c>
      <c r="U171" s="17">
        <v>0</v>
      </c>
      <c r="V171" s="157">
        <v>4808</v>
      </c>
      <c r="W171" s="157">
        <v>4808</v>
      </c>
      <c r="X171" s="84">
        <v>2</v>
      </c>
      <c r="Y171" s="84">
        <v>0</v>
      </c>
      <c r="Z171" s="84">
        <v>0</v>
      </c>
      <c r="AA171" s="168">
        <v>0</v>
      </c>
      <c r="AB171" s="168">
        <v>0</v>
      </c>
      <c r="AC171" s="168">
        <v>0</v>
      </c>
      <c r="AD171" s="88">
        <v>0</v>
      </c>
      <c r="AE171" s="88">
        <v>0</v>
      </c>
      <c r="AF171" s="88">
        <v>0</v>
      </c>
      <c r="AG171" s="80">
        <v>0</v>
      </c>
      <c r="AH171" s="89">
        <f t="shared" si="128"/>
        <v>2</v>
      </c>
      <c r="AI171" s="13">
        <f t="shared" si="129"/>
        <v>144.24</v>
      </c>
      <c r="AJ171" s="13">
        <f t="shared" si="130"/>
        <v>89</v>
      </c>
      <c r="AK171" s="18">
        <v>2</v>
      </c>
      <c r="AL171" s="13">
        <v>87</v>
      </c>
      <c r="AM171" s="50">
        <f t="shared" si="131"/>
        <v>4.3272000000000004</v>
      </c>
      <c r="AN171" s="104">
        <f t="shared" si="132"/>
        <v>1.29816</v>
      </c>
      <c r="AO171" s="102">
        <f t="shared" si="133"/>
        <v>0.73562400000000006</v>
      </c>
      <c r="AP171" s="159">
        <f t="shared" si="134"/>
        <v>38.297282307265675</v>
      </c>
      <c r="AQ171" s="18">
        <f t="shared" si="135"/>
        <v>3</v>
      </c>
      <c r="AR171" s="117">
        <f t="shared" si="136"/>
        <v>3</v>
      </c>
      <c r="AS171" s="19">
        <f t="shared" si="137"/>
        <v>61.702717692734332</v>
      </c>
      <c r="AT171" s="107">
        <f t="shared" si="138"/>
        <v>66.859196972882074</v>
      </c>
      <c r="AU171" s="100">
        <f t="shared" si="139"/>
        <v>21.02165230187093</v>
      </c>
      <c r="AV171" s="277">
        <f t="shared" si="140"/>
        <v>21.02165230187093</v>
      </c>
      <c r="AW171" s="48">
        <f t="shared" si="141"/>
        <v>68.558323680738695</v>
      </c>
      <c r="AX171" s="18">
        <f t="shared" si="142"/>
        <v>5</v>
      </c>
      <c r="AY171" s="117">
        <f t="shared" si="143"/>
        <v>8</v>
      </c>
      <c r="AZ171" s="151">
        <v>0</v>
      </c>
      <c r="BA171" s="21">
        <f t="shared" si="144"/>
        <v>0</v>
      </c>
      <c r="BB171" s="31">
        <v>0</v>
      </c>
      <c r="BC171" s="36"/>
      <c r="BD171" s="20">
        <v>1</v>
      </c>
      <c r="BE171" s="20">
        <f t="shared" si="145"/>
        <v>8</v>
      </c>
      <c r="BF171" s="20">
        <v>4</v>
      </c>
      <c r="BG171" s="20">
        <f t="shared" si="146"/>
        <v>32</v>
      </c>
      <c r="BH171" s="20">
        <v>0</v>
      </c>
      <c r="BI171" s="20">
        <v>5</v>
      </c>
      <c r="BJ171" s="20">
        <v>0</v>
      </c>
      <c r="BK171" s="28">
        <v>0</v>
      </c>
      <c r="BL171" s="20" t="s">
        <v>308</v>
      </c>
      <c r="BM171" s="20" t="s">
        <v>309</v>
      </c>
      <c r="BN171" s="71">
        <f t="shared" si="147"/>
        <v>26</v>
      </c>
      <c r="BO171" s="123">
        <f t="shared" si="148"/>
        <v>22</v>
      </c>
      <c r="BP171" s="71">
        <f t="shared" si="149"/>
        <v>22</v>
      </c>
      <c r="BQ171" s="138">
        <v>44</v>
      </c>
      <c r="BR171" s="138">
        <v>60</v>
      </c>
    </row>
    <row r="172" spans="1:73" s="63" customFormat="1" ht="19.5" thickBot="1" x14ac:dyDescent="0.35">
      <c r="A172" s="67" t="s">
        <v>216</v>
      </c>
      <c r="B172" s="67" t="s">
        <v>245</v>
      </c>
      <c r="C172" s="129" t="s">
        <v>251</v>
      </c>
      <c r="D172" s="331">
        <v>8341</v>
      </c>
      <c r="E172" s="148"/>
      <c r="F172" s="20">
        <v>195.1</v>
      </c>
      <c r="G172" s="18">
        <f t="shared" si="125"/>
        <v>10</v>
      </c>
      <c r="H172" s="117">
        <f t="shared" si="126"/>
        <v>3</v>
      </c>
      <c r="I172" s="68" t="s">
        <v>285</v>
      </c>
      <c r="J172" s="69">
        <f t="shared" si="127"/>
        <v>3</v>
      </c>
      <c r="K172" s="17">
        <v>3</v>
      </c>
      <c r="L172" s="17">
        <v>0</v>
      </c>
      <c r="M172" s="17">
        <v>0</v>
      </c>
      <c r="N172" s="17">
        <v>0</v>
      </c>
      <c r="O172" s="17">
        <v>0</v>
      </c>
      <c r="P172" s="17">
        <v>0</v>
      </c>
      <c r="Q172" s="17">
        <v>0</v>
      </c>
      <c r="R172" s="17">
        <v>0</v>
      </c>
      <c r="S172" s="17">
        <v>0</v>
      </c>
      <c r="T172" s="17">
        <v>0</v>
      </c>
      <c r="U172" s="17">
        <v>0</v>
      </c>
      <c r="V172" s="157">
        <v>5776</v>
      </c>
      <c r="W172" s="157">
        <v>5776</v>
      </c>
      <c r="X172" s="84">
        <v>1</v>
      </c>
      <c r="Y172" s="84">
        <v>0</v>
      </c>
      <c r="Z172" s="84">
        <v>0</v>
      </c>
      <c r="AA172" s="207">
        <v>0</v>
      </c>
      <c r="AB172" s="207">
        <v>0</v>
      </c>
      <c r="AC172" s="207">
        <v>0</v>
      </c>
      <c r="AD172" s="88">
        <v>1</v>
      </c>
      <c r="AE172" s="88">
        <v>0</v>
      </c>
      <c r="AF172" s="88">
        <v>0</v>
      </c>
      <c r="AG172" s="80">
        <v>0</v>
      </c>
      <c r="AH172" s="89">
        <f t="shared" si="128"/>
        <v>2</v>
      </c>
      <c r="AI172" s="13">
        <f t="shared" si="129"/>
        <v>173.28</v>
      </c>
      <c r="AJ172" s="13">
        <f t="shared" si="130"/>
        <v>107</v>
      </c>
      <c r="AK172" s="18">
        <v>0</v>
      </c>
      <c r="AL172" s="13">
        <v>107</v>
      </c>
      <c r="AM172" s="50">
        <f t="shared" si="131"/>
        <v>5.1984000000000004</v>
      </c>
      <c r="AN172" s="104">
        <f t="shared" si="132"/>
        <v>1.55952</v>
      </c>
      <c r="AO172" s="102">
        <f t="shared" si="133"/>
        <v>0.88372800000000007</v>
      </c>
      <c r="AP172" s="159">
        <f t="shared" si="134"/>
        <v>38.250230840258546</v>
      </c>
      <c r="AQ172" s="18">
        <f t="shared" si="135"/>
        <v>3</v>
      </c>
      <c r="AR172" s="117">
        <f t="shared" si="136"/>
        <v>3</v>
      </c>
      <c r="AS172" s="19">
        <f t="shared" si="137"/>
        <v>61.749769159741462</v>
      </c>
      <c r="AT172" s="107">
        <f t="shared" si="138"/>
        <v>91.615489749430523</v>
      </c>
      <c r="AU172" s="100">
        <f t="shared" si="139"/>
        <v>11.988970147464332</v>
      </c>
      <c r="AV172" s="277">
        <f t="shared" si="140"/>
        <v>23.977940294928665</v>
      </c>
      <c r="AW172" s="48">
        <f t="shared" si="141"/>
        <v>73.827635086044268</v>
      </c>
      <c r="AX172" s="18">
        <f t="shared" si="142"/>
        <v>5</v>
      </c>
      <c r="AY172" s="117">
        <f t="shared" si="143"/>
        <v>8</v>
      </c>
      <c r="AZ172" s="151">
        <v>1</v>
      </c>
      <c r="BA172" s="21">
        <f t="shared" si="144"/>
        <v>11.988970147464332</v>
      </c>
      <c r="BB172" s="20">
        <v>0</v>
      </c>
      <c r="BC172" s="36"/>
      <c r="BD172" s="20">
        <v>1</v>
      </c>
      <c r="BE172" s="20">
        <f t="shared" si="145"/>
        <v>8</v>
      </c>
      <c r="BF172" s="20">
        <v>2</v>
      </c>
      <c r="BG172" s="20">
        <f t="shared" si="146"/>
        <v>16</v>
      </c>
      <c r="BH172" s="20">
        <v>0</v>
      </c>
      <c r="BI172" s="20">
        <v>5</v>
      </c>
      <c r="BJ172" s="20">
        <v>5</v>
      </c>
      <c r="BK172" s="20">
        <v>0</v>
      </c>
      <c r="BL172" s="20" t="s">
        <v>308</v>
      </c>
      <c r="BM172" s="20" t="s">
        <v>309</v>
      </c>
      <c r="BN172" s="76">
        <f t="shared" si="147"/>
        <v>26</v>
      </c>
      <c r="BO172" s="122">
        <f t="shared" si="148"/>
        <v>22</v>
      </c>
      <c r="BP172" s="127">
        <f t="shared" si="149"/>
        <v>17</v>
      </c>
      <c r="BQ172" s="138">
        <v>44</v>
      </c>
      <c r="BR172" s="138">
        <v>74</v>
      </c>
    </row>
    <row r="173" spans="1:73" s="63" customFormat="1" ht="19.5" thickBot="1" x14ac:dyDescent="0.35">
      <c r="A173" s="67" t="s">
        <v>124</v>
      </c>
      <c r="B173" s="67" t="s">
        <v>145</v>
      </c>
      <c r="C173" s="129" t="s">
        <v>166</v>
      </c>
      <c r="D173" s="331">
        <v>5751</v>
      </c>
      <c r="E173" s="148"/>
      <c r="F173" s="16">
        <v>250.9</v>
      </c>
      <c r="G173" s="18">
        <f t="shared" si="125"/>
        <v>10</v>
      </c>
      <c r="H173" s="117">
        <f t="shared" si="126"/>
        <v>3</v>
      </c>
      <c r="I173" s="68" t="s">
        <v>283</v>
      </c>
      <c r="J173" s="69">
        <f t="shared" si="127"/>
        <v>8</v>
      </c>
      <c r="K173" s="17">
        <v>2</v>
      </c>
      <c r="L173" s="17">
        <v>0</v>
      </c>
      <c r="M173" s="17">
        <v>0</v>
      </c>
      <c r="N173" s="17">
        <v>0</v>
      </c>
      <c r="O173" s="17">
        <v>0</v>
      </c>
      <c r="P173" s="17">
        <v>0</v>
      </c>
      <c r="Q173" s="17">
        <v>0</v>
      </c>
      <c r="R173" s="17">
        <v>0</v>
      </c>
      <c r="S173" s="17">
        <v>0</v>
      </c>
      <c r="T173" s="17">
        <v>0</v>
      </c>
      <c r="U173" s="17">
        <v>0</v>
      </c>
      <c r="V173" s="157">
        <v>3235</v>
      </c>
      <c r="W173" s="157">
        <v>3235</v>
      </c>
      <c r="X173" s="186">
        <v>0</v>
      </c>
      <c r="Y173" s="186">
        <v>0</v>
      </c>
      <c r="Z173" s="186">
        <v>0</v>
      </c>
      <c r="AA173" s="206">
        <v>0</v>
      </c>
      <c r="AB173" s="206">
        <v>0</v>
      </c>
      <c r="AC173" s="206">
        <v>0</v>
      </c>
      <c r="AD173" s="188">
        <v>0</v>
      </c>
      <c r="AE173" s="188">
        <v>0</v>
      </c>
      <c r="AF173" s="188">
        <v>0</v>
      </c>
      <c r="AG173" s="189">
        <v>0</v>
      </c>
      <c r="AH173" s="89">
        <f t="shared" si="128"/>
        <v>0</v>
      </c>
      <c r="AI173" s="13">
        <f t="shared" si="129"/>
        <v>97.05</v>
      </c>
      <c r="AJ173" s="13">
        <f t="shared" si="130"/>
        <v>60</v>
      </c>
      <c r="AK173" s="18">
        <v>0</v>
      </c>
      <c r="AL173" s="13">
        <v>60</v>
      </c>
      <c r="AM173" s="50">
        <f t="shared" si="131"/>
        <v>2.9114999999999998</v>
      </c>
      <c r="AN173" s="104">
        <f t="shared" si="132"/>
        <v>0.87344999999999995</v>
      </c>
      <c r="AO173" s="102">
        <f t="shared" si="133"/>
        <v>0.49495499999999992</v>
      </c>
      <c r="AP173" s="159">
        <f t="shared" si="134"/>
        <v>38.176197836166928</v>
      </c>
      <c r="AQ173" s="18">
        <f t="shared" si="135"/>
        <v>3</v>
      </c>
      <c r="AR173" s="117">
        <f t="shared" si="136"/>
        <v>3</v>
      </c>
      <c r="AS173" s="19">
        <f t="shared" si="137"/>
        <v>61.823802163833072</v>
      </c>
      <c r="AT173" s="107">
        <f t="shared" si="138"/>
        <v>74.420187793427218</v>
      </c>
      <c r="AU173" s="100">
        <f t="shared" si="139"/>
        <v>0</v>
      </c>
      <c r="AV173" s="277">
        <f t="shared" si="140"/>
        <v>0</v>
      </c>
      <c r="AW173" s="48">
        <f t="shared" si="141"/>
        <v>100</v>
      </c>
      <c r="AX173" s="18">
        <f t="shared" si="142"/>
        <v>10</v>
      </c>
      <c r="AY173" s="117">
        <f t="shared" si="143"/>
        <v>25</v>
      </c>
      <c r="AZ173" s="151">
        <v>1</v>
      </c>
      <c r="BA173" s="21">
        <f t="shared" si="144"/>
        <v>17.388280299078421</v>
      </c>
      <c r="BB173" s="20">
        <v>0</v>
      </c>
      <c r="BC173" s="36" t="s">
        <v>321</v>
      </c>
      <c r="BD173" s="20">
        <v>3</v>
      </c>
      <c r="BE173" s="20">
        <f t="shared" si="145"/>
        <v>24</v>
      </c>
      <c r="BF173" s="20">
        <v>3</v>
      </c>
      <c r="BG173" s="20">
        <f t="shared" si="146"/>
        <v>24</v>
      </c>
      <c r="BH173" s="28">
        <v>0</v>
      </c>
      <c r="BI173" s="28">
        <v>6</v>
      </c>
      <c r="BJ173" s="28">
        <v>0</v>
      </c>
      <c r="BK173" s="28">
        <v>0</v>
      </c>
      <c r="BL173" s="28" t="s">
        <v>308</v>
      </c>
      <c r="BM173" s="28" t="s">
        <v>308</v>
      </c>
      <c r="BN173" s="76">
        <f t="shared" si="147"/>
        <v>31</v>
      </c>
      <c r="BO173" s="122">
        <f t="shared" si="148"/>
        <v>39</v>
      </c>
      <c r="BP173" s="71">
        <f t="shared" si="149"/>
        <v>39</v>
      </c>
      <c r="BQ173" s="138">
        <v>19</v>
      </c>
      <c r="BR173" s="138">
        <v>30</v>
      </c>
      <c r="BS173" s="62"/>
      <c r="BT173" s="62"/>
      <c r="BU173" s="62"/>
    </row>
    <row r="174" spans="1:73" s="63" customFormat="1" ht="19.5" thickBot="1" x14ac:dyDescent="0.35">
      <c r="A174" s="67" t="s">
        <v>124</v>
      </c>
      <c r="B174" s="67" t="s">
        <v>145</v>
      </c>
      <c r="C174" s="129" t="s">
        <v>162</v>
      </c>
      <c r="D174" s="331">
        <v>2029</v>
      </c>
      <c r="E174" s="148"/>
      <c r="F174" s="16">
        <v>73.2</v>
      </c>
      <c r="G174" s="18">
        <f t="shared" si="125"/>
        <v>5</v>
      </c>
      <c r="H174" s="117">
        <f t="shared" si="126"/>
        <v>0</v>
      </c>
      <c r="I174" s="68" t="s">
        <v>283</v>
      </c>
      <c r="J174" s="69">
        <f t="shared" si="127"/>
        <v>8</v>
      </c>
      <c r="K174" s="17">
        <v>1</v>
      </c>
      <c r="L174" s="17">
        <v>0</v>
      </c>
      <c r="M174" s="17">
        <v>0</v>
      </c>
      <c r="N174" s="17">
        <v>0</v>
      </c>
      <c r="O174" s="17">
        <v>0</v>
      </c>
      <c r="P174" s="17">
        <v>0</v>
      </c>
      <c r="Q174" s="17">
        <v>0</v>
      </c>
      <c r="R174" s="17">
        <v>0</v>
      </c>
      <c r="S174" s="17">
        <v>0</v>
      </c>
      <c r="T174" s="17">
        <v>0</v>
      </c>
      <c r="U174" s="17">
        <v>0</v>
      </c>
      <c r="V174" s="157">
        <v>1994</v>
      </c>
      <c r="W174" s="157">
        <v>1994</v>
      </c>
      <c r="X174" s="84">
        <v>0</v>
      </c>
      <c r="Y174" s="84">
        <v>0</v>
      </c>
      <c r="Z174" s="84">
        <v>0</v>
      </c>
      <c r="AA174" s="168">
        <v>0</v>
      </c>
      <c r="AB174" s="168">
        <v>0</v>
      </c>
      <c r="AC174" s="168">
        <v>0</v>
      </c>
      <c r="AD174" s="88">
        <v>0</v>
      </c>
      <c r="AE174" s="88">
        <v>0</v>
      </c>
      <c r="AF174" s="88">
        <v>0</v>
      </c>
      <c r="AG174" s="80">
        <v>0</v>
      </c>
      <c r="AH174" s="89">
        <f t="shared" si="128"/>
        <v>0</v>
      </c>
      <c r="AI174" s="13">
        <f t="shared" si="129"/>
        <v>59.82</v>
      </c>
      <c r="AJ174" s="13">
        <f t="shared" si="130"/>
        <v>37</v>
      </c>
      <c r="AK174" s="18">
        <v>0</v>
      </c>
      <c r="AL174" s="13">
        <v>37</v>
      </c>
      <c r="AM174" s="50">
        <f t="shared" si="131"/>
        <v>1.7946</v>
      </c>
      <c r="AN174" s="104">
        <f t="shared" si="132"/>
        <v>0.53837999999999997</v>
      </c>
      <c r="AO174" s="102">
        <f t="shared" si="133"/>
        <v>0.30508199999999996</v>
      </c>
      <c r="AP174" s="159">
        <f t="shared" si="134"/>
        <v>38.147776663323299</v>
      </c>
      <c r="AQ174" s="18">
        <f t="shared" si="135"/>
        <v>3</v>
      </c>
      <c r="AR174" s="117">
        <f t="shared" si="136"/>
        <v>3</v>
      </c>
      <c r="AS174" s="19">
        <f t="shared" si="137"/>
        <v>61.852223336676694</v>
      </c>
      <c r="AT174" s="107">
        <f t="shared" si="138"/>
        <v>130.01784130113359</v>
      </c>
      <c r="AU174" s="100">
        <f t="shared" si="139"/>
        <v>0</v>
      </c>
      <c r="AV174" s="277">
        <f t="shared" si="140"/>
        <v>0</v>
      </c>
      <c r="AW174" s="48">
        <f t="shared" si="141"/>
        <v>100</v>
      </c>
      <c r="AX174" s="18">
        <f t="shared" si="142"/>
        <v>10</v>
      </c>
      <c r="AY174" s="117">
        <f t="shared" si="143"/>
        <v>25</v>
      </c>
      <c r="AZ174" s="151">
        <v>0</v>
      </c>
      <c r="BA174" s="21">
        <f t="shared" si="144"/>
        <v>0</v>
      </c>
      <c r="BB174" s="20">
        <v>0</v>
      </c>
      <c r="BC174" s="36" t="s">
        <v>316</v>
      </c>
      <c r="BD174" s="20">
        <v>1</v>
      </c>
      <c r="BE174" s="20">
        <f t="shared" si="145"/>
        <v>8</v>
      </c>
      <c r="BF174" s="20">
        <v>2</v>
      </c>
      <c r="BG174" s="20">
        <f t="shared" si="146"/>
        <v>16</v>
      </c>
      <c r="BH174" s="28">
        <v>0</v>
      </c>
      <c r="BI174" s="28">
        <v>2</v>
      </c>
      <c r="BJ174" s="28">
        <v>0</v>
      </c>
      <c r="BK174" s="28">
        <v>0</v>
      </c>
      <c r="BL174" s="28" t="s">
        <v>308</v>
      </c>
      <c r="BM174" s="28" t="s">
        <v>308</v>
      </c>
      <c r="BN174" s="76">
        <f t="shared" si="147"/>
        <v>26</v>
      </c>
      <c r="BO174" s="123">
        <f t="shared" si="148"/>
        <v>36</v>
      </c>
      <c r="BP174" s="71">
        <f t="shared" si="149"/>
        <v>36</v>
      </c>
      <c r="BQ174" s="138">
        <v>5</v>
      </c>
      <c r="BR174" s="138">
        <v>5</v>
      </c>
      <c r="BS174" s="62"/>
      <c r="BT174" s="62"/>
      <c r="BU174" s="62"/>
    </row>
    <row r="175" spans="1:73" s="63" customFormat="1" ht="19.5" thickBot="1" x14ac:dyDescent="0.35">
      <c r="A175" s="67" t="s">
        <v>79</v>
      </c>
      <c r="B175" s="67" t="s">
        <v>93</v>
      </c>
      <c r="C175" s="129" t="s">
        <v>104</v>
      </c>
      <c r="D175" s="331">
        <v>4947</v>
      </c>
      <c r="E175" s="148"/>
      <c r="F175" s="22">
        <v>135</v>
      </c>
      <c r="G175" s="18">
        <f t="shared" si="125"/>
        <v>10</v>
      </c>
      <c r="H175" s="117">
        <f t="shared" si="126"/>
        <v>3</v>
      </c>
      <c r="I175" s="68" t="s">
        <v>283</v>
      </c>
      <c r="J175" s="69">
        <f t="shared" si="127"/>
        <v>8</v>
      </c>
      <c r="K175" s="17">
        <v>2</v>
      </c>
      <c r="L175" s="17">
        <v>0</v>
      </c>
      <c r="M175" s="17">
        <v>0</v>
      </c>
      <c r="N175" s="17">
        <v>0</v>
      </c>
      <c r="O175" s="17">
        <v>0</v>
      </c>
      <c r="P175" s="17">
        <v>0</v>
      </c>
      <c r="Q175" s="17">
        <v>0</v>
      </c>
      <c r="R175" s="17">
        <v>0</v>
      </c>
      <c r="S175" s="17">
        <v>0</v>
      </c>
      <c r="T175" s="17">
        <v>0</v>
      </c>
      <c r="U175" s="17">
        <v>0</v>
      </c>
      <c r="V175" s="157">
        <v>2743</v>
      </c>
      <c r="W175" s="157">
        <v>2743</v>
      </c>
      <c r="X175" s="84">
        <v>0</v>
      </c>
      <c r="Y175" s="84">
        <v>0</v>
      </c>
      <c r="Z175" s="84">
        <v>0</v>
      </c>
      <c r="AA175" s="168">
        <v>0</v>
      </c>
      <c r="AB175" s="168">
        <v>0</v>
      </c>
      <c r="AC175" s="168">
        <v>0</v>
      </c>
      <c r="AD175" s="88">
        <v>0</v>
      </c>
      <c r="AE175" s="88">
        <v>0</v>
      </c>
      <c r="AF175" s="88">
        <v>0</v>
      </c>
      <c r="AG175" s="80">
        <v>0</v>
      </c>
      <c r="AH175" s="89">
        <f t="shared" si="128"/>
        <v>0</v>
      </c>
      <c r="AI175" s="13">
        <f t="shared" si="129"/>
        <v>82.29</v>
      </c>
      <c r="AJ175" s="13">
        <f t="shared" si="130"/>
        <v>51</v>
      </c>
      <c r="AK175" s="18">
        <v>1</v>
      </c>
      <c r="AL175" s="13">
        <v>50</v>
      </c>
      <c r="AM175" s="50">
        <f t="shared" si="131"/>
        <v>2.4687000000000001</v>
      </c>
      <c r="AN175" s="104">
        <f t="shared" si="132"/>
        <v>0.7406100000000001</v>
      </c>
      <c r="AO175" s="102">
        <f t="shared" si="133"/>
        <v>0.41967900000000002</v>
      </c>
      <c r="AP175" s="159">
        <f t="shared" si="134"/>
        <v>38.024061246810064</v>
      </c>
      <c r="AQ175" s="18">
        <f t="shared" si="135"/>
        <v>3</v>
      </c>
      <c r="AR175" s="117">
        <f t="shared" si="136"/>
        <v>3</v>
      </c>
      <c r="AS175" s="19">
        <f t="shared" si="137"/>
        <v>61.975938753189929</v>
      </c>
      <c r="AT175" s="107">
        <f t="shared" si="138"/>
        <v>73.357368101879942</v>
      </c>
      <c r="AU175" s="100">
        <f t="shared" si="139"/>
        <v>0</v>
      </c>
      <c r="AV175" s="277">
        <f t="shared" si="140"/>
        <v>0</v>
      </c>
      <c r="AW175" s="48">
        <f t="shared" si="141"/>
        <v>100</v>
      </c>
      <c r="AX175" s="18">
        <f t="shared" si="142"/>
        <v>10</v>
      </c>
      <c r="AY175" s="117">
        <f t="shared" si="143"/>
        <v>25</v>
      </c>
      <c r="AZ175" s="151">
        <v>0</v>
      </c>
      <c r="BA175" s="21">
        <f t="shared" si="144"/>
        <v>0</v>
      </c>
      <c r="BB175" s="155">
        <v>0</v>
      </c>
      <c r="BC175" s="36"/>
      <c r="BD175" s="20">
        <v>2</v>
      </c>
      <c r="BE175" s="20">
        <f t="shared" si="145"/>
        <v>16</v>
      </c>
      <c r="BF175" s="20">
        <v>4</v>
      </c>
      <c r="BG175" s="20">
        <f t="shared" si="146"/>
        <v>32</v>
      </c>
      <c r="BH175" s="20">
        <v>0</v>
      </c>
      <c r="BI175" s="20">
        <v>11</v>
      </c>
      <c r="BJ175" s="20">
        <v>5</v>
      </c>
      <c r="BK175" s="20">
        <v>0</v>
      </c>
      <c r="BL175" s="20" t="s">
        <v>357</v>
      </c>
      <c r="BM175" s="20" t="s">
        <v>357</v>
      </c>
      <c r="BN175" s="70">
        <f t="shared" si="147"/>
        <v>36</v>
      </c>
      <c r="BO175" s="123">
        <f t="shared" si="148"/>
        <v>44</v>
      </c>
      <c r="BP175" s="71">
        <f t="shared" si="149"/>
        <v>39</v>
      </c>
      <c r="BQ175" s="138">
        <v>18</v>
      </c>
      <c r="BR175" s="138">
        <v>38</v>
      </c>
    </row>
    <row r="176" spans="1:73" s="63" customFormat="1" ht="19.5" thickBot="1" x14ac:dyDescent="0.35">
      <c r="A176" s="67" t="s">
        <v>124</v>
      </c>
      <c r="B176" s="67" t="s">
        <v>145</v>
      </c>
      <c r="C176" s="129" t="s">
        <v>167</v>
      </c>
      <c r="D176" s="331">
        <v>5474</v>
      </c>
      <c r="E176" s="148"/>
      <c r="F176" s="16">
        <v>136.69999999999999</v>
      </c>
      <c r="G176" s="18">
        <f t="shared" si="125"/>
        <v>10</v>
      </c>
      <c r="H176" s="117">
        <f t="shared" si="126"/>
        <v>3</v>
      </c>
      <c r="I176" s="68" t="s">
        <v>285</v>
      </c>
      <c r="J176" s="69">
        <f t="shared" si="127"/>
        <v>3</v>
      </c>
      <c r="K176" s="17">
        <v>1</v>
      </c>
      <c r="L176" s="17">
        <v>0</v>
      </c>
      <c r="M176" s="17">
        <v>0</v>
      </c>
      <c r="N176" s="17">
        <v>0</v>
      </c>
      <c r="O176" s="17">
        <v>0</v>
      </c>
      <c r="P176" s="17">
        <v>0</v>
      </c>
      <c r="Q176" s="17">
        <v>0</v>
      </c>
      <c r="R176" s="17">
        <v>0</v>
      </c>
      <c r="S176" s="17">
        <v>0</v>
      </c>
      <c r="T176" s="17">
        <v>0</v>
      </c>
      <c r="U176" s="17">
        <v>0</v>
      </c>
      <c r="V176" s="157">
        <v>3701</v>
      </c>
      <c r="W176" s="157">
        <v>3701</v>
      </c>
      <c r="X176" s="186">
        <v>0</v>
      </c>
      <c r="Y176" s="186">
        <v>0</v>
      </c>
      <c r="Z176" s="186">
        <v>0</v>
      </c>
      <c r="AA176" s="206">
        <v>0</v>
      </c>
      <c r="AB176" s="206">
        <v>0</v>
      </c>
      <c r="AC176" s="206">
        <v>0</v>
      </c>
      <c r="AD176" s="188">
        <v>0</v>
      </c>
      <c r="AE176" s="188">
        <v>0</v>
      </c>
      <c r="AF176" s="188">
        <v>0</v>
      </c>
      <c r="AG176" s="189">
        <v>0</v>
      </c>
      <c r="AH176" s="89">
        <f t="shared" si="128"/>
        <v>0</v>
      </c>
      <c r="AI176" s="13">
        <f t="shared" si="129"/>
        <v>111.03</v>
      </c>
      <c r="AJ176" s="13">
        <f t="shared" si="130"/>
        <v>70</v>
      </c>
      <c r="AK176" s="18">
        <v>0</v>
      </c>
      <c r="AL176" s="13">
        <v>70</v>
      </c>
      <c r="AM176" s="50">
        <f t="shared" si="131"/>
        <v>3.3309000000000002</v>
      </c>
      <c r="AN176" s="104">
        <f t="shared" si="132"/>
        <v>0.9992700000000001</v>
      </c>
      <c r="AO176" s="102">
        <f t="shared" si="133"/>
        <v>0.56625300000000001</v>
      </c>
      <c r="AP176" s="159">
        <f t="shared" si="134"/>
        <v>36.953976402774025</v>
      </c>
      <c r="AQ176" s="18">
        <f t="shared" si="135"/>
        <v>3</v>
      </c>
      <c r="AR176" s="117">
        <f t="shared" si="136"/>
        <v>3</v>
      </c>
      <c r="AS176" s="19">
        <f t="shared" si="137"/>
        <v>63.046023597225975</v>
      </c>
      <c r="AT176" s="107">
        <f t="shared" si="138"/>
        <v>89.44872122762149</v>
      </c>
      <c r="AU176" s="100">
        <f t="shared" si="139"/>
        <v>0</v>
      </c>
      <c r="AV176" s="277">
        <f t="shared" si="140"/>
        <v>0</v>
      </c>
      <c r="AW176" s="48">
        <f t="shared" si="141"/>
        <v>100</v>
      </c>
      <c r="AX176" s="18">
        <f t="shared" si="142"/>
        <v>10</v>
      </c>
      <c r="AY176" s="117">
        <f t="shared" si="143"/>
        <v>25</v>
      </c>
      <c r="AZ176" s="151">
        <v>0</v>
      </c>
      <c r="BA176" s="21">
        <f t="shared" si="144"/>
        <v>0</v>
      </c>
      <c r="BB176" s="20">
        <v>1</v>
      </c>
      <c r="BC176" s="36"/>
      <c r="BD176" s="20">
        <v>2</v>
      </c>
      <c r="BE176" s="20">
        <f t="shared" si="145"/>
        <v>16</v>
      </c>
      <c r="BF176" s="20">
        <v>3</v>
      </c>
      <c r="BG176" s="20">
        <f t="shared" si="146"/>
        <v>24</v>
      </c>
      <c r="BH176" s="28">
        <v>1</v>
      </c>
      <c r="BI176" s="28">
        <v>4</v>
      </c>
      <c r="BJ176" s="28">
        <v>10</v>
      </c>
      <c r="BK176" s="20">
        <v>0</v>
      </c>
      <c r="BL176" s="28" t="s">
        <v>308</v>
      </c>
      <c r="BM176" s="28" t="s">
        <v>308</v>
      </c>
      <c r="BN176" s="71">
        <f t="shared" si="147"/>
        <v>36</v>
      </c>
      <c r="BO176" s="122">
        <f t="shared" si="148"/>
        <v>44</v>
      </c>
      <c r="BP176" s="127">
        <f t="shared" si="149"/>
        <v>34</v>
      </c>
      <c r="BQ176" s="138">
        <v>16</v>
      </c>
      <c r="BR176" s="138">
        <v>31</v>
      </c>
      <c r="BS176" s="62"/>
      <c r="BT176" s="62"/>
      <c r="BU176" s="62"/>
    </row>
    <row r="177" spans="1:73" s="63" customFormat="1" ht="19.5" thickBot="1" x14ac:dyDescent="0.35">
      <c r="A177" s="67" t="s">
        <v>124</v>
      </c>
      <c r="B177" s="67" t="s">
        <v>192</v>
      </c>
      <c r="C177" s="129" t="s">
        <v>199</v>
      </c>
      <c r="D177" s="331">
        <v>4818</v>
      </c>
      <c r="E177" s="148"/>
      <c r="F177" s="16">
        <v>174.9</v>
      </c>
      <c r="G177" s="18">
        <f t="shared" si="125"/>
        <v>10</v>
      </c>
      <c r="H177" s="117">
        <f t="shared" si="126"/>
        <v>3</v>
      </c>
      <c r="I177" s="68" t="s">
        <v>284</v>
      </c>
      <c r="J177" s="69">
        <f t="shared" si="127"/>
        <v>5</v>
      </c>
      <c r="K177" s="17">
        <v>2</v>
      </c>
      <c r="L177" s="17">
        <v>0</v>
      </c>
      <c r="M177" s="17">
        <v>0</v>
      </c>
      <c r="N177" s="17">
        <v>0</v>
      </c>
      <c r="O177" s="17">
        <v>0</v>
      </c>
      <c r="P177" s="17">
        <v>0</v>
      </c>
      <c r="Q177" s="17">
        <v>0</v>
      </c>
      <c r="R177" s="17">
        <v>0</v>
      </c>
      <c r="S177" s="17">
        <v>0</v>
      </c>
      <c r="T177" s="17">
        <v>0</v>
      </c>
      <c r="U177" s="17">
        <v>0</v>
      </c>
      <c r="V177" s="157">
        <v>4230</v>
      </c>
      <c r="W177" s="157">
        <v>4230</v>
      </c>
      <c r="X177" s="84">
        <v>0</v>
      </c>
      <c r="Y177" s="84">
        <v>0</v>
      </c>
      <c r="Z177" s="84">
        <v>0</v>
      </c>
      <c r="AA177" s="168">
        <v>0</v>
      </c>
      <c r="AB177" s="168">
        <v>0</v>
      </c>
      <c r="AC177" s="168">
        <v>0</v>
      </c>
      <c r="AD177" s="88">
        <v>0</v>
      </c>
      <c r="AE177" s="88">
        <v>0</v>
      </c>
      <c r="AF177" s="88">
        <v>0</v>
      </c>
      <c r="AG177" s="80">
        <v>0</v>
      </c>
      <c r="AH177" s="89">
        <f t="shared" si="128"/>
        <v>0</v>
      </c>
      <c r="AI177" s="13">
        <f t="shared" si="129"/>
        <v>126.9</v>
      </c>
      <c r="AJ177" s="13">
        <f t="shared" si="130"/>
        <v>81</v>
      </c>
      <c r="AK177" s="18">
        <v>0</v>
      </c>
      <c r="AL177" s="13">
        <v>81</v>
      </c>
      <c r="AM177" s="50">
        <f t="shared" si="131"/>
        <v>3.8070000000000004</v>
      </c>
      <c r="AN177" s="104">
        <f t="shared" si="132"/>
        <v>1.1421000000000001</v>
      </c>
      <c r="AO177" s="102">
        <f t="shared" si="133"/>
        <v>0.64719000000000004</v>
      </c>
      <c r="AP177" s="159">
        <f t="shared" si="134"/>
        <v>36.170212765957451</v>
      </c>
      <c r="AQ177" s="18">
        <f t="shared" si="135"/>
        <v>3</v>
      </c>
      <c r="AR177" s="117">
        <f t="shared" si="136"/>
        <v>3</v>
      </c>
      <c r="AS177" s="19">
        <f t="shared" si="137"/>
        <v>63.829787234042549</v>
      </c>
      <c r="AT177" s="107">
        <f t="shared" si="138"/>
        <v>116.153798256538</v>
      </c>
      <c r="AU177" s="100">
        <f t="shared" si="139"/>
        <v>0</v>
      </c>
      <c r="AV177" s="277">
        <f t="shared" si="140"/>
        <v>0</v>
      </c>
      <c r="AW177" s="48">
        <f t="shared" si="141"/>
        <v>100</v>
      </c>
      <c r="AX177" s="18">
        <f t="shared" si="142"/>
        <v>10</v>
      </c>
      <c r="AY177" s="117">
        <f t="shared" si="143"/>
        <v>25</v>
      </c>
      <c r="AZ177" s="151">
        <v>0</v>
      </c>
      <c r="BA177" s="21">
        <f t="shared" si="144"/>
        <v>0</v>
      </c>
      <c r="BB177" s="20">
        <v>0</v>
      </c>
      <c r="BC177" s="36" t="s">
        <v>380</v>
      </c>
      <c r="BD177" s="20">
        <v>1</v>
      </c>
      <c r="BE177" s="20">
        <f t="shared" si="145"/>
        <v>8</v>
      </c>
      <c r="BF177" s="20">
        <v>2</v>
      </c>
      <c r="BG177" s="20">
        <f t="shared" si="146"/>
        <v>16</v>
      </c>
      <c r="BH177" s="20">
        <v>0</v>
      </c>
      <c r="BI177" s="20">
        <v>3</v>
      </c>
      <c r="BJ177" s="20">
        <v>10</v>
      </c>
      <c r="BK177" s="20">
        <v>0</v>
      </c>
      <c r="BL177" s="20" t="s">
        <v>308</v>
      </c>
      <c r="BM177" s="20" t="s">
        <v>309</v>
      </c>
      <c r="BN177" s="70">
        <f t="shared" si="147"/>
        <v>38</v>
      </c>
      <c r="BO177" s="123">
        <f t="shared" si="148"/>
        <v>46</v>
      </c>
      <c r="BP177" s="71">
        <f t="shared" si="149"/>
        <v>36</v>
      </c>
      <c r="BQ177" s="138">
        <v>36</v>
      </c>
      <c r="BR177" s="138">
        <v>36</v>
      </c>
    </row>
    <row r="178" spans="1:73" s="63" customFormat="1" ht="19.5" thickBot="1" x14ac:dyDescent="0.35">
      <c r="A178" s="67" t="s">
        <v>124</v>
      </c>
      <c r="B178" s="67" t="s">
        <v>125</v>
      </c>
      <c r="C178" s="129" t="s">
        <v>138</v>
      </c>
      <c r="D178" s="331">
        <v>7222</v>
      </c>
      <c r="E178" s="148"/>
      <c r="F178" s="16">
        <v>133.1</v>
      </c>
      <c r="G178" s="18">
        <f t="shared" si="125"/>
        <v>10</v>
      </c>
      <c r="H178" s="117">
        <f t="shared" si="126"/>
        <v>3</v>
      </c>
      <c r="I178" s="68" t="s">
        <v>284</v>
      </c>
      <c r="J178" s="69">
        <f t="shared" si="127"/>
        <v>5</v>
      </c>
      <c r="K178" s="17">
        <v>1</v>
      </c>
      <c r="L178" s="17">
        <v>0</v>
      </c>
      <c r="M178" s="17">
        <v>0</v>
      </c>
      <c r="N178" s="17">
        <v>0</v>
      </c>
      <c r="O178" s="17">
        <v>0</v>
      </c>
      <c r="P178" s="17">
        <v>0</v>
      </c>
      <c r="Q178" s="17">
        <v>0</v>
      </c>
      <c r="R178" s="17">
        <v>0</v>
      </c>
      <c r="S178" s="17">
        <v>0</v>
      </c>
      <c r="T178" s="17">
        <v>0</v>
      </c>
      <c r="U178" s="17">
        <v>0</v>
      </c>
      <c r="V178" s="157">
        <v>2296</v>
      </c>
      <c r="W178" s="157">
        <v>2296</v>
      </c>
      <c r="X178" s="84">
        <v>3</v>
      </c>
      <c r="Y178" s="84">
        <v>0</v>
      </c>
      <c r="Z178" s="84">
        <v>0</v>
      </c>
      <c r="AA178" s="168">
        <v>0</v>
      </c>
      <c r="AB178" s="168">
        <v>0</v>
      </c>
      <c r="AC178" s="168">
        <v>0</v>
      </c>
      <c r="AD178" s="88">
        <v>0</v>
      </c>
      <c r="AE178" s="88">
        <v>0</v>
      </c>
      <c r="AF178" s="88">
        <v>0</v>
      </c>
      <c r="AG178" s="80">
        <v>0</v>
      </c>
      <c r="AH178" s="89">
        <f t="shared" si="128"/>
        <v>3</v>
      </c>
      <c r="AI178" s="13">
        <f t="shared" si="129"/>
        <v>68.88</v>
      </c>
      <c r="AJ178" s="13">
        <f t="shared" si="130"/>
        <v>44</v>
      </c>
      <c r="AK178" s="18">
        <v>0</v>
      </c>
      <c r="AL178" s="13">
        <v>44</v>
      </c>
      <c r="AM178" s="50">
        <f t="shared" si="131"/>
        <v>2.0663999999999998</v>
      </c>
      <c r="AN178" s="104">
        <f t="shared" si="132"/>
        <v>0.61991999999999992</v>
      </c>
      <c r="AO178" s="102">
        <f t="shared" si="133"/>
        <v>0.35128799999999999</v>
      </c>
      <c r="AP178" s="159">
        <f t="shared" si="134"/>
        <v>36.120789779326365</v>
      </c>
      <c r="AQ178" s="18">
        <f t="shared" si="135"/>
        <v>3</v>
      </c>
      <c r="AR178" s="117">
        <f t="shared" si="136"/>
        <v>3</v>
      </c>
      <c r="AS178" s="19">
        <f t="shared" si="137"/>
        <v>63.879210220673642</v>
      </c>
      <c r="AT178" s="107">
        <f t="shared" si="138"/>
        <v>42.060481860980332</v>
      </c>
      <c r="AU178" s="100">
        <f t="shared" si="139"/>
        <v>41.539739684297977</v>
      </c>
      <c r="AV178" s="276">
        <f t="shared" si="140"/>
        <v>41.539739684297977</v>
      </c>
      <c r="AW178" s="48">
        <f t="shared" si="141"/>
        <v>1.2380794361879359</v>
      </c>
      <c r="AX178" s="18">
        <f t="shared" si="142"/>
        <v>0</v>
      </c>
      <c r="AY178" s="117">
        <f t="shared" si="143"/>
        <v>0</v>
      </c>
      <c r="AZ178" s="151">
        <v>1</v>
      </c>
      <c r="BA178" s="21">
        <f t="shared" si="144"/>
        <v>13.846579894765993</v>
      </c>
      <c r="BB178" s="20">
        <v>0</v>
      </c>
      <c r="BC178" s="36" t="s">
        <v>382</v>
      </c>
      <c r="BD178" s="20">
        <v>1</v>
      </c>
      <c r="BE178" s="20">
        <f t="shared" si="145"/>
        <v>8</v>
      </c>
      <c r="BF178" s="20">
        <v>1</v>
      </c>
      <c r="BG178" s="20">
        <f t="shared" si="146"/>
        <v>8</v>
      </c>
      <c r="BH178" s="20">
        <v>1</v>
      </c>
      <c r="BI178" s="20">
        <v>4</v>
      </c>
      <c r="BJ178" s="20">
        <v>10</v>
      </c>
      <c r="BK178" s="20">
        <v>0</v>
      </c>
      <c r="BL178" s="28" t="s">
        <v>308</v>
      </c>
      <c r="BM178" s="28" t="s">
        <v>309</v>
      </c>
      <c r="BN178" s="70">
        <f t="shared" si="147"/>
        <v>28</v>
      </c>
      <c r="BO178" s="120">
        <f t="shared" si="148"/>
        <v>21</v>
      </c>
      <c r="BP178" s="71">
        <f t="shared" si="149"/>
        <v>11</v>
      </c>
      <c r="BQ178" s="138">
        <v>18</v>
      </c>
      <c r="BR178" s="138">
        <v>32</v>
      </c>
      <c r="BS178" s="62"/>
      <c r="BT178" s="62"/>
      <c r="BU178" s="62"/>
    </row>
    <row r="179" spans="1:73" s="63" customFormat="1" ht="19.5" thickBot="1" x14ac:dyDescent="0.35">
      <c r="A179" s="67" t="s">
        <v>216</v>
      </c>
      <c r="B179" s="67" t="s">
        <v>228</v>
      </c>
      <c r="C179" s="129" t="s">
        <v>241</v>
      </c>
      <c r="D179" s="331">
        <v>23961</v>
      </c>
      <c r="E179" s="148"/>
      <c r="F179" s="20">
        <v>76.2</v>
      </c>
      <c r="G179" s="18">
        <f t="shared" si="125"/>
        <v>8</v>
      </c>
      <c r="H179" s="117">
        <f t="shared" si="126"/>
        <v>0</v>
      </c>
      <c r="I179" s="68" t="s">
        <v>284</v>
      </c>
      <c r="J179" s="69">
        <f t="shared" si="127"/>
        <v>5</v>
      </c>
      <c r="K179" s="17">
        <v>5</v>
      </c>
      <c r="L179" s="17">
        <v>1</v>
      </c>
      <c r="M179" s="17">
        <v>0</v>
      </c>
      <c r="N179" s="17">
        <v>1</v>
      </c>
      <c r="O179" s="17">
        <v>0</v>
      </c>
      <c r="P179" s="17">
        <v>0</v>
      </c>
      <c r="Q179" s="17">
        <v>0</v>
      </c>
      <c r="R179" s="17">
        <v>0</v>
      </c>
      <c r="S179" s="17">
        <v>0</v>
      </c>
      <c r="T179" s="17">
        <v>0</v>
      </c>
      <c r="U179" s="17">
        <v>0</v>
      </c>
      <c r="V179" s="157">
        <v>21009</v>
      </c>
      <c r="W179" s="157">
        <v>21009</v>
      </c>
      <c r="X179" s="84">
        <v>3</v>
      </c>
      <c r="Y179" s="84">
        <v>0</v>
      </c>
      <c r="Z179" s="84">
        <v>0</v>
      </c>
      <c r="AA179" s="168">
        <v>0</v>
      </c>
      <c r="AB179" s="168">
        <v>0</v>
      </c>
      <c r="AC179" s="168">
        <v>0</v>
      </c>
      <c r="AD179" s="88">
        <v>0</v>
      </c>
      <c r="AE179" s="88">
        <v>0</v>
      </c>
      <c r="AF179" s="88">
        <v>0</v>
      </c>
      <c r="AG179" s="80">
        <v>0</v>
      </c>
      <c r="AH179" s="89">
        <f t="shared" si="128"/>
        <v>3</v>
      </c>
      <c r="AI179" s="13">
        <f t="shared" si="129"/>
        <v>630.27</v>
      </c>
      <c r="AJ179" s="13">
        <f t="shared" si="130"/>
        <v>404</v>
      </c>
      <c r="AK179" s="18">
        <v>5</v>
      </c>
      <c r="AL179" s="13">
        <v>399</v>
      </c>
      <c r="AM179" s="50">
        <f t="shared" si="131"/>
        <v>18.908100000000001</v>
      </c>
      <c r="AN179" s="104">
        <f t="shared" si="132"/>
        <v>5.6724300000000003</v>
      </c>
      <c r="AO179" s="102">
        <f t="shared" si="133"/>
        <v>3.2143770000000003</v>
      </c>
      <c r="AP179" s="159">
        <f t="shared" si="134"/>
        <v>35.900487092833231</v>
      </c>
      <c r="AQ179" s="18">
        <f t="shared" si="135"/>
        <v>3</v>
      </c>
      <c r="AR179" s="117">
        <f t="shared" si="136"/>
        <v>3</v>
      </c>
      <c r="AS179" s="19">
        <f t="shared" si="137"/>
        <v>64.099512907166769</v>
      </c>
      <c r="AT179" s="107">
        <f t="shared" si="138"/>
        <v>116.00061349693253</v>
      </c>
      <c r="AU179" s="100">
        <f t="shared" si="139"/>
        <v>12.5203455615375</v>
      </c>
      <c r="AV179" s="277">
        <f t="shared" si="140"/>
        <v>12.5203455615375</v>
      </c>
      <c r="AW179" s="48">
        <f t="shared" si="141"/>
        <v>89.206655737326273</v>
      </c>
      <c r="AX179" s="18">
        <f t="shared" si="142"/>
        <v>8</v>
      </c>
      <c r="AY179" s="117">
        <f t="shared" si="143"/>
        <v>20</v>
      </c>
      <c r="AZ179" s="151">
        <v>2</v>
      </c>
      <c r="BA179" s="21">
        <f t="shared" si="144"/>
        <v>8.3468970410249987</v>
      </c>
      <c r="BB179" s="20">
        <v>1</v>
      </c>
      <c r="BC179" s="36"/>
      <c r="BD179" s="20">
        <v>18</v>
      </c>
      <c r="BE179" s="20">
        <f t="shared" si="145"/>
        <v>144</v>
      </c>
      <c r="BF179" s="20">
        <v>26</v>
      </c>
      <c r="BG179" s="20">
        <f t="shared" si="146"/>
        <v>208</v>
      </c>
      <c r="BH179" s="20">
        <v>9</v>
      </c>
      <c r="BI179" s="20">
        <v>18</v>
      </c>
      <c r="BJ179" s="20">
        <v>5</v>
      </c>
      <c r="BK179" s="20">
        <v>0</v>
      </c>
      <c r="BL179" s="20" t="s">
        <v>308</v>
      </c>
      <c r="BM179" s="20" t="s">
        <v>309</v>
      </c>
      <c r="BN179" s="71">
        <f t="shared" si="147"/>
        <v>29</v>
      </c>
      <c r="BO179" s="123">
        <f t="shared" si="148"/>
        <v>33</v>
      </c>
      <c r="BP179" s="71">
        <f t="shared" si="149"/>
        <v>28</v>
      </c>
      <c r="BQ179" s="138">
        <v>99</v>
      </c>
      <c r="BR179" s="138">
        <v>166</v>
      </c>
      <c r="BS179" s="62"/>
      <c r="BT179" s="62"/>
      <c r="BU179" s="52"/>
    </row>
    <row r="180" spans="1:73" s="63" customFormat="1" ht="19.5" thickBot="1" x14ac:dyDescent="0.35">
      <c r="A180" s="67" t="s">
        <v>79</v>
      </c>
      <c r="B180" s="67" t="s">
        <v>93</v>
      </c>
      <c r="C180" s="129" t="s">
        <v>96</v>
      </c>
      <c r="D180" s="331">
        <v>26421</v>
      </c>
      <c r="E180" s="148"/>
      <c r="F180" s="16">
        <v>126.8</v>
      </c>
      <c r="G180" s="18">
        <f t="shared" si="125"/>
        <v>10</v>
      </c>
      <c r="H180" s="117">
        <f t="shared" si="126"/>
        <v>3</v>
      </c>
      <c r="I180" s="68" t="s">
        <v>282</v>
      </c>
      <c r="J180" s="69">
        <f t="shared" si="127"/>
        <v>10</v>
      </c>
      <c r="K180" s="17">
        <v>2</v>
      </c>
      <c r="L180" s="17">
        <v>2</v>
      </c>
      <c r="M180" s="17">
        <v>0</v>
      </c>
      <c r="N180" s="17">
        <v>0</v>
      </c>
      <c r="O180" s="17">
        <v>0</v>
      </c>
      <c r="P180" s="17">
        <v>0</v>
      </c>
      <c r="Q180" s="17">
        <v>0</v>
      </c>
      <c r="R180" s="17">
        <v>0</v>
      </c>
      <c r="S180" s="17">
        <v>0</v>
      </c>
      <c r="T180" s="17">
        <v>0</v>
      </c>
      <c r="U180" s="17">
        <v>0</v>
      </c>
      <c r="V180" s="157">
        <v>4206</v>
      </c>
      <c r="W180" s="157">
        <v>4206</v>
      </c>
      <c r="X180" s="84">
        <v>2</v>
      </c>
      <c r="Y180" s="84">
        <v>0</v>
      </c>
      <c r="Z180" s="84">
        <v>0</v>
      </c>
      <c r="AA180" s="168">
        <v>2</v>
      </c>
      <c r="AB180" s="168">
        <v>0</v>
      </c>
      <c r="AC180" s="168">
        <v>0</v>
      </c>
      <c r="AD180" s="88">
        <v>0</v>
      </c>
      <c r="AE180" s="88">
        <v>0</v>
      </c>
      <c r="AF180" s="88">
        <v>0</v>
      </c>
      <c r="AG180" s="80">
        <v>0</v>
      </c>
      <c r="AH180" s="89">
        <f t="shared" si="128"/>
        <v>4</v>
      </c>
      <c r="AI180" s="13">
        <f t="shared" si="129"/>
        <v>126.18</v>
      </c>
      <c r="AJ180" s="13">
        <f t="shared" si="130"/>
        <v>81</v>
      </c>
      <c r="AK180" s="18">
        <v>1</v>
      </c>
      <c r="AL180" s="13">
        <v>80</v>
      </c>
      <c r="AM180" s="50">
        <f t="shared" si="131"/>
        <v>3.7854000000000001</v>
      </c>
      <c r="AN180" s="104">
        <f t="shared" si="132"/>
        <v>1.1356200000000001</v>
      </c>
      <c r="AO180" s="102">
        <f t="shared" si="133"/>
        <v>0.64351799999999992</v>
      </c>
      <c r="AP180" s="159">
        <f t="shared" si="134"/>
        <v>35.805991440798863</v>
      </c>
      <c r="AQ180" s="18">
        <f t="shared" si="135"/>
        <v>3</v>
      </c>
      <c r="AR180" s="117">
        <f t="shared" si="136"/>
        <v>3</v>
      </c>
      <c r="AS180" s="19">
        <f t="shared" si="137"/>
        <v>64.194008559201137</v>
      </c>
      <c r="AT180" s="107">
        <f t="shared" si="138"/>
        <v>21.061042352674011</v>
      </c>
      <c r="AU180" s="100">
        <f t="shared" si="139"/>
        <v>7.5697361946936148</v>
      </c>
      <c r="AV180" s="277">
        <f t="shared" si="140"/>
        <v>15.13947238938723</v>
      </c>
      <c r="AW180" s="48">
        <f t="shared" si="141"/>
        <v>28.116224563476795</v>
      </c>
      <c r="AX180" s="18">
        <f t="shared" si="142"/>
        <v>3</v>
      </c>
      <c r="AY180" s="117">
        <f t="shared" si="143"/>
        <v>3</v>
      </c>
      <c r="AZ180" s="151">
        <v>0</v>
      </c>
      <c r="BA180" s="21">
        <f t="shared" si="144"/>
        <v>0</v>
      </c>
      <c r="BB180" s="155">
        <v>0</v>
      </c>
      <c r="BC180" s="36"/>
      <c r="BD180" s="20">
        <v>3</v>
      </c>
      <c r="BE180" s="20">
        <f t="shared" si="145"/>
        <v>24</v>
      </c>
      <c r="BF180" s="20">
        <v>8</v>
      </c>
      <c r="BG180" s="20">
        <f t="shared" si="146"/>
        <v>64</v>
      </c>
      <c r="BH180" s="20">
        <v>0</v>
      </c>
      <c r="BI180" s="20">
        <v>6</v>
      </c>
      <c r="BJ180" s="20">
        <v>5</v>
      </c>
      <c r="BK180" s="20">
        <v>0</v>
      </c>
      <c r="BL180" s="20" t="s">
        <v>308</v>
      </c>
      <c r="BM180" s="20" t="s">
        <v>357</v>
      </c>
      <c r="BN180" s="70">
        <f t="shared" si="147"/>
        <v>31</v>
      </c>
      <c r="BO180" s="123">
        <f t="shared" si="148"/>
        <v>24</v>
      </c>
      <c r="BP180" s="71">
        <f t="shared" si="149"/>
        <v>19</v>
      </c>
      <c r="BQ180" s="138">
        <v>24</v>
      </c>
      <c r="BR180" s="138">
        <v>116</v>
      </c>
      <c r="BS180" s="62"/>
      <c r="BT180" s="62"/>
      <c r="BU180" s="62"/>
    </row>
    <row r="181" spans="1:73" s="63" customFormat="1" ht="19.5" thickBot="1" x14ac:dyDescent="0.35">
      <c r="A181" s="67" t="s">
        <v>79</v>
      </c>
      <c r="B181" s="67" t="s">
        <v>107</v>
      </c>
      <c r="C181" s="129" t="s">
        <v>120</v>
      </c>
      <c r="D181" s="331">
        <v>25995</v>
      </c>
      <c r="E181" s="148"/>
      <c r="F181" s="16">
        <v>247.3</v>
      </c>
      <c r="G181" s="18">
        <f t="shared" si="125"/>
        <v>10</v>
      </c>
      <c r="H181" s="117">
        <f t="shared" si="126"/>
        <v>3</v>
      </c>
      <c r="I181" s="68" t="s">
        <v>285</v>
      </c>
      <c r="J181" s="69">
        <f t="shared" si="127"/>
        <v>3</v>
      </c>
      <c r="K181" s="17">
        <v>3</v>
      </c>
      <c r="L181" s="17">
        <v>1</v>
      </c>
      <c r="M181" s="17">
        <v>1</v>
      </c>
      <c r="N181" s="17">
        <v>1</v>
      </c>
      <c r="O181" s="17">
        <v>0</v>
      </c>
      <c r="P181" s="17">
        <v>0</v>
      </c>
      <c r="Q181" s="17">
        <v>0</v>
      </c>
      <c r="R181" s="17">
        <v>0</v>
      </c>
      <c r="S181" s="17">
        <v>0</v>
      </c>
      <c r="T181" s="17">
        <v>0</v>
      </c>
      <c r="U181" s="17">
        <v>0</v>
      </c>
      <c r="V181" s="157">
        <v>18042</v>
      </c>
      <c r="W181" s="157">
        <v>18042</v>
      </c>
      <c r="X181" s="84">
        <v>2</v>
      </c>
      <c r="Y181" s="84">
        <v>0</v>
      </c>
      <c r="Z181" s="84">
        <v>0</v>
      </c>
      <c r="AA181" s="168">
        <v>0</v>
      </c>
      <c r="AB181" s="168">
        <v>0</v>
      </c>
      <c r="AC181" s="168">
        <v>0</v>
      </c>
      <c r="AD181" s="88">
        <v>0</v>
      </c>
      <c r="AE181" s="88">
        <v>0</v>
      </c>
      <c r="AF181" s="88">
        <v>0</v>
      </c>
      <c r="AG181" s="80">
        <v>0</v>
      </c>
      <c r="AH181" s="89">
        <f t="shared" si="128"/>
        <v>2</v>
      </c>
      <c r="AI181" s="13">
        <f t="shared" si="129"/>
        <v>541.26</v>
      </c>
      <c r="AJ181" s="13">
        <f t="shared" si="130"/>
        <v>348</v>
      </c>
      <c r="AK181" s="18">
        <v>0</v>
      </c>
      <c r="AL181" s="13">
        <v>348</v>
      </c>
      <c r="AM181" s="50">
        <f t="shared" si="131"/>
        <v>16.2378</v>
      </c>
      <c r="AN181" s="104">
        <f t="shared" si="132"/>
        <v>4.87134</v>
      </c>
      <c r="AO181" s="102">
        <f t="shared" si="133"/>
        <v>2.7604259999999998</v>
      </c>
      <c r="AP181" s="159">
        <f t="shared" si="134"/>
        <v>35.705575878505705</v>
      </c>
      <c r="AQ181" s="18">
        <f t="shared" si="135"/>
        <v>3</v>
      </c>
      <c r="AR181" s="117">
        <f t="shared" si="136"/>
        <v>3</v>
      </c>
      <c r="AS181" s="19">
        <f t="shared" si="137"/>
        <v>64.294424121494288</v>
      </c>
      <c r="AT181" s="107">
        <f t="shared" si="138"/>
        <v>91.82368147720716</v>
      </c>
      <c r="AU181" s="100">
        <f t="shared" si="139"/>
        <v>7.6937872667820733</v>
      </c>
      <c r="AV181" s="277">
        <f t="shared" si="140"/>
        <v>7.6937872667820733</v>
      </c>
      <c r="AW181" s="48">
        <f t="shared" si="141"/>
        <v>91.621129600764434</v>
      </c>
      <c r="AX181" s="18">
        <f t="shared" si="142"/>
        <v>8</v>
      </c>
      <c r="AY181" s="117">
        <f t="shared" si="143"/>
        <v>20</v>
      </c>
      <c r="AZ181" s="151">
        <v>5</v>
      </c>
      <c r="BA181" s="21">
        <f t="shared" si="144"/>
        <v>19.234468166955182</v>
      </c>
      <c r="BB181" s="155">
        <v>1</v>
      </c>
      <c r="BC181" s="36"/>
      <c r="BD181" s="20">
        <v>8</v>
      </c>
      <c r="BE181" s="20">
        <f t="shared" si="145"/>
        <v>64</v>
      </c>
      <c r="BF181" s="20">
        <v>28</v>
      </c>
      <c r="BG181" s="20">
        <f t="shared" si="146"/>
        <v>224</v>
      </c>
      <c r="BH181" s="20">
        <v>3</v>
      </c>
      <c r="BI181" s="20">
        <v>23</v>
      </c>
      <c r="BJ181" s="20">
        <v>5</v>
      </c>
      <c r="BK181" s="20">
        <v>0</v>
      </c>
      <c r="BL181" s="20" t="s">
        <v>308</v>
      </c>
      <c r="BM181" s="20" t="s">
        <v>357</v>
      </c>
      <c r="BN181" s="71">
        <f t="shared" si="147"/>
        <v>29</v>
      </c>
      <c r="BO181" s="123">
        <f t="shared" si="148"/>
        <v>34</v>
      </c>
      <c r="BP181" s="71">
        <f t="shared" si="149"/>
        <v>29</v>
      </c>
      <c r="BQ181" s="138">
        <v>355</v>
      </c>
      <c r="BR181" s="138">
        <v>183</v>
      </c>
      <c r="BS181" s="62"/>
      <c r="BT181" s="62"/>
      <c r="BU181" s="62"/>
    </row>
    <row r="182" spans="1:73" s="63" customFormat="1" ht="19.5" thickBot="1" x14ac:dyDescent="0.35">
      <c r="A182" s="67" t="s">
        <v>79</v>
      </c>
      <c r="B182" s="67" t="s">
        <v>107</v>
      </c>
      <c r="C182" s="129" t="s">
        <v>117</v>
      </c>
      <c r="D182" s="331">
        <v>11614</v>
      </c>
      <c r="E182" s="148"/>
      <c r="F182" s="16">
        <v>342.6</v>
      </c>
      <c r="G182" s="18">
        <f t="shared" si="125"/>
        <v>10</v>
      </c>
      <c r="H182" s="117">
        <f t="shared" si="126"/>
        <v>3</v>
      </c>
      <c r="I182" s="68" t="s">
        <v>283</v>
      </c>
      <c r="J182" s="69">
        <f t="shared" si="127"/>
        <v>8</v>
      </c>
      <c r="K182" s="17">
        <v>3</v>
      </c>
      <c r="L182" s="17">
        <v>0</v>
      </c>
      <c r="M182" s="17">
        <v>0</v>
      </c>
      <c r="N182" s="17">
        <v>0</v>
      </c>
      <c r="O182" s="17">
        <v>0</v>
      </c>
      <c r="P182" s="17">
        <v>0</v>
      </c>
      <c r="Q182" s="17">
        <v>0</v>
      </c>
      <c r="R182" s="17">
        <v>0</v>
      </c>
      <c r="S182" s="17">
        <v>0</v>
      </c>
      <c r="T182" s="17">
        <v>0</v>
      </c>
      <c r="U182" s="17">
        <v>0</v>
      </c>
      <c r="V182" s="157">
        <v>7434</v>
      </c>
      <c r="W182" s="157">
        <v>7434</v>
      </c>
      <c r="X182" s="84">
        <v>0</v>
      </c>
      <c r="Y182" s="84">
        <v>0</v>
      </c>
      <c r="Z182" s="84">
        <v>0</v>
      </c>
      <c r="AA182" s="207">
        <v>0</v>
      </c>
      <c r="AB182" s="207">
        <v>0</v>
      </c>
      <c r="AC182" s="207">
        <v>0</v>
      </c>
      <c r="AD182" s="88">
        <v>0</v>
      </c>
      <c r="AE182" s="88">
        <v>0</v>
      </c>
      <c r="AF182" s="88">
        <v>0</v>
      </c>
      <c r="AG182" s="80">
        <v>0</v>
      </c>
      <c r="AH182" s="89">
        <f t="shared" si="128"/>
        <v>0</v>
      </c>
      <c r="AI182" s="13">
        <f t="shared" si="129"/>
        <v>223.02</v>
      </c>
      <c r="AJ182" s="13">
        <f t="shared" si="130"/>
        <v>147</v>
      </c>
      <c r="AK182" s="18">
        <v>0</v>
      </c>
      <c r="AL182" s="13">
        <v>147</v>
      </c>
      <c r="AM182" s="50">
        <f t="shared" si="131"/>
        <v>6.6906000000000008</v>
      </c>
      <c r="AN182" s="104">
        <f t="shared" si="132"/>
        <v>2.00718</v>
      </c>
      <c r="AO182" s="102">
        <f t="shared" si="133"/>
        <v>1.1374020000000002</v>
      </c>
      <c r="AP182" s="159">
        <f t="shared" si="134"/>
        <v>34.086629001883239</v>
      </c>
      <c r="AQ182" s="18">
        <f t="shared" si="135"/>
        <v>3</v>
      </c>
      <c r="AR182" s="117">
        <f t="shared" si="136"/>
        <v>3</v>
      </c>
      <c r="AS182" s="19">
        <f t="shared" si="137"/>
        <v>65.913370998116761</v>
      </c>
      <c r="AT182" s="107">
        <f t="shared" si="138"/>
        <v>84.683847081109022</v>
      </c>
      <c r="AU182" s="100">
        <f t="shared" si="139"/>
        <v>0</v>
      </c>
      <c r="AV182" s="277">
        <f t="shared" si="140"/>
        <v>0</v>
      </c>
      <c r="AW182" s="48">
        <f t="shared" si="141"/>
        <v>100</v>
      </c>
      <c r="AX182" s="18">
        <f t="shared" si="142"/>
        <v>10</v>
      </c>
      <c r="AY182" s="117">
        <f t="shared" si="143"/>
        <v>25</v>
      </c>
      <c r="AZ182" s="151">
        <v>2</v>
      </c>
      <c r="BA182" s="21">
        <f t="shared" si="144"/>
        <v>17.220595832615807</v>
      </c>
      <c r="BB182" s="155">
        <v>0</v>
      </c>
      <c r="BC182" s="36"/>
      <c r="BD182" s="20">
        <v>1</v>
      </c>
      <c r="BE182" s="20">
        <f t="shared" si="145"/>
        <v>8</v>
      </c>
      <c r="BF182" s="20">
        <v>7</v>
      </c>
      <c r="BG182" s="20">
        <f t="shared" si="146"/>
        <v>56</v>
      </c>
      <c r="BH182" s="20">
        <v>0</v>
      </c>
      <c r="BI182" s="20">
        <v>11</v>
      </c>
      <c r="BJ182" s="20">
        <v>0</v>
      </c>
      <c r="BK182" s="20">
        <v>0</v>
      </c>
      <c r="BL182" s="20" t="s">
        <v>308</v>
      </c>
      <c r="BM182" s="20" t="s">
        <v>357</v>
      </c>
      <c r="BN182" s="76">
        <f t="shared" si="147"/>
        <v>31</v>
      </c>
      <c r="BO182" s="122">
        <f t="shared" si="148"/>
        <v>39</v>
      </c>
      <c r="BP182" s="127">
        <f t="shared" si="149"/>
        <v>39</v>
      </c>
      <c r="BQ182" s="138">
        <v>138</v>
      </c>
      <c r="BR182" s="138">
        <v>43</v>
      </c>
      <c r="BS182" s="62"/>
      <c r="BT182" s="62"/>
      <c r="BU182" s="62"/>
    </row>
    <row r="183" spans="1:73" s="63" customFormat="1" ht="19.5" thickBot="1" x14ac:dyDescent="0.35">
      <c r="A183" s="67" t="s">
        <v>79</v>
      </c>
      <c r="B183" s="67" t="s">
        <v>80</v>
      </c>
      <c r="C183" s="129" t="s">
        <v>88</v>
      </c>
      <c r="D183" s="331">
        <v>10934</v>
      </c>
      <c r="E183" s="148"/>
      <c r="F183" s="16">
        <v>472.2</v>
      </c>
      <c r="G183" s="18">
        <f t="shared" si="125"/>
        <v>10</v>
      </c>
      <c r="H183" s="117">
        <f t="shared" si="126"/>
        <v>3</v>
      </c>
      <c r="I183" s="68" t="s">
        <v>285</v>
      </c>
      <c r="J183" s="69">
        <f t="shared" si="127"/>
        <v>3</v>
      </c>
      <c r="K183" s="17">
        <v>2</v>
      </c>
      <c r="L183" s="17">
        <v>0</v>
      </c>
      <c r="M183" s="17">
        <v>0</v>
      </c>
      <c r="N183" s="17">
        <v>0</v>
      </c>
      <c r="O183" s="17">
        <v>0</v>
      </c>
      <c r="P183" s="17">
        <v>0</v>
      </c>
      <c r="Q183" s="17">
        <v>0</v>
      </c>
      <c r="R183" s="17">
        <v>0</v>
      </c>
      <c r="S183" s="17">
        <v>0</v>
      </c>
      <c r="T183" s="17">
        <v>0</v>
      </c>
      <c r="U183" s="17">
        <v>0</v>
      </c>
      <c r="V183" s="157">
        <v>5710</v>
      </c>
      <c r="W183" s="157">
        <v>5710</v>
      </c>
      <c r="X183" s="84">
        <v>1</v>
      </c>
      <c r="Y183" s="84">
        <v>0</v>
      </c>
      <c r="Z183" s="84">
        <v>0</v>
      </c>
      <c r="AA183" s="168">
        <v>0</v>
      </c>
      <c r="AB183" s="168">
        <v>0</v>
      </c>
      <c r="AC183" s="168">
        <v>0</v>
      </c>
      <c r="AD183" s="88">
        <v>1</v>
      </c>
      <c r="AE183" s="88">
        <v>0</v>
      </c>
      <c r="AF183" s="88">
        <v>0</v>
      </c>
      <c r="AG183" s="80">
        <v>0</v>
      </c>
      <c r="AH183" s="89">
        <f t="shared" si="128"/>
        <v>2</v>
      </c>
      <c r="AI183" s="13">
        <f t="shared" si="129"/>
        <v>171.3</v>
      </c>
      <c r="AJ183" s="13">
        <f t="shared" si="130"/>
        <v>113</v>
      </c>
      <c r="AK183" s="18">
        <v>0</v>
      </c>
      <c r="AL183" s="13">
        <v>113</v>
      </c>
      <c r="AM183" s="50">
        <f t="shared" si="131"/>
        <v>5.1390000000000011</v>
      </c>
      <c r="AN183" s="104">
        <f t="shared" si="132"/>
        <v>1.5417000000000005</v>
      </c>
      <c r="AO183" s="102">
        <f t="shared" si="133"/>
        <v>0.87363000000000013</v>
      </c>
      <c r="AP183" s="159">
        <f t="shared" si="134"/>
        <v>34.03385872737887</v>
      </c>
      <c r="AQ183" s="18">
        <f t="shared" si="135"/>
        <v>3</v>
      </c>
      <c r="AR183" s="117">
        <f t="shared" si="136"/>
        <v>3</v>
      </c>
      <c r="AS183" s="19">
        <f t="shared" si="137"/>
        <v>65.96614127262113</v>
      </c>
      <c r="AT183" s="107">
        <f t="shared" si="138"/>
        <v>69.09026888604356</v>
      </c>
      <c r="AU183" s="100">
        <f t="shared" si="139"/>
        <v>9.1457837936711179</v>
      </c>
      <c r="AV183" s="277">
        <f t="shared" si="140"/>
        <v>18.291567587342236</v>
      </c>
      <c r="AW183" s="48">
        <f t="shared" si="141"/>
        <v>73.525117383010809</v>
      </c>
      <c r="AX183" s="18">
        <f t="shared" si="142"/>
        <v>5</v>
      </c>
      <c r="AY183" s="117">
        <f t="shared" si="143"/>
        <v>8</v>
      </c>
      <c r="AZ183" s="151">
        <v>1</v>
      </c>
      <c r="BA183" s="21">
        <f t="shared" si="144"/>
        <v>9.1457837936711179</v>
      </c>
      <c r="BB183" s="155">
        <v>0</v>
      </c>
      <c r="BC183" s="36"/>
      <c r="BD183" s="20">
        <v>3</v>
      </c>
      <c r="BE183" s="20">
        <f t="shared" si="145"/>
        <v>24</v>
      </c>
      <c r="BF183" s="20">
        <v>27</v>
      </c>
      <c r="BG183" s="20">
        <f t="shared" si="146"/>
        <v>216</v>
      </c>
      <c r="BH183" s="20">
        <v>0</v>
      </c>
      <c r="BI183" s="20">
        <v>8</v>
      </c>
      <c r="BJ183" s="20">
        <v>5</v>
      </c>
      <c r="BK183" s="20">
        <v>0</v>
      </c>
      <c r="BL183" s="20" t="s">
        <v>308</v>
      </c>
      <c r="BM183" s="20" t="s">
        <v>357</v>
      </c>
      <c r="BN183" s="71">
        <f t="shared" si="147"/>
        <v>26</v>
      </c>
      <c r="BO183" s="123">
        <f t="shared" si="148"/>
        <v>22</v>
      </c>
      <c r="BP183" s="71">
        <f t="shared" si="149"/>
        <v>17</v>
      </c>
      <c r="BQ183" s="138">
        <v>35</v>
      </c>
      <c r="BR183" s="138">
        <v>67</v>
      </c>
      <c r="BS183" s="62"/>
      <c r="BT183" s="62"/>
      <c r="BU183" s="62"/>
    </row>
    <row r="184" spans="1:73" s="63" customFormat="1" ht="19.5" thickBot="1" x14ac:dyDescent="0.35">
      <c r="A184" s="67" t="s">
        <v>2</v>
      </c>
      <c r="B184" s="67" t="s">
        <v>36</v>
      </c>
      <c r="C184" s="129" t="s">
        <v>47</v>
      </c>
      <c r="D184" s="331">
        <v>7797</v>
      </c>
      <c r="E184" s="148"/>
      <c r="F184" s="16">
        <v>146.5</v>
      </c>
      <c r="G184" s="18">
        <f t="shared" si="125"/>
        <v>10</v>
      </c>
      <c r="H184" s="117">
        <f t="shared" si="126"/>
        <v>3</v>
      </c>
      <c r="I184" s="68" t="s">
        <v>284</v>
      </c>
      <c r="J184" s="69">
        <f t="shared" si="127"/>
        <v>5</v>
      </c>
      <c r="K184" s="26">
        <v>1</v>
      </c>
      <c r="L184" s="26">
        <v>0</v>
      </c>
      <c r="M184" s="26">
        <v>0</v>
      </c>
      <c r="N184" s="26">
        <v>0</v>
      </c>
      <c r="O184" s="26">
        <v>0</v>
      </c>
      <c r="P184" s="26">
        <v>0</v>
      </c>
      <c r="Q184" s="26">
        <v>0</v>
      </c>
      <c r="R184" s="17">
        <v>0</v>
      </c>
      <c r="S184" s="26">
        <v>0</v>
      </c>
      <c r="T184" s="26">
        <v>0</v>
      </c>
      <c r="U184" s="26">
        <v>0</v>
      </c>
      <c r="V184" s="157">
        <v>4560</v>
      </c>
      <c r="W184" s="157">
        <v>4560</v>
      </c>
      <c r="X184" s="84">
        <v>1</v>
      </c>
      <c r="Y184" s="84">
        <v>0</v>
      </c>
      <c r="Z184" s="84">
        <v>0</v>
      </c>
      <c r="AA184" s="168">
        <v>0</v>
      </c>
      <c r="AB184" s="168">
        <v>0</v>
      </c>
      <c r="AC184" s="168">
        <v>0</v>
      </c>
      <c r="AD184" s="88">
        <v>0</v>
      </c>
      <c r="AE184" s="88">
        <v>0</v>
      </c>
      <c r="AF184" s="88">
        <v>0</v>
      </c>
      <c r="AG184" s="80">
        <v>0</v>
      </c>
      <c r="AH184" s="89">
        <f t="shared" si="128"/>
        <v>1</v>
      </c>
      <c r="AI184" s="13">
        <f t="shared" si="129"/>
        <v>136.80000000000001</v>
      </c>
      <c r="AJ184" s="13">
        <f t="shared" si="130"/>
        <v>91</v>
      </c>
      <c r="AK184" s="18">
        <v>0</v>
      </c>
      <c r="AL184" s="13">
        <v>91</v>
      </c>
      <c r="AM184" s="50">
        <f t="shared" si="131"/>
        <v>4.1040000000000001</v>
      </c>
      <c r="AN184" s="104">
        <f t="shared" si="132"/>
        <v>1.2312000000000001</v>
      </c>
      <c r="AO184" s="102">
        <f t="shared" si="133"/>
        <v>0.69767999999999997</v>
      </c>
      <c r="AP184" s="159">
        <f t="shared" si="134"/>
        <v>33.479532163742697</v>
      </c>
      <c r="AQ184" s="18">
        <f t="shared" si="135"/>
        <v>3</v>
      </c>
      <c r="AR184" s="117">
        <f t="shared" si="136"/>
        <v>3</v>
      </c>
      <c r="AS184" s="19">
        <f t="shared" si="137"/>
        <v>66.520467836257296</v>
      </c>
      <c r="AT184" s="107">
        <f t="shared" si="138"/>
        <v>77.374374759522908</v>
      </c>
      <c r="AU184" s="100">
        <f t="shared" si="139"/>
        <v>12.825445684237527</v>
      </c>
      <c r="AV184" s="277">
        <f t="shared" si="140"/>
        <v>12.825445684237527</v>
      </c>
      <c r="AW184" s="48">
        <f t="shared" si="141"/>
        <v>83.424168887828046</v>
      </c>
      <c r="AX184" s="18">
        <f t="shared" si="142"/>
        <v>8</v>
      </c>
      <c r="AY184" s="117">
        <f t="shared" si="143"/>
        <v>20</v>
      </c>
      <c r="AZ184" s="151">
        <v>0</v>
      </c>
      <c r="BA184" s="21">
        <f t="shared" si="144"/>
        <v>0</v>
      </c>
      <c r="BB184" s="20">
        <v>1</v>
      </c>
      <c r="BC184" s="36"/>
      <c r="BD184" s="20">
        <v>1</v>
      </c>
      <c r="BE184" s="20">
        <f t="shared" si="145"/>
        <v>8</v>
      </c>
      <c r="BF184" s="20">
        <v>2</v>
      </c>
      <c r="BG184" s="20">
        <f t="shared" si="146"/>
        <v>16</v>
      </c>
      <c r="BH184" s="20">
        <v>1</v>
      </c>
      <c r="BI184" s="20">
        <v>8</v>
      </c>
      <c r="BJ184" s="20">
        <v>10</v>
      </c>
      <c r="BK184" s="20">
        <v>0</v>
      </c>
      <c r="BL184" s="20" t="s">
        <v>356</v>
      </c>
      <c r="BM184" s="20" t="s">
        <v>357</v>
      </c>
      <c r="BN184" s="70">
        <f t="shared" si="147"/>
        <v>36</v>
      </c>
      <c r="BO184" s="120">
        <f t="shared" si="148"/>
        <v>41</v>
      </c>
      <c r="BP184" s="71">
        <f t="shared" si="149"/>
        <v>31</v>
      </c>
      <c r="BQ184" s="138">
        <v>43</v>
      </c>
      <c r="BR184" s="138">
        <v>71</v>
      </c>
      <c r="BS184" s="62"/>
      <c r="BT184" s="62"/>
      <c r="BU184" s="62"/>
    </row>
    <row r="185" spans="1:73" s="63" customFormat="1" ht="19.5" thickBot="1" x14ac:dyDescent="0.35">
      <c r="A185" s="67" t="s">
        <v>2</v>
      </c>
      <c r="B185" s="67" t="s">
        <v>36</v>
      </c>
      <c r="C185" s="129" t="s">
        <v>45</v>
      </c>
      <c r="D185" s="331">
        <v>57850</v>
      </c>
      <c r="E185" s="148"/>
      <c r="F185" s="16">
        <v>380.4</v>
      </c>
      <c r="G185" s="18">
        <f t="shared" si="125"/>
        <v>10</v>
      </c>
      <c r="H185" s="117">
        <f t="shared" si="126"/>
        <v>3</v>
      </c>
      <c r="I185" s="68" t="s">
        <v>285</v>
      </c>
      <c r="J185" s="69">
        <f t="shared" si="127"/>
        <v>3</v>
      </c>
      <c r="K185" s="26">
        <v>3</v>
      </c>
      <c r="L185" s="26">
        <v>1</v>
      </c>
      <c r="M185" s="26">
        <v>2</v>
      </c>
      <c r="N185" s="26">
        <v>1</v>
      </c>
      <c r="O185" s="26">
        <v>1</v>
      </c>
      <c r="P185" s="26">
        <v>0</v>
      </c>
      <c r="Q185" s="26">
        <v>0</v>
      </c>
      <c r="R185" s="17">
        <v>0</v>
      </c>
      <c r="S185" s="26">
        <v>0</v>
      </c>
      <c r="T185" s="26">
        <v>1</v>
      </c>
      <c r="U185" s="26">
        <v>0</v>
      </c>
      <c r="V185" s="157">
        <v>33872</v>
      </c>
      <c r="W185" s="157">
        <v>33872</v>
      </c>
      <c r="X185" s="84">
        <v>4</v>
      </c>
      <c r="Y185" s="84">
        <v>0</v>
      </c>
      <c r="Z185" s="84">
        <v>176</v>
      </c>
      <c r="AA185" s="168">
        <v>2</v>
      </c>
      <c r="AB185" s="168">
        <v>0</v>
      </c>
      <c r="AC185" s="168">
        <v>1</v>
      </c>
      <c r="AD185" s="88">
        <v>2</v>
      </c>
      <c r="AE185" s="88">
        <v>0</v>
      </c>
      <c r="AF185" s="88">
        <v>4</v>
      </c>
      <c r="AG185" s="80">
        <v>22</v>
      </c>
      <c r="AH185" s="89">
        <f t="shared" si="128"/>
        <v>211</v>
      </c>
      <c r="AI185" s="13">
        <f t="shared" si="129"/>
        <v>1016.16</v>
      </c>
      <c r="AJ185" s="13">
        <f t="shared" si="130"/>
        <v>682</v>
      </c>
      <c r="AK185" s="18">
        <v>145</v>
      </c>
      <c r="AL185" s="13">
        <v>537</v>
      </c>
      <c r="AM185" s="50">
        <f t="shared" si="131"/>
        <v>30.4848</v>
      </c>
      <c r="AN185" s="104">
        <f t="shared" si="132"/>
        <v>9.1454400000000007</v>
      </c>
      <c r="AO185" s="102">
        <f t="shared" si="133"/>
        <v>5.1824159999999999</v>
      </c>
      <c r="AP185" s="159">
        <f t="shared" si="134"/>
        <v>32.884585104707917</v>
      </c>
      <c r="AQ185" s="18">
        <f t="shared" si="135"/>
        <v>3</v>
      </c>
      <c r="AR185" s="117">
        <f t="shared" si="136"/>
        <v>3</v>
      </c>
      <c r="AS185" s="19">
        <f t="shared" si="137"/>
        <v>67.115414895292076</v>
      </c>
      <c r="AT185" s="107">
        <f t="shared" si="138"/>
        <v>77.463536732929995</v>
      </c>
      <c r="AU185" s="100">
        <f t="shared" si="139"/>
        <v>311.1495246326707</v>
      </c>
      <c r="AV185" s="128">
        <f t="shared" si="140"/>
        <v>364.73638720829734</v>
      </c>
      <c r="AW185" s="48">
        <f t="shared" si="141"/>
        <v>-370.84912797848892</v>
      </c>
      <c r="AX185" s="18">
        <f t="shared" si="142"/>
        <v>0</v>
      </c>
      <c r="AY185" s="117">
        <f t="shared" si="143"/>
        <v>0</v>
      </c>
      <c r="AZ185" s="151">
        <v>9</v>
      </c>
      <c r="BA185" s="21">
        <f t="shared" si="144"/>
        <v>15.557476231633533</v>
      </c>
      <c r="BB185" s="20">
        <v>1</v>
      </c>
      <c r="BC185" s="36"/>
      <c r="BD185" s="20">
        <v>19</v>
      </c>
      <c r="BE185" s="20">
        <f t="shared" si="145"/>
        <v>152</v>
      </c>
      <c r="BF185" s="20">
        <v>11</v>
      </c>
      <c r="BG185" s="20">
        <f t="shared" si="146"/>
        <v>88</v>
      </c>
      <c r="BH185" s="20">
        <v>2</v>
      </c>
      <c r="BI185" s="20">
        <v>17</v>
      </c>
      <c r="BJ185" s="20">
        <v>5</v>
      </c>
      <c r="BK185" s="20">
        <v>15</v>
      </c>
      <c r="BL185" s="20" t="s">
        <v>356</v>
      </c>
      <c r="BM185" s="20" t="s">
        <v>357</v>
      </c>
      <c r="BN185" s="113">
        <f t="shared" si="147"/>
        <v>21</v>
      </c>
      <c r="BO185" s="139">
        <f t="shared" si="148"/>
        <v>14</v>
      </c>
      <c r="BP185" s="116">
        <f t="shared" si="149"/>
        <v>24</v>
      </c>
      <c r="BQ185" s="137">
        <v>374</v>
      </c>
      <c r="BR185" s="137">
        <v>559</v>
      </c>
    </row>
    <row r="186" spans="1:73" s="63" customFormat="1" ht="19.5" thickBot="1" x14ac:dyDescent="0.35">
      <c r="A186" s="67" t="s">
        <v>2</v>
      </c>
      <c r="B186" s="67" t="s">
        <v>36</v>
      </c>
      <c r="C186" s="129" t="s">
        <v>42</v>
      </c>
      <c r="D186" s="331">
        <v>138130</v>
      </c>
      <c r="E186" s="148"/>
      <c r="F186" s="23">
        <v>1196.9000000000001</v>
      </c>
      <c r="G186" s="18">
        <f t="shared" si="125"/>
        <v>10</v>
      </c>
      <c r="H186" s="117">
        <f t="shared" si="126"/>
        <v>8</v>
      </c>
      <c r="I186" s="68" t="s">
        <v>285</v>
      </c>
      <c r="J186" s="69">
        <f t="shared" si="127"/>
        <v>3</v>
      </c>
      <c r="K186" s="26">
        <v>3</v>
      </c>
      <c r="L186" s="26">
        <v>2</v>
      </c>
      <c r="M186" s="26">
        <v>4</v>
      </c>
      <c r="N186" s="26">
        <v>1</v>
      </c>
      <c r="O186" s="26">
        <v>0</v>
      </c>
      <c r="P186" s="26">
        <v>0</v>
      </c>
      <c r="Q186" s="26">
        <v>0</v>
      </c>
      <c r="R186" s="17">
        <v>1</v>
      </c>
      <c r="S186" s="26">
        <v>0</v>
      </c>
      <c r="T186" s="26">
        <v>1</v>
      </c>
      <c r="U186" s="26">
        <v>0</v>
      </c>
      <c r="V186" s="157">
        <v>57403</v>
      </c>
      <c r="W186" s="157">
        <v>57403</v>
      </c>
      <c r="X186" s="84">
        <v>7</v>
      </c>
      <c r="Y186" s="84">
        <v>40</v>
      </c>
      <c r="Z186" s="84">
        <v>0</v>
      </c>
      <c r="AA186" s="168">
        <v>4</v>
      </c>
      <c r="AB186" s="168">
        <v>0</v>
      </c>
      <c r="AC186" s="168">
        <v>0</v>
      </c>
      <c r="AD186" s="88">
        <v>6</v>
      </c>
      <c r="AE186" s="88">
        <v>8</v>
      </c>
      <c r="AF186" s="88">
        <v>0</v>
      </c>
      <c r="AG186" s="80">
        <v>0</v>
      </c>
      <c r="AH186" s="89">
        <f t="shared" si="128"/>
        <v>65</v>
      </c>
      <c r="AI186" s="13">
        <f t="shared" si="129"/>
        <v>1722.09</v>
      </c>
      <c r="AJ186" s="13">
        <f t="shared" si="130"/>
        <v>1167</v>
      </c>
      <c r="AK186" s="18">
        <v>31</v>
      </c>
      <c r="AL186" s="13">
        <v>1136</v>
      </c>
      <c r="AM186" s="50">
        <f t="shared" si="131"/>
        <v>51.662699999999994</v>
      </c>
      <c r="AN186" s="104">
        <f t="shared" si="132"/>
        <v>15.498809999999999</v>
      </c>
      <c r="AO186" s="102">
        <f t="shared" si="133"/>
        <v>8.7826589999999989</v>
      </c>
      <c r="AP186" s="159">
        <f t="shared" si="134"/>
        <v>32.233506959566569</v>
      </c>
      <c r="AQ186" s="18">
        <f t="shared" si="135"/>
        <v>3</v>
      </c>
      <c r="AR186" s="117">
        <f t="shared" si="136"/>
        <v>3</v>
      </c>
      <c r="AS186" s="19">
        <f t="shared" si="137"/>
        <v>67.766493040433431</v>
      </c>
      <c r="AT186" s="107">
        <f t="shared" si="138"/>
        <v>54.980213566929692</v>
      </c>
      <c r="AU186" s="100">
        <f t="shared" si="139"/>
        <v>34.025917613842033</v>
      </c>
      <c r="AV186" s="128">
        <f t="shared" si="140"/>
        <v>47.05712010424962</v>
      </c>
      <c r="AW186" s="48">
        <f t="shared" si="141"/>
        <v>14.410808814038093</v>
      </c>
      <c r="AX186" s="18">
        <f t="shared" si="142"/>
        <v>3</v>
      </c>
      <c r="AY186" s="117">
        <f t="shared" si="143"/>
        <v>3</v>
      </c>
      <c r="AZ186" s="151">
        <v>29</v>
      </c>
      <c r="BA186" s="21">
        <f t="shared" si="144"/>
        <v>20.994715123434446</v>
      </c>
      <c r="BB186" s="20">
        <v>2</v>
      </c>
      <c r="BC186" s="36"/>
      <c r="BD186" s="20">
        <v>38</v>
      </c>
      <c r="BE186" s="20">
        <f t="shared" si="145"/>
        <v>304</v>
      </c>
      <c r="BF186" s="20">
        <v>16</v>
      </c>
      <c r="BG186" s="20">
        <f t="shared" si="146"/>
        <v>128</v>
      </c>
      <c r="BH186" s="20">
        <v>7</v>
      </c>
      <c r="BI186" s="20">
        <v>11</v>
      </c>
      <c r="BJ186" s="20">
        <v>10</v>
      </c>
      <c r="BK186" s="20">
        <v>0</v>
      </c>
      <c r="BL186" s="20" t="s">
        <v>356</v>
      </c>
      <c r="BM186" s="20" t="s">
        <v>357</v>
      </c>
      <c r="BN186" s="71">
        <f t="shared" si="147"/>
        <v>29</v>
      </c>
      <c r="BO186" s="123">
        <f t="shared" si="148"/>
        <v>27</v>
      </c>
      <c r="BP186" s="71">
        <f t="shared" si="149"/>
        <v>17</v>
      </c>
      <c r="BQ186" s="138">
        <v>555</v>
      </c>
      <c r="BR186" s="138">
        <v>846</v>
      </c>
      <c r="BS186" s="62"/>
      <c r="BT186" s="62"/>
      <c r="BU186" s="62"/>
    </row>
    <row r="187" spans="1:73" s="63" customFormat="1" ht="19.5" thickBot="1" x14ac:dyDescent="0.35">
      <c r="A187" s="67" t="s">
        <v>79</v>
      </c>
      <c r="B187" s="67" t="s">
        <v>93</v>
      </c>
      <c r="C187" s="129" t="s">
        <v>105</v>
      </c>
      <c r="D187" s="331">
        <v>270959</v>
      </c>
      <c r="E187" s="148"/>
      <c r="F187" s="16">
        <v>660.2</v>
      </c>
      <c r="G187" s="18">
        <f t="shared" si="125"/>
        <v>10</v>
      </c>
      <c r="H187" s="117">
        <f t="shared" si="126"/>
        <v>5</v>
      </c>
      <c r="I187" s="68" t="s">
        <v>285</v>
      </c>
      <c r="J187" s="69">
        <f t="shared" si="127"/>
        <v>3</v>
      </c>
      <c r="K187" s="17">
        <v>11</v>
      </c>
      <c r="L187" s="17">
        <v>5</v>
      </c>
      <c r="M187" s="17">
        <v>6</v>
      </c>
      <c r="N187" s="17">
        <v>1</v>
      </c>
      <c r="O187" s="17">
        <v>3</v>
      </c>
      <c r="P187" s="17">
        <v>0</v>
      </c>
      <c r="Q187" s="17">
        <v>0</v>
      </c>
      <c r="R187" s="17">
        <v>2</v>
      </c>
      <c r="S187" s="17">
        <v>0</v>
      </c>
      <c r="T187" s="17">
        <v>0</v>
      </c>
      <c r="U187" s="17">
        <v>0</v>
      </c>
      <c r="V187" s="157">
        <v>181188</v>
      </c>
      <c r="W187" s="157">
        <v>181188</v>
      </c>
      <c r="X187" s="84">
        <v>45</v>
      </c>
      <c r="Y187" s="84">
        <v>20</v>
      </c>
      <c r="Z187" s="84">
        <v>64</v>
      </c>
      <c r="AA187" s="168">
        <v>28</v>
      </c>
      <c r="AB187" s="168">
        <v>1</v>
      </c>
      <c r="AC187" s="168">
        <v>0</v>
      </c>
      <c r="AD187" s="88">
        <v>19</v>
      </c>
      <c r="AE187" s="88">
        <v>6</v>
      </c>
      <c r="AF187" s="88">
        <v>5</v>
      </c>
      <c r="AG187" s="80">
        <v>8</v>
      </c>
      <c r="AH187" s="89">
        <f t="shared" si="128"/>
        <v>196</v>
      </c>
      <c r="AI187" s="13">
        <f t="shared" si="129"/>
        <v>5435.64</v>
      </c>
      <c r="AJ187" s="13">
        <f t="shared" si="130"/>
        <v>3721</v>
      </c>
      <c r="AK187" s="18">
        <v>128</v>
      </c>
      <c r="AL187" s="13">
        <v>3593</v>
      </c>
      <c r="AM187" s="50">
        <f t="shared" si="131"/>
        <v>163.06920000000002</v>
      </c>
      <c r="AN187" s="104">
        <f t="shared" si="132"/>
        <v>48.920760000000008</v>
      </c>
      <c r="AO187" s="102">
        <f t="shared" si="133"/>
        <v>27.721764000000004</v>
      </c>
      <c r="AP187" s="159">
        <f t="shared" si="134"/>
        <v>31.544399555526127</v>
      </c>
      <c r="AQ187" s="18">
        <f t="shared" si="135"/>
        <v>3</v>
      </c>
      <c r="AR187" s="117">
        <f t="shared" si="136"/>
        <v>3</v>
      </c>
      <c r="AS187" s="19">
        <f t="shared" si="137"/>
        <v>68.455600444473873</v>
      </c>
      <c r="AT187" s="107">
        <f t="shared" si="138"/>
        <v>88.467895142807592</v>
      </c>
      <c r="AU187" s="100">
        <f t="shared" si="139"/>
        <v>47.608678803804267</v>
      </c>
      <c r="AV187" s="128">
        <f t="shared" si="140"/>
        <v>72.335667019733606</v>
      </c>
      <c r="AW187" s="48">
        <f t="shared" si="141"/>
        <v>18.235121449462373</v>
      </c>
      <c r="AX187" s="18">
        <f t="shared" si="142"/>
        <v>3</v>
      </c>
      <c r="AY187" s="117">
        <f t="shared" si="143"/>
        <v>3</v>
      </c>
      <c r="AZ187" s="151">
        <v>67</v>
      </c>
      <c r="BA187" s="21">
        <f t="shared" si="144"/>
        <v>24.726988215929346</v>
      </c>
      <c r="BB187" s="155">
        <v>6</v>
      </c>
      <c r="BC187" s="36"/>
      <c r="BD187" s="20">
        <v>562</v>
      </c>
      <c r="BE187" s="20">
        <f t="shared" si="145"/>
        <v>4496</v>
      </c>
      <c r="BF187" s="20">
        <v>509</v>
      </c>
      <c r="BG187" s="20">
        <f t="shared" si="146"/>
        <v>4072</v>
      </c>
      <c r="BH187" s="20">
        <v>10</v>
      </c>
      <c r="BI187" s="20">
        <v>7</v>
      </c>
      <c r="BJ187" s="20">
        <v>10</v>
      </c>
      <c r="BK187" s="20">
        <v>15</v>
      </c>
      <c r="BL187" s="20" t="s">
        <v>308</v>
      </c>
      <c r="BM187" s="20" t="s">
        <v>357</v>
      </c>
      <c r="BN187" s="71">
        <f t="shared" si="147"/>
        <v>29</v>
      </c>
      <c r="BO187" s="123">
        <f t="shared" si="148"/>
        <v>24</v>
      </c>
      <c r="BP187" s="71">
        <f t="shared" si="149"/>
        <v>29</v>
      </c>
      <c r="BQ187" s="138">
        <v>1980</v>
      </c>
      <c r="BR187" s="138">
        <v>3224</v>
      </c>
      <c r="BS187" s="62"/>
      <c r="BT187" s="62"/>
      <c r="BU187" s="62"/>
    </row>
    <row r="188" spans="1:73" s="63" customFormat="1" x14ac:dyDescent="0.3">
      <c r="A188" s="67" t="s">
        <v>216</v>
      </c>
      <c r="B188" s="67" t="s">
        <v>222</v>
      </c>
      <c r="C188" s="175" t="s">
        <v>274</v>
      </c>
      <c r="D188" s="331">
        <v>60646</v>
      </c>
      <c r="E188" s="148"/>
      <c r="F188" s="20">
        <v>204</v>
      </c>
      <c r="G188" s="18">
        <f t="shared" si="125"/>
        <v>10</v>
      </c>
      <c r="H188" s="117">
        <f t="shared" si="126"/>
        <v>3</v>
      </c>
      <c r="I188" s="68" t="s">
        <v>284</v>
      </c>
      <c r="J188" s="69">
        <f t="shared" si="127"/>
        <v>5</v>
      </c>
      <c r="K188" s="17">
        <v>4</v>
      </c>
      <c r="L188" s="17">
        <v>1</v>
      </c>
      <c r="M188" s="17">
        <v>1</v>
      </c>
      <c r="N188" s="17">
        <v>1</v>
      </c>
      <c r="O188" s="17">
        <v>1</v>
      </c>
      <c r="P188" s="17">
        <v>1</v>
      </c>
      <c r="Q188" s="17">
        <v>0</v>
      </c>
      <c r="R188" s="17">
        <v>0</v>
      </c>
      <c r="S188" s="17">
        <v>0</v>
      </c>
      <c r="T188" s="17">
        <v>0</v>
      </c>
      <c r="U188" s="17">
        <v>0</v>
      </c>
      <c r="V188" s="157">
        <v>56098</v>
      </c>
      <c r="W188" s="157">
        <v>56098</v>
      </c>
      <c r="X188" s="84">
        <v>8</v>
      </c>
      <c r="Y188" s="84">
        <v>0</v>
      </c>
      <c r="Z188" s="84">
        <v>37</v>
      </c>
      <c r="AA188" s="205">
        <v>1</v>
      </c>
      <c r="AB188" s="205">
        <v>0</v>
      </c>
      <c r="AC188" s="205">
        <v>0</v>
      </c>
      <c r="AD188" s="88">
        <v>4</v>
      </c>
      <c r="AE188" s="88">
        <v>0</v>
      </c>
      <c r="AF188" s="88">
        <v>4</v>
      </c>
      <c r="AG188" s="80">
        <v>4</v>
      </c>
      <c r="AH188" s="89">
        <f t="shared" si="128"/>
        <v>58</v>
      </c>
      <c r="AI188" s="13">
        <f t="shared" si="129"/>
        <v>1682.94</v>
      </c>
      <c r="AJ188" s="13">
        <f t="shared" si="130"/>
        <v>1338</v>
      </c>
      <c r="AK188" s="18">
        <v>57</v>
      </c>
      <c r="AL188" s="13">
        <v>1281</v>
      </c>
      <c r="AM188" s="50">
        <f t="shared" si="131"/>
        <v>50.488199999999999</v>
      </c>
      <c r="AN188" s="104">
        <f t="shared" si="132"/>
        <v>15.146459999999999</v>
      </c>
      <c r="AO188" s="102">
        <f t="shared" si="133"/>
        <v>8.5829939999999993</v>
      </c>
      <c r="AP188" s="159">
        <f t="shared" si="134"/>
        <v>20.496274376983141</v>
      </c>
      <c r="AQ188" s="18">
        <f t="shared" si="135"/>
        <v>3</v>
      </c>
      <c r="AR188" s="117">
        <f t="shared" si="136"/>
        <v>3</v>
      </c>
      <c r="AS188" s="19">
        <f t="shared" si="137"/>
        <v>79.503725623016862</v>
      </c>
      <c r="AT188" s="107">
        <f t="shared" si="138"/>
        <v>122.37848168057249</v>
      </c>
      <c r="AU188" s="100">
        <f t="shared" si="139"/>
        <v>74.201101474128549</v>
      </c>
      <c r="AV188" s="128">
        <f t="shared" si="140"/>
        <v>95.636975233321238</v>
      </c>
      <c r="AW188" s="48">
        <f t="shared" si="141"/>
        <v>21.851477547377065</v>
      </c>
      <c r="AX188" s="18">
        <f t="shared" si="142"/>
        <v>3</v>
      </c>
      <c r="AY188" s="117">
        <f t="shared" si="143"/>
        <v>3</v>
      </c>
      <c r="AZ188" s="151">
        <v>5</v>
      </c>
      <c r="BA188" s="21">
        <f t="shared" si="144"/>
        <v>8.2445668304587283</v>
      </c>
      <c r="BB188" s="28">
        <v>1</v>
      </c>
      <c r="BC188" s="37"/>
      <c r="BD188" s="28">
        <v>11</v>
      </c>
      <c r="BE188" s="20">
        <f t="shared" si="145"/>
        <v>88</v>
      </c>
      <c r="BF188" s="28">
        <v>9</v>
      </c>
      <c r="BG188" s="20">
        <f t="shared" si="146"/>
        <v>72</v>
      </c>
      <c r="BH188" s="28">
        <v>2</v>
      </c>
      <c r="BI188" s="28">
        <v>15</v>
      </c>
      <c r="BJ188" s="28">
        <v>5</v>
      </c>
      <c r="BK188" s="20">
        <v>15</v>
      </c>
      <c r="BL188" s="28" t="s">
        <v>308</v>
      </c>
      <c r="BM188" s="28" t="s">
        <v>308</v>
      </c>
      <c r="BN188" s="71">
        <f t="shared" si="147"/>
        <v>26</v>
      </c>
      <c r="BO188" s="123">
        <f t="shared" si="148"/>
        <v>19</v>
      </c>
      <c r="BP188" s="71">
        <f t="shared" si="149"/>
        <v>29</v>
      </c>
      <c r="BQ188" s="138">
        <v>45</v>
      </c>
      <c r="BR188" s="138">
        <v>799</v>
      </c>
    </row>
    <row r="189" spans="1:73" s="63" customFormat="1" x14ac:dyDescent="0.3">
      <c r="A189" s="67" t="s">
        <v>2</v>
      </c>
      <c r="B189" s="67" t="s">
        <v>3</v>
      </c>
      <c r="C189" s="175" t="s">
        <v>5</v>
      </c>
      <c r="D189" s="331">
        <v>31077</v>
      </c>
      <c r="E189" s="148"/>
      <c r="F189" s="16">
        <v>237.7</v>
      </c>
      <c r="G189" s="18">
        <f t="shared" si="125"/>
        <v>10</v>
      </c>
      <c r="H189" s="117">
        <f t="shared" si="126"/>
        <v>3</v>
      </c>
      <c r="I189" s="68" t="s">
        <v>284</v>
      </c>
      <c r="J189" s="69">
        <f t="shared" si="127"/>
        <v>5</v>
      </c>
      <c r="K189" s="24">
        <v>5</v>
      </c>
      <c r="L189" s="24">
        <v>3</v>
      </c>
      <c r="M189" s="24">
        <v>2</v>
      </c>
      <c r="N189" s="24">
        <v>1</v>
      </c>
      <c r="O189" s="24">
        <v>1</v>
      </c>
      <c r="P189" s="24">
        <v>0</v>
      </c>
      <c r="Q189" s="24">
        <v>0</v>
      </c>
      <c r="R189" s="17">
        <v>1</v>
      </c>
      <c r="S189" s="24">
        <v>0</v>
      </c>
      <c r="T189" s="24">
        <v>0</v>
      </c>
      <c r="U189" s="24">
        <v>0</v>
      </c>
      <c r="V189" s="157">
        <v>39527</v>
      </c>
      <c r="W189" s="157">
        <v>39527</v>
      </c>
      <c r="X189" s="199">
        <v>14</v>
      </c>
      <c r="Y189" s="199">
        <v>41</v>
      </c>
      <c r="Z189" s="199">
        <v>85</v>
      </c>
      <c r="AA189" s="210">
        <v>1</v>
      </c>
      <c r="AB189" s="210">
        <v>0</v>
      </c>
      <c r="AC189" s="210">
        <v>1</v>
      </c>
      <c r="AD189" s="216">
        <v>1</v>
      </c>
      <c r="AE189" s="216">
        <v>2</v>
      </c>
      <c r="AF189" s="216">
        <v>1</v>
      </c>
      <c r="AG189" s="224">
        <v>21</v>
      </c>
      <c r="AH189" s="89">
        <f t="shared" si="128"/>
        <v>167</v>
      </c>
      <c r="AI189" s="13">
        <f t="shared" si="129"/>
        <v>1185.81</v>
      </c>
      <c r="AJ189" s="13">
        <f t="shared" si="130"/>
        <v>1128</v>
      </c>
      <c r="AK189" s="18">
        <v>126</v>
      </c>
      <c r="AL189" s="13">
        <v>1002</v>
      </c>
      <c r="AM189" s="50">
        <f t="shared" si="131"/>
        <v>35.574300000000001</v>
      </c>
      <c r="AN189" s="104">
        <f t="shared" si="132"/>
        <v>10.67229</v>
      </c>
      <c r="AO189" s="102">
        <f t="shared" si="133"/>
        <v>6.047631</v>
      </c>
      <c r="AP189" s="159">
        <f t="shared" si="134"/>
        <v>4.8751486325802569</v>
      </c>
      <c r="AQ189" s="18">
        <f t="shared" si="135"/>
        <v>0</v>
      </c>
      <c r="AR189" s="117">
        <f t="shared" si="136"/>
        <v>0</v>
      </c>
      <c r="AS189" s="19">
        <f t="shared" si="137"/>
        <v>95.124851367419737</v>
      </c>
      <c r="AT189" s="107">
        <f t="shared" si="138"/>
        <v>168.27306689834927</v>
      </c>
      <c r="AU189" s="100">
        <f t="shared" si="139"/>
        <v>450.49393442095442</v>
      </c>
      <c r="AV189" s="128">
        <f t="shared" si="140"/>
        <v>537.37490748785274</v>
      </c>
      <c r="AW189" s="48">
        <f t="shared" si="141"/>
        <v>-219.34695040203388</v>
      </c>
      <c r="AX189" s="18">
        <f t="shared" si="142"/>
        <v>0</v>
      </c>
      <c r="AY189" s="117">
        <f t="shared" si="143"/>
        <v>0</v>
      </c>
      <c r="AZ189" s="151">
        <v>4</v>
      </c>
      <c r="BA189" s="21">
        <f t="shared" si="144"/>
        <v>12.871255269170126</v>
      </c>
      <c r="BB189" s="20">
        <v>1</v>
      </c>
      <c r="BC189" s="36"/>
      <c r="BD189" s="20">
        <v>7</v>
      </c>
      <c r="BE189" s="20">
        <f t="shared" si="145"/>
        <v>56</v>
      </c>
      <c r="BF189" s="20">
        <v>14</v>
      </c>
      <c r="BG189" s="20">
        <f t="shared" si="146"/>
        <v>112</v>
      </c>
      <c r="BH189" s="20">
        <v>2</v>
      </c>
      <c r="BI189" s="20">
        <v>13</v>
      </c>
      <c r="BJ189" s="20">
        <v>5</v>
      </c>
      <c r="BK189" s="20">
        <v>15</v>
      </c>
      <c r="BL189" s="20" t="s">
        <v>356</v>
      </c>
      <c r="BM189" s="20" t="s">
        <v>357</v>
      </c>
      <c r="BN189" s="76">
        <f t="shared" si="147"/>
        <v>20</v>
      </c>
      <c r="BO189" s="122">
        <f t="shared" si="148"/>
        <v>13</v>
      </c>
      <c r="BP189" s="71">
        <f t="shared" si="149"/>
        <v>23</v>
      </c>
      <c r="BQ189" s="138">
        <v>412</v>
      </c>
      <c r="BR189" s="138">
        <v>529</v>
      </c>
    </row>
    <row r="190" spans="1:73" s="63" customFormat="1" x14ac:dyDescent="0.3">
      <c r="A190" s="67" t="s">
        <v>58</v>
      </c>
      <c r="B190" s="67" t="s">
        <v>59</v>
      </c>
      <c r="C190" s="175" t="s">
        <v>70</v>
      </c>
      <c r="D190" s="331">
        <v>145821</v>
      </c>
      <c r="E190" s="148"/>
      <c r="F190" s="23">
        <v>6701.8</v>
      </c>
      <c r="G190" s="18">
        <f t="shared" si="125"/>
        <v>10</v>
      </c>
      <c r="H190" s="117">
        <f t="shared" si="126"/>
        <v>10</v>
      </c>
      <c r="I190" s="68" t="s">
        <v>285</v>
      </c>
      <c r="J190" s="69">
        <f t="shared" si="127"/>
        <v>3</v>
      </c>
      <c r="K190" s="17">
        <v>5</v>
      </c>
      <c r="L190" s="17">
        <v>2</v>
      </c>
      <c r="M190" s="17">
        <v>3</v>
      </c>
      <c r="N190" s="17">
        <v>1</v>
      </c>
      <c r="O190" s="17">
        <v>1</v>
      </c>
      <c r="P190" s="17">
        <v>0</v>
      </c>
      <c r="Q190" s="17">
        <v>0</v>
      </c>
      <c r="R190" s="17">
        <v>0</v>
      </c>
      <c r="S190" s="17">
        <v>0</v>
      </c>
      <c r="T190" s="17">
        <v>0</v>
      </c>
      <c r="U190" s="17">
        <v>0</v>
      </c>
      <c r="V190" s="157">
        <v>70423</v>
      </c>
      <c r="W190" s="157">
        <v>70423</v>
      </c>
      <c r="X190" s="203">
        <v>24</v>
      </c>
      <c r="Y190" s="203">
        <v>31</v>
      </c>
      <c r="Z190" s="203">
        <v>52</v>
      </c>
      <c r="AA190" s="213">
        <v>3</v>
      </c>
      <c r="AB190" s="213">
        <v>1</v>
      </c>
      <c r="AC190" s="213">
        <v>8</v>
      </c>
      <c r="AD190" s="221">
        <v>4</v>
      </c>
      <c r="AE190" s="221">
        <v>10</v>
      </c>
      <c r="AF190" s="221">
        <v>8</v>
      </c>
      <c r="AG190" s="228">
        <v>8</v>
      </c>
      <c r="AH190" s="89">
        <f t="shared" si="128"/>
        <v>149</v>
      </c>
      <c r="AI190" s="13">
        <f t="shared" si="129"/>
        <v>2112.69</v>
      </c>
      <c r="AJ190" s="13">
        <f t="shared" si="130"/>
        <v>2043</v>
      </c>
      <c r="AK190" s="18">
        <v>105</v>
      </c>
      <c r="AL190" s="13">
        <v>1938</v>
      </c>
      <c r="AM190" s="50">
        <f t="shared" si="131"/>
        <v>63.380699999999997</v>
      </c>
      <c r="AN190" s="104">
        <f t="shared" si="132"/>
        <v>19.014209999999999</v>
      </c>
      <c r="AO190" s="102">
        <f t="shared" si="133"/>
        <v>10.774718999999999</v>
      </c>
      <c r="AP190" s="159">
        <f t="shared" si="134"/>
        <v>3.298638228987691</v>
      </c>
      <c r="AQ190" s="18">
        <f t="shared" si="135"/>
        <v>0</v>
      </c>
      <c r="AR190" s="117">
        <f t="shared" si="136"/>
        <v>0</v>
      </c>
      <c r="AS190" s="19">
        <f t="shared" si="137"/>
        <v>96.701361771012301</v>
      </c>
      <c r="AT190" s="107">
        <f t="shared" si="138"/>
        <v>63.893149134898266</v>
      </c>
      <c r="AU190" s="100">
        <f t="shared" si="139"/>
        <v>73.377634222779974</v>
      </c>
      <c r="AV190" s="128">
        <f t="shared" si="140"/>
        <v>102.18007008592727</v>
      </c>
      <c r="AW190" s="48">
        <f t="shared" si="141"/>
        <v>-59.923358715960973</v>
      </c>
      <c r="AX190" s="18">
        <f t="shared" si="142"/>
        <v>0</v>
      </c>
      <c r="AY190" s="117">
        <f t="shared" si="143"/>
        <v>0</v>
      </c>
      <c r="AZ190" s="151">
        <v>49</v>
      </c>
      <c r="BA190" s="21">
        <f t="shared" si="144"/>
        <v>33.602841840338492</v>
      </c>
      <c r="BB190" s="20">
        <v>2</v>
      </c>
      <c r="BC190" s="36"/>
      <c r="BD190" s="20">
        <v>60</v>
      </c>
      <c r="BE190" s="20">
        <f t="shared" si="145"/>
        <v>480</v>
      </c>
      <c r="BF190" s="20">
        <v>37</v>
      </c>
      <c r="BG190" s="20">
        <f t="shared" si="146"/>
        <v>296</v>
      </c>
      <c r="BH190" s="20">
        <v>6</v>
      </c>
      <c r="BI190" s="20">
        <v>18</v>
      </c>
      <c r="BJ190" s="20">
        <v>5</v>
      </c>
      <c r="BK190" s="20">
        <v>15</v>
      </c>
      <c r="BL190" s="20" t="s">
        <v>309</v>
      </c>
      <c r="BM190" s="20" t="s">
        <v>309</v>
      </c>
      <c r="BN190" s="76">
        <f t="shared" si="147"/>
        <v>18</v>
      </c>
      <c r="BO190" s="122">
        <f t="shared" si="148"/>
        <v>18</v>
      </c>
      <c r="BP190" s="71">
        <f t="shared" si="149"/>
        <v>28</v>
      </c>
      <c r="BQ190" s="138">
        <v>663</v>
      </c>
      <c r="BR190" s="138">
        <v>786</v>
      </c>
      <c r="BS190" s="62"/>
      <c r="BT190" s="62"/>
      <c r="BU190" s="62"/>
    </row>
    <row r="191" spans="1:73" s="63" customFormat="1" x14ac:dyDescent="0.3">
      <c r="A191" s="67" t="s">
        <v>79</v>
      </c>
      <c r="B191" s="67" t="s">
        <v>107</v>
      </c>
      <c r="C191" s="175" t="s">
        <v>112</v>
      </c>
      <c r="D191" s="331">
        <v>80150</v>
      </c>
      <c r="E191" s="148"/>
      <c r="F191" s="16">
        <v>422.9</v>
      </c>
      <c r="G191" s="18">
        <f t="shared" si="125"/>
        <v>10</v>
      </c>
      <c r="H191" s="117">
        <f t="shared" si="126"/>
        <v>3</v>
      </c>
      <c r="I191" s="68" t="s">
        <v>284</v>
      </c>
      <c r="J191" s="69">
        <f t="shared" si="127"/>
        <v>5</v>
      </c>
      <c r="K191" s="17">
        <v>7</v>
      </c>
      <c r="L191" s="17">
        <v>1</v>
      </c>
      <c r="M191" s="17">
        <v>1</v>
      </c>
      <c r="N191" s="17">
        <v>1</v>
      </c>
      <c r="O191" s="17">
        <v>2</v>
      </c>
      <c r="P191" s="17">
        <v>0</v>
      </c>
      <c r="Q191" s="17">
        <v>0</v>
      </c>
      <c r="R191" s="17">
        <v>0</v>
      </c>
      <c r="S191" s="17">
        <v>0</v>
      </c>
      <c r="T191" s="17">
        <v>0</v>
      </c>
      <c r="U191" s="17">
        <v>0</v>
      </c>
      <c r="V191" s="157">
        <v>39852</v>
      </c>
      <c r="W191" s="157">
        <v>39852</v>
      </c>
      <c r="X191" s="202">
        <v>12</v>
      </c>
      <c r="Y191" s="202">
        <v>0</v>
      </c>
      <c r="Z191" s="202">
        <v>127</v>
      </c>
      <c r="AA191" s="211">
        <v>6</v>
      </c>
      <c r="AB191" s="211">
        <v>0</v>
      </c>
      <c r="AC191" s="211">
        <v>1</v>
      </c>
      <c r="AD191" s="219">
        <v>6</v>
      </c>
      <c r="AE191" s="219">
        <v>0</v>
      </c>
      <c r="AF191" s="219">
        <v>1</v>
      </c>
      <c r="AG191" s="80">
        <v>11</v>
      </c>
      <c r="AH191" s="89">
        <f t="shared" si="128"/>
        <v>164</v>
      </c>
      <c r="AI191" s="13">
        <f t="shared" si="129"/>
        <v>1195.56</v>
      </c>
      <c r="AJ191" s="13">
        <f t="shared" si="130"/>
        <v>1319</v>
      </c>
      <c r="AK191" s="18">
        <v>120</v>
      </c>
      <c r="AL191" s="13">
        <v>1199</v>
      </c>
      <c r="AM191" s="50">
        <f t="shared" si="131"/>
        <v>35.866799999999998</v>
      </c>
      <c r="AN191" s="104">
        <f t="shared" si="132"/>
        <v>10.760039999999998</v>
      </c>
      <c r="AO191" s="102">
        <f t="shared" si="133"/>
        <v>6.0973559999999996</v>
      </c>
      <c r="AP191" s="159">
        <f t="shared" si="134"/>
        <v>-10.324868680785579</v>
      </c>
      <c r="AQ191" s="18">
        <f t="shared" si="135"/>
        <v>0</v>
      </c>
      <c r="AR191" s="117">
        <f t="shared" si="136"/>
        <v>0</v>
      </c>
      <c r="AS191" s="19">
        <f t="shared" si="137"/>
        <v>110.32486868078557</v>
      </c>
      <c r="AT191" s="107">
        <f t="shared" si="138"/>
        <v>65.781903930130994</v>
      </c>
      <c r="AU191" s="100">
        <f t="shared" si="139"/>
        <v>173.4248284466625</v>
      </c>
      <c r="AV191" s="128">
        <f t="shared" si="140"/>
        <v>204.61634435433564</v>
      </c>
      <c r="AW191" s="48">
        <f t="shared" si="141"/>
        <v>-211.05263321606657</v>
      </c>
      <c r="AX191" s="18">
        <f t="shared" si="142"/>
        <v>0</v>
      </c>
      <c r="AY191" s="117">
        <f t="shared" si="143"/>
        <v>0</v>
      </c>
      <c r="AZ191" s="151">
        <v>17</v>
      </c>
      <c r="BA191" s="21">
        <f t="shared" si="144"/>
        <v>21.210230817217717</v>
      </c>
      <c r="BB191" s="155">
        <v>1</v>
      </c>
      <c r="BC191" s="36"/>
      <c r="BD191" s="20">
        <v>15</v>
      </c>
      <c r="BE191" s="20">
        <f t="shared" si="145"/>
        <v>120</v>
      </c>
      <c r="BF191" s="20">
        <v>43</v>
      </c>
      <c r="BG191" s="20">
        <f t="shared" si="146"/>
        <v>344</v>
      </c>
      <c r="BH191" s="20">
        <v>5</v>
      </c>
      <c r="BI191" s="20">
        <v>52</v>
      </c>
      <c r="BJ191" s="20">
        <v>0</v>
      </c>
      <c r="BK191" s="20">
        <v>15</v>
      </c>
      <c r="BL191" s="20" t="s">
        <v>308</v>
      </c>
      <c r="BM191" s="20" t="s">
        <v>357</v>
      </c>
      <c r="BN191" s="76">
        <f t="shared" si="147"/>
        <v>15</v>
      </c>
      <c r="BO191" s="122">
        <f t="shared" si="148"/>
        <v>8</v>
      </c>
      <c r="BP191" s="71">
        <f t="shared" si="149"/>
        <v>23</v>
      </c>
      <c r="BQ191" s="138">
        <v>43</v>
      </c>
      <c r="BR191" s="138">
        <v>643</v>
      </c>
    </row>
    <row r="192" spans="1:73" s="63" customFormat="1" x14ac:dyDescent="0.3">
      <c r="A192" s="67" t="s">
        <v>124</v>
      </c>
      <c r="B192" s="67" t="s">
        <v>136</v>
      </c>
      <c r="C192" s="175" t="s">
        <v>178</v>
      </c>
      <c r="D192" s="331">
        <v>28830</v>
      </c>
      <c r="E192" s="148"/>
      <c r="F192" s="16">
        <v>207.2</v>
      </c>
      <c r="G192" s="18">
        <f t="shared" si="125"/>
        <v>10</v>
      </c>
      <c r="H192" s="117">
        <f t="shared" si="126"/>
        <v>3</v>
      </c>
      <c r="I192" s="68" t="s">
        <v>283</v>
      </c>
      <c r="J192" s="69">
        <f t="shared" si="127"/>
        <v>8</v>
      </c>
      <c r="K192" s="17">
        <v>8</v>
      </c>
      <c r="L192" s="17">
        <v>1</v>
      </c>
      <c r="M192" s="17">
        <v>0</v>
      </c>
      <c r="N192" s="17">
        <v>1</v>
      </c>
      <c r="O192" s="17">
        <v>1</v>
      </c>
      <c r="P192" s="17">
        <v>0</v>
      </c>
      <c r="Q192" s="17">
        <v>0</v>
      </c>
      <c r="R192" s="17">
        <v>1</v>
      </c>
      <c r="S192" s="17">
        <v>0</v>
      </c>
      <c r="T192" s="17">
        <v>0</v>
      </c>
      <c r="U192" s="17">
        <v>0</v>
      </c>
      <c r="V192" s="157">
        <v>25784</v>
      </c>
      <c r="W192" s="157">
        <v>25784</v>
      </c>
      <c r="X192" s="199">
        <v>4</v>
      </c>
      <c r="Y192" s="199">
        <v>0</v>
      </c>
      <c r="Z192" s="199">
        <v>102</v>
      </c>
      <c r="AA192" s="210">
        <v>0</v>
      </c>
      <c r="AB192" s="210">
        <v>0</v>
      </c>
      <c r="AC192" s="210">
        <v>0</v>
      </c>
      <c r="AD192" s="216">
        <v>0</v>
      </c>
      <c r="AE192" s="216">
        <v>0</v>
      </c>
      <c r="AF192" s="216">
        <v>4</v>
      </c>
      <c r="AG192" s="224">
        <v>26</v>
      </c>
      <c r="AH192" s="89">
        <f t="shared" si="128"/>
        <v>136</v>
      </c>
      <c r="AI192" s="13">
        <f t="shared" si="129"/>
        <v>773.52</v>
      </c>
      <c r="AJ192" s="13">
        <f t="shared" si="130"/>
        <v>960</v>
      </c>
      <c r="AK192" s="18">
        <v>122</v>
      </c>
      <c r="AL192" s="13">
        <v>838</v>
      </c>
      <c r="AM192" s="50">
        <f t="shared" si="131"/>
        <v>23.2056</v>
      </c>
      <c r="AN192" s="104">
        <f t="shared" si="132"/>
        <v>6.9616800000000003</v>
      </c>
      <c r="AO192" s="102">
        <f t="shared" si="133"/>
        <v>3.9449520000000002</v>
      </c>
      <c r="AP192" s="159">
        <f t="shared" si="134"/>
        <v>-24.107973937325475</v>
      </c>
      <c r="AQ192" s="18">
        <f t="shared" si="135"/>
        <v>0</v>
      </c>
      <c r="AR192" s="117">
        <f t="shared" si="136"/>
        <v>0</v>
      </c>
      <c r="AS192" s="19">
        <f t="shared" si="137"/>
        <v>124.10797393732547</v>
      </c>
      <c r="AT192" s="107">
        <f t="shared" si="138"/>
        <v>118.32199791883455</v>
      </c>
      <c r="AU192" s="100">
        <f t="shared" si="139"/>
        <v>367.67256330211586</v>
      </c>
      <c r="AV192" s="128">
        <f t="shared" si="140"/>
        <v>471.73083593479009</v>
      </c>
      <c r="AW192" s="48">
        <f t="shared" si="141"/>
        <v>-298.68396767470381</v>
      </c>
      <c r="AX192" s="18">
        <f t="shared" si="142"/>
        <v>0</v>
      </c>
      <c r="AY192" s="117">
        <f t="shared" si="143"/>
        <v>0</v>
      </c>
      <c r="AZ192" s="151">
        <v>0</v>
      </c>
      <c r="BA192" s="21">
        <f t="shared" si="144"/>
        <v>0</v>
      </c>
      <c r="BB192" s="20">
        <v>2</v>
      </c>
      <c r="BC192" s="36"/>
      <c r="BD192" s="20">
        <v>5</v>
      </c>
      <c r="BE192" s="20">
        <f t="shared" si="145"/>
        <v>40</v>
      </c>
      <c r="BF192" s="20">
        <v>7</v>
      </c>
      <c r="BG192" s="20">
        <f t="shared" si="146"/>
        <v>56</v>
      </c>
      <c r="BH192" s="20">
        <v>1</v>
      </c>
      <c r="BI192" s="20">
        <v>4</v>
      </c>
      <c r="BJ192" s="20">
        <v>5</v>
      </c>
      <c r="BK192" s="20">
        <v>15</v>
      </c>
      <c r="BL192" s="20" t="s">
        <v>308</v>
      </c>
      <c r="BM192" s="20" t="s">
        <v>309</v>
      </c>
      <c r="BN192" s="76">
        <f t="shared" si="147"/>
        <v>23</v>
      </c>
      <c r="BO192" s="122">
        <f t="shared" si="148"/>
        <v>16</v>
      </c>
      <c r="BP192" s="71">
        <f t="shared" si="149"/>
        <v>26</v>
      </c>
      <c r="BQ192" s="138">
        <v>151</v>
      </c>
      <c r="BR192" s="138">
        <v>605</v>
      </c>
      <c r="BS192" s="62"/>
      <c r="BT192" s="62"/>
      <c r="BU192" s="62"/>
    </row>
    <row r="193" spans="1:70" s="63" customFormat="1" ht="19.5" thickBot="1" x14ac:dyDescent="0.35">
      <c r="A193" s="67" t="s">
        <v>79</v>
      </c>
      <c r="B193" s="67" t="s">
        <v>107</v>
      </c>
      <c r="C193" s="175" t="s">
        <v>119</v>
      </c>
      <c r="D193" s="331">
        <v>73232</v>
      </c>
      <c r="E193" s="148"/>
      <c r="F193" s="16">
        <v>309.7</v>
      </c>
      <c r="G193" s="18">
        <f t="shared" si="125"/>
        <v>10</v>
      </c>
      <c r="H193" s="117">
        <f t="shared" si="126"/>
        <v>3</v>
      </c>
      <c r="I193" s="68" t="s">
        <v>285</v>
      </c>
      <c r="J193" s="69">
        <f t="shared" si="127"/>
        <v>3</v>
      </c>
      <c r="K193" s="17">
        <v>5</v>
      </c>
      <c r="L193" s="17">
        <v>1</v>
      </c>
      <c r="M193" s="17">
        <v>6</v>
      </c>
      <c r="N193" s="17">
        <v>1</v>
      </c>
      <c r="O193" s="17">
        <v>1</v>
      </c>
      <c r="P193" s="17">
        <v>1</v>
      </c>
      <c r="Q193" s="17">
        <v>0</v>
      </c>
      <c r="R193" s="17">
        <v>1</v>
      </c>
      <c r="S193" s="17">
        <v>1</v>
      </c>
      <c r="T193" s="17">
        <v>1</v>
      </c>
      <c r="U193" s="17">
        <v>0</v>
      </c>
      <c r="V193" s="157">
        <v>45347</v>
      </c>
      <c r="W193" s="157">
        <v>45347</v>
      </c>
      <c r="X193" s="171">
        <v>33</v>
      </c>
      <c r="Y193" s="171">
        <v>14</v>
      </c>
      <c r="Z193" s="171">
        <v>22</v>
      </c>
      <c r="AA193" s="172">
        <v>5</v>
      </c>
      <c r="AB193" s="172">
        <v>3</v>
      </c>
      <c r="AC193" s="172">
        <v>1</v>
      </c>
      <c r="AD193" s="173">
        <v>2</v>
      </c>
      <c r="AE193" s="173">
        <v>6</v>
      </c>
      <c r="AF193" s="173">
        <v>1</v>
      </c>
      <c r="AG193" s="174">
        <v>8</v>
      </c>
      <c r="AH193" s="89">
        <f t="shared" si="128"/>
        <v>95</v>
      </c>
      <c r="AI193" s="13">
        <f t="shared" si="129"/>
        <v>1360.41</v>
      </c>
      <c r="AJ193" s="13">
        <f t="shared" si="130"/>
        <v>2625</v>
      </c>
      <c r="AK193" s="18">
        <v>114</v>
      </c>
      <c r="AL193" s="13">
        <v>2511</v>
      </c>
      <c r="AM193" s="50">
        <f t="shared" si="131"/>
        <v>40.812300000000008</v>
      </c>
      <c r="AN193" s="104">
        <f t="shared" si="132"/>
        <v>12.243690000000001</v>
      </c>
      <c r="AO193" s="102">
        <f t="shared" si="133"/>
        <v>6.9380910000000018</v>
      </c>
      <c r="AP193" s="159">
        <f t="shared" si="134"/>
        <v>-92.956535162193745</v>
      </c>
      <c r="AQ193" s="18">
        <f t="shared" si="135"/>
        <v>0</v>
      </c>
      <c r="AR193" s="117">
        <f t="shared" si="136"/>
        <v>0</v>
      </c>
      <c r="AS193" s="19">
        <f t="shared" si="137"/>
        <v>192.95653516219375</v>
      </c>
      <c r="AT193" s="107">
        <f t="shared" si="138"/>
        <v>81.923313578763384</v>
      </c>
      <c r="AU193" s="100">
        <f t="shared" si="139"/>
        <v>94.221105527638187</v>
      </c>
      <c r="AV193" s="128">
        <f t="shared" si="140"/>
        <v>129.72471050906708</v>
      </c>
      <c r="AW193" s="48">
        <f t="shared" si="141"/>
        <v>-58.348954457690581</v>
      </c>
      <c r="AX193" s="18">
        <f t="shared" si="142"/>
        <v>0</v>
      </c>
      <c r="AY193" s="117">
        <f t="shared" si="143"/>
        <v>0</v>
      </c>
      <c r="AZ193" s="151">
        <v>29</v>
      </c>
      <c r="BA193" s="21">
        <f t="shared" si="144"/>
        <v>39.600174786978371</v>
      </c>
      <c r="BB193" s="155">
        <v>1</v>
      </c>
      <c r="BC193" s="36"/>
      <c r="BD193" s="20">
        <f>178+58</f>
        <v>236</v>
      </c>
      <c r="BE193" s="20">
        <f t="shared" si="145"/>
        <v>1888</v>
      </c>
      <c r="BF193" s="20">
        <v>100</v>
      </c>
      <c r="BG193" s="20">
        <f t="shared" si="146"/>
        <v>800</v>
      </c>
      <c r="BH193" s="20">
        <v>19</v>
      </c>
      <c r="BI193" s="20">
        <v>18</v>
      </c>
      <c r="BJ193" s="20">
        <v>5</v>
      </c>
      <c r="BK193" s="20">
        <v>15</v>
      </c>
      <c r="BL193" s="20" t="s">
        <v>308</v>
      </c>
      <c r="BM193" s="20" t="s">
        <v>357</v>
      </c>
      <c r="BN193" s="113">
        <f t="shared" si="147"/>
        <v>18</v>
      </c>
      <c r="BO193" s="139">
        <f t="shared" si="148"/>
        <v>11</v>
      </c>
      <c r="BP193" s="140">
        <f t="shared" si="149"/>
        <v>21</v>
      </c>
      <c r="BQ193" s="137">
        <v>408</v>
      </c>
      <c r="BR193" s="137">
        <v>356</v>
      </c>
    </row>
    <row r="194" spans="1:70" ht="30" customHeight="1" x14ac:dyDescent="0.3">
      <c r="A194" s="246"/>
      <c r="B194" s="246"/>
      <c r="C194" s="246"/>
      <c r="D194" s="249">
        <f>SUM(D6:D193)</f>
        <v>4504168</v>
      </c>
      <c r="E194" s="249"/>
      <c r="F194" s="246"/>
      <c r="G194" s="246"/>
      <c r="H194" s="246"/>
      <c r="I194" s="246"/>
      <c r="J194" s="246"/>
      <c r="K194" s="250"/>
      <c r="L194" s="250"/>
      <c r="M194" s="250"/>
      <c r="N194" s="250"/>
      <c r="O194" s="250"/>
      <c r="P194" s="250"/>
      <c r="Q194" s="250"/>
      <c r="R194" s="250"/>
      <c r="S194" s="250"/>
      <c r="T194" s="250"/>
      <c r="U194" s="246" t="s">
        <v>426</v>
      </c>
      <c r="V194" s="246">
        <v>4476725</v>
      </c>
      <c r="W194" s="246">
        <v>4476725</v>
      </c>
      <c r="X194" s="90">
        <f t="shared" ref="X194:AG194" si="150">SUM(X6:X151,X152:X193)</f>
        <v>598</v>
      </c>
      <c r="Y194" s="91">
        <f t="shared" si="150"/>
        <v>452</v>
      </c>
      <c r="Z194" s="91">
        <f t="shared" si="150"/>
        <v>722</v>
      </c>
      <c r="AA194" s="92">
        <f t="shared" si="150"/>
        <v>144</v>
      </c>
      <c r="AB194" s="92">
        <f t="shared" si="150"/>
        <v>25</v>
      </c>
      <c r="AC194" s="92">
        <f t="shared" si="150"/>
        <v>14</v>
      </c>
      <c r="AD194" s="93">
        <f t="shared" si="150"/>
        <v>187</v>
      </c>
      <c r="AE194" s="93">
        <f t="shared" si="150"/>
        <v>69</v>
      </c>
      <c r="AF194" s="93">
        <f t="shared" si="150"/>
        <v>30</v>
      </c>
      <c r="AG194" s="95">
        <f t="shared" si="150"/>
        <v>136</v>
      </c>
      <c r="AH194" s="96">
        <f t="shared" ref="AH194:AO194" si="151">SUM(AH6:AH193)</f>
        <v>2377</v>
      </c>
      <c r="AI194" s="255">
        <f t="shared" si="151"/>
        <v>84216.389999999985</v>
      </c>
      <c r="AJ194" s="256">
        <f t="shared" si="151"/>
        <v>42985</v>
      </c>
      <c r="AK194" s="257">
        <f t="shared" si="151"/>
        <v>1430</v>
      </c>
      <c r="AL194" s="258">
        <f t="shared" si="151"/>
        <v>41555</v>
      </c>
      <c r="AM194" s="259">
        <f t="shared" si="151"/>
        <v>2526.4916999999991</v>
      </c>
      <c r="AN194" s="260">
        <f t="shared" si="151"/>
        <v>757.94751000000008</v>
      </c>
      <c r="AO194" s="261">
        <f t="shared" si="151"/>
        <v>429.50358900000015</v>
      </c>
      <c r="AP194" s="330"/>
      <c r="AQ194" s="246"/>
      <c r="AR194" s="246"/>
      <c r="AS194" s="57"/>
      <c r="AT194" s="246"/>
      <c r="AU194" s="246"/>
      <c r="AV194" s="246"/>
      <c r="AW194" s="246"/>
      <c r="AX194" s="246"/>
      <c r="AY194" s="246"/>
      <c r="AZ194" s="246"/>
      <c r="BA194" s="246"/>
      <c r="BB194" s="246"/>
      <c r="BC194" s="246"/>
      <c r="BD194" s="246"/>
      <c r="BE194" s="246"/>
      <c r="BF194" s="246"/>
      <c r="BG194" s="246"/>
      <c r="BH194" s="246"/>
      <c r="BI194" s="246"/>
      <c r="BJ194" s="10"/>
      <c r="BK194" s="10"/>
      <c r="BL194" s="246"/>
      <c r="BM194" s="246"/>
    </row>
    <row r="195" spans="1:70" ht="30" customHeight="1" thickBot="1" x14ac:dyDescent="0.35">
      <c r="A195" s="246"/>
      <c r="B195" s="246"/>
      <c r="C195" s="246"/>
      <c r="D195" s="248"/>
      <c r="E195" s="248"/>
      <c r="F195" s="246"/>
      <c r="G195" s="246"/>
      <c r="H195" s="246"/>
      <c r="I195" s="246"/>
      <c r="J195" s="246"/>
      <c r="K195" s="246"/>
      <c r="L195" s="246"/>
      <c r="M195" s="246"/>
      <c r="N195" s="246"/>
      <c r="O195" s="246"/>
      <c r="P195" s="246"/>
      <c r="Q195" s="246"/>
      <c r="R195" s="246"/>
      <c r="S195" s="246"/>
      <c r="T195" s="246"/>
      <c r="U195" s="251">
        <v>0.2</v>
      </c>
      <c r="V195" s="246"/>
      <c r="W195" s="246"/>
      <c r="X195" s="253"/>
      <c r="Y195" s="253"/>
      <c r="Z195" s="253"/>
      <c r="AA195" s="253"/>
      <c r="AB195" s="253"/>
      <c r="AC195" s="253"/>
      <c r="AD195" s="253"/>
      <c r="AE195" s="253"/>
      <c r="AF195" s="253"/>
      <c r="AG195" s="253"/>
      <c r="AH195" s="253"/>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10"/>
      <c r="BK195" s="10"/>
      <c r="BL195" s="246"/>
      <c r="BM195" s="246"/>
    </row>
    <row r="196" spans="1:70" ht="47.25" x14ac:dyDescent="0.3">
      <c r="A196" s="246"/>
      <c r="B196" s="53" t="s">
        <v>393</v>
      </c>
      <c r="C196" s="54" t="s">
        <v>394</v>
      </c>
      <c r="D196" s="345"/>
      <c r="E196" s="345"/>
      <c r="F196" s="340"/>
      <c r="G196" s="339"/>
      <c r="H196" s="339"/>
      <c r="I196" s="246"/>
      <c r="J196" s="246"/>
      <c r="K196" s="246"/>
      <c r="L196" s="246"/>
      <c r="M196" s="246"/>
      <c r="N196" s="246"/>
      <c r="O196" s="246"/>
      <c r="P196" s="246"/>
      <c r="Q196" s="246"/>
      <c r="R196" s="246"/>
      <c r="S196" s="246"/>
      <c r="T196" s="246"/>
      <c r="U196" s="251"/>
      <c r="V196" s="246"/>
      <c r="W196" s="246"/>
      <c r="X196" s="253"/>
      <c r="Y196" s="253"/>
      <c r="Z196" s="253"/>
      <c r="AA196" s="253"/>
      <c r="AB196" s="253"/>
      <c r="AC196" s="253"/>
      <c r="AD196" s="253"/>
      <c r="AE196" s="253"/>
      <c r="AF196" s="253"/>
      <c r="AG196" s="253"/>
      <c r="AH196" s="253"/>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t="s">
        <v>424</v>
      </c>
      <c r="BF196" s="246"/>
      <c r="BG196" s="246"/>
      <c r="BH196" s="246"/>
      <c r="BI196" s="246"/>
      <c r="BJ196" s="10"/>
      <c r="BK196" s="10"/>
      <c r="BL196" s="246"/>
      <c r="BM196" s="246"/>
    </row>
    <row r="197" spans="1:70" x14ac:dyDescent="0.3">
      <c r="A197" s="246"/>
      <c r="B197" s="125" t="s">
        <v>390</v>
      </c>
      <c r="C197" s="55">
        <v>52</v>
      </c>
      <c r="D197" s="345"/>
      <c r="E197" s="345"/>
      <c r="F197" s="340"/>
      <c r="G197" s="340"/>
      <c r="H197" s="341"/>
      <c r="I197" s="246"/>
      <c r="J197" s="246"/>
      <c r="K197" s="246"/>
      <c r="L197" s="246"/>
      <c r="M197" s="246"/>
      <c r="N197" s="246"/>
      <c r="O197" s="246"/>
      <c r="P197" s="246"/>
      <c r="Q197" s="246"/>
      <c r="R197" s="246"/>
      <c r="S197" s="246"/>
      <c r="T197" s="246"/>
      <c r="U197" s="246"/>
      <c r="V197" s="252"/>
      <c r="W197" s="252"/>
      <c r="X197" s="253"/>
      <c r="Y197" s="253"/>
      <c r="Z197" s="253"/>
      <c r="AA197" s="253"/>
      <c r="AB197" s="253"/>
      <c r="AC197" s="253"/>
      <c r="AD197" s="253"/>
      <c r="AE197" s="253"/>
      <c r="AF197" s="253"/>
      <c r="AG197" s="253"/>
      <c r="AH197" s="253"/>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t="s">
        <v>425</v>
      </c>
      <c r="BF197" s="246"/>
      <c r="BG197" s="246"/>
      <c r="BH197" s="246"/>
      <c r="BI197" s="246"/>
      <c r="BJ197" s="246"/>
      <c r="BK197" s="246"/>
      <c r="BL197" s="246"/>
      <c r="BM197" s="246"/>
    </row>
    <row r="198" spans="1:70" x14ac:dyDescent="0.3">
      <c r="A198" s="246"/>
      <c r="B198" s="124" t="s">
        <v>391</v>
      </c>
      <c r="C198" s="55">
        <v>187</v>
      </c>
      <c r="D198" s="345"/>
      <c r="E198" s="345"/>
      <c r="F198" s="340"/>
      <c r="G198" s="340"/>
      <c r="H198" s="341"/>
      <c r="I198" s="246"/>
      <c r="J198" s="246"/>
      <c r="K198" s="246"/>
      <c r="L198" s="246"/>
      <c r="M198" s="246"/>
      <c r="N198" s="246"/>
      <c r="O198" s="246"/>
      <c r="P198" s="246"/>
      <c r="Q198" s="246"/>
      <c r="R198" s="246"/>
      <c r="S198" s="246"/>
      <c r="T198" s="246"/>
      <c r="U198" s="246"/>
      <c r="V198" s="252"/>
      <c r="W198" s="252"/>
      <c r="X198" s="253"/>
      <c r="Y198" s="253"/>
      <c r="Z198" s="253"/>
      <c r="AA198" s="253"/>
      <c r="AB198" s="253"/>
      <c r="AC198" s="253"/>
      <c r="AD198" s="253"/>
      <c r="AE198" s="253"/>
      <c r="AF198" s="253"/>
      <c r="AG198" s="253"/>
      <c r="AH198" s="253"/>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row>
    <row r="199" spans="1:70" x14ac:dyDescent="0.3">
      <c r="A199" s="246"/>
      <c r="B199" s="126" t="s">
        <v>392</v>
      </c>
      <c r="C199" s="55">
        <v>23</v>
      </c>
      <c r="D199" s="345"/>
      <c r="E199" s="345"/>
      <c r="F199" s="340"/>
      <c r="G199" s="340"/>
      <c r="H199" s="341"/>
      <c r="I199" s="246"/>
      <c r="J199" s="246"/>
      <c r="K199" s="246"/>
      <c r="L199" s="246"/>
      <c r="M199" s="246"/>
      <c r="N199" s="246"/>
      <c r="O199" s="246"/>
      <c r="P199" s="246"/>
      <c r="Q199" s="246"/>
      <c r="R199" s="246"/>
      <c r="S199" s="246"/>
      <c r="T199" s="246"/>
      <c r="U199" s="246"/>
      <c r="V199" s="252"/>
      <c r="W199" s="252"/>
      <c r="X199" s="254"/>
      <c r="Y199" s="253"/>
      <c r="Z199" s="253"/>
      <c r="AA199" s="253"/>
      <c r="AB199" s="253"/>
      <c r="AC199" s="253"/>
      <c r="AD199" s="253"/>
      <c r="AE199" s="253"/>
      <c r="AF199" s="253"/>
      <c r="AG199" s="253"/>
      <c r="AH199" s="253"/>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row>
    <row r="200" spans="1:70" x14ac:dyDescent="0.3">
      <c r="A200" s="246"/>
      <c r="B200" s="247"/>
      <c r="C200" s="56">
        <f>SUM(C197:C199)</f>
        <v>262</v>
      </c>
      <c r="D200" s="345"/>
      <c r="E200" s="345"/>
      <c r="F200" s="340"/>
      <c r="G200" s="340"/>
      <c r="H200" s="341"/>
      <c r="I200" s="246"/>
      <c r="J200" s="246"/>
      <c r="K200" s="246"/>
      <c r="L200" s="246"/>
      <c r="M200" s="246"/>
      <c r="N200" s="246"/>
      <c r="O200" s="246"/>
      <c r="P200" s="246"/>
      <c r="Q200" s="246"/>
      <c r="R200" s="246"/>
      <c r="S200" s="246"/>
      <c r="T200" s="246"/>
      <c r="U200" s="246"/>
      <c r="V200" s="252"/>
      <c r="W200" s="252"/>
      <c r="X200" s="253"/>
      <c r="Y200" s="253"/>
      <c r="Z200" s="253"/>
      <c r="AA200" s="253"/>
      <c r="AB200" s="253"/>
      <c r="AC200" s="253"/>
      <c r="AD200" s="253"/>
      <c r="AE200" s="253"/>
      <c r="AF200" s="253"/>
      <c r="AG200" s="253"/>
      <c r="AH200" s="253"/>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row>
    <row r="201" spans="1:70" x14ac:dyDescent="0.3">
      <c r="A201" s="246"/>
      <c r="B201" s="340"/>
      <c r="C201" s="340"/>
      <c r="D201" s="345"/>
      <c r="E201" s="345"/>
      <c r="F201" s="340"/>
      <c r="G201" s="340"/>
      <c r="H201" s="340"/>
      <c r="I201" s="246"/>
      <c r="J201" s="246"/>
      <c r="K201" s="246"/>
      <c r="L201" s="246"/>
      <c r="M201" s="246"/>
      <c r="N201" s="246"/>
      <c r="O201" s="246"/>
      <c r="P201" s="246"/>
      <c r="Q201" s="246"/>
      <c r="R201" s="246"/>
      <c r="S201" s="246"/>
      <c r="T201" s="246"/>
      <c r="U201" s="246"/>
      <c r="V201" s="252"/>
      <c r="W201" s="252"/>
      <c r="X201" s="253"/>
      <c r="Y201" s="253"/>
      <c r="Z201" s="253"/>
      <c r="AA201" s="253"/>
      <c r="AB201" s="253"/>
      <c r="AC201" s="253"/>
      <c r="AD201" s="253"/>
      <c r="AE201" s="253"/>
      <c r="AF201" s="253"/>
      <c r="AG201" s="253"/>
      <c r="AH201" s="253"/>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row>
    <row r="202" spans="1:70" x14ac:dyDescent="0.3">
      <c r="A202" s="246"/>
      <c r="B202" s="340"/>
      <c r="C202" s="340"/>
      <c r="D202" s="345"/>
      <c r="E202" s="345"/>
      <c r="F202" s="340"/>
      <c r="G202" s="340"/>
      <c r="H202" s="340"/>
      <c r="I202" s="246"/>
      <c r="J202" s="246"/>
      <c r="K202" s="246"/>
      <c r="L202" s="246"/>
      <c r="M202" s="246"/>
      <c r="N202" s="246"/>
      <c r="O202" s="246"/>
      <c r="P202" s="246"/>
      <c r="Q202" s="246"/>
      <c r="R202" s="246"/>
      <c r="S202" s="246"/>
      <c r="T202" s="246"/>
      <c r="U202" s="246"/>
      <c r="V202" s="252"/>
      <c r="W202" s="252"/>
      <c r="X202" s="253"/>
      <c r="Y202" s="253"/>
      <c r="Z202" s="253"/>
      <c r="AA202" s="253"/>
      <c r="AB202" s="253"/>
      <c r="AC202" s="253"/>
      <c r="AD202" s="253"/>
      <c r="AE202" s="253"/>
      <c r="AF202" s="253"/>
      <c r="AG202" s="253"/>
      <c r="AH202" s="253"/>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row>
    <row r="203" spans="1:70" x14ac:dyDescent="0.3">
      <c r="A203" s="246"/>
      <c r="B203" s="246"/>
      <c r="C203" s="246"/>
      <c r="D203" s="248"/>
      <c r="E203" s="248"/>
      <c r="F203" s="246"/>
      <c r="G203" s="246"/>
      <c r="H203" s="246"/>
      <c r="I203" s="246"/>
      <c r="J203" s="246"/>
      <c r="K203" s="246"/>
      <c r="L203" s="246"/>
      <c r="M203" s="246"/>
      <c r="N203" s="246"/>
      <c r="O203" s="246"/>
      <c r="P203" s="246"/>
      <c r="Q203" s="246"/>
      <c r="R203" s="246"/>
      <c r="S203" s="246"/>
      <c r="T203" s="246"/>
      <c r="U203" s="246"/>
      <c r="V203" s="252"/>
      <c r="W203" s="252"/>
      <c r="X203" s="253"/>
      <c r="Y203" s="253"/>
      <c r="Z203" s="253"/>
      <c r="AA203" s="253"/>
      <c r="AB203" s="253"/>
      <c r="AC203" s="253"/>
      <c r="AD203" s="253"/>
      <c r="AE203" s="253"/>
      <c r="AF203" s="253"/>
      <c r="AG203" s="253"/>
      <c r="AH203" s="253"/>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row>
    <row r="204" spans="1:70" x14ac:dyDescent="0.3">
      <c r="A204" s="246"/>
      <c r="B204" s="246"/>
      <c r="C204" s="246"/>
      <c r="D204" s="248"/>
      <c r="E204" s="248"/>
      <c r="F204" s="246"/>
      <c r="G204" s="246"/>
      <c r="H204" s="246"/>
      <c r="I204" s="246"/>
      <c r="J204" s="246"/>
      <c r="K204" s="246"/>
      <c r="L204" s="246"/>
      <c r="M204" s="246"/>
      <c r="N204" s="246"/>
      <c r="O204" s="246"/>
      <c r="P204" s="246"/>
      <c r="Q204" s="246"/>
      <c r="R204" s="246"/>
      <c r="S204" s="246"/>
      <c r="T204" s="246"/>
      <c r="U204" s="246"/>
      <c r="V204" s="252"/>
      <c r="W204" s="252"/>
      <c r="X204" s="253"/>
      <c r="Y204" s="253"/>
      <c r="Z204" s="253"/>
      <c r="AA204" s="253"/>
      <c r="AB204" s="253"/>
      <c r="AC204" s="253"/>
      <c r="AD204" s="253"/>
      <c r="AE204" s="253"/>
      <c r="AF204" s="253"/>
      <c r="AG204" s="253"/>
      <c r="AH204" s="253"/>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row>
  </sheetData>
  <autoFilter ref="A5:BU204">
    <sortState ref="A6:BU278">
      <sortCondition descending="1" ref="AP5:AP278"/>
    </sortState>
  </autoFilter>
  <mergeCells count="12">
    <mergeCell ref="BJ4:BM4"/>
    <mergeCell ref="BQ4:BR4"/>
    <mergeCell ref="A1:BR1"/>
    <mergeCell ref="D4:G4"/>
    <mergeCell ref="I4:J4"/>
    <mergeCell ref="K4:U4"/>
    <mergeCell ref="X4:AH4"/>
    <mergeCell ref="AJ4:AL4"/>
    <mergeCell ref="AM4:AO4"/>
    <mergeCell ref="AU4:AV4"/>
    <mergeCell ref="BB4:BC4"/>
    <mergeCell ref="BD4:BI4"/>
  </mergeCells>
  <printOptions horizontalCentered="1" verticalCentered="1"/>
  <pageMargins left="0" right="0" top="0.39370078740157483" bottom="0.19685039370078741" header="0.31496062992125984" footer="0.31496062992125984"/>
  <pageSetup scale="6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BU39"/>
  <sheetViews>
    <sheetView tabSelected="1" zoomScale="50" zoomScaleNormal="50" workbookViewId="0">
      <selection activeCell="E34" sqref="E34"/>
    </sheetView>
  </sheetViews>
  <sheetFormatPr baseColWidth="10" defaultColWidth="11.19921875" defaultRowHeight="18.75" x14ac:dyDescent="0.3"/>
  <cols>
    <col min="1" max="1" width="19.296875" style="44" customWidth="1"/>
    <col min="2" max="2" width="14.09765625" style="44" customWidth="1"/>
    <col min="3" max="3" width="22" style="44" customWidth="1"/>
    <col min="4" max="5" width="12.296875" style="146" customWidth="1"/>
    <col min="6" max="6" width="10" style="44" customWidth="1"/>
    <col min="7" max="7" width="12" style="44" customWidth="1"/>
    <col min="8" max="8" width="13.8984375" style="44" customWidth="1"/>
    <col min="9" max="10" width="12" style="44" customWidth="1"/>
    <col min="11" max="11" width="2.3984375" style="44" customWidth="1"/>
    <col min="12" max="12" width="2.296875" style="44" customWidth="1"/>
    <col min="13" max="13" width="2.3984375" style="44" customWidth="1"/>
    <col min="14" max="17" width="2.296875" style="44" customWidth="1"/>
    <col min="18" max="18" width="2.3984375" style="44" customWidth="1"/>
    <col min="19" max="20" width="2.296875" style="44" customWidth="1"/>
    <col min="21" max="21" width="12" style="44" customWidth="1"/>
    <col min="22" max="23" width="14.5" style="44" customWidth="1"/>
    <col min="24" max="24" width="16.69921875" style="82" customWidth="1"/>
    <col min="25" max="25" width="7.296875" style="82" customWidth="1"/>
    <col min="26" max="26" width="11" style="82" customWidth="1"/>
    <col min="27" max="27" width="12.3984375" style="82" customWidth="1"/>
    <col min="28" max="28" width="12.69921875" style="82" customWidth="1"/>
    <col min="29" max="29" width="9" style="82" customWidth="1"/>
    <col min="30" max="30" width="8.3984375" style="82" customWidth="1"/>
    <col min="31" max="31" width="10.3984375" style="82" customWidth="1"/>
    <col min="32" max="32" width="11.796875" style="82" customWidth="1"/>
    <col min="33" max="33" width="8.5" style="82" customWidth="1"/>
    <col min="34" max="34" width="9.3984375" style="82" customWidth="1"/>
    <col min="35" max="35" width="11.19921875" style="44" customWidth="1"/>
    <col min="36" max="36" width="7.69921875" style="44" customWidth="1"/>
    <col min="37" max="37" width="6.796875" style="44" customWidth="1"/>
    <col min="38" max="38" width="6.8984375" style="44" customWidth="1"/>
    <col min="39" max="41" width="10.09765625" style="44" customWidth="1"/>
    <col min="42" max="42" width="11.19921875" style="44" customWidth="1"/>
    <col min="43" max="44" width="9.3984375" style="44" customWidth="1"/>
    <col min="45" max="45" width="10.296875" style="44" customWidth="1"/>
    <col min="46" max="46" width="6.796875" style="44" customWidth="1"/>
    <col min="47" max="47" width="5.69921875" style="44" customWidth="1"/>
    <col min="48" max="48" width="11" style="44" customWidth="1"/>
    <col min="49" max="52" width="11.19921875" style="44" customWidth="1"/>
    <col min="53" max="53" width="7.5" style="44" customWidth="1"/>
    <col min="54" max="54" width="10.59765625" style="44" customWidth="1"/>
    <col min="55" max="55" width="24.69921875" style="44" customWidth="1"/>
    <col min="56" max="56" width="15.59765625" style="44" customWidth="1"/>
    <col min="57" max="57" width="14.69921875" style="44" customWidth="1"/>
    <col min="58" max="58" width="9.796875" style="44" customWidth="1"/>
    <col min="59" max="59" width="13.8984375" style="44" customWidth="1"/>
    <col min="60" max="60" width="8.796875" style="44" customWidth="1"/>
    <col min="61" max="61" width="7.69921875" style="44" customWidth="1"/>
    <col min="62" max="68" width="10.69921875" style="44" customWidth="1"/>
    <col min="69" max="69" width="12" style="62" customWidth="1"/>
    <col min="70" max="70" width="11.19921875" style="62" customWidth="1"/>
    <col min="71" max="16384" width="11.19921875" style="62"/>
  </cols>
  <sheetData>
    <row r="1" spans="1:73" s="59" customFormat="1" ht="23.25" x14ac:dyDescent="0.3">
      <c r="A1" s="349" t="s">
        <v>427</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row>
    <row r="2" spans="1:73" ht="35.25" customHeight="1" x14ac:dyDescent="0.3">
      <c r="A2" s="60"/>
      <c r="AJ2" s="61"/>
      <c r="AK2" s="61"/>
      <c r="AP2" s="61"/>
    </row>
    <row r="3" spans="1:73" ht="14.25" customHeight="1" x14ac:dyDescent="0.3"/>
    <row r="4" spans="1:73" ht="70.5" customHeight="1" thickBot="1" x14ac:dyDescent="0.35">
      <c r="A4" s="63"/>
      <c r="B4" s="63"/>
      <c r="C4" s="63"/>
      <c r="D4" s="350" t="s">
        <v>354</v>
      </c>
      <c r="E4" s="351"/>
      <c r="F4" s="351"/>
      <c r="G4" s="352"/>
      <c r="H4" s="279"/>
      <c r="I4" s="353" t="s">
        <v>355</v>
      </c>
      <c r="J4" s="354"/>
      <c r="K4" s="355" t="s">
        <v>352</v>
      </c>
      <c r="L4" s="356"/>
      <c r="M4" s="356"/>
      <c r="N4" s="356"/>
      <c r="O4" s="356"/>
      <c r="P4" s="356"/>
      <c r="Q4" s="356"/>
      <c r="R4" s="356"/>
      <c r="S4" s="356"/>
      <c r="T4" s="356"/>
      <c r="U4" s="357"/>
      <c r="V4" s="142" t="s">
        <v>353</v>
      </c>
      <c r="W4" s="142" t="s">
        <v>353</v>
      </c>
      <c r="X4" s="358" t="s">
        <v>398</v>
      </c>
      <c r="Y4" s="359"/>
      <c r="Z4" s="359"/>
      <c r="AA4" s="359"/>
      <c r="AB4" s="359"/>
      <c r="AC4" s="359"/>
      <c r="AD4" s="359"/>
      <c r="AE4" s="359"/>
      <c r="AF4" s="359"/>
      <c r="AG4" s="359"/>
      <c r="AH4" s="359"/>
      <c r="AI4" s="97"/>
      <c r="AJ4" s="360" t="s">
        <v>351</v>
      </c>
      <c r="AK4" s="360"/>
      <c r="AL4" s="360"/>
      <c r="AM4" s="353" t="s">
        <v>414</v>
      </c>
      <c r="AN4" s="361"/>
      <c r="AO4" s="354"/>
      <c r="AP4" s="64"/>
      <c r="AQ4" s="64"/>
      <c r="AR4" s="64"/>
      <c r="AS4" s="64"/>
      <c r="AT4" s="64"/>
      <c r="AU4" s="362" t="s">
        <v>413</v>
      </c>
      <c r="AV4" s="362"/>
      <c r="AW4" s="64"/>
      <c r="AX4" s="64"/>
      <c r="AY4" s="64"/>
      <c r="AZ4" s="150" t="s">
        <v>432</v>
      </c>
      <c r="BA4" s="65"/>
      <c r="BB4" s="346" t="s">
        <v>301</v>
      </c>
      <c r="BC4" s="346"/>
      <c r="BD4" s="347" t="s">
        <v>299</v>
      </c>
      <c r="BE4" s="363"/>
      <c r="BF4" s="363"/>
      <c r="BG4" s="363"/>
      <c r="BH4" s="363"/>
      <c r="BI4" s="364"/>
      <c r="BJ4" s="346" t="s">
        <v>300</v>
      </c>
      <c r="BK4" s="346"/>
      <c r="BL4" s="346"/>
      <c r="BM4" s="347"/>
      <c r="BQ4" s="348" t="s">
        <v>353</v>
      </c>
      <c r="BR4" s="348"/>
    </row>
    <row r="5" spans="1:73" ht="110.25" customHeight="1" thickBot="1" x14ac:dyDescent="0.35">
      <c r="A5" s="1" t="s">
        <v>0</v>
      </c>
      <c r="B5" s="1" t="s">
        <v>1</v>
      </c>
      <c r="C5" s="1" t="s">
        <v>415</v>
      </c>
      <c r="D5" s="147" t="s">
        <v>430</v>
      </c>
      <c r="E5" s="147" t="s">
        <v>433</v>
      </c>
      <c r="F5" s="2" t="s">
        <v>281</v>
      </c>
      <c r="G5" s="38" t="s">
        <v>374</v>
      </c>
      <c r="H5" s="115" t="s">
        <v>416</v>
      </c>
      <c r="I5" s="2" t="s">
        <v>312</v>
      </c>
      <c r="J5" s="135" t="s">
        <v>311</v>
      </c>
      <c r="K5" s="66" t="s">
        <v>289</v>
      </c>
      <c r="L5" s="66" t="s">
        <v>339</v>
      </c>
      <c r="M5" s="66" t="s">
        <v>286</v>
      </c>
      <c r="N5" s="66" t="s">
        <v>287</v>
      </c>
      <c r="O5" s="66" t="s">
        <v>288</v>
      </c>
      <c r="P5" s="66" t="s">
        <v>340</v>
      </c>
      <c r="Q5" s="66" t="s">
        <v>290</v>
      </c>
      <c r="R5" s="66" t="s">
        <v>341</v>
      </c>
      <c r="S5" s="66" t="s">
        <v>342</v>
      </c>
      <c r="T5" s="66" t="s">
        <v>343</v>
      </c>
      <c r="U5" s="66" t="s">
        <v>344</v>
      </c>
      <c r="V5" s="98" t="s">
        <v>338</v>
      </c>
      <c r="W5" s="98" t="s">
        <v>338</v>
      </c>
      <c r="X5" s="83" t="s">
        <v>399</v>
      </c>
      <c r="Y5" s="83" t="s">
        <v>400</v>
      </c>
      <c r="Z5" s="83" t="s">
        <v>401</v>
      </c>
      <c r="AA5" s="85" t="s">
        <v>402</v>
      </c>
      <c r="AB5" s="85" t="s">
        <v>403</v>
      </c>
      <c r="AC5" s="85" t="s">
        <v>404</v>
      </c>
      <c r="AD5" s="86" t="s">
        <v>405</v>
      </c>
      <c r="AE5" s="86" t="s">
        <v>406</v>
      </c>
      <c r="AF5" s="86" t="s">
        <v>407</v>
      </c>
      <c r="AG5" s="94" t="s">
        <v>396</v>
      </c>
      <c r="AH5" s="170" t="s">
        <v>395</v>
      </c>
      <c r="AI5" s="134" t="s">
        <v>346</v>
      </c>
      <c r="AJ5" s="11" t="s">
        <v>348</v>
      </c>
      <c r="AK5" s="12" t="s">
        <v>349</v>
      </c>
      <c r="AL5" s="12" t="s">
        <v>350</v>
      </c>
      <c r="AM5" s="49" t="s">
        <v>423</v>
      </c>
      <c r="AN5" s="103" t="s">
        <v>412</v>
      </c>
      <c r="AO5" s="101" t="s">
        <v>411</v>
      </c>
      <c r="AP5" s="2" t="s">
        <v>389</v>
      </c>
      <c r="AQ5" s="38" t="s">
        <v>375</v>
      </c>
      <c r="AR5" s="115" t="s">
        <v>417</v>
      </c>
      <c r="AS5" s="2" t="s">
        <v>376</v>
      </c>
      <c r="AT5" s="2" t="s">
        <v>292</v>
      </c>
      <c r="AU5" s="99" t="s">
        <v>410</v>
      </c>
      <c r="AV5" s="45" t="s">
        <v>408</v>
      </c>
      <c r="AW5" s="47" t="s">
        <v>409</v>
      </c>
      <c r="AX5" s="38" t="s">
        <v>377</v>
      </c>
      <c r="AY5" s="115" t="s">
        <v>418</v>
      </c>
      <c r="AZ5" s="2" t="s">
        <v>431</v>
      </c>
      <c r="BA5" s="7" t="s">
        <v>345</v>
      </c>
      <c r="BB5" s="4" t="s">
        <v>302</v>
      </c>
      <c r="BC5" s="5" t="s">
        <v>293</v>
      </c>
      <c r="BD5" s="6" t="s">
        <v>303</v>
      </c>
      <c r="BE5" s="2" t="s">
        <v>294</v>
      </c>
      <c r="BF5" s="6" t="s">
        <v>304</v>
      </c>
      <c r="BG5" s="2" t="s">
        <v>310</v>
      </c>
      <c r="BH5" s="2" t="s">
        <v>295</v>
      </c>
      <c r="BI5" s="2" t="s">
        <v>296</v>
      </c>
      <c r="BJ5" s="39" t="s">
        <v>347</v>
      </c>
      <c r="BK5" s="115" t="s">
        <v>421</v>
      </c>
      <c r="BL5" s="3" t="s">
        <v>297</v>
      </c>
      <c r="BM5" s="3" t="s">
        <v>298</v>
      </c>
      <c r="BN5" s="43" t="s">
        <v>420</v>
      </c>
      <c r="BO5" s="119" t="s">
        <v>419</v>
      </c>
      <c r="BP5" s="154" t="s">
        <v>422</v>
      </c>
      <c r="BQ5" s="40" t="s">
        <v>378</v>
      </c>
      <c r="BR5" s="40" t="s">
        <v>379</v>
      </c>
    </row>
    <row r="6" spans="1:73" s="75" customFormat="1" ht="19.5" thickBot="1" x14ac:dyDescent="0.35">
      <c r="A6" s="67" t="s">
        <v>124</v>
      </c>
      <c r="B6" s="67" t="s">
        <v>145</v>
      </c>
      <c r="C6" s="129" t="s">
        <v>161</v>
      </c>
      <c r="D6" s="331">
        <v>3640</v>
      </c>
      <c r="E6" s="148"/>
      <c r="F6" s="16">
        <v>33.1</v>
      </c>
      <c r="G6" s="18">
        <f t="shared" ref="G6:G28" si="0">IFERROR(IF(F6&lt;10,0,IF(F6&lt;50,3,IF(F6&lt;75,5,IF(F6&lt;100,8,10)))),"")</f>
        <v>3</v>
      </c>
      <c r="H6" s="117">
        <f t="shared" ref="H6:H28" si="1">IFERROR(IF(F6&lt;100,0,IF(F6&lt;500,3,IF(F6&lt;1000,5,IF(F6&lt;2000,8,10)))),"")</f>
        <v>0</v>
      </c>
      <c r="I6" s="68" t="s">
        <v>284</v>
      </c>
      <c r="J6" s="69">
        <f t="shared" ref="J6:J28" si="2">VLOOKUP(I6,ponderacion,2,FALSE)</f>
        <v>5</v>
      </c>
      <c r="K6" s="17">
        <v>1</v>
      </c>
      <c r="L6" s="17">
        <v>2</v>
      </c>
      <c r="M6" s="17">
        <v>0</v>
      </c>
      <c r="N6" s="17">
        <v>0</v>
      </c>
      <c r="O6" s="17">
        <v>0</v>
      </c>
      <c r="P6" s="17">
        <v>0</v>
      </c>
      <c r="Q6" s="17">
        <v>0</v>
      </c>
      <c r="R6" s="17">
        <v>0</v>
      </c>
      <c r="S6" s="17">
        <v>0</v>
      </c>
      <c r="T6" s="17">
        <v>0</v>
      </c>
      <c r="U6" s="17">
        <v>0</v>
      </c>
      <c r="V6" s="157">
        <v>6324</v>
      </c>
      <c r="W6" s="157">
        <v>6324</v>
      </c>
      <c r="X6" s="84">
        <v>1</v>
      </c>
      <c r="Y6" s="84">
        <v>0</v>
      </c>
      <c r="Z6" s="84">
        <v>0</v>
      </c>
      <c r="AA6" s="168">
        <v>0</v>
      </c>
      <c r="AB6" s="168">
        <v>0</v>
      </c>
      <c r="AC6" s="168">
        <v>0</v>
      </c>
      <c r="AD6" s="88">
        <v>0</v>
      </c>
      <c r="AE6" s="88">
        <v>0</v>
      </c>
      <c r="AF6" s="88">
        <v>0</v>
      </c>
      <c r="AG6" s="80">
        <v>0</v>
      </c>
      <c r="AH6" s="89">
        <f t="shared" ref="AH6:AH28" si="3">SUM(X6:AG6)</f>
        <v>1</v>
      </c>
      <c r="AI6" s="13">
        <f t="shared" ref="AI6:AI28" si="4">+(V6*3)/100</f>
        <v>189.72</v>
      </c>
      <c r="AJ6" s="13">
        <f t="shared" ref="AJ6:AJ28" si="5">+AK6+AL6</f>
        <v>133</v>
      </c>
      <c r="AK6" s="18">
        <v>1</v>
      </c>
      <c r="AL6" s="13">
        <v>132</v>
      </c>
      <c r="AM6" s="50">
        <f t="shared" ref="AM6:AM28" si="6">(AI6*3)/100</f>
        <v>5.6915999999999993</v>
      </c>
      <c r="AN6" s="104">
        <f t="shared" ref="AN6:AN28" si="7">(AM6*30)/100</f>
        <v>1.7074799999999999</v>
      </c>
      <c r="AO6" s="102">
        <f t="shared" ref="AO6:AO28" si="8">(AM6*17)/100</f>
        <v>0.96757199999999988</v>
      </c>
      <c r="AP6" s="272">
        <f t="shared" ref="AP6:AP28" si="9">IFERROR(((AI6-AJ6)/AI6)*100,"")</f>
        <v>29.896689858739194</v>
      </c>
      <c r="AQ6" s="18">
        <f t="shared" ref="AQ6:AQ28" si="10">IFERROR(IF(AP6&lt;10,0,IF(AP6&lt;50,3,IF(AP6&lt;75,5,IF(AP6&lt;100,8,10)))),"")</f>
        <v>3</v>
      </c>
      <c r="AR6" s="117">
        <f t="shared" ref="AR6:AR28" si="11">IFERROR(IF(AP6&lt;10,0,IF(AP6&lt;50,3,IF(AP6&lt;75,8,IF(AP6&lt;100,20,25)))),"")</f>
        <v>3</v>
      </c>
      <c r="AS6" s="19">
        <f t="shared" ref="AS6:AS28" si="12">IFERROR(AJ6/AI6*100,0)</f>
        <v>70.103310141260806</v>
      </c>
      <c r="AT6" s="107">
        <f t="shared" ref="AT6:AT28" si="13">(SUM(AM6:AO6)/D6)*100000</f>
        <v>229.85307692307694</v>
      </c>
      <c r="AU6" s="100">
        <f t="shared" ref="AU6:AU28" si="14">((SUM(X6:Z6)/D6)*100000)</f>
        <v>27.472527472527471</v>
      </c>
      <c r="AV6" s="276">
        <f t="shared" ref="AV6:AV28" si="15">(AH6/D6)*100000</f>
        <v>27.472527472527471</v>
      </c>
      <c r="AW6" s="48">
        <f t="shared" ref="AW6:AW28" si="16">IFERROR(((AT6-AV6)/AT6)*100,"")</f>
        <v>88.047787812855134</v>
      </c>
      <c r="AX6" s="18">
        <f t="shared" ref="AX6:AX28" si="17">IFERROR(IF(AW6&lt;10,0,IF(AW6&lt;50,3,IF(AW6&lt;75,5,IF(AW6&lt;100,8,10)))),"")</f>
        <v>8</v>
      </c>
      <c r="AY6" s="117">
        <f t="shared" ref="AY6:AY28" si="18">IFERROR(IF(AW6&lt;10,0,IF(AW6&lt;50,3,IF(AW6&lt;75,8,IF(AW6&lt;100,20,25)))),"")</f>
        <v>20</v>
      </c>
      <c r="AZ6" s="151">
        <v>1</v>
      </c>
      <c r="BA6" s="21">
        <f t="shared" ref="BA6:BA28" si="19">(AZ6/D6)*100000</f>
        <v>27.472527472527471</v>
      </c>
      <c r="BB6" s="20">
        <v>1</v>
      </c>
      <c r="BC6" s="36"/>
      <c r="BD6" s="20">
        <v>15</v>
      </c>
      <c r="BE6" s="20">
        <f t="shared" ref="BE6:BE28" si="20">+BD6*8</f>
        <v>120</v>
      </c>
      <c r="BF6" s="20">
        <v>17</v>
      </c>
      <c r="BG6" s="20">
        <f t="shared" ref="BG6:BG28" si="21">+BF6*8</f>
        <v>136</v>
      </c>
      <c r="BH6" s="28">
        <v>3</v>
      </c>
      <c r="BI6" s="28">
        <v>2</v>
      </c>
      <c r="BJ6" s="28">
        <v>10</v>
      </c>
      <c r="BK6" s="20">
        <v>0</v>
      </c>
      <c r="BL6" s="28" t="s">
        <v>308</v>
      </c>
      <c r="BM6" s="28" t="s">
        <v>308</v>
      </c>
      <c r="BN6" s="71">
        <f t="shared" ref="BN6:BN28" si="22">+G6+J6+AQ6+AX6+BJ6</f>
        <v>29</v>
      </c>
      <c r="BO6" s="123">
        <f t="shared" ref="BO6:BO28" si="23">+H6+J6+AR6+AY6+BJ6</f>
        <v>38</v>
      </c>
      <c r="BP6" s="71">
        <f t="shared" ref="BP6:BP28" si="24">+H6+J6+AR6+AY6+BK6</f>
        <v>28</v>
      </c>
      <c r="BQ6" s="138">
        <v>29</v>
      </c>
      <c r="BR6" s="138">
        <v>14</v>
      </c>
      <c r="BS6" s="63"/>
      <c r="BT6" s="63"/>
      <c r="BU6" s="63"/>
    </row>
    <row r="7" spans="1:73" s="63" customFormat="1" x14ac:dyDescent="0.3">
      <c r="A7" s="67" t="s">
        <v>124</v>
      </c>
      <c r="B7" s="67" t="s">
        <v>192</v>
      </c>
      <c r="C7" s="129" t="s">
        <v>212</v>
      </c>
      <c r="D7" s="331">
        <v>5470</v>
      </c>
      <c r="E7" s="148"/>
      <c r="F7" s="16">
        <v>46.2</v>
      </c>
      <c r="G7" s="18">
        <f t="shared" si="0"/>
        <v>3</v>
      </c>
      <c r="H7" s="117">
        <f t="shared" si="1"/>
        <v>0</v>
      </c>
      <c r="I7" s="68" t="s">
        <v>285</v>
      </c>
      <c r="J7" s="69">
        <f t="shared" si="2"/>
        <v>3</v>
      </c>
      <c r="K7" s="17">
        <v>2</v>
      </c>
      <c r="L7" s="17">
        <v>0</v>
      </c>
      <c r="M7" s="17">
        <v>0</v>
      </c>
      <c r="N7" s="17">
        <v>0</v>
      </c>
      <c r="O7" s="17">
        <v>0</v>
      </c>
      <c r="P7" s="17">
        <v>0</v>
      </c>
      <c r="Q7" s="17">
        <v>0</v>
      </c>
      <c r="R7" s="17">
        <v>0</v>
      </c>
      <c r="S7" s="17">
        <v>0</v>
      </c>
      <c r="T7" s="17">
        <v>0</v>
      </c>
      <c r="U7" s="17">
        <v>0</v>
      </c>
      <c r="V7" s="157">
        <v>3708</v>
      </c>
      <c r="W7" s="157">
        <v>3708</v>
      </c>
      <c r="X7" s="84">
        <v>1</v>
      </c>
      <c r="Y7" s="84">
        <v>0</v>
      </c>
      <c r="Z7" s="84">
        <v>0</v>
      </c>
      <c r="AA7" s="205">
        <v>0</v>
      </c>
      <c r="AB7" s="205">
        <v>0</v>
      </c>
      <c r="AC7" s="205">
        <v>0</v>
      </c>
      <c r="AD7" s="88">
        <v>0</v>
      </c>
      <c r="AE7" s="88">
        <v>0</v>
      </c>
      <c r="AF7" s="88">
        <v>0</v>
      </c>
      <c r="AG7" s="80">
        <v>0</v>
      </c>
      <c r="AH7" s="89">
        <f t="shared" si="3"/>
        <v>1</v>
      </c>
      <c r="AI7" s="13">
        <f t="shared" si="4"/>
        <v>111.24</v>
      </c>
      <c r="AJ7" s="13">
        <f t="shared" si="5"/>
        <v>80</v>
      </c>
      <c r="AK7" s="18">
        <v>0</v>
      </c>
      <c r="AL7" s="13">
        <v>80</v>
      </c>
      <c r="AM7" s="50">
        <f t="shared" si="6"/>
        <v>3.3371999999999997</v>
      </c>
      <c r="AN7" s="104">
        <f t="shared" si="7"/>
        <v>1.0011599999999998</v>
      </c>
      <c r="AO7" s="102">
        <f t="shared" si="8"/>
        <v>0.56732399999999994</v>
      </c>
      <c r="AP7" s="272">
        <f t="shared" si="9"/>
        <v>28.083423229054294</v>
      </c>
      <c r="AQ7" s="18">
        <f t="shared" si="10"/>
        <v>3</v>
      </c>
      <c r="AR7" s="117">
        <f t="shared" si="11"/>
        <v>3</v>
      </c>
      <c r="AS7" s="19">
        <f t="shared" si="12"/>
        <v>71.91657677094571</v>
      </c>
      <c r="AT7" s="107">
        <f t="shared" si="13"/>
        <v>89.683436928702008</v>
      </c>
      <c r="AU7" s="100">
        <f t="shared" si="14"/>
        <v>18.281535648994517</v>
      </c>
      <c r="AV7" s="277">
        <f t="shared" si="15"/>
        <v>18.281535648994517</v>
      </c>
      <c r="AW7" s="48">
        <f t="shared" si="16"/>
        <v>79.615482774675257</v>
      </c>
      <c r="AX7" s="18">
        <f t="shared" si="17"/>
        <v>8</v>
      </c>
      <c r="AY7" s="117">
        <f t="shared" si="18"/>
        <v>20</v>
      </c>
      <c r="AZ7" s="151">
        <v>0</v>
      </c>
      <c r="BA7" s="21">
        <f t="shared" si="19"/>
        <v>0</v>
      </c>
      <c r="BB7" s="20">
        <v>0</v>
      </c>
      <c r="BC7" s="36" t="s">
        <v>335</v>
      </c>
      <c r="BD7" s="20">
        <v>3</v>
      </c>
      <c r="BE7" s="20">
        <f t="shared" si="20"/>
        <v>24</v>
      </c>
      <c r="BF7" s="20">
        <v>4</v>
      </c>
      <c r="BG7" s="20">
        <f t="shared" si="21"/>
        <v>32</v>
      </c>
      <c r="BH7" s="20">
        <v>0</v>
      </c>
      <c r="BI7" s="20">
        <v>6</v>
      </c>
      <c r="BJ7" s="20">
        <v>0</v>
      </c>
      <c r="BK7" s="28">
        <v>0</v>
      </c>
      <c r="BL7" s="20" t="s">
        <v>308</v>
      </c>
      <c r="BM7" s="20" t="s">
        <v>309</v>
      </c>
      <c r="BN7" s="76">
        <f t="shared" si="22"/>
        <v>17</v>
      </c>
      <c r="BO7" s="123">
        <f t="shared" si="23"/>
        <v>26</v>
      </c>
      <c r="BP7" s="71">
        <f t="shared" si="24"/>
        <v>26</v>
      </c>
      <c r="BQ7" s="138">
        <v>24</v>
      </c>
      <c r="BR7" s="138">
        <v>61</v>
      </c>
    </row>
    <row r="8" spans="1:73" s="63" customFormat="1" x14ac:dyDescent="0.3">
      <c r="A8" s="67" t="s">
        <v>216</v>
      </c>
      <c r="B8" s="67" t="s">
        <v>245</v>
      </c>
      <c r="C8" s="129" t="s">
        <v>252</v>
      </c>
      <c r="D8" s="331">
        <v>5746</v>
      </c>
      <c r="E8" s="148"/>
      <c r="F8" s="20">
        <v>208.6</v>
      </c>
      <c r="G8" s="18">
        <f t="shared" si="0"/>
        <v>10</v>
      </c>
      <c r="H8" s="117">
        <f t="shared" si="1"/>
        <v>3</v>
      </c>
      <c r="I8" s="68" t="s">
        <v>283</v>
      </c>
      <c r="J8" s="69">
        <f t="shared" si="2"/>
        <v>8</v>
      </c>
      <c r="K8" s="17">
        <v>1</v>
      </c>
      <c r="L8" s="17">
        <v>0</v>
      </c>
      <c r="M8" s="17">
        <v>0</v>
      </c>
      <c r="N8" s="17">
        <v>0</v>
      </c>
      <c r="O8" s="17">
        <v>0</v>
      </c>
      <c r="P8" s="17">
        <v>0</v>
      </c>
      <c r="Q8" s="17">
        <v>0</v>
      </c>
      <c r="R8" s="17">
        <v>0</v>
      </c>
      <c r="S8" s="17">
        <v>0</v>
      </c>
      <c r="T8" s="17">
        <v>0</v>
      </c>
      <c r="U8" s="17">
        <v>0</v>
      </c>
      <c r="V8" s="157">
        <v>2588</v>
      </c>
      <c r="W8" s="157">
        <v>2588</v>
      </c>
      <c r="X8" s="199">
        <v>0</v>
      </c>
      <c r="Y8" s="199">
        <v>0</v>
      </c>
      <c r="Z8" s="199">
        <v>0</v>
      </c>
      <c r="AA8" s="210">
        <v>0</v>
      </c>
      <c r="AB8" s="210">
        <v>0</v>
      </c>
      <c r="AC8" s="210">
        <v>0</v>
      </c>
      <c r="AD8" s="216">
        <v>0</v>
      </c>
      <c r="AE8" s="216">
        <v>0</v>
      </c>
      <c r="AF8" s="216">
        <v>0</v>
      </c>
      <c r="AG8" s="224">
        <v>0</v>
      </c>
      <c r="AH8" s="89">
        <f t="shared" si="3"/>
        <v>0</v>
      </c>
      <c r="AI8" s="13">
        <f t="shared" si="4"/>
        <v>77.64</v>
      </c>
      <c r="AJ8" s="13">
        <f t="shared" si="5"/>
        <v>56</v>
      </c>
      <c r="AK8" s="18">
        <v>0</v>
      </c>
      <c r="AL8" s="13">
        <v>56</v>
      </c>
      <c r="AM8" s="50">
        <f t="shared" si="6"/>
        <v>2.3292000000000002</v>
      </c>
      <c r="AN8" s="104">
        <f t="shared" si="7"/>
        <v>0.69876000000000005</v>
      </c>
      <c r="AO8" s="102">
        <f t="shared" si="8"/>
        <v>0.39596400000000004</v>
      </c>
      <c r="AP8" s="272">
        <f t="shared" si="9"/>
        <v>27.872230808861413</v>
      </c>
      <c r="AQ8" s="18">
        <f t="shared" si="10"/>
        <v>3</v>
      </c>
      <c r="AR8" s="117">
        <f t="shared" si="11"/>
        <v>3</v>
      </c>
      <c r="AS8" s="19">
        <f t="shared" si="12"/>
        <v>72.127769191138597</v>
      </c>
      <c r="AT8" s="107">
        <f t="shared" si="13"/>
        <v>59.58795683954056</v>
      </c>
      <c r="AU8" s="100">
        <f t="shared" si="14"/>
        <v>0</v>
      </c>
      <c r="AV8" s="277">
        <f t="shared" si="15"/>
        <v>0</v>
      </c>
      <c r="AW8" s="48">
        <f t="shared" si="16"/>
        <v>100</v>
      </c>
      <c r="AX8" s="18">
        <f t="shared" si="17"/>
        <v>10</v>
      </c>
      <c r="AY8" s="117">
        <f t="shared" si="18"/>
        <v>25</v>
      </c>
      <c r="AZ8" s="151">
        <v>2</v>
      </c>
      <c r="BA8" s="21">
        <f t="shared" si="19"/>
        <v>34.80682213713888</v>
      </c>
      <c r="BB8" s="20">
        <v>0</v>
      </c>
      <c r="BC8" s="36"/>
      <c r="BD8" s="20">
        <v>1</v>
      </c>
      <c r="BE8" s="20">
        <f t="shared" si="20"/>
        <v>8</v>
      </c>
      <c r="BF8" s="20">
        <v>2</v>
      </c>
      <c r="BG8" s="20">
        <f t="shared" si="21"/>
        <v>16</v>
      </c>
      <c r="BH8" s="20">
        <v>0</v>
      </c>
      <c r="BI8" s="20">
        <v>4</v>
      </c>
      <c r="BJ8" s="20">
        <v>0</v>
      </c>
      <c r="BK8" s="28">
        <v>0</v>
      </c>
      <c r="BL8" s="20" t="s">
        <v>308</v>
      </c>
      <c r="BM8" s="20" t="s">
        <v>309</v>
      </c>
      <c r="BN8" s="71">
        <f t="shared" si="22"/>
        <v>31</v>
      </c>
      <c r="BO8" s="123">
        <f t="shared" si="23"/>
        <v>39</v>
      </c>
      <c r="BP8" s="71">
        <f t="shared" si="24"/>
        <v>39</v>
      </c>
      <c r="BQ8" s="138">
        <v>18</v>
      </c>
      <c r="BR8" s="138">
        <v>57</v>
      </c>
    </row>
    <row r="9" spans="1:73" s="63" customFormat="1" x14ac:dyDescent="0.3">
      <c r="A9" s="67" t="s">
        <v>58</v>
      </c>
      <c r="B9" s="67" t="s">
        <v>59</v>
      </c>
      <c r="C9" s="129" t="s">
        <v>71</v>
      </c>
      <c r="D9" s="331">
        <v>47304</v>
      </c>
      <c r="E9" s="148"/>
      <c r="F9" s="16">
        <v>512.9</v>
      </c>
      <c r="G9" s="18">
        <f t="shared" si="0"/>
        <v>10</v>
      </c>
      <c r="H9" s="117">
        <f t="shared" si="1"/>
        <v>5</v>
      </c>
      <c r="I9" s="68" t="s">
        <v>284</v>
      </c>
      <c r="J9" s="69">
        <f t="shared" si="2"/>
        <v>5</v>
      </c>
      <c r="K9" s="17">
        <v>7</v>
      </c>
      <c r="L9" s="17">
        <v>1</v>
      </c>
      <c r="M9" s="17">
        <v>0</v>
      </c>
      <c r="N9" s="17">
        <v>0</v>
      </c>
      <c r="O9" s="17">
        <v>0</v>
      </c>
      <c r="P9" s="17">
        <v>0</v>
      </c>
      <c r="Q9" s="17">
        <v>0</v>
      </c>
      <c r="R9" s="17">
        <v>0</v>
      </c>
      <c r="S9" s="17">
        <v>0</v>
      </c>
      <c r="T9" s="17">
        <v>0</v>
      </c>
      <c r="U9" s="17">
        <v>0</v>
      </c>
      <c r="V9" s="157">
        <v>33424</v>
      </c>
      <c r="W9" s="157">
        <v>33424</v>
      </c>
      <c r="X9" s="84">
        <v>5</v>
      </c>
      <c r="Y9" s="84">
        <v>0</v>
      </c>
      <c r="Z9" s="84">
        <v>0</v>
      </c>
      <c r="AA9" s="205">
        <v>1</v>
      </c>
      <c r="AB9" s="205">
        <v>0</v>
      </c>
      <c r="AC9" s="205">
        <v>0</v>
      </c>
      <c r="AD9" s="88">
        <v>2</v>
      </c>
      <c r="AE9" s="88">
        <v>0</v>
      </c>
      <c r="AF9" s="88">
        <v>0</v>
      </c>
      <c r="AG9" s="80">
        <v>0</v>
      </c>
      <c r="AH9" s="89">
        <f t="shared" si="3"/>
        <v>8</v>
      </c>
      <c r="AI9" s="13">
        <f t="shared" si="4"/>
        <v>1002.72</v>
      </c>
      <c r="AJ9" s="13">
        <f t="shared" si="5"/>
        <v>730</v>
      </c>
      <c r="AK9" s="18">
        <v>61</v>
      </c>
      <c r="AL9" s="13">
        <v>669</v>
      </c>
      <c r="AM9" s="50">
        <f t="shared" si="6"/>
        <v>30.081599999999998</v>
      </c>
      <c r="AN9" s="104">
        <f t="shared" si="7"/>
        <v>9.0244800000000005</v>
      </c>
      <c r="AO9" s="102">
        <f t="shared" si="8"/>
        <v>5.1138719999999998</v>
      </c>
      <c r="AP9" s="272">
        <f t="shared" si="9"/>
        <v>27.198021381841393</v>
      </c>
      <c r="AQ9" s="18">
        <f t="shared" si="10"/>
        <v>3</v>
      </c>
      <c r="AR9" s="117">
        <f t="shared" si="11"/>
        <v>3</v>
      </c>
      <c r="AS9" s="19">
        <f t="shared" si="12"/>
        <v>72.8019786181586</v>
      </c>
      <c r="AT9" s="107">
        <f t="shared" si="13"/>
        <v>93.480365296803654</v>
      </c>
      <c r="AU9" s="100">
        <f t="shared" si="14"/>
        <v>10.569930661254862</v>
      </c>
      <c r="AV9" s="277">
        <f t="shared" si="15"/>
        <v>16.91188905800778</v>
      </c>
      <c r="AW9" s="48">
        <f t="shared" si="16"/>
        <v>81.908618987193833</v>
      </c>
      <c r="AX9" s="18">
        <f t="shared" si="17"/>
        <v>8</v>
      </c>
      <c r="AY9" s="117">
        <f t="shared" si="18"/>
        <v>20</v>
      </c>
      <c r="AZ9" s="151">
        <v>13</v>
      </c>
      <c r="BA9" s="21">
        <f t="shared" si="19"/>
        <v>27.481819719262639</v>
      </c>
      <c r="BB9" s="20">
        <v>1</v>
      </c>
      <c r="BC9" s="36"/>
      <c r="BD9" s="20">
        <v>9</v>
      </c>
      <c r="BE9" s="20">
        <f t="shared" si="20"/>
        <v>72</v>
      </c>
      <c r="BF9" s="20">
        <v>12</v>
      </c>
      <c r="BG9" s="20">
        <f t="shared" si="21"/>
        <v>96</v>
      </c>
      <c r="BH9" s="20">
        <v>1</v>
      </c>
      <c r="BI9" s="20">
        <v>40</v>
      </c>
      <c r="BJ9" s="20">
        <v>0</v>
      </c>
      <c r="BK9" s="20">
        <v>0</v>
      </c>
      <c r="BL9" s="20" t="s">
        <v>308</v>
      </c>
      <c r="BM9" s="20" t="s">
        <v>309</v>
      </c>
      <c r="BN9" s="76">
        <f t="shared" si="22"/>
        <v>26</v>
      </c>
      <c r="BO9" s="123">
        <f t="shared" si="23"/>
        <v>33</v>
      </c>
      <c r="BP9" s="71">
        <f t="shared" si="24"/>
        <v>33</v>
      </c>
      <c r="BQ9" s="138">
        <v>235</v>
      </c>
      <c r="BR9" s="138">
        <v>342</v>
      </c>
    </row>
    <row r="10" spans="1:73" s="63" customFormat="1" x14ac:dyDescent="0.3">
      <c r="A10" s="67" t="s">
        <v>124</v>
      </c>
      <c r="B10" s="67" t="s">
        <v>192</v>
      </c>
      <c r="C10" s="129" t="s">
        <v>200</v>
      </c>
      <c r="D10" s="331">
        <v>12560</v>
      </c>
      <c r="E10" s="148"/>
      <c r="F10" s="16">
        <v>106.5</v>
      </c>
      <c r="G10" s="18">
        <f t="shared" si="0"/>
        <v>10</v>
      </c>
      <c r="H10" s="117">
        <f t="shared" si="1"/>
        <v>3</v>
      </c>
      <c r="I10" s="68" t="s">
        <v>283</v>
      </c>
      <c r="J10" s="69">
        <f t="shared" si="2"/>
        <v>8</v>
      </c>
      <c r="K10" s="17">
        <v>5</v>
      </c>
      <c r="L10" s="17">
        <v>1</v>
      </c>
      <c r="M10" s="17">
        <v>0</v>
      </c>
      <c r="N10" s="17">
        <v>0</v>
      </c>
      <c r="O10" s="17">
        <v>0</v>
      </c>
      <c r="P10" s="17">
        <v>0</v>
      </c>
      <c r="Q10" s="17">
        <v>0</v>
      </c>
      <c r="R10" s="17">
        <v>0</v>
      </c>
      <c r="S10" s="17">
        <v>0</v>
      </c>
      <c r="T10" s="17">
        <v>0</v>
      </c>
      <c r="U10" s="17">
        <v>0</v>
      </c>
      <c r="V10" s="157">
        <v>8337</v>
      </c>
      <c r="W10" s="157">
        <v>8337</v>
      </c>
      <c r="X10" s="201">
        <v>3</v>
      </c>
      <c r="Y10" s="201">
        <v>1</v>
      </c>
      <c r="Z10" s="201">
        <v>0</v>
      </c>
      <c r="AA10" s="266">
        <v>2</v>
      </c>
      <c r="AB10" s="266">
        <v>0</v>
      </c>
      <c r="AC10" s="266">
        <v>0</v>
      </c>
      <c r="AD10" s="218">
        <v>0</v>
      </c>
      <c r="AE10" s="218">
        <v>0</v>
      </c>
      <c r="AF10" s="218">
        <v>0</v>
      </c>
      <c r="AG10" s="226">
        <v>0</v>
      </c>
      <c r="AH10" s="89">
        <f t="shared" si="3"/>
        <v>6</v>
      </c>
      <c r="AI10" s="13">
        <f t="shared" si="4"/>
        <v>250.11</v>
      </c>
      <c r="AJ10" s="13">
        <f t="shared" si="5"/>
        <v>186</v>
      </c>
      <c r="AK10" s="18">
        <v>2</v>
      </c>
      <c r="AL10" s="13">
        <v>184</v>
      </c>
      <c r="AM10" s="50">
        <f t="shared" si="6"/>
        <v>7.5033000000000003</v>
      </c>
      <c r="AN10" s="104">
        <f t="shared" si="7"/>
        <v>2.2509900000000003</v>
      </c>
      <c r="AO10" s="102">
        <f t="shared" si="8"/>
        <v>1.2755609999999999</v>
      </c>
      <c r="AP10" s="272">
        <f t="shared" si="9"/>
        <v>25.632721602494907</v>
      </c>
      <c r="AQ10" s="18">
        <f t="shared" si="10"/>
        <v>3</v>
      </c>
      <c r="AR10" s="117">
        <f t="shared" si="11"/>
        <v>3</v>
      </c>
      <c r="AS10" s="19">
        <f t="shared" si="12"/>
        <v>74.367278397505103</v>
      </c>
      <c r="AT10" s="107">
        <f t="shared" si="13"/>
        <v>87.817285031847149</v>
      </c>
      <c r="AU10" s="100">
        <f t="shared" si="14"/>
        <v>31.847133757961782</v>
      </c>
      <c r="AV10" s="128">
        <f t="shared" si="15"/>
        <v>47.770700636942678</v>
      </c>
      <c r="AW10" s="48">
        <f t="shared" si="16"/>
        <v>45.602166339327709</v>
      </c>
      <c r="AX10" s="18">
        <f t="shared" si="17"/>
        <v>3</v>
      </c>
      <c r="AY10" s="117">
        <f t="shared" si="18"/>
        <v>3</v>
      </c>
      <c r="AZ10" s="151">
        <v>3</v>
      </c>
      <c r="BA10" s="21">
        <f t="shared" si="19"/>
        <v>23.885350318471339</v>
      </c>
      <c r="BB10" s="20">
        <v>1</v>
      </c>
      <c r="BC10" s="36"/>
      <c r="BD10" s="20">
        <v>6</v>
      </c>
      <c r="BE10" s="20">
        <f t="shared" si="20"/>
        <v>48</v>
      </c>
      <c r="BF10" s="20">
        <v>9</v>
      </c>
      <c r="BG10" s="20">
        <f t="shared" si="21"/>
        <v>72</v>
      </c>
      <c r="BH10" s="20">
        <v>3</v>
      </c>
      <c r="BI10" s="20">
        <v>14</v>
      </c>
      <c r="BJ10" s="20">
        <v>0</v>
      </c>
      <c r="BK10" s="20">
        <v>0</v>
      </c>
      <c r="BL10" s="20" t="s">
        <v>308</v>
      </c>
      <c r="BM10" s="20" t="s">
        <v>309</v>
      </c>
      <c r="BN10" s="76">
        <f t="shared" si="22"/>
        <v>24</v>
      </c>
      <c r="BO10" s="122">
        <f t="shared" si="23"/>
        <v>17</v>
      </c>
      <c r="BP10" s="71">
        <f t="shared" si="24"/>
        <v>17</v>
      </c>
      <c r="BQ10" s="138">
        <v>44</v>
      </c>
      <c r="BR10" s="138">
        <v>66</v>
      </c>
      <c r="BS10" s="62"/>
      <c r="BT10" s="62"/>
      <c r="BU10" s="62"/>
    </row>
    <row r="11" spans="1:73" s="63" customFormat="1" x14ac:dyDescent="0.3">
      <c r="A11" s="67" t="s">
        <v>79</v>
      </c>
      <c r="B11" s="67" t="s">
        <v>107</v>
      </c>
      <c r="C11" s="129" t="s">
        <v>121</v>
      </c>
      <c r="D11" s="331">
        <v>56452</v>
      </c>
      <c r="E11" s="148"/>
      <c r="F11" s="16">
        <v>316.39999999999998</v>
      </c>
      <c r="G11" s="18">
        <f t="shared" si="0"/>
        <v>10</v>
      </c>
      <c r="H11" s="117">
        <f t="shared" si="1"/>
        <v>3</v>
      </c>
      <c r="I11" s="68" t="s">
        <v>284</v>
      </c>
      <c r="J11" s="69">
        <f t="shared" si="2"/>
        <v>5</v>
      </c>
      <c r="K11" s="17">
        <v>5</v>
      </c>
      <c r="L11" s="17">
        <v>1</v>
      </c>
      <c r="M11" s="17">
        <v>0</v>
      </c>
      <c r="N11" s="17">
        <v>0</v>
      </c>
      <c r="O11" s="17">
        <v>0</v>
      </c>
      <c r="P11" s="17">
        <v>0</v>
      </c>
      <c r="Q11" s="17">
        <v>0</v>
      </c>
      <c r="R11" s="17">
        <v>0</v>
      </c>
      <c r="S11" s="17">
        <v>0</v>
      </c>
      <c r="T11" s="17">
        <v>0</v>
      </c>
      <c r="U11" s="17">
        <v>0</v>
      </c>
      <c r="V11" s="157">
        <v>23552</v>
      </c>
      <c r="W11" s="157">
        <v>23552</v>
      </c>
      <c r="X11" s="171">
        <v>19</v>
      </c>
      <c r="Y11" s="171">
        <v>0</v>
      </c>
      <c r="Z11" s="171">
        <v>0</v>
      </c>
      <c r="AA11" s="172">
        <v>3</v>
      </c>
      <c r="AB11" s="172">
        <v>0</v>
      </c>
      <c r="AC11" s="172">
        <v>0</v>
      </c>
      <c r="AD11" s="173">
        <v>2</v>
      </c>
      <c r="AE11" s="173">
        <v>0</v>
      </c>
      <c r="AF11" s="173">
        <v>0</v>
      </c>
      <c r="AG11" s="174">
        <v>1</v>
      </c>
      <c r="AH11" s="89">
        <f t="shared" si="3"/>
        <v>25</v>
      </c>
      <c r="AI11" s="13">
        <f t="shared" si="4"/>
        <v>706.56</v>
      </c>
      <c r="AJ11" s="13">
        <f t="shared" si="5"/>
        <v>529</v>
      </c>
      <c r="AK11" s="18">
        <v>14</v>
      </c>
      <c r="AL11" s="13">
        <v>515</v>
      </c>
      <c r="AM11" s="50">
        <f t="shared" si="6"/>
        <v>21.1968</v>
      </c>
      <c r="AN11" s="104">
        <f t="shared" si="7"/>
        <v>6.3590400000000002</v>
      </c>
      <c r="AO11" s="102">
        <f t="shared" si="8"/>
        <v>3.603456</v>
      </c>
      <c r="AP11" s="272">
        <f t="shared" si="9"/>
        <v>25.130208333333325</v>
      </c>
      <c r="AQ11" s="18">
        <f t="shared" si="10"/>
        <v>3</v>
      </c>
      <c r="AR11" s="117">
        <f t="shared" si="11"/>
        <v>3</v>
      </c>
      <c r="AS11" s="19">
        <f t="shared" si="12"/>
        <v>74.869791666666671</v>
      </c>
      <c r="AT11" s="107">
        <f t="shared" si="13"/>
        <v>55.196088712534539</v>
      </c>
      <c r="AU11" s="100">
        <f t="shared" si="14"/>
        <v>33.65691206688868</v>
      </c>
      <c r="AV11" s="276">
        <f t="shared" si="15"/>
        <v>44.285410614327212</v>
      </c>
      <c r="AW11" s="48">
        <f t="shared" si="16"/>
        <v>19.767121824575241</v>
      </c>
      <c r="AX11" s="18">
        <f t="shared" si="17"/>
        <v>3</v>
      </c>
      <c r="AY11" s="117">
        <f t="shared" si="18"/>
        <v>3</v>
      </c>
      <c r="AZ11" s="151">
        <v>5</v>
      </c>
      <c r="BA11" s="21">
        <f t="shared" si="19"/>
        <v>8.8570821228654424</v>
      </c>
      <c r="BB11" s="155">
        <v>0</v>
      </c>
      <c r="BC11" s="36"/>
      <c r="BD11" s="20">
        <v>3</v>
      </c>
      <c r="BE11" s="20">
        <f t="shared" si="20"/>
        <v>24</v>
      </c>
      <c r="BF11" s="20">
        <v>29</v>
      </c>
      <c r="BG11" s="20">
        <f t="shared" si="21"/>
        <v>232</v>
      </c>
      <c r="BH11" s="20">
        <v>0</v>
      </c>
      <c r="BI11" s="20">
        <v>42</v>
      </c>
      <c r="BJ11" s="20">
        <v>0</v>
      </c>
      <c r="BK11" s="20">
        <v>0</v>
      </c>
      <c r="BL11" s="20" t="s">
        <v>308</v>
      </c>
      <c r="BM11" s="20" t="s">
        <v>357</v>
      </c>
      <c r="BN11" s="76">
        <f t="shared" si="22"/>
        <v>21</v>
      </c>
      <c r="BO11" s="122">
        <f t="shared" si="23"/>
        <v>14</v>
      </c>
      <c r="BP11" s="127">
        <f t="shared" si="24"/>
        <v>14</v>
      </c>
      <c r="BQ11" s="138">
        <v>110</v>
      </c>
      <c r="BR11" s="138">
        <v>33</v>
      </c>
    </row>
    <row r="12" spans="1:73" s="63" customFormat="1" x14ac:dyDescent="0.3">
      <c r="A12" s="67" t="s">
        <v>124</v>
      </c>
      <c r="B12" s="67" t="s">
        <v>192</v>
      </c>
      <c r="C12" s="129" t="s">
        <v>210</v>
      </c>
      <c r="D12" s="331">
        <v>8017</v>
      </c>
      <c r="E12" s="148"/>
      <c r="F12" s="16">
        <v>166.3</v>
      </c>
      <c r="G12" s="18">
        <f t="shared" si="0"/>
        <v>10</v>
      </c>
      <c r="H12" s="117">
        <f t="shared" si="1"/>
        <v>3</v>
      </c>
      <c r="I12" s="68" t="s">
        <v>283</v>
      </c>
      <c r="J12" s="69">
        <f t="shared" si="2"/>
        <v>8</v>
      </c>
      <c r="K12" s="17">
        <v>3</v>
      </c>
      <c r="L12" s="17">
        <v>0</v>
      </c>
      <c r="M12" s="17">
        <v>0</v>
      </c>
      <c r="N12" s="17">
        <v>0</v>
      </c>
      <c r="O12" s="17">
        <v>0</v>
      </c>
      <c r="P12" s="17">
        <v>0</v>
      </c>
      <c r="Q12" s="17">
        <v>0</v>
      </c>
      <c r="R12" s="17">
        <v>0</v>
      </c>
      <c r="S12" s="17">
        <v>0</v>
      </c>
      <c r="T12" s="17">
        <v>0</v>
      </c>
      <c r="U12" s="17">
        <v>0</v>
      </c>
      <c r="V12" s="157">
        <v>5065</v>
      </c>
      <c r="W12" s="157">
        <v>5065</v>
      </c>
      <c r="X12" s="199">
        <v>1</v>
      </c>
      <c r="Y12" s="199">
        <v>0</v>
      </c>
      <c r="Z12" s="199">
        <v>0</v>
      </c>
      <c r="AA12" s="210">
        <v>1</v>
      </c>
      <c r="AB12" s="210">
        <v>0</v>
      </c>
      <c r="AC12" s="210">
        <v>0</v>
      </c>
      <c r="AD12" s="216">
        <v>0</v>
      </c>
      <c r="AE12" s="216">
        <v>0</v>
      </c>
      <c r="AF12" s="216">
        <v>0</v>
      </c>
      <c r="AG12" s="224">
        <v>1</v>
      </c>
      <c r="AH12" s="89">
        <f t="shared" si="3"/>
        <v>3</v>
      </c>
      <c r="AI12" s="13">
        <f t="shared" si="4"/>
        <v>151.94999999999999</v>
      </c>
      <c r="AJ12" s="13">
        <f t="shared" si="5"/>
        <v>114</v>
      </c>
      <c r="AK12" s="18">
        <v>0</v>
      </c>
      <c r="AL12" s="13">
        <v>114</v>
      </c>
      <c r="AM12" s="50">
        <f t="shared" si="6"/>
        <v>4.5584999999999996</v>
      </c>
      <c r="AN12" s="104">
        <f t="shared" si="7"/>
        <v>1.36755</v>
      </c>
      <c r="AO12" s="102">
        <f t="shared" si="8"/>
        <v>0.77494499999999988</v>
      </c>
      <c r="AP12" s="272">
        <f t="shared" si="9"/>
        <v>24.975320829220131</v>
      </c>
      <c r="AQ12" s="18">
        <f t="shared" si="10"/>
        <v>3</v>
      </c>
      <c r="AR12" s="117">
        <f t="shared" si="11"/>
        <v>3</v>
      </c>
      <c r="AS12" s="19">
        <f t="shared" si="12"/>
        <v>75.024679170779862</v>
      </c>
      <c r="AT12" s="107">
        <f t="shared" si="13"/>
        <v>83.58481975801422</v>
      </c>
      <c r="AU12" s="100">
        <f t="shared" si="14"/>
        <v>12.473493825620558</v>
      </c>
      <c r="AV12" s="276">
        <f t="shared" si="15"/>
        <v>37.420481476861667</v>
      </c>
      <c r="AW12" s="48">
        <f t="shared" si="16"/>
        <v>55.23052919752962</v>
      </c>
      <c r="AX12" s="18">
        <f t="shared" si="17"/>
        <v>5</v>
      </c>
      <c r="AY12" s="117">
        <f t="shared" si="18"/>
        <v>8</v>
      </c>
      <c r="AZ12" s="151">
        <v>0</v>
      </c>
      <c r="BA12" s="21">
        <f t="shared" si="19"/>
        <v>0</v>
      </c>
      <c r="BB12" s="20">
        <v>0</v>
      </c>
      <c r="BC12" s="36" t="s">
        <v>336</v>
      </c>
      <c r="BD12" s="20">
        <v>4</v>
      </c>
      <c r="BE12" s="20">
        <f t="shared" si="20"/>
        <v>32</v>
      </c>
      <c r="BF12" s="20">
        <v>7</v>
      </c>
      <c r="BG12" s="20">
        <f t="shared" si="21"/>
        <v>56</v>
      </c>
      <c r="BH12" s="20">
        <v>0</v>
      </c>
      <c r="BI12" s="20">
        <v>10</v>
      </c>
      <c r="BJ12" s="20">
        <v>0</v>
      </c>
      <c r="BK12" s="28">
        <v>0</v>
      </c>
      <c r="BL12" s="20" t="s">
        <v>337</v>
      </c>
      <c r="BM12" s="20" t="s">
        <v>309</v>
      </c>
      <c r="BN12" s="71">
        <f t="shared" si="22"/>
        <v>26</v>
      </c>
      <c r="BO12" s="123">
        <f t="shared" si="23"/>
        <v>22</v>
      </c>
      <c r="BP12" s="71">
        <f t="shared" si="24"/>
        <v>22</v>
      </c>
      <c r="BQ12" s="138">
        <v>60</v>
      </c>
      <c r="BR12" s="138">
        <v>127</v>
      </c>
    </row>
    <row r="13" spans="1:73" s="63" customFormat="1" x14ac:dyDescent="0.3">
      <c r="A13" s="67" t="s">
        <v>79</v>
      </c>
      <c r="B13" s="67" t="s">
        <v>107</v>
      </c>
      <c r="C13" s="129" t="s">
        <v>111</v>
      </c>
      <c r="D13" s="331">
        <v>14615</v>
      </c>
      <c r="E13" s="148"/>
      <c r="F13" s="16">
        <v>183.1</v>
      </c>
      <c r="G13" s="18">
        <f t="shared" si="0"/>
        <v>10</v>
      </c>
      <c r="H13" s="117">
        <f t="shared" si="1"/>
        <v>3</v>
      </c>
      <c r="I13" s="68" t="s">
        <v>282</v>
      </c>
      <c r="J13" s="69">
        <f t="shared" si="2"/>
        <v>10</v>
      </c>
      <c r="K13" s="17">
        <v>4</v>
      </c>
      <c r="L13" s="17">
        <v>1</v>
      </c>
      <c r="M13" s="17">
        <v>0</v>
      </c>
      <c r="N13" s="17">
        <v>0</v>
      </c>
      <c r="O13" s="17">
        <v>0</v>
      </c>
      <c r="P13" s="17">
        <v>0</v>
      </c>
      <c r="Q13" s="17">
        <v>0</v>
      </c>
      <c r="R13" s="17">
        <v>0</v>
      </c>
      <c r="S13" s="17">
        <v>0</v>
      </c>
      <c r="T13" s="17">
        <v>0</v>
      </c>
      <c r="U13" s="17">
        <v>0</v>
      </c>
      <c r="V13" s="157">
        <v>6822</v>
      </c>
      <c r="W13" s="157">
        <v>6822</v>
      </c>
      <c r="X13" s="84">
        <v>4</v>
      </c>
      <c r="Y13" s="84">
        <v>0</v>
      </c>
      <c r="Z13" s="84">
        <v>0</v>
      </c>
      <c r="AA13" s="205">
        <v>0</v>
      </c>
      <c r="AB13" s="205">
        <v>0</v>
      </c>
      <c r="AC13" s="205">
        <v>0</v>
      </c>
      <c r="AD13" s="88">
        <v>0</v>
      </c>
      <c r="AE13" s="88">
        <v>0</v>
      </c>
      <c r="AF13" s="88">
        <v>0</v>
      </c>
      <c r="AG13" s="80">
        <v>0</v>
      </c>
      <c r="AH13" s="89">
        <f t="shared" si="3"/>
        <v>4</v>
      </c>
      <c r="AI13" s="13">
        <f t="shared" si="4"/>
        <v>204.66</v>
      </c>
      <c r="AJ13" s="13">
        <f t="shared" si="5"/>
        <v>160</v>
      </c>
      <c r="AK13" s="18">
        <v>3</v>
      </c>
      <c r="AL13" s="13">
        <v>157</v>
      </c>
      <c r="AM13" s="50">
        <f t="shared" si="6"/>
        <v>6.1398000000000001</v>
      </c>
      <c r="AN13" s="104">
        <f t="shared" si="7"/>
        <v>1.8419400000000001</v>
      </c>
      <c r="AO13" s="102">
        <f t="shared" si="8"/>
        <v>1.043766</v>
      </c>
      <c r="AP13" s="272">
        <f t="shared" si="9"/>
        <v>21.82155770546272</v>
      </c>
      <c r="AQ13" s="18">
        <f t="shared" si="10"/>
        <v>3</v>
      </c>
      <c r="AR13" s="117">
        <f t="shared" si="11"/>
        <v>3</v>
      </c>
      <c r="AS13" s="19">
        <f t="shared" si="12"/>
        <v>78.178442294537291</v>
      </c>
      <c r="AT13" s="107">
        <f t="shared" si="13"/>
        <v>61.755087239137879</v>
      </c>
      <c r="AU13" s="100">
        <f t="shared" si="14"/>
        <v>27.369141293191923</v>
      </c>
      <c r="AV13" s="276">
        <f t="shared" si="15"/>
        <v>27.369141293191923</v>
      </c>
      <c r="AW13" s="48">
        <f t="shared" si="16"/>
        <v>55.681155161826943</v>
      </c>
      <c r="AX13" s="18">
        <f t="shared" si="17"/>
        <v>5</v>
      </c>
      <c r="AY13" s="117">
        <f t="shared" si="18"/>
        <v>8</v>
      </c>
      <c r="AZ13" s="151">
        <v>1</v>
      </c>
      <c r="BA13" s="21">
        <f t="shared" si="19"/>
        <v>6.8422853232979808</v>
      </c>
      <c r="BB13" s="155">
        <v>0</v>
      </c>
      <c r="BC13" s="36"/>
      <c r="BD13" s="20">
        <v>1</v>
      </c>
      <c r="BE13" s="20">
        <f t="shared" si="20"/>
        <v>8</v>
      </c>
      <c r="BF13" s="20">
        <v>7</v>
      </c>
      <c r="BG13" s="20">
        <f t="shared" si="21"/>
        <v>56</v>
      </c>
      <c r="BH13" s="20">
        <v>0</v>
      </c>
      <c r="BI13" s="20">
        <v>12</v>
      </c>
      <c r="BJ13" s="20">
        <v>0</v>
      </c>
      <c r="BK13" s="20">
        <v>0</v>
      </c>
      <c r="BL13" s="20" t="s">
        <v>308</v>
      </c>
      <c r="BM13" s="20" t="s">
        <v>357</v>
      </c>
      <c r="BN13" s="71">
        <f t="shared" si="22"/>
        <v>28</v>
      </c>
      <c r="BO13" s="123">
        <f t="shared" si="23"/>
        <v>24</v>
      </c>
      <c r="BP13" s="71">
        <f t="shared" si="24"/>
        <v>24</v>
      </c>
      <c r="BQ13" s="138">
        <v>18</v>
      </c>
      <c r="BR13" s="138">
        <v>82</v>
      </c>
    </row>
    <row r="14" spans="1:73" s="63" customFormat="1" x14ac:dyDescent="0.3">
      <c r="A14" s="67" t="s">
        <v>79</v>
      </c>
      <c r="B14" s="67" t="s">
        <v>93</v>
      </c>
      <c r="C14" s="129" t="s">
        <v>95</v>
      </c>
      <c r="D14" s="331">
        <v>3262</v>
      </c>
      <c r="E14" s="148"/>
      <c r="F14" s="16">
        <v>64.3</v>
      </c>
      <c r="G14" s="18">
        <f t="shared" si="0"/>
        <v>5</v>
      </c>
      <c r="H14" s="117">
        <f t="shared" si="1"/>
        <v>0</v>
      </c>
      <c r="I14" s="68" t="s">
        <v>284</v>
      </c>
      <c r="J14" s="69">
        <f t="shared" si="2"/>
        <v>5</v>
      </c>
      <c r="K14" s="17">
        <v>1</v>
      </c>
      <c r="L14" s="17">
        <v>0</v>
      </c>
      <c r="M14" s="17">
        <v>0</v>
      </c>
      <c r="N14" s="17">
        <v>0</v>
      </c>
      <c r="O14" s="17">
        <v>0</v>
      </c>
      <c r="P14" s="17">
        <v>0</v>
      </c>
      <c r="Q14" s="17">
        <v>0</v>
      </c>
      <c r="R14" s="17">
        <v>0</v>
      </c>
      <c r="S14" s="17">
        <v>0</v>
      </c>
      <c r="T14" s="17">
        <v>0</v>
      </c>
      <c r="U14" s="17">
        <v>0</v>
      </c>
      <c r="V14" s="157">
        <v>1320</v>
      </c>
      <c r="W14" s="157">
        <v>1320</v>
      </c>
      <c r="X14" s="84">
        <v>1</v>
      </c>
      <c r="Y14" s="84">
        <v>0</v>
      </c>
      <c r="Z14" s="84">
        <v>0</v>
      </c>
      <c r="AA14" s="205">
        <v>0</v>
      </c>
      <c r="AB14" s="205">
        <v>0</v>
      </c>
      <c r="AC14" s="205">
        <v>0</v>
      </c>
      <c r="AD14" s="88">
        <v>0</v>
      </c>
      <c r="AE14" s="88">
        <v>0</v>
      </c>
      <c r="AF14" s="88">
        <v>0</v>
      </c>
      <c r="AG14" s="80">
        <v>0</v>
      </c>
      <c r="AH14" s="89">
        <f t="shared" si="3"/>
        <v>1</v>
      </c>
      <c r="AI14" s="13">
        <f t="shared" si="4"/>
        <v>39.6</v>
      </c>
      <c r="AJ14" s="13">
        <f t="shared" si="5"/>
        <v>31</v>
      </c>
      <c r="AK14" s="18">
        <v>1</v>
      </c>
      <c r="AL14" s="13">
        <v>30</v>
      </c>
      <c r="AM14" s="50">
        <f t="shared" si="6"/>
        <v>1.1880000000000002</v>
      </c>
      <c r="AN14" s="104">
        <f t="shared" si="7"/>
        <v>0.35640000000000005</v>
      </c>
      <c r="AO14" s="102">
        <f t="shared" si="8"/>
        <v>0.20196000000000003</v>
      </c>
      <c r="AP14" s="272">
        <f t="shared" si="9"/>
        <v>21.71717171717172</v>
      </c>
      <c r="AQ14" s="18">
        <f t="shared" si="10"/>
        <v>3</v>
      </c>
      <c r="AR14" s="117">
        <f t="shared" si="11"/>
        <v>3</v>
      </c>
      <c r="AS14" s="19">
        <f t="shared" si="12"/>
        <v>78.282828282828277</v>
      </c>
      <c r="AT14" s="107">
        <f t="shared" si="13"/>
        <v>53.536480686695278</v>
      </c>
      <c r="AU14" s="100">
        <f t="shared" si="14"/>
        <v>30.656039239730227</v>
      </c>
      <c r="AV14" s="276">
        <f t="shared" si="15"/>
        <v>30.656039239730227</v>
      </c>
      <c r="AW14" s="48">
        <f t="shared" si="16"/>
        <v>42.738037976133214</v>
      </c>
      <c r="AX14" s="18">
        <f t="shared" si="17"/>
        <v>3</v>
      </c>
      <c r="AY14" s="117">
        <f t="shared" si="18"/>
        <v>3</v>
      </c>
      <c r="AZ14" s="151">
        <v>0</v>
      </c>
      <c r="BA14" s="21">
        <f t="shared" si="19"/>
        <v>0</v>
      </c>
      <c r="BB14" s="155">
        <v>0</v>
      </c>
      <c r="BC14" s="36"/>
      <c r="BD14" s="20">
        <v>1</v>
      </c>
      <c r="BE14" s="20">
        <f t="shared" si="20"/>
        <v>8</v>
      </c>
      <c r="BF14" s="20">
        <v>4</v>
      </c>
      <c r="BG14" s="20">
        <f t="shared" si="21"/>
        <v>32</v>
      </c>
      <c r="BH14" s="20">
        <v>0</v>
      </c>
      <c r="BI14" s="20">
        <v>3</v>
      </c>
      <c r="BJ14" s="20">
        <v>5</v>
      </c>
      <c r="BK14" s="20">
        <v>0</v>
      </c>
      <c r="BL14" s="20" t="s">
        <v>357</v>
      </c>
      <c r="BM14" s="20" t="s">
        <v>357</v>
      </c>
      <c r="BN14" s="71">
        <f t="shared" si="22"/>
        <v>21</v>
      </c>
      <c r="BO14" s="123">
        <f t="shared" si="23"/>
        <v>16</v>
      </c>
      <c r="BP14" s="71">
        <f t="shared" si="24"/>
        <v>11</v>
      </c>
      <c r="BQ14" s="138">
        <v>13</v>
      </c>
      <c r="BR14" s="138">
        <v>32</v>
      </c>
    </row>
    <row r="15" spans="1:73" s="63" customFormat="1" x14ac:dyDescent="0.3">
      <c r="A15" s="67" t="s">
        <v>216</v>
      </c>
      <c r="B15" s="67" t="s">
        <v>228</v>
      </c>
      <c r="C15" s="129" t="s">
        <v>232</v>
      </c>
      <c r="D15" s="331">
        <v>57231</v>
      </c>
      <c r="E15" s="148"/>
      <c r="F15" s="20">
        <v>1586.5</v>
      </c>
      <c r="G15" s="18">
        <f t="shared" si="0"/>
        <v>10</v>
      </c>
      <c r="H15" s="117">
        <f t="shared" si="1"/>
        <v>8</v>
      </c>
      <c r="I15" s="68" t="s">
        <v>285</v>
      </c>
      <c r="J15" s="69">
        <f t="shared" si="2"/>
        <v>3</v>
      </c>
      <c r="K15" s="17">
        <v>2</v>
      </c>
      <c r="L15" s="17">
        <v>1</v>
      </c>
      <c r="M15" s="17">
        <v>2</v>
      </c>
      <c r="N15" s="17">
        <v>1</v>
      </c>
      <c r="O15" s="17">
        <v>2</v>
      </c>
      <c r="P15" s="17">
        <v>1</v>
      </c>
      <c r="Q15" s="17">
        <v>1</v>
      </c>
      <c r="R15" s="17">
        <v>0</v>
      </c>
      <c r="S15" s="17">
        <v>0</v>
      </c>
      <c r="T15" s="17">
        <v>0</v>
      </c>
      <c r="U15" s="17">
        <v>0</v>
      </c>
      <c r="V15" s="157">
        <v>34139</v>
      </c>
      <c r="W15" s="157">
        <v>34139</v>
      </c>
      <c r="X15" s="84">
        <v>5</v>
      </c>
      <c r="Y15" s="84">
        <v>3</v>
      </c>
      <c r="Z15" s="84">
        <v>11</v>
      </c>
      <c r="AA15" s="205">
        <v>0</v>
      </c>
      <c r="AB15" s="205">
        <v>1</v>
      </c>
      <c r="AC15" s="205">
        <v>0</v>
      </c>
      <c r="AD15" s="88">
        <v>2</v>
      </c>
      <c r="AE15" s="88">
        <v>0</v>
      </c>
      <c r="AF15" s="88">
        <v>2</v>
      </c>
      <c r="AG15" s="80">
        <v>2</v>
      </c>
      <c r="AH15" s="89">
        <f t="shared" si="3"/>
        <v>26</v>
      </c>
      <c r="AI15" s="13">
        <f t="shared" si="4"/>
        <v>1024.17</v>
      </c>
      <c r="AJ15" s="13">
        <f t="shared" si="5"/>
        <v>814</v>
      </c>
      <c r="AK15" s="18">
        <v>29</v>
      </c>
      <c r="AL15" s="13">
        <v>785</v>
      </c>
      <c r="AM15" s="50">
        <f t="shared" si="6"/>
        <v>30.725100000000001</v>
      </c>
      <c r="AN15" s="104">
        <f t="shared" si="7"/>
        <v>9.21753</v>
      </c>
      <c r="AO15" s="102">
        <f t="shared" si="8"/>
        <v>5.2232670000000008</v>
      </c>
      <c r="AP15" s="272">
        <f t="shared" si="9"/>
        <v>20.521007254654993</v>
      </c>
      <c r="AQ15" s="18">
        <f t="shared" si="10"/>
        <v>3</v>
      </c>
      <c r="AR15" s="117">
        <f t="shared" si="11"/>
        <v>3</v>
      </c>
      <c r="AS15" s="19">
        <f t="shared" si="12"/>
        <v>79.478992745344996</v>
      </c>
      <c r="AT15" s="107">
        <f t="shared" si="13"/>
        <v>78.918587828274894</v>
      </c>
      <c r="AU15" s="100">
        <f t="shared" si="14"/>
        <v>33.198790865090601</v>
      </c>
      <c r="AV15" s="276">
        <f t="shared" si="15"/>
        <v>45.429924341702922</v>
      </c>
      <c r="AW15" s="48">
        <f t="shared" si="16"/>
        <v>42.434443403172097</v>
      </c>
      <c r="AX15" s="18">
        <f t="shared" si="17"/>
        <v>3</v>
      </c>
      <c r="AY15" s="117">
        <f t="shared" si="18"/>
        <v>3</v>
      </c>
      <c r="AZ15" s="151">
        <v>10</v>
      </c>
      <c r="BA15" s="21">
        <f t="shared" si="19"/>
        <v>17.473047823731893</v>
      </c>
      <c r="BB15" s="20">
        <v>2</v>
      </c>
      <c r="BC15" s="36"/>
      <c r="BD15" s="20">
        <v>56</v>
      </c>
      <c r="BE15" s="20">
        <f t="shared" si="20"/>
        <v>448</v>
      </c>
      <c r="BF15" s="20">
        <v>7</v>
      </c>
      <c r="BG15" s="20">
        <f t="shared" si="21"/>
        <v>56</v>
      </c>
      <c r="BH15" s="20">
        <v>14</v>
      </c>
      <c r="BI15" s="20">
        <v>8</v>
      </c>
      <c r="BJ15" s="20">
        <v>10</v>
      </c>
      <c r="BK15" s="20">
        <v>15</v>
      </c>
      <c r="BL15" s="20" t="s">
        <v>308</v>
      </c>
      <c r="BM15" s="20" t="s">
        <v>309</v>
      </c>
      <c r="BN15" s="71">
        <f t="shared" si="22"/>
        <v>29</v>
      </c>
      <c r="BO15" s="123">
        <f t="shared" si="23"/>
        <v>27</v>
      </c>
      <c r="BP15" s="71">
        <f t="shared" si="24"/>
        <v>32</v>
      </c>
      <c r="BQ15" s="138">
        <v>448</v>
      </c>
      <c r="BR15" s="138">
        <v>396</v>
      </c>
    </row>
    <row r="16" spans="1:73" s="63" customFormat="1" x14ac:dyDescent="0.3">
      <c r="A16" s="67" t="s">
        <v>124</v>
      </c>
      <c r="B16" s="67" t="s">
        <v>136</v>
      </c>
      <c r="C16" s="129" t="s">
        <v>187</v>
      </c>
      <c r="D16" s="331">
        <v>3194</v>
      </c>
      <c r="E16" s="148"/>
      <c r="F16" s="25">
        <v>46</v>
      </c>
      <c r="G16" s="18">
        <f t="shared" si="0"/>
        <v>3</v>
      </c>
      <c r="H16" s="117">
        <f t="shared" si="1"/>
        <v>0</v>
      </c>
      <c r="I16" s="68" t="s">
        <v>285</v>
      </c>
      <c r="J16" s="69">
        <f t="shared" si="2"/>
        <v>3</v>
      </c>
      <c r="K16" s="17">
        <v>1</v>
      </c>
      <c r="L16" s="17">
        <v>0</v>
      </c>
      <c r="M16" s="17">
        <v>0</v>
      </c>
      <c r="N16" s="17">
        <v>0</v>
      </c>
      <c r="O16" s="17">
        <v>0</v>
      </c>
      <c r="P16" s="17">
        <v>0</v>
      </c>
      <c r="Q16" s="17">
        <v>0</v>
      </c>
      <c r="R16" s="17">
        <v>0</v>
      </c>
      <c r="S16" s="17">
        <v>0</v>
      </c>
      <c r="T16" s="17">
        <v>0</v>
      </c>
      <c r="U16" s="17">
        <v>0</v>
      </c>
      <c r="V16" s="157">
        <v>2503</v>
      </c>
      <c r="W16" s="157">
        <v>2503</v>
      </c>
      <c r="X16" s="186">
        <v>1</v>
      </c>
      <c r="Y16" s="186">
        <v>0</v>
      </c>
      <c r="Z16" s="186">
        <v>0</v>
      </c>
      <c r="AA16" s="187">
        <v>0</v>
      </c>
      <c r="AB16" s="187">
        <v>0</v>
      </c>
      <c r="AC16" s="187">
        <v>0</v>
      </c>
      <c r="AD16" s="188">
        <v>0</v>
      </c>
      <c r="AE16" s="188">
        <v>0</v>
      </c>
      <c r="AF16" s="188">
        <v>0</v>
      </c>
      <c r="AG16" s="189">
        <v>0</v>
      </c>
      <c r="AH16" s="89">
        <f t="shared" si="3"/>
        <v>1</v>
      </c>
      <c r="AI16" s="13">
        <f t="shared" si="4"/>
        <v>75.09</v>
      </c>
      <c r="AJ16" s="13">
        <f t="shared" si="5"/>
        <v>61</v>
      </c>
      <c r="AK16" s="18">
        <v>0</v>
      </c>
      <c r="AL16" s="13">
        <v>61</v>
      </c>
      <c r="AM16" s="50">
        <f t="shared" si="6"/>
        <v>2.2526999999999999</v>
      </c>
      <c r="AN16" s="104">
        <f t="shared" si="7"/>
        <v>0.67581000000000002</v>
      </c>
      <c r="AO16" s="102">
        <f t="shared" si="8"/>
        <v>0.38295899999999994</v>
      </c>
      <c r="AP16" s="272">
        <f t="shared" si="9"/>
        <v>18.76414968704222</v>
      </c>
      <c r="AQ16" s="18">
        <f t="shared" si="10"/>
        <v>3</v>
      </c>
      <c r="AR16" s="117">
        <f t="shared" si="11"/>
        <v>3</v>
      </c>
      <c r="AS16" s="19">
        <f t="shared" si="12"/>
        <v>81.23585031295778</v>
      </c>
      <c r="AT16" s="107">
        <f t="shared" si="13"/>
        <v>103.67780212899187</v>
      </c>
      <c r="AU16" s="100">
        <f t="shared" si="14"/>
        <v>31.308703819661865</v>
      </c>
      <c r="AV16" s="276">
        <f t="shared" si="15"/>
        <v>31.308703819661865</v>
      </c>
      <c r="AW16" s="48">
        <f t="shared" si="16"/>
        <v>69.801921745303986</v>
      </c>
      <c r="AX16" s="18">
        <f t="shared" si="17"/>
        <v>5</v>
      </c>
      <c r="AY16" s="117">
        <f t="shared" si="18"/>
        <v>8</v>
      </c>
      <c r="AZ16" s="151">
        <v>0</v>
      </c>
      <c r="BA16" s="21">
        <f t="shared" si="19"/>
        <v>0</v>
      </c>
      <c r="BB16" s="20">
        <v>0</v>
      </c>
      <c r="BC16" s="36" t="s">
        <v>382</v>
      </c>
      <c r="BD16" s="20">
        <v>1</v>
      </c>
      <c r="BE16" s="20">
        <f t="shared" si="20"/>
        <v>8</v>
      </c>
      <c r="BF16" s="20">
        <v>2</v>
      </c>
      <c r="BG16" s="20">
        <f t="shared" si="21"/>
        <v>16</v>
      </c>
      <c r="BH16" s="20">
        <v>0</v>
      </c>
      <c r="BI16" s="20">
        <v>4</v>
      </c>
      <c r="BJ16" s="20">
        <v>10</v>
      </c>
      <c r="BK16" s="20">
        <v>0</v>
      </c>
      <c r="BL16" s="20" t="s">
        <v>308</v>
      </c>
      <c r="BM16" s="20" t="s">
        <v>308</v>
      </c>
      <c r="BN16" s="113">
        <f t="shared" si="22"/>
        <v>24</v>
      </c>
      <c r="BO16" s="139">
        <f t="shared" si="23"/>
        <v>24</v>
      </c>
      <c r="BP16" s="140">
        <f t="shared" si="24"/>
        <v>14</v>
      </c>
      <c r="BQ16" s="137">
        <v>28</v>
      </c>
      <c r="BR16" s="137">
        <v>60</v>
      </c>
      <c r="BS16" s="62"/>
      <c r="BT16" s="62"/>
      <c r="BU16" s="62"/>
    </row>
    <row r="17" spans="1:73" s="63" customFormat="1" x14ac:dyDescent="0.3">
      <c r="A17" s="67" t="s">
        <v>79</v>
      </c>
      <c r="B17" s="67" t="s">
        <v>107</v>
      </c>
      <c r="C17" s="129" t="s">
        <v>110</v>
      </c>
      <c r="D17" s="331">
        <v>10587</v>
      </c>
      <c r="E17" s="148"/>
      <c r="F17" s="16">
        <v>190.5</v>
      </c>
      <c r="G17" s="18">
        <f t="shared" si="0"/>
        <v>10</v>
      </c>
      <c r="H17" s="117">
        <f t="shared" si="1"/>
        <v>3</v>
      </c>
      <c r="I17" s="68" t="s">
        <v>282</v>
      </c>
      <c r="J17" s="69">
        <f t="shared" si="2"/>
        <v>10</v>
      </c>
      <c r="K17" s="17">
        <v>3</v>
      </c>
      <c r="L17" s="17">
        <v>1</v>
      </c>
      <c r="M17" s="17">
        <v>0</v>
      </c>
      <c r="N17" s="17">
        <v>0</v>
      </c>
      <c r="O17" s="17">
        <v>0</v>
      </c>
      <c r="P17" s="17">
        <v>0</v>
      </c>
      <c r="Q17" s="17">
        <v>0</v>
      </c>
      <c r="R17" s="17">
        <v>0</v>
      </c>
      <c r="S17" s="17">
        <v>0</v>
      </c>
      <c r="T17" s="17">
        <v>0</v>
      </c>
      <c r="U17" s="17">
        <v>0</v>
      </c>
      <c r="V17" s="157">
        <v>6727</v>
      </c>
      <c r="W17" s="157">
        <v>6727</v>
      </c>
      <c r="X17" s="199">
        <v>3</v>
      </c>
      <c r="Y17" s="199">
        <v>0</v>
      </c>
      <c r="Z17" s="199">
        <v>0</v>
      </c>
      <c r="AA17" s="210">
        <v>0</v>
      </c>
      <c r="AB17" s="210">
        <v>0</v>
      </c>
      <c r="AC17" s="210">
        <v>0</v>
      </c>
      <c r="AD17" s="216">
        <v>0</v>
      </c>
      <c r="AE17" s="216">
        <v>0</v>
      </c>
      <c r="AF17" s="216">
        <v>0</v>
      </c>
      <c r="AG17" s="224">
        <v>0</v>
      </c>
      <c r="AH17" s="89">
        <f t="shared" si="3"/>
        <v>3</v>
      </c>
      <c r="AI17" s="13">
        <f t="shared" si="4"/>
        <v>201.81</v>
      </c>
      <c r="AJ17" s="13">
        <f t="shared" si="5"/>
        <v>164</v>
      </c>
      <c r="AK17" s="18">
        <v>1</v>
      </c>
      <c r="AL17" s="13">
        <v>163</v>
      </c>
      <c r="AM17" s="50">
        <f t="shared" si="6"/>
        <v>6.0543000000000005</v>
      </c>
      <c r="AN17" s="104">
        <f t="shared" si="7"/>
        <v>1.8162900000000002</v>
      </c>
      <c r="AO17" s="102">
        <f t="shared" si="8"/>
        <v>1.029231</v>
      </c>
      <c r="AP17" s="272">
        <f t="shared" si="9"/>
        <v>18.735444229721026</v>
      </c>
      <c r="AQ17" s="18">
        <f t="shared" si="10"/>
        <v>3</v>
      </c>
      <c r="AR17" s="117">
        <f t="shared" si="11"/>
        <v>3</v>
      </c>
      <c r="AS17" s="19">
        <f t="shared" si="12"/>
        <v>81.264555770278974</v>
      </c>
      <c r="AT17" s="107">
        <f t="shared" si="13"/>
        <v>84.063672428449991</v>
      </c>
      <c r="AU17" s="100">
        <f t="shared" si="14"/>
        <v>28.336639274582037</v>
      </c>
      <c r="AV17" s="276">
        <f t="shared" si="15"/>
        <v>28.336639274582037</v>
      </c>
      <c r="AW17" s="48">
        <f t="shared" si="16"/>
        <v>66.291456873121376</v>
      </c>
      <c r="AX17" s="18">
        <f t="shared" si="17"/>
        <v>5</v>
      </c>
      <c r="AY17" s="117">
        <f t="shared" si="18"/>
        <v>8</v>
      </c>
      <c r="AZ17" s="151">
        <v>2</v>
      </c>
      <c r="BA17" s="21">
        <f t="shared" si="19"/>
        <v>18.891092849721357</v>
      </c>
      <c r="BB17" s="155">
        <v>0</v>
      </c>
      <c r="BC17" s="36"/>
      <c r="BD17" s="20">
        <v>3</v>
      </c>
      <c r="BE17" s="20">
        <f t="shared" si="20"/>
        <v>24</v>
      </c>
      <c r="BF17" s="20">
        <v>6</v>
      </c>
      <c r="BG17" s="20">
        <f t="shared" si="21"/>
        <v>48</v>
      </c>
      <c r="BH17" s="20">
        <v>0</v>
      </c>
      <c r="BI17" s="20">
        <v>10</v>
      </c>
      <c r="BJ17" s="20">
        <v>5</v>
      </c>
      <c r="BK17" s="20">
        <v>0</v>
      </c>
      <c r="BL17" s="20" t="s">
        <v>309</v>
      </c>
      <c r="BM17" s="20" t="s">
        <v>357</v>
      </c>
      <c r="BN17" s="71">
        <f t="shared" si="22"/>
        <v>33</v>
      </c>
      <c r="BO17" s="123">
        <f t="shared" si="23"/>
        <v>29</v>
      </c>
      <c r="BP17" s="71">
        <f t="shared" si="24"/>
        <v>24</v>
      </c>
      <c r="BQ17" s="138">
        <v>31</v>
      </c>
      <c r="BR17" s="138">
        <v>109</v>
      </c>
    </row>
    <row r="18" spans="1:73" s="63" customFormat="1" x14ac:dyDescent="0.3">
      <c r="A18" s="67" t="s">
        <v>124</v>
      </c>
      <c r="B18" s="67" t="s">
        <v>192</v>
      </c>
      <c r="C18" s="129" t="s">
        <v>208</v>
      </c>
      <c r="D18" s="331">
        <v>7952</v>
      </c>
      <c r="E18" s="148"/>
      <c r="F18" s="16">
        <v>190.2</v>
      </c>
      <c r="G18" s="18">
        <f t="shared" si="0"/>
        <v>10</v>
      </c>
      <c r="H18" s="117">
        <f t="shared" si="1"/>
        <v>3</v>
      </c>
      <c r="I18" s="68" t="s">
        <v>284</v>
      </c>
      <c r="J18" s="69">
        <f t="shared" si="2"/>
        <v>5</v>
      </c>
      <c r="K18" s="17">
        <v>1</v>
      </c>
      <c r="L18" s="17">
        <v>0</v>
      </c>
      <c r="M18" s="17">
        <v>0</v>
      </c>
      <c r="N18" s="17">
        <v>0</v>
      </c>
      <c r="O18" s="17">
        <v>0</v>
      </c>
      <c r="P18" s="17">
        <v>0</v>
      </c>
      <c r="Q18" s="17">
        <v>0</v>
      </c>
      <c r="R18" s="17">
        <v>0</v>
      </c>
      <c r="S18" s="17">
        <v>0</v>
      </c>
      <c r="T18" s="17">
        <v>0</v>
      </c>
      <c r="U18" s="17">
        <v>0</v>
      </c>
      <c r="V18" s="157">
        <v>3443</v>
      </c>
      <c r="W18" s="157">
        <v>3443</v>
      </c>
      <c r="X18" s="84">
        <v>2</v>
      </c>
      <c r="Y18" s="84">
        <v>0</v>
      </c>
      <c r="Z18" s="84">
        <v>0</v>
      </c>
      <c r="AA18" s="205">
        <v>0</v>
      </c>
      <c r="AB18" s="205">
        <v>0</v>
      </c>
      <c r="AC18" s="205">
        <v>0</v>
      </c>
      <c r="AD18" s="88">
        <v>0</v>
      </c>
      <c r="AE18" s="88">
        <v>0</v>
      </c>
      <c r="AF18" s="88">
        <v>0</v>
      </c>
      <c r="AG18" s="80">
        <v>0</v>
      </c>
      <c r="AH18" s="89">
        <f t="shared" si="3"/>
        <v>2</v>
      </c>
      <c r="AI18" s="13">
        <f t="shared" si="4"/>
        <v>103.29</v>
      </c>
      <c r="AJ18" s="13">
        <f t="shared" si="5"/>
        <v>87</v>
      </c>
      <c r="AK18" s="18">
        <v>2</v>
      </c>
      <c r="AL18" s="13">
        <v>85</v>
      </c>
      <c r="AM18" s="50">
        <f t="shared" si="6"/>
        <v>3.0987</v>
      </c>
      <c r="AN18" s="104">
        <f t="shared" si="7"/>
        <v>0.92960999999999994</v>
      </c>
      <c r="AO18" s="102">
        <f t="shared" si="8"/>
        <v>0.526779</v>
      </c>
      <c r="AP18" s="272">
        <f t="shared" si="9"/>
        <v>15.77112982863782</v>
      </c>
      <c r="AQ18" s="18">
        <f t="shared" si="10"/>
        <v>3</v>
      </c>
      <c r="AR18" s="117">
        <f t="shared" si="11"/>
        <v>3</v>
      </c>
      <c r="AS18" s="19">
        <f t="shared" si="12"/>
        <v>84.228870171362175</v>
      </c>
      <c r="AT18" s="107">
        <f t="shared" si="13"/>
        <v>57.282306338028178</v>
      </c>
      <c r="AU18" s="100">
        <f t="shared" si="14"/>
        <v>25.150905432595575</v>
      </c>
      <c r="AV18" s="276">
        <f t="shared" si="15"/>
        <v>25.150905432595575</v>
      </c>
      <c r="AW18" s="48">
        <f t="shared" si="16"/>
        <v>56.093064262849744</v>
      </c>
      <c r="AX18" s="18">
        <f t="shared" si="17"/>
        <v>5</v>
      </c>
      <c r="AY18" s="117">
        <f t="shared" si="18"/>
        <v>8</v>
      </c>
      <c r="AZ18" s="151">
        <v>0</v>
      </c>
      <c r="BA18" s="21">
        <f t="shared" si="19"/>
        <v>0</v>
      </c>
      <c r="BB18" s="20">
        <v>0</v>
      </c>
      <c r="BC18" s="36" t="s">
        <v>332</v>
      </c>
      <c r="BD18" s="20">
        <v>3</v>
      </c>
      <c r="BE18" s="20">
        <f t="shared" si="20"/>
        <v>24</v>
      </c>
      <c r="BF18" s="20">
        <v>3</v>
      </c>
      <c r="BG18" s="20">
        <f t="shared" si="21"/>
        <v>24</v>
      </c>
      <c r="BH18" s="20">
        <v>0</v>
      </c>
      <c r="BI18" s="20">
        <v>5</v>
      </c>
      <c r="BJ18" s="20">
        <v>10</v>
      </c>
      <c r="BK18" s="20">
        <v>0</v>
      </c>
      <c r="BL18" s="20" t="s">
        <v>308</v>
      </c>
      <c r="BM18" s="20" t="s">
        <v>309</v>
      </c>
      <c r="BN18" s="70">
        <f t="shared" si="22"/>
        <v>33</v>
      </c>
      <c r="BO18" s="120">
        <f t="shared" si="23"/>
        <v>29</v>
      </c>
      <c r="BP18" s="71">
        <f t="shared" si="24"/>
        <v>19</v>
      </c>
      <c r="BQ18" s="138">
        <v>46</v>
      </c>
      <c r="BR18" s="138">
        <v>114</v>
      </c>
      <c r="BS18" s="62"/>
      <c r="BT18" s="62"/>
      <c r="BU18" s="62"/>
    </row>
    <row r="19" spans="1:73" s="63" customFormat="1" x14ac:dyDescent="0.3">
      <c r="A19" s="67" t="s">
        <v>216</v>
      </c>
      <c r="B19" s="67" t="s">
        <v>222</v>
      </c>
      <c r="C19" s="129" t="s">
        <v>280</v>
      </c>
      <c r="D19" s="331">
        <v>7128</v>
      </c>
      <c r="E19" s="148"/>
      <c r="F19" s="20">
        <v>266.8</v>
      </c>
      <c r="G19" s="18">
        <f t="shared" si="0"/>
        <v>10</v>
      </c>
      <c r="H19" s="117">
        <f t="shared" si="1"/>
        <v>3</v>
      </c>
      <c r="I19" s="68" t="s">
        <v>283</v>
      </c>
      <c r="J19" s="69">
        <f t="shared" si="2"/>
        <v>8</v>
      </c>
      <c r="K19" s="17">
        <v>4</v>
      </c>
      <c r="L19" s="17">
        <v>1</v>
      </c>
      <c r="M19" s="17">
        <v>0</v>
      </c>
      <c r="N19" s="17">
        <v>0</v>
      </c>
      <c r="O19" s="17">
        <v>0</v>
      </c>
      <c r="P19" s="17">
        <v>0</v>
      </c>
      <c r="Q19" s="17">
        <v>0</v>
      </c>
      <c r="R19" s="17">
        <v>0</v>
      </c>
      <c r="S19" s="17">
        <v>0</v>
      </c>
      <c r="T19" s="17">
        <v>0</v>
      </c>
      <c r="U19" s="17">
        <v>0</v>
      </c>
      <c r="V19" s="157">
        <v>7956</v>
      </c>
      <c r="W19" s="157">
        <v>7956</v>
      </c>
      <c r="X19" s="199">
        <v>0</v>
      </c>
      <c r="Y19" s="199">
        <v>0</v>
      </c>
      <c r="Z19" s="199">
        <v>0</v>
      </c>
      <c r="AA19" s="210">
        <v>0</v>
      </c>
      <c r="AB19" s="210">
        <v>0</v>
      </c>
      <c r="AC19" s="210">
        <v>0</v>
      </c>
      <c r="AD19" s="216">
        <v>1</v>
      </c>
      <c r="AE19" s="216">
        <v>0</v>
      </c>
      <c r="AF19" s="216">
        <v>0</v>
      </c>
      <c r="AG19" s="224">
        <v>0</v>
      </c>
      <c r="AH19" s="89">
        <f t="shared" si="3"/>
        <v>1</v>
      </c>
      <c r="AI19" s="13">
        <f t="shared" si="4"/>
        <v>238.68</v>
      </c>
      <c r="AJ19" s="13">
        <f t="shared" si="5"/>
        <v>203</v>
      </c>
      <c r="AK19" s="18">
        <v>1</v>
      </c>
      <c r="AL19" s="13">
        <v>202</v>
      </c>
      <c r="AM19" s="50">
        <f t="shared" si="6"/>
        <v>7.1603999999999992</v>
      </c>
      <c r="AN19" s="104">
        <f t="shared" si="7"/>
        <v>2.14812</v>
      </c>
      <c r="AO19" s="102">
        <f t="shared" si="8"/>
        <v>1.2172679999999998</v>
      </c>
      <c r="AP19" s="272">
        <f t="shared" si="9"/>
        <v>14.948885537120834</v>
      </c>
      <c r="AQ19" s="18">
        <f t="shared" si="10"/>
        <v>3</v>
      </c>
      <c r="AR19" s="117">
        <f t="shared" si="11"/>
        <v>3</v>
      </c>
      <c r="AS19" s="19">
        <f t="shared" si="12"/>
        <v>85.051114462879156</v>
      </c>
      <c r="AT19" s="107">
        <f t="shared" si="13"/>
        <v>147.66818181818181</v>
      </c>
      <c r="AU19" s="100">
        <f t="shared" si="14"/>
        <v>0</v>
      </c>
      <c r="AV19" s="277">
        <f t="shared" si="15"/>
        <v>14.029180695847364</v>
      </c>
      <c r="AW19" s="48">
        <f t="shared" si="16"/>
        <v>90.499523646115605</v>
      </c>
      <c r="AX19" s="18">
        <f t="shared" si="17"/>
        <v>8</v>
      </c>
      <c r="AY19" s="117">
        <f t="shared" si="18"/>
        <v>20</v>
      </c>
      <c r="AZ19" s="151">
        <v>0</v>
      </c>
      <c r="BA19" s="21">
        <f t="shared" si="19"/>
        <v>0</v>
      </c>
      <c r="BB19" s="28">
        <v>1</v>
      </c>
      <c r="BC19" s="37"/>
      <c r="BD19" s="28">
        <v>6</v>
      </c>
      <c r="BE19" s="20">
        <f t="shared" si="20"/>
        <v>48</v>
      </c>
      <c r="BF19" s="28">
        <v>9</v>
      </c>
      <c r="BG19" s="20">
        <f t="shared" si="21"/>
        <v>72</v>
      </c>
      <c r="BH19" s="28">
        <v>2</v>
      </c>
      <c r="BI19" s="28">
        <v>8</v>
      </c>
      <c r="BJ19" s="28">
        <v>0</v>
      </c>
      <c r="BK19" s="28">
        <v>0</v>
      </c>
      <c r="BL19" s="28" t="s">
        <v>308</v>
      </c>
      <c r="BM19" s="28" t="s">
        <v>309</v>
      </c>
      <c r="BN19" s="71">
        <f t="shared" si="22"/>
        <v>29</v>
      </c>
      <c r="BO19" s="123">
        <f t="shared" si="23"/>
        <v>34</v>
      </c>
      <c r="BP19" s="71">
        <f t="shared" si="24"/>
        <v>34</v>
      </c>
      <c r="BQ19" s="138">
        <v>69</v>
      </c>
      <c r="BR19" s="138">
        <v>121</v>
      </c>
    </row>
    <row r="20" spans="1:73" s="63" customFormat="1" x14ac:dyDescent="0.3">
      <c r="A20" s="67" t="s">
        <v>216</v>
      </c>
      <c r="B20" s="67" t="s">
        <v>245</v>
      </c>
      <c r="C20" s="129" t="s">
        <v>261</v>
      </c>
      <c r="D20" s="331">
        <v>11284</v>
      </c>
      <c r="E20" s="148"/>
      <c r="F20" s="20">
        <v>948.2</v>
      </c>
      <c r="G20" s="18">
        <f t="shared" si="0"/>
        <v>10</v>
      </c>
      <c r="H20" s="117">
        <f t="shared" si="1"/>
        <v>5</v>
      </c>
      <c r="I20" s="68" t="s">
        <v>285</v>
      </c>
      <c r="J20" s="69">
        <f t="shared" si="2"/>
        <v>3</v>
      </c>
      <c r="K20" s="17">
        <v>3</v>
      </c>
      <c r="L20" s="17">
        <v>0</v>
      </c>
      <c r="M20" s="17">
        <v>0</v>
      </c>
      <c r="N20" s="17">
        <v>1</v>
      </c>
      <c r="O20" s="17">
        <v>0</v>
      </c>
      <c r="P20" s="17">
        <v>0</v>
      </c>
      <c r="Q20" s="17">
        <v>0</v>
      </c>
      <c r="R20" s="17">
        <v>0</v>
      </c>
      <c r="S20" s="17">
        <v>0</v>
      </c>
      <c r="T20" s="17">
        <v>0</v>
      </c>
      <c r="U20" s="17">
        <v>0</v>
      </c>
      <c r="V20" s="157">
        <v>5668</v>
      </c>
      <c r="W20" s="157">
        <v>5668</v>
      </c>
      <c r="X20" s="84">
        <v>0</v>
      </c>
      <c r="Y20" s="84">
        <v>0</v>
      </c>
      <c r="Z20" s="84">
        <v>0</v>
      </c>
      <c r="AA20" s="205">
        <v>0</v>
      </c>
      <c r="AB20" s="205">
        <v>0</v>
      </c>
      <c r="AC20" s="205">
        <v>0</v>
      </c>
      <c r="AD20" s="88">
        <v>0</v>
      </c>
      <c r="AE20" s="88">
        <v>0</v>
      </c>
      <c r="AF20" s="88">
        <v>0</v>
      </c>
      <c r="AG20" s="80">
        <v>1</v>
      </c>
      <c r="AH20" s="89">
        <f t="shared" si="3"/>
        <v>1</v>
      </c>
      <c r="AI20" s="13">
        <f t="shared" si="4"/>
        <v>170.04</v>
      </c>
      <c r="AJ20" s="13">
        <f t="shared" si="5"/>
        <v>147</v>
      </c>
      <c r="AK20" s="18">
        <v>1</v>
      </c>
      <c r="AL20" s="13">
        <v>146</v>
      </c>
      <c r="AM20" s="50">
        <f t="shared" si="6"/>
        <v>5.1012000000000004</v>
      </c>
      <c r="AN20" s="104">
        <f t="shared" si="7"/>
        <v>1.5303599999999999</v>
      </c>
      <c r="AO20" s="102">
        <f t="shared" si="8"/>
        <v>0.86720400000000009</v>
      </c>
      <c r="AP20" s="272">
        <f t="shared" si="9"/>
        <v>13.549752999294279</v>
      </c>
      <c r="AQ20" s="18">
        <f t="shared" si="10"/>
        <v>3</v>
      </c>
      <c r="AR20" s="130">
        <f t="shared" si="11"/>
        <v>3</v>
      </c>
      <c r="AS20" s="19">
        <f t="shared" si="12"/>
        <v>86.450247000705716</v>
      </c>
      <c r="AT20" s="107">
        <f t="shared" si="13"/>
        <v>66.454838709677432</v>
      </c>
      <c r="AU20" s="100">
        <f t="shared" si="14"/>
        <v>0</v>
      </c>
      <c r="AV20" s="277">
        <f t="shared" si="15"/>
        <v>8.8621056362991855</v>
      </c>
      <c r="AW20" s="48">
        <f t="shared" si="16"/>
        <v>86.664468971153113</v>
      </c>
      <c r="AX20" s="18">
        <f t="shared" si="17"/>
        <v>8</v>
      </c>
      <c r="AY20" s="117">
        <f t="shared" si="18"/>
        <v>20</v>
      </c>
      <c r="AZ20" s="151">
        <v>2</v>
      </c>
      <c r="BA20" s="21">
        <f t="shared" si="19"/>
        <v>17.724211272598371</v>
      </c>
      <c r="BB20" s="20">
        <v>0</v>
      </c>
      <c r="BC20" s="36"/>
      <c r="BD20" s="20">
        <v>1</v>
      </c>
      <c r="BE20" s="20">
        <f t="shared" si="20"/>
        <v>8</v>
      </c>
      <c r="BF20" s="20">
        <v>2</v>
      </c>
      <c r="BG20" s="20">
        <f t="shared" si="21"/>
        <v>16</v>
      </c>
      <c r="BH20" s="20">
        <v>0</v>
      </c>
      <c r="BI20" s="20">
        <v>3</v>
      </c>
      <c r="BJ20" s="20">
        <v>5</v>
      </c>
      <c r="BK20" s="28">
        <v>0</v>
      </c>
      <c r="BL20" s="20" t="s">
        <v>308</v>
      </c>
      <c r="BM20" s="20" t="s">
        <v>309</v>
      </c>
      <c r="BN20" s="71">
        <f t="shared" si="22"/>
        <v>29</v>
      </c>
      <c r="BO20" s="120">
        <f t="shared" si="23"/>
        <v>36</v>
      </c>
      <c r="BP20" s="70">
        <f t="shared" si="24"/>
        <v>31</v>
      </c>
      <c r="BQ20" s="138">
        <v>49</v>
      </c>
      <c r="BR20" s="138">
        <v>61</v>
      </c>
    </row>
    <row r="21" spans="1:73" s="63" customFormat="1" x14ac:dyDescent="0.3">
      <c r="A21" s="67" t="s">
        <v>124</v>
      </c>
      <c r="B21" s="67" t="s">
        <v>145</v>
      </c>
      <c r="C21" s="129" t="s">
        <v>155</v>
      </c>
      <c r="D21" s="331">
        <v>4080</v>
      </c>
      <c r="E21" s="148"/>
      <c r="F21" s="16">
        <v>302.89999999999998</v>
      </c>
      <c r="G21" s="18">
        <f t="shared" si="0"/>
        <v>10</v>
      </c>
      <c r="H21" s="117">
        <f t="shared" si="1"/>
        <v>3</v>
      </c>
      <c r="I21" s="68" t="s">
        <v>285</v>
      </c>
      <c r="J21" s="69">
        <f t="shared" si="2"/>
        <v>3</v>
      </c>
      <c r="K21" s="17">
        <v>1</v>
      </c>
      <c r="L21" s="17">
        <v>0</v>
      </c>
      <c r="M21" s="17">
        <v>0</v>
      </c>
      <c r="N21" s="17">
        <v>0</v>
      </c>
      <c r="O21" s="17">
        <v>0</v>
      </c>
      <c r="P21" s="17">
        <v>0</v>
      </c>
      <c r="Q21" s="17">
        <v>0</v>
      </c>
      <c r="R21" s="17">
        <v>0</v>
      </c>
      <c r="S21" s="17">
        <v>0</v>
      </c>
      <c r="T21" s="17">
        <v>0</v>
      </c>
      <c r="U21" s="17">
        <v>0</v>
      </c>
      <c r="V21" s="157">
        <v>2491</v>
      </c>
      <c r="W21" s="157">
        <v>2491</v>
      </c>
      <c r="X21" s="84">
        <v>0</v>
      </c>
      <c r="Y21" s="84">
        <v>0</v>
      </c>
      <c r="Z21" s="84">
        <v>0</v>
      </c>
      <c r="AA21" s="205">
        <v>0</v>
      </c>
      <c r="AB21" s="205">
        <v>0</v>
      </c>
      <c r="AC21" s="205">
        <v>0</v>
      </c>
      <c r="AD21" s="88">
        <v>0</v>
      </c>
      <c r="AE21" s="88">
        <v>0</v>
      </c>
      <c r="AF21" s="88">
        <v>0</v>
      </c>
      <c r="AG21" s="80">
        <v>0</v>
      </c>
      <c r="AH21" s="89">
        <f t="shared" si="3"/>
        <v>0</v>
      </c>
      <c r="AI21" s="13">
        <f t="shared" si="4"/>
        <v>74.73</v>
      </c>
      <c r="AJ21" s="13">
        <f t="shared" si="5"/>
        <v>65</v>
      </c>
      <c r="AK21" s="18">
        <v>0</v>
      </c>
      <c r="AL21" s="13">
        <v>65</v>
      </c>
      <c r="AM21" s="50">
        <f t="shared" si="6"/>
        <v>2.2418999999999998</v>
      </c>
      <c r="AN21" s="104">
        <f t="shared" si="7"/>
        <v>0.67256999999999989</v>
      </c>
      <c r="AO21" s="102">
        <f t="shared" si="8"/>
        <v>0.38112299999999999</v>
      </c>
      <c r="AP21" s="272">
        <f t="shared" si="9"/>
        <v>13.020206075204072</v>
      </c>
      <c r="AQ21" s="18">
        <f t="shared" si="10"/>
        <v>3</v>
      </c>
      <c r="AR21" s="117">
        <f t="shared" si="11"/>
        <v>3</v>
      </c>
      <c r="AS21" s="19">
        <f t="shared" si="12"/>
        <v>86.979793924795928</v>
      </c>
      <c r="AT21" s="107">
        <f t="shared" si="13"/>
        <v>80.774338235294124</v>
      </c>
      <c r="AU21" s="100">
        <f t="shared" si="14"/>
        <v>0</v>
      </c>
      <c r="AV21" s="277">
        <f t="shared" si="15"/>
        <v>0</v>
      </c>
      <c r="AW21" s="48">
        <f t="shared" si="16"/>
        <v>100</v>
      </c>
      <c r="AX21" s="18">
        <f t="shared" si="17"/>
        <v>10</v>
      </c>
      <c r="AY21" s="117">
        <f t="shared" si="18"/>
        <v>25</v>
      </c>
      <c r="AZ21" s="151">
        <v>0</v>
      </c>
      <c r="BA21" s="21">
        <f t="shared" si="19"/>
        <v>0</v>
      </c>
      <c r="BB21" s="20">
        <v>0</v>
      </c>
      <c r="BC21" s="36" t="s">
        <v>315</v>
      </c>
      <c r="BD21" s="20">
        <v>2</v>
      </c>
      <c r="BE21" s="20">
        <f t="shared" si="20"/>
        <v>16</v>
      </c>
      <c r="BF21" s="20">
        <v>2</v>
      </c>
      <c r="BG21" s="20">
        <f t="shared" si="21"/>
        <v>16</v>
      </c>
      <c r="BH21" s="28">
        <v>0</v>
      </c>
      <c r="BI21" s="28">
        <v>3</v>
      </c>
      <c r="BJ21" s="28">
        <v>10</v>
      </c>
      <c r="BK21" s="20">
        <v>0</v>
      </c>
      <c r="BL21" s="28" t="s">
        <v>308</v>
      </c>
      <c r="BM21" s="28" t="s">
        <v>308</v>
      </c>
      <c r="BN21" s="70">
        <f t="shared" si="22"/>
        <v>36</v>
      </c>
      <c r="BO21" s="123">
        <f t="shared" si="23"/>
        <v>44</v>
      </c>
      <c r="BP21" s="71">
        <f t="shared" si="24"/>
        <v>34</v>
      </c>
      <c r="BQ21" s="138">
        <v>16</v>
      </c>
      <c r="BR21" s="138">
        <v>9</v>
      </c>
    </row>
    <row r="22" spans="1:73" s="63" customFormat="1" ht="18" customHeight="1" x14ac:dyDescent="0.3">
      <c r="A22" s="67" t="s">
        <v>79</v>
      </c>
      <c r="B22" s="67" t="s">
        <v>107</v>
      </c>
      <c r="C22" s="129" t="s">
        <v>122</v>
      </c>
      <c r="D22" s="331">
        <v>6377</v>
      </c>
      <c r="E22" s="148"/>
      <c r="F22" s="16">
        <v>307.3</v>
      </c>
      <c r="G22" s="18">
        <f t="shared" si="0"/>
        <v>10</v>
      </c>
      <c r="H22" s="117">
        <f t="shared" si="1"/>
        <v>3</v>
      </c>
      <c r="I22" s="68" t="s">
        <v>284</v>
      </c>
      <c r="J22" s="69">
        <f t="shared" si="2"/>
        <v>5</v>
      </c>
      <c r="K22" s="17">
        <v>1</v>
      </c>
      <c r="L22" s="17">
        <v>0</v>
      </c>
      <c r="M22" s="17">
        <v>0</v>
      </c>
      <c r="N22" s="17">
        <v>0</v>
      </c>
      <c r="O22" s="17">
        <v>0</v>
      </c>
      <c r="P22" s="17">
        <v>0</v>
      </c>
      <c r="Q22" s="17">
        <v>0</v>
      </c>
      <c r="R22" s="17">
        <v>0</v>
      </c>
      <c r="S22" s="17">
        <v>0</v>
      </c>
      <c r="T22" s="17">
        <v>0</v>
      </c>
      <c r="U22" s="17">
        <v>0</v>
      </c>
      <c r="V22" s="157">
        <v>4181</v>
      </c>
      <c r="W22" s="157">
        <v>4181</v>
      </c>
      <c r="X22" s="264">
        <v>0</v>
      </c>
      <c r="Y22" s="264">
        <v>0</v>
      </c>
      <c r="Z22" s="264">
        <v>0</v>
      </c>
      <c r="AA22" s="267">
        <v>0</v>
      </c>
      <c r="AB22" s="267">
        <v>0</v>
      </c>
      <c r="AC22" s="267">
        <v>0</v>
      </c>
      <c r="AD22" s="269">
        <v>0</v>
      </c>
      <c r="AE22" s="269">
        <v>0</v>
      </c>
      <c r="AF22" s="269">
        <v>0</v>
      </c>
      <c r="AG22" s="271">
        <v>1</v>
      </c>
      <c r="AH22" s="89">
        <f t="shared" si="3"/>
        <v>1</v>
      </c>
      <c r="AI22" s="13">
        <f t="shared" si="4"/>
        <v>125.43</v>
      </c>
      <c r="AJ22" s="13">
        <f t="shared" si="5"/>
        <v>110</v>
      </c>
      <c r="AK22" s="18">
        <v>0</v>
      </c>
      <c r="AL22" s="13">
        <v>110</v>
      </c>
      <c r="AM22" s="50">
        <f t="shared" si="6"/>
        <v>3.7629000000000001</v>
      </c>
      <c r="AN22" s="104">
        <f t="shared" si="7"/>
        <v>1.12887</v>
      </c>
      <c r="AO22" s="102">
        <f t="shared" si="8"/>
        <v>0.63969300000000007</v>
      </c>
      <c r="AP22" s="272">
        <f t="shared" si="9"/>
        <v>12.301682213186643</v>
      </c>
      <c r="AQ22" s="18">
        <f t="shared" si="10"/>
        <v>3</v>
      </c>
      <c r="AR22" s="117">
        <f t="shared" si="11"/>
        <v>3</v>
      </c>
      <c r="AS22" s="19">
        <f t="shared" si="12"/>
        <v>87.698317786813362</v>
      </c>
      <c r="AT22" s="107">
        <f t="shared" si="13"/>
        <v>86.74083424807904</v>
      </c>
      <c r="AU22" s="100">
        <f t="shared" si="14"/>
        <v>0</v>
      </c>
      <c r="AV22" s="277">
        <f t="shared" si="15"/>
        <v>15.681354869060687</v>
      </c>
      <c r="AW22" s="48">
        <f t="shared" si="16"/>
        <v>81.921600126404186</v>
      </c>
      <c r="AX22" s="18">
        <f t="shared" si="17"/>
        <v>8</v>
      </c>
      <c r="AY22" s="117">
        <f t="shared" si="18"/>
        <v>20</v>
      </c>
      <c r="AZ22" s="151">
        <v>1</v>
      </c>
      <c r="BA22" s="21">
        <f t="shared" si="19"/>
        <v>15.681354869060687</v>
      </c>
      <c r="BB22" s="155">
        <v>0</v>
      </c>
      <c r="BC22" s="36"/>
      <c r="BD22" s="20">
        <v>1</v>
      </c>
      <c r="BE22" s="20">
        <f t="shared" si="20"/>
        <v>8</v>
      </c>
      <c r="BF22" s="20">
        <v>7</v>
      </c>
      <c r="BG22" s="20">
        <f t="shared" si="21"/>
        <v>56</v>
      </c>
      <c r="BH22" s="20">
        <v>0</v>
      </c>
      <c r="BI22" s="20">
        <v>3</v>
      </c>
      <c r="BJ22" s="20">
        <v>10</v>
      </c>
      <c r="BK22" s="20">
        <v>0</v>
      </c>
      <c r="BL22" s="20" t="s">
        <v>308</v>
      </c>
      <c r="BM22" s="20" t="s">
        <v>357</v>
      </c>
      <c r="BN22" s="71">
        <f t="shared" si="22"/>
        <v>36</v>
      </c>
      <c r="BO22" s="123">
        <f t="shared" si="23"/>
        <v>41</v>
      </c>
      <c r="BP22" s="127">
        <f t="shared" si="24"/>
        <v>31</v>
      </c>
      <c r="BQ22" s="138">
        <v>23</v>
      </c>
      <c r="BR22" s="138">
        <v>25</v>
      </c>
    </row>
    <row r="23" spans="1:73" s="63" customFormat="1" x14ac:dyDescent="0.3">
      <c r="A23" s="67" t="s">
        <v>79</v>
      </c>
      <c r="B23" s="67" t="s">
        <v>107</v>
      </c>
      <c r="C23" s="129" t="s">
        <v>114</v>
      </c>
      <c r="D23" s="331">
        <v>11133</v>
      </c>
      <c r="E23" s="148"/>
      <c r="F23" s="16">
        <v>111.3</v>
      </c>
      <c r="G23" s="18">
        <f t="shared" si="0"/>
        <v>10</v>
      </c>
      <c r="H23" s="117">
        <f t="shared" si="1"/>
        <v>3</v>
      </c>
      <c r="I23" s="68" t="s">
        <v>283</v>
      </c>
      <c r="J23" s="69">
        <f t="shared" si="2"/>
        <v>8</v>
      </c>
      <c r="K23" s="17">
        <v>3</v>
      </c>
      <c r="L23" s="17">
        <v>1</v>
      </c>
      <c r="M23" s="17">
        <v>0</v>
      </c>
      <c r="N23" s="17">
        <v>0</v>
      </c>
      <c r="O23" s="17">
        <v>0</v>
      </c>
      <c r="P23" s="17">
        <v>0</v>
      </c>
      <c r="Q23" s="17">
        <v>0</v>
      </c>
      <c r="R23" s="17">
        <v>0</v>
      </c>
      <c r="S23" s="17">
        <v>0</v>
      </c>
      <c r="T23" s="17">
        <v>0</v>
      </c>
      <c r="U23" s="17">
        <v>0</v>
      </c>
      <c r="V23" s="157">
        <v>5763</v>
      </c>
      <c r="W23" s="157">
        <v>5763</v>
      </c>
      <c r="X23" s="84">
        <v>2</v>
      </c>
      <c r="Y23" s="84">
        <v>0</v>
      </c>
      <c r="Z23" s="84">
        <v>0</v>
      </c>
      <c r="AA23" s="205">
        <v>0</v>
      </c>
      <c r="AB23" s="205">
        <v>0</v>
      </c>
      <c r="AC23" s="205">
        <v>0</v>
      </c>
      <c r="AD23" s="88">
        <v>0</v>
      </c>
      <c r="AE23" s="88">
        <v>0</v>
      </c>
      <c r="AF23" s="88">
        <v>0</v>
      </c>
      <c r="AG23" s="80">
        <v>0</v>
      </c>
      <c r="AH23" s="89">
        <f t="shared" si="3"/>
        <v>2</v>
      </c>
      <c r="AI23" s="13">
        <f t="shared" si="4"/>
        <v>172.89</v>
      </c>
      <c r="AJ23" s="13">
        <f t="shared" si="5"/>
        <v>153</v>
      </c>
      <c r="AK23" s="18">
        <v>1</v>
      </c>
      <c r="AL23" s="13">
        <v>152</v>
      </c>
      <c r="AM23" s="50">
        <f t="shared" si="6"/>
        <v>5.1866999999999992</v>
      </c>
      <c r="AN23" s="104">
        <f t="shared" si="7"/>
        <v>1.5560099999999997</v>
      </c>
      <c r="AO23" s="102">
        <f t="shared" si="8"/>
        <v>0.88173899999999994</v>
      </c>
      <c r="AP23" s="272">
        <f t="shared" si="9"/>
        <v>11.504424778761054</v>
      </c>
      <c r="AQ23" s="18">
        <f t="shared" si="10"/>
        <v>3</v>
      </c>
      <c r="AR23" s="117">
        <f t="shared" si="11"/>
        <v>3</v>
      </c>
      <c r="AS23" s="19">
        <f t="shared" si="12"/>
        <v>88.495575221238937</v>
      </c>
      <c r="AT23" s="107">
        <f t="shared" si="13"/>
        <v>68.485125303152785</v>
      </c>
      <c r="AU23" s="100">
        <f t="shared" si="14"/>
        <v>17.964609718853858</v>
      </c>
      <c r="AV23" s="277">
        <f t="shared" si="15"/>
        <v>17.964609718853858</v>
      </c>
      <c r="AW23" s="48">
        <f t="shared" si="16"/>
        <v>73.768596261841353</v>
      </c>
      <c r="AX23" s="18">
        <f t="shared" si="17"/>
        <v>5</v>
      </c>
      <c r="AY23" s="117">
        <f t="shared" si="18"/>
        <v>8</v>
      </c>
      <c r="AZ23" s="151">
        <v>2</v>
      </c>
      <c r="BA23" s="21">
        <f t="shared" si="19"/>
        <v>17.964609718853858</v>
      </c>
      <c r="BB23" s="155">
        <v>0</v>
      </c>
      <c r="BC23" s="36"/>
      <c r="BD23" s="20">
        <v>2</v>
      </c>
      <c r="BE23" s="20">
        <f t="shared" si="20"/>
        <v>16</v>
      </c>
      <c r="BF23" s="20">
        <v>11</v>
      </c>
      <c r="BG23" s="20">
        <f t="shared" si="21"/>
        <v>88</v>
      </c>
      <c r="BH23" s="20">
        <v>0</v>
      </c>
      <c r="BI23" s="20">
        <v>12</v>
      </c>
      <c r="BJ23" s="20">
        <v>0</v>
      </c>
      <c r="BK23" s="20">
        <v>0</v>
      </c>
      <c r="BL23" s="20" t="s">
        <v>308</v>
      </c>
      <c r="BM23" s="20" t="s">
        <v>357</v>
      </c>
      <c r="BN23" s="71">
        <f t="shared" si="22"/>
        <v>26</v>
      </c>
      <c r="BO23" s="123">
        <f t="shared" si="23"/>
        <v>22</v>
      </c>
      <c r="BP23" s="71">
        <f t="shared" si="24"/>
        <v>22</v>
      </c>
      <c r="BQ23" s="138">
        <v>24</v>
      </c>
      <c r="BR23" s="138">
        <v>92</v>
      </c>
    </row>
    <row r="24" spans="1:73" s="63" customFormat="1" x14ac:dyDescent="0.3">
      <c r="A24" s="67" t="s">
        <v>79</v>
      </c>
      <c r="B24" s="67" t="s">
        <v>80</v>
      </c>
      <c r="C24" s="129" t="s">
        <v>92</v>
      </c>
      <c r="D24" s="331">
        <v>8433</v>
      </c>
      <c r="E24" s="148"/>
      <c r="F24" s="16">
        <v>199.2</v>
      </c>
      <c r="G24" s="18">
        <f t="shared" si="0"/>
        <v>10</v>
      </c>
      <c r="H24" s="117">
        <f t="shared" si="1"/>
        <v>3</v>
      </c>
      <c r="I24" s="68" t="s">
        <v>283</v>
      </c>
      <c r="J24" s="69">
        <f t="shared" si="2"/>
        <v>8</v>
      </c>
      <c r="K24" s="17">
        <v>3</v>
      </c>
      <c r="L24" s="17">
        <v>0</v>
      </c>
      <c r="M24" s="17">
        <v>0</v>
      </c>
      <c r="N24" s="17">
        <v>0</v>
      </c>
      <c r="O24" s="17">
        <v>0</v>
      </c>
      <c r="P24" s="17">
        <v>0</v>
      </c>
      <c r="Q24" s="17">
        <v>0</v>
      </c>
      <c r="R24" s="17">
        <v>0</v>
      </c>
      <c r="S24" s="17">
        <v>0</v>
      </c>
      <c r="T24" s="17">
        <v>0</v>
      </c>
      <c r="U24" s="17">
        <v>0</v>
      </c>
      <c r="V24" s="157">
        <v>3563</v>
      </c>
      <c r="W24" s="157">
        <v>3563</v>
      </c>
      <c r="X24" s="84">
        <v>1</v>
      </c>
      <c r="Y24" s="84">
        <v>0</v>
      </c>
      <c r="Z24" s="84">
        <v>0</v>
      </c>
      <c r="AA24" s="205">
        <v>0</v>
      </c>
      <c r="AB24" s="205">
        <v>0</v>
      </c>
      <c r="AC24" s="205">
        <v>1</v>
      </c>
      <c r="AD24" s="88">
        <v>0</v>
      </c>
      <c r="AE24" s="88">
        <v>0</v>
      </c>
      <c r="AF24" s="88">
        <v>0</v>
      </c>
      <c r="AG24" s="80">
        <v>2</v>
      </c>
      <c r="AH24" s="89">
        <f t="shared" si="3"/>
        <v>4</v>
      </c>
      <c r="AI24" s="13">
        <f t="shared" si="4"/>
        <v>106.89</v>
      </c>
      <c r="AJ24" s="13">
        <f t="shared" si="5"/>
        <v>98</v>
      </c>
      <c r="AK24" s="18">
        <v>1</v>
      </c>
      <c r="AL24" s="13">
        <v>97</v>
      </c>
      <c r="AM24" s="50">
        <f t="shared" si="6"/>
        <v>3.2067000000000001</v>
      </c>
      <c r="AN24" s="104">
        <f t="shared" si="7"/>
        <v>0.96201000000000003</v>
      </c>
      <c r="AO24" s="102">
        <f t="shared" si="8"/>
        <v>0.54513900000000004</v>
      </c>
      <c r="AP24" s="272">
        <f t="shared" si="9"/>
        <v>8.3169613621480032</v>
      </c>
      <c r="AQ24" s="18">
        <f t="shared" si="10"/>
        <v>0</v>
      </c>
      <c r="AR24" s="117">
        <f t="shared" si="11"/>
        <v>0</v>
      </c>
      <c r="AS24" s="19">
        <f t="shared" si="12"/>
        <v>91.683038637851993</v>
      </c>
      <c r="AT24" s="107">
        <f t="shared" si="13"/>
        <v>55.897652081109918</v>
      </c>
      <c r="AU24" s="100">
        <f t="shared" si="14"/>
        <v>11.858176212498517</v>
      </c>
      <c r="AV24" s="128">
        <f t="shared" si="15"/>
        <v>47.432704849994067</v>
      </c>
      <c r="AW24" s="48">
        <f t="shared" si="16"/>
        <v>15.143654368224349</v>
      </c>
      <c r="AX24" s="18">
        <f t="shared" si="17"/>
        <v>3</v>
      </c>
      <c r="AY24" s="117">
        <f t="shared" si="18"/>
        <v>3</v>
      </c>
      <c r="AZ24" s="151">
        <v>0</v>
      </c>
      <c r="BA24" s="21">
        <f t="shared" si="19"/>
        <v>0</v>
      </c>
      <c r="BB24" s="155">
        <v>0</v>
      </c>
      <c r="BC24" s="36"/>
      <c r="BD24" s="20">
        <v>1</v>
      </c>
      <c r="BE24" s="20">
        <f t="shared" si="20"/>
        <v>8</v>
      </c>
      <c r="BF24" s="20">
        <v>6</v>
      </c>
      <c r="BG24" s="20">
        <f t="shared" si="21"/>
        <v>48</v>
      </c>
      <c r="BH24" s="20">
        <v>0</v>
      </c>
      <c r="BI24" s="20">
        <v>7</v>
      </c>
      <c r="BJ24" s="20">
        <v>0</v>
      </c>
      <c r="BK24" s="20">
        <v>0</v>
      </c>
      <c r="BL24" s="20" t="s">
        <v>308</v>
      </c>
      <c r="BM24" s="20" t="s">
        <v>357</v>
      </c>
      <c r="BN24" s="71">
        <f t="shared" si="22"/>
        <v>21</v>
      </c>
      <c r="BO24" s="123">
        <f t="shared" si="23"/>
        <v>14</v>
      </c>
      <c r="BP24" s="71">
        <f t="shared" si="24"/>
        <v>14</v>
      </c>
      <c r="BQ24" s="138">
        <v>17</v>
      </c>
      <c r="BR24" s="138">
        <v>44</v>
      </c>
    </row>
    <row r="25" spans="1:73" s="63" customFormat="1" x14ac:dyDescent="0.3">
      <c r="A25" s="67" t="s">
        <v>124</v>
      </c>
      <c r="B25" s="67" t="s">
        <v>145</v>
      </c>
      <c r="C25" s="129" t="s">
        <v>157</v>
      </c>
      <c r="D25" s="331">
        <v>1286</v>
      </c>
      <c r="E25" s="148"/>
      <c r="F25" s="16">
        <v>71.3</v>
      </c>
      <c r="G25" s="18">
        <f t="shared" si="0"/>
        <v>5</v>
      </c>
      <c r="H25" s="117">
        <f t="shared" si="1"/>
        <v>0</v>
      </c>
      <c r="I25" s="68" t="s">
        <v>283</v>
      </c>
      <c r="J25" s="69">
        <f t="shared" si="2"/>
        <v>8</v>
      </c>
      <c r="K25" s="17">
        <v>1</v>
      </c>
      <c r="L25" s="17">
        <v>0</v>
      </c>
      <c r="M25" s="17">
        <v>0</v>
      </c>
      <c r="N25" s="17">
        <v>0</v>
      </c>
      <c r="O25" s="17">
        <v>0</v>
      </c>
      <c r="P25" s="17">
        <v>0</v>
      </c>
      <c r="Q25" s="17">
        <v>0</v>
      </c>
      <c r="R25" s="17">
        <v>0</v>
      </c>
      <c r="S25" s="17">
        <v>0</v>
      </c>
      <c r="T25" s="17">
        <v>0</v>
      </c>
      <c r="U25" s="17">
        <v>0</v>
      </c>
      <c r="V25" s="157">
        <v>744</v>
      </c>
      <c r="W25" s="157">
        <v>744</v>
      </c>
      <c r="X25" s="84">
        <v>0</v>
      </c>
      <c r="Y25" s="84">
        <v>0</v>
      </c>
      <c r="Z25" s="84">
        <v>0</v>
      </c>
      <c r="AA25" s="205">
        <v>0</v>
      </c>
      <c r="AB25" s="205">
        <v>0</v>
      </c>
      <c r="AC25" s="205">
        <v>0</v>
      </c>
      <c r="AD25" s="88">
        <v>0</v>
      </c>
      <c r="AE25" s="88">
        <v>0</v>
      </c>
      <c r="AF25" s="88">
        <v>0</v>
      </c>
      <c r="AG25" s="80">
        <v>0</v>
      </c>
      <c r="AH25" s="89">
        <f t="shared" si="3"/>
        <v>0</v>
      </c>
      <c r="AI25" s="13">
        <f t="shared" si="4"/>
        <v>22.32</v>
      </c>
      <c r="AJ25" s="13">
        <f t="shared" si="5"/>
        <v>23</v>
      </c>
      <c r="AK25" s="18">
        <v>0</v>
      </c>
      <c r="AL25" s="13">
        <v>23</v>
      </c>
      <c r="AM25" s="50">
        <f t="shared" si="6"/>
        <v>0.66960000000000008</v>
      </c>
      <c r="AN25" s="104">
        <f t="shared" si="7"/>
        <v>0.20088</v>
      </c>
      <c r="AO25" s="102">
        <f t="shared" si="8"/>
        <v>0.11383200000000002</v>
      </c>
      <c r="AP25" s="272">
        <f t="shared" si="9"/>
        <v>-3.0465949820788518</v>
      </c>
      <c r="AQ25" s="18">
        <f t="shared" si="10"/>
        <v>0</v>
      </c>
      <c r="AR25" s="117">
        <f t="shared" si="11"/>
        <v>0</v>
      </c>
      <c r="AS25" s="19">
        <f t="shared" si="12"/>
        <v>103.04659498207884</v>
      </c>
      <c r="AT25" s="107">
        <f t="shared" si="13"/>
        <v>76.54059097978228</v>
      </c>
      <c r="AU25" s="100">
        <f t="shared" si="14"/>
        <v>0</v>
      </c>
      <c r="AV25" s="277">
        <f t="shared" si="15"/>
        <v>0</v>
      </c>
      <c r="AW25" s="48">
        <f t="shared" si="16"/>
        <v>100</v>
      </c>
      <c r="AX25" s="18">
        <f t="shared" si="17"/>
        <v>10</v>
      </c>
      <c r="AY25" s="117">
        <f t="shared" si="18"/>
        <v>25</v>
      </c>
      <c r="AZ25" s="151">
        <v>0</v>
      </c>
      <c r="BA25" s="21">
        <f t="shared" si="19"/>
        <v>0</v>
      </c>
      <c r="BB25" s="20">
        <v>0</v>
      </c>
      <c r="BC25" s="36" t="s">
        <v>325</v>
      </c>
      <c r="BD25" s="20">
        <v>1</v>
      </c>
      <c r="BE25" s="20">
        <f t="shared" si="20"/>
        <v>8</v>
      </c>
      <c r="BF25" s="20">
        <v>2</v>
      </c>
      <c r="BG25" s="20">
        <f t="shared" si="21"/>
        <v>16</v>
      </c>
      <c r="BH25" s="28">
        <v>0</v>
      </c>
      <c r="BI25" s="28">
        <v>2</v>
      </c>
      <c r="BJ25" s="28">
        <v>0</v>
      </c>
      <c r="BK25" s="28">
        <v>0</v>
      </c>
      <c r="BL25" s="28" t="s">
        <v>308</v>
      </c>
      <c r="BM25" s="28" t="s">
        <v>308</v>
      </c>
      <c r="BN25" s="76">
        <f t="shared" si="22"/>
        <v>23</v>
      </c>
      <c r="BO25" s="123">
        <f t="shared" si="23"/>
        <v>33</v>
      </c>
      <c r="BP25" s="71">
        <f t="shared" si="24"/>
        <v>33</v>
      </c>
      <c r="BQ25" s="138">
        <v>6</v>
      </c>
      <c r="BR25" s="138">
        <v>15</v>
      </c>
      <c r="BS25" s="62"/>
      <c r="BT25" s="62"/>
      <c r="BU25" s="62"/>
    </row>
    <row r="26" spans="1:73" s="63" customFormat="1" x14ac:dyDescent="0.3">
      <c r="A26" s="67" t="s">
        <v>79</v>
      </c>
      <c r="B26" s="67" t="s">
        <v>107</v>
      </c>
      <c r="C26" s="129" t="s">
        <v>123</v>
      </c>
      <c r="D26" s="331">
        <v>37299</v>
      </c>
      <c r="E26" s="148"/>
      <c r="F26" s="23">
        <v>3839.1</v>
      </c>
      <c r="G26" s="18">
        <f t="shared" si="0"/>
        <v>10</v>
      </c>
      <c r="H26" s="117">
        <f t="shared" si="1"/>
        <v>10</v>
      </c>
      <c r="I26" s="68" t="s">
        <v>285</v>
      </c>
      <c r="J26" s="69">
        <f t="shared" si="2"/>
        <v>3</v>
      </c>
      <c r="K26" s="17">
        <v>1</v>
      </c>
      <c r="L26" s="17">
        <v>1</v>
      </c>
      <c r="M26" s="17">
        <v>1</v>
      </c>
      <c r="N26" s="17">
        <v>0</v>
      </c>
      <c r="O26" s="17">
        <v>0</v>
      </c>
      <c r="P26" s="17">
        <v>0</v>
      </c>
      <c r="Q26" s="17">
        <v>0</v>
      </c>
      <c r="R26" s="17">
        <v>0</v>
      </c>
      <c r="S26" s="17">
        <v>0</v>
      </c>
      <c r="T26" s="17">
        <v>0</v>
      </c>
      <c r="U26" s="17">
        <v>0</v>
      </c>
      <c r="V26" s="157">
        <v>13100</v>
      </c>
      <c r="W26" s="157">
        <v>13100</v>
      </c>
      <c r="X26" s="171">
        <v>9</v>
      </c>
      <c r="Y26" s="171">
        <v>0</v>
      </c>
      <c r="Z26" s="171">
        <v>0</v>
      </c>
      <c r="AA26" s="172">
        <v>0</v>
      </c>
      <c r="AB26" s="172">
        <v>0</v>
      </c>
      <c r="AC26" s="172">
        <v>0</v>
      </c>
      <c r="AD26" s="173">
        <v>3</v>
      </c>
      <c r="AE26" s="173">
        <v>0</v>
      </c>
      <c r="AF26" s="173">
        <v>0</v>
      </c>
      <c r="AG26" s="174">
        <v>0</v>
      </c>
      <c r="AH26" s="89">
        <f t="shared" si="3"/>
        <v>12</v>
      </c>
      <c r="AI26" s="13">
        <f t="shared" si="4"/>
        <v>393</v>
      </c>
      <c r="AJ26" s="13">
        <f t="shared" si="5"/>
        <v>462</v>
      </c>
      <c r="AK26" s="18">
        <v>14</v>
      </c>
      <c r="AL26" s="13">
        <v>448</v>
      </c>
      <c r="AM26" s="50">
        <f t="shared" si="6"/>
        <v>11.79</v>
      </c>
      <c r="AN26" s="104">
        <f t="shared" si="7"/>
        <v>3.5369999999999999</v>
      </c>
      <c r="AO26" s="102">
        <f t="shared" si="8"/>
        <v>2.0042999999999997</v>
      </c>
      <c r="AP26" s="272">
        <f t="shared" si="9"/>
        <v>-17.557251908396946</v>
      </c>
      <c r="AQ26" s="18">
        <f t="shared" si="10"/>
        <v>0</v>
      </c>
      <c r="AR26" s="117">
        <f t="shared" si="11"/>
        <v>0</v>
      </c>
      <c r="AS26" s="19">
        <f t="shared" si="12"/>
        <v>117.55725190839695</v>
      </c>
      <c r="AT26" s="107">
        <f t="shared" si="13"/>
        <v>46.465856993485076</v>
      </c>
      <c r="AU26" s="100">
        <f t="shared" si="14"/>
        <v>24.129333226091852</v>
      </c>
      <c r="AV26" s="276">
        <f t="shared" si="15"/>
        <v>32.172444301455805</v>
      </c>
      <c r="AW26" s="48">
        <f t="shared" si="16"/>
        <v>30.761108514652669</v>
      </c>
      <c r="AX26" s="18">
        <f t="shared" si="17"/>
        <v>3</v>
      </c>
      <c r="AY26" s="117">
        <f t="shared" si="18"/>
        <v>3</v>
      </c>
      <c r="AZ26" s="151">
        <v>8</v>
      </c>
      <c r="BA26" s="21">
        <f t="shared" si="19"/>
        <v>21.448296200970535</v>
      </c>
      <c r="BB26" s="155">
        <v>1</v>
      </c>
      <c r="BC26" s="36"/>
      <c r="BD26" s="20">
        <v>23</v>
      </c>
      <c r="BE26" s="20">
        <f t="shared" si="20"/>
        <v>184</v>
      </c>
      <c r="BF26" s="20">
        <v>42</v>
      </c>
      <c r="BG26" s="20">
        <f t="shared" si="21"/>
        <v>336</v>
      </c>
      <c r="BH26" s="20">
        <v>7</v>
      </c>
      <c r="BI26" s="20">
        <v>9</v>
      </c>
      <c r="BJ26" s="20">
        <v>0</v>
      </c>
      <c r="BK26" s="20">
        <v>0</v>
      </c>
      <c r="BL26" s="20" t="s">
        <v>308</v>
      </c>
      <c r="BM26" s="20" t="s">
        <v>357</v>
      </c>
      <c r="BN26" s="76">
        <f t="shared" si="22"/>
        <v>16</v>
      </c>
      <c r="BO26" s="122">
        <f t="shared" si="23"/>
        <v>16</v>
      </c>
      <c r="BP26" s="127">
        <f t="shared" si="24"/>
        <v>16</v>
      </c>
      <c r="BQ26" s="138">
        <v>98</v>
      </c>
      <c r="BR26" s="138">
        <v>103</v>
      </c>
      <c r="BS26" s="62"/>
      <c r="BT26" s="62"/>
      <c r="BU26" s="62"/>
    </row>
    <row r="27" spans="1:73" s="63" customFormat="1" x14ac:dyDescent="0.3">
      <c r="A27" s="67" t="s">
        <v>124</v>
      </c>
      <c r="B27" s="67" t="s">
        <v>136</v>
      </c>
      <c r="C27" s="129" t="s">
        <v>176</v>
      </c>
      <c r="D27" s="331">
        <v>10900</v>
      </c>
      <c r="E27" s="148"/>
      <c r="F27" s="16">
        <v>208.2</v>
      </c>
      <c r="G27" s="18">
        <f t="shared" si="0"/>
        <v>10</v>
      </c>
      <c r="H27" s="117">
        <f t="shared" si="1"/>
        <v>3</v>
      </c>
      <c r="I27" s="68" t="s">
        <v>285</v>
      </c>
      <c r="J27" s="69">
        <f t="shared" si="2"/>
        <v>3</v>
      </c>
      <c r="K27" s="17">
        <v>2</v>
      </c>
      <c r="L27" s="17">
        <v>0</v>
      </c>
      <c r="M27" s="17">
        <v>0</v>
      </c>
      <c r="N27" s="17">
        <v>1</v>
      </c>
      <c r="O27" s="17">
        <v>0</v>
      </c>
      <c r="P27" s="17">
        <v>0</v>
      </c>
      <c r="Q27" s="17">
        <v>0</v>
      </c>
      <c r="R27" s="17">
        <v>0</v>
      </c>
      <c r="S27" s="17">
        <v>0</v>
      </c>
      <c r="T27" s="17">
        <v>0</v>
      </c>
      <c r="U27" s="17">
        <v>0</v>
      </c>
      <c r="V27" s="157">
        <v>4824</v>
      </c>
      <c r="W27" s="157">
        <v>4824</v>
      </c>
      <c r="X27" s="84">
        <v>0</v>
      </c>
      <c r="Y27" s="84">
        <v>0</v>
      </c>
      <c r="Z27" s="84">
        <v>0</v>
      </c>
      <c r="AA27" s="205">
        <v>0</v>
      </c>
      <c r="AB27" s="205">
        <v>0</v>
      </c>
      <c r="AC27" s="205">
        <v>0</v>
      </c>
      <c r="AD27" s="88">
        <v>0</v>
      </c>
      <c r="AE27" s="88">
        <v>0</v>
      </c>
      <c r="AF27" s="88">
        <v>0</v>
      </c>
      <c r="AG27" s="80">
        <v>0</v>
      </c>
      <c r="AH27" s="89">
        <f t="shared" si="3"/>
        <v>0</v>
      </c>
      <c r="AI27" s="13">
        <f t="shared" si="4"/>
        <v>144.72</v>
      </c>
      <c r="AJ27" s="13">
        <f t="shared" si="5"/>
        <v>313</v>
      </c>
      <c r="AK27" s="18">
        <v>9</v>
      </c>
      <c r="AL27" s="13">
        <v>304</v>
      </c>
      <c r="AM27" s="50">
        <f t="shared" si="6"/>
        <v>4.3415999999999997</v>
      </c>
      <c r="AN27" s="104">
        <f t="shared" si="7"/>
        <v>1.3024799999999999</v>
      </c>
      <c r="AO27" s="102">
        <f t="shared" si="8"/>
        <v>0.73807199999999995</v>
      </c>
      <c r="AP27" s="272">
        <f t="shared" si="9"/>
        <v>-116.27971254836926</v>
      </c>
      <c r="AQ27" s="18">
        <f t="shared" si="10"/>
        <v>0</v>
      </c>
      <c r="AR27" s="117">
        <f t="shared" si="11"/>
        <v>0</v>
      </c>
      <c r="AS27" s="19">
        <f t="shared" si="12"/>
        <v>216.27971254836928</v>
      </c>
      <c r="AT27" s="107">
        <f t="shared" si="13"/>
        <v>58.551853211009174</v>
      </c>
      <c r="AU27" s="100">
        <f t="shared" si="14"/>
        <v>0</v>
      </c>
      <c r="AV27" s="277">
        <f t="shared" si="15"/>
        <v>0</v>
      </c>
      <c r="AW27" s="48">
        <f t="shared" si="16"/>
        <v>100</v>
      </c>
      <c r="AX27" s="18">
        <f t="shared" si="17"/>
        <v>10</v>
      </c>
      <c r="AY27" s="117">
        <f t="shared" si="18"/>
        <v>25</v>
      </c>
      <c r="AZ27" s="151">
        <v>0</v>
      </c>
      <c r="BA27" s="21">
        <f t="shared" si="19"/>
        <v>0</v>
      </c>
      <c r="BB27" s="20">
        <v>1</v>
      </c>
      <c r="BC27" s="36"/>
      <c r="BD27" s="20">
        <v>26</v>
      </c>
      <c r="BE27" s="20">
        <f t="shared" si="20"/>
        <v>208</v>
      </c>
      <c r="BF27" s="20">
        <v>54</v>
      </c>
      <c r="BG27" s="20">
        <f t="shared" si="21"/>
        <v>432</v>
      </c>
      <c r="BH27" s="20">
        <v>7</v>
      </c>
      <c r="BI27" s="20">
        <v>2</v>
      </c>
      <c r="BJ27" s="20">
        <v>10</v>
      </c>
      <c r="BK27" s="28">
        <v>0</v>
      </c>
      <c r="BL27" s="20" t="s">
        <v>308</v>
      </c>
      <c r="BM27" s="20" t="s">
        <v>309</v>
      </c>
      <c r="BN27" s="116">
        <f t="shared" si="22"/>
        <v>33</v>
      </c>
      <c r="BO27" s="133">
        <f t="shared" si="23"/>
        <v>41</v>
      </c>
      <c r="BP27" s="116">
        <f t="shared" si="24"/>
        <v>31</v>
      </c>
      <c r="BQ27" s="137">
        <v>72</v>
      </c>
      <c r="BR27" s="137">
        <v>45</v>
      </c>
      <c r="BS27" s="62"/>
      <c r="BT27" s="62"/>
      <c r="BU27" s="62"/>
    </row>
    <row r="28" spans="1:73" s="63" customFormat="1" ht="19.5" thickBot="1" x14ac:dyDescent="0.35">
      <c r="A28" s="77" t="s">
        <v>79</v>
      </c>
      <c r="B28" s="77" t="s">
        <v>107</v>
      </c>
      <c r="C28" s="145" t="s">
        <v>115</v>
      </c>
      <c r="D28" s="338">
        <v>56452</v>
      </c>
      <c r="E28" s="149"/>
      <c r="F28" s="239">
        <v>1494.7</v>
      </c>
      <c r="G28" s="33">
        <f t="shared" si="0"/>
        <v>10</v>
      </c>
      <c r="H28" s="118">
        <f t="shared" si="1"/>
        <v>8</v>
      </c>
      <c r="I28" s="78" t="s">
        <v>285</v>
      </c>
      <c r="J28" s="79">
        <f t="shared" si="2"/>
        <v>3</v>
      </c>
      <c r="K28" s="32">
        <v>1</v>
      </c>
      <c r="L28" s="32">
        <v>0</v>
      </c>
      <c r="M28" s="32">
        <v>0</v>
      </c>
      <c r="N28" s="32">
        <v>0</v>
      </c>
      <c r="O28" s="32">
        <v>0</v>
      </c>
      <c r="P28" s="32">
        <v>0</v>
      </c>
      <c r="Q28" s="32">
        <v>0</v>
      </c>
      <c r="R28" s="32">
        <v>0</v>
      </c>
      <c r="S28" s="32">
        <v>0</v>
      </c>
      <c r="T28" s="32">
        <v>0</v>
      </c>
      <c r="U28" s="32">
        <v>0</v>
      </c>
      <c r="V28" s="263">
        <v>4977</v>
      </c>
      <c r="W28" s="263">
        <v>4977</v>
      </c>
      <c r="X28" s="240">
        <v>1</v>
      </c>
      <c r="Y28" s="240">
        <v>0</v>
      </c>
      <c r="Z28" s="240">
        <v>0</v>
      </c>
      <c r="AA28" s="242">
        <v>2</v>
      </c>
      <c r="AB28" s="242">
        <v>0</v>
      </c>
      <c r="AC28" s="242">
        <v>0</v>
      </c>
      <c r="AD28" s="243">
        <v>1</v>
      </c>
      <c r="AE28" s="243">
        <v>0</v>
      </c>
      <c r="AF28" s="243">
        <v>0</v>
      </c>
      <c r="AG28" s="244">
        <v>1</v>
      </c>
      <c r="AH28" s="89">
        <f t="shared" si="3"/>
        <v>5</v>
      </c>
      <c r="AI28" s="15">
        <f t="shared" si="4"/>
        <v>149.31</v>
      </c>
      <c r="AJ28" s="15">
        <f t="shared" si="5"/>
        <v>529</v>
      </c>
      <c r="AK28" s="33">
        <v>14</v>
      </c>
      <c r="AL28" s="15">
        <v>515</v>
      </c>
      <c r="AM28" s="58">
        <f t="shared" si="6"/>
        <v>4.4793000000000003</v>
      </c>
      <c r="AN28" s="105">
        <f t="shared" si="7"/>
        <v>1.3437900000000003</v>
      </c>
      <c r="AO28" s="106">
        <f t="shared" si="8"/>
        <v>0.76148099999999996</v>
      </c>
      <c r="AP28" s="273">
        <f t="shared" si="9"/>
        <v>-254.29643024579732</v>
      </c>
      <c r="AQ28" s="33">
        <f t="shared" si="10"/>
        <v>0</v>
      </c>
      <c r="AR28" s="118">
        <f t="shared" si="11"/>
        <v>0</v>
      </c>
      <c r="AS28" s="41">
        <f t="shared" si="12"/>
        <v>354.29643024579735</v>
      </c>
      <c r="AT28" s="108">
        <f t="shared" si="13"/>
        <v>11.664017218167647</v>
      </c>
      <c r="AU28" s="109">
        <f t="shared" si="14"/>
        <v>1.7714164245730888</v>
      </c>
      <c r="AV28" s="278">
        <f t="shared" si="15"/>
        <v>8.8570821228654424</v>
      </c>
      <c r="AW28" s="111">
        <f t="shared" si="16"/>
        <v>24.064908708555205</v>
      </c>
      <c r="AX28" s="33">
        <f t="shared" si="17"/>
        <v>3</v>
      </c>
      <c r="AY28" s="118">
        <f t="shared" si="18"/>
        <v>3</v>
      </c>
      <c r="AZ28" s="153">
        <v>2</v>
      </c>
      <c r="BA28" s="35">
        <f t="shared" si="19"/>
        <v>3.5428328491461776</v>
      </c>
      <c r="BB28" s="262">
        <v>0</v>
      </c>
      <c r="BC28" s="42"/>
      <c r="BD28" s="34">
        <v>1</v>
      </c>
      <c r="BE28" s="34">
        <f t="shared" si="20"/>
        <v>8</v>
      </c>
      <c r="BF28" s="34">
        <v>4</v>
      </c>
      <c r="BG28" s="34">
        <f t="shared" si="21"/>
        <v>32</v>
      </c>
      <c r="BH28" s="34">
        <v>0</v>
      </c>
      <c r="BI28" s="34">
        <v>4</v>
      </c>
      <c r="BJ28" s="34">
        <v>10</v>
      </c>
      <c r="BK28" s="34">
        <v>0</v>
      </c>
      <c r="BL28" s="34" t="s">
        <v>308</v>
      </c>
      <c r="BM28" s="34" t="s">
        <v>357</v>
      </c>
      <c r="BN28" s="230">
        <f t="shared" si="22"/>
        <v>26</v>
      </c>
      <c r="BO28" s="245">
        <f t="shared" si="23"/>
        <v>24</v>
      </c>
      <c r="BP28" s="230">
        <f t="shared" si="24"/>
        <v>14</v>
      </c>
      <c r="BQ28" s="141">
        <v>117</v>
      </c>
      <c r="BR28" s="141">
        <v>139</v>
      </c>
    </row>
    <row r="29" spans="1:73" ht="30" customHeight="1" x14ac:dyDescent="0.3">
      <c r="A29" s="246"/>
      <c r="B29" s="246"/>
      <c r="C29" s="246"/>
      <c r="D29" s="249">
        <f>SUM(D6:D28)</f>
        <v>390402</v>
      </c>
      <c r="E29" s="249"/>
      <c r="F29" s="246"/>
      <c r="G29" s="246"/>
      <c r="H29" s="246"/>
      <c r="I29" s="246"/>
      <c r="J29" s="246"/>
      <c r="K29" s="250"/>
      <c r="L29" s="250"/>
      <c r="M29" s="250"/>
      <c r="N29" s="250"/>
      <c r="O29" s="250"/>
      <c r="P29" s="250"/>
      <c r="Q29" s="250"/>
      <c r="R29" s="250"/>
      <c r="S29" s="250"/>
      <c r="T29" s="250"/>
      <c r="U29" s="246" t="s">
        <v>426</v>
      </c>
      <c r="V29" s="337">
        <f t="shared" ref="V29:AO29" si="25">SUM(V6:V28)</f>
        <v>191219</v>
      </c>
      <c r="W29" s="337">
        <f t="shared" si="25"/>
        <v>191219</v>
      </c>
      <c r="X29" s="333">
        <f t="shared" si="25"/>
        <v>59</v>
      </c>
      <c r="Y29" s="336">
        <f t="shared" si="25"/>
        <v>4</v>
      </c>
      <c r="Z29" s="336">
        <f t="shared" si="25"/>
        <v>11</v>
      </c>
      <c r="AA29" s="92">
        <f t="shared" si="25"/>
        <v>9</v>
      </c>
      <c r="AB29" s="92">
        <f t="shared" si="25"/>
        <v>1</v>
      </c>
      <c r="AC29" s="92">
        <f t="shared" si="25"/>
        <v>1</v>
      </c>
      <c r="AD29" s="335">
        <f t="shared" si="25"/>
        <v>11</v>
      </c>
      <c r="AE29" s="335">
        <f t="shared" si="25"/>
        <v>0</v>
      </c>
      <c r="AF29" s="335">
        <f t="shared" si="25"/>
        <v>2</v>
      </c>
      <c r="AG29" s="334">
        <f t="shared" si="25"/>
        <v>9</v>
      </c>
      <c r="AH29" s="96">
        <f t="shared" si="25"/>
        <v>107</v>
      </c>
      <c r="AI29" s="255">
        <f t="shared" si="25"/>
        <v>5736.5700000000006</v>
      </c>
      <c r="AJ29" s="256">
        <f t="shared" si="25"/>
        <v>5248</v>
      </c>
      <c r="AK29" s="257">
        <f t="shared" si="25"/>
        <v>155</v>
      </c>
      <c r="AL29" s="258">
        <f t="shared" si="25"/>
        <v>5093</v>
      </c>
      <c r="AM29" s="259">
        <f t="shared" si="25"/>
        <v>172.09709999999998</v>
      </c>
      <c r="AN29" s="260">
        <f t="shared" si="25"/>
        <v>51.629130000000004</v>
      </c>
      <c r="AO29" s="261">
        <f t="shared" si="25"/>
        <v>29.256506999999999</v>
      </c>
      <c r="AP29" s="246"/>
      <c r="AQ29" s="246"/>
      <c r="AR29" s="246"/>
      <c r="AS29" s="57"/>
      <c r="AT29" s="246"/>
      <c r="AU29" s="246"/>
      <c r="AV29" s="246"/>
      <c r="AW29" s="246"/>
      <c r="AX29" s="246"/>
      <c r="AY29" s="246"/>
      <c r="AZ29" s="246"/>
      <c r="BA29" s="246"/>
      <c r="BB29" s="246"/>
      <c r="BC29" s="246"/>
      <c r="BD29" s="246"/>
      <c r="BE29" s="246"/>
      <c r="BF29" s="246"/>
      <c r="BG29" s="246"/>
      <c r="BH29" s="246"/>
      <c r="BI29" s="246"/>
      <c r="BJ29" s="10"/>
      <c r="BK29" s="10"/>
      <c r="BL29" s="246"/>
      <c r="BM29" s="246"/>
    </row>
    <row r="30" spans="1:73" ht="30" customHeight="1" thickBot="1" x14ac:dyDescent="0.35">
      <c r="A30" s="246"/>
      <c r="B30" s="246"/>
      <c r="C30" s="246"/>
      <c r="D30" s="248"/>
      <c r="E30" s="248"/>
      <c r="F30" s="246"/>
      <c r="G30" s="246"/>
      <c r="H30" s="246"/>
      <c r="I30" s="246"/>
      <c r="J30" s="246"/>
      <c r="K30" s="246"/>
      <c r="L30" s="246"/>
      <c r="M30" s="246"/>
      <c r="N30" s="246"/>
      <c r="O30" s="246"/>
      <c r="P30" s="246"/>
      <c r="Q30" s="246"/>
      <c r="R30" s="246"/>
      <c r="S30" s="246"/>
      <c r="T30" s="246"/>
      <c r="U30" s="251"/>
      <c r="V30" s="246"/>
      <c r="W30" s="246"/>
      <c r="X30" s="253"/>
      <c r="Y30" s="253"/>
      <c r="Z30" s="253"/>
      <c r="AA30" s="253"/>
      <c r="AB30" s="253"/>
      <c r="AC30" s="253"/>
      <c r="AD30" s="253"/>
      <c r="AE30" s="253"/>
      <c r="AF30" s="253"/>
      <c r="AG30" s="253"/>
      <c r="AH30" s="253"/>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10"/>
      <c r="BK30" s="10"/>
      <c r="BL30" s="246"/>
      <c r="BM30" s="246"/>
    </row>
    <row r="31" spans="1:73" ht="47.25" x14ac:dyDescent="0.3">
      <c r="A31" s="246"/>
      <c r="B31" s="53" t="s">
        <v>393</v>
      </c>
      <c r="C31" s="54" t="s">
        <v>394</v>
      </c>
      <c r="D31" s="345"/>
      <c r="E31" s="345"/>
      <c r="F31" s="340"/>
      <c r="G31" s="339"/>
      <c r="H31" s="339"/>
      <c r="I31" s="340"/>
      <c r="J31" s="246"/>
      <c r="K31" s="246"/>
      <c r="L31" s="246"/>
      <c r="M31" s="246"/>
      <c r="N31" s="246"/>
      <c r="O31" s="246"/>
      <c r="P31" s="246"/>
      <c r="Q31" s="246"/>
      <c r="R31" s="246"/>
      <c r="S31" s="246"/>
      <c r="T31" s="246"/>
      <c r="U31" s="251"/>
      <c r="V31" s="246"/>
      <c r="W31" s="246"/>
      <c r="X31" s="253"/>
      <c r="Y31" s="253"/>
      <c r="Z31" s="253"/>
      <c r="AA31" s="253"/>
      <c r="AB31" s="253"/>
      <c r="AC31" s="253"/>
      <c r="AD31" s="253"/>
      <c r="AE31" s="253"/>
      <c r="AF31" s="253"/>
      <c r="AG31" s="253"/>
      <c r="AH31" s="253"/>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t="s">
        <v>424</v>
      </c>
      <c r="BF31" s="246"/>
      <c r="BG31" s="246"/>
      <c r="BH31" s="246"/>
      <c r="BI31" s="246"/>
      <c r="BJ31" s="10"/>
      <c r="BK31" s="10"/>
      <c r="BL31" s="246"/>
      <c r="BM31" s="246"/>
    </row>
    <row r="32" spans="1:73" x14ac:dyDescent="0.3">
      <c r="A32" s="246"/>
      <c r="B32" s="125" t="s">
        <v>390</v>
      </c>
      <c r="C32" s="55">
        <v>52</v>
      </c>
      <c r="D32" s="345"/>
      <c r="E32" s="345"/>
      <c r="F32" s="340"/>
      <c r="G32" s="340"/>
      <c r="H32" s="341"/>
      <c r="I32" s="340"/>
      <c r="J32" s="246"/>
      <c r="K32" s="246"/>
      <c r="L32" s="246"/>
      <c r="M32" s="246"/>
      <c r="N32" s="246"/>
      <c r="O32" s="246"/>
      <c r="P32" s="246"/>
      <c r="Q32" s="246"/>
      <c r="R32" s="246"/>
      <c r="S32" s="246"/>
      <c r="T32" s="246"/>
      <c r="U32" s="246"/>
      <c r="V32" s="252"/>
      <c r="W32" s="252"/>
      <c r="X32" s="253"/>
      <c r="Y32" s="253"/>
      <c r="Z32" s="253"/>
      <c r="AA32" s="253"/>
      <c r="AB32" s="253"/>
      <c r="AC32" s="253"/>
      <c r="AD32" s="253"/>
      <c r="AE32" s="253"/>
      <c r="AF32" s="253"/>
      <c r="AG32" s="253"/>
      <c r="AH32" s="253"/>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t="s">
        <v>425</v>
      </c>
      <c r="BF32" s="246"/>
      <c r="BG32" s="246"/>
      <c r="BH32" s="246"/>
      <c r="BI32" s="246"/>
      <c r="BJ32" s="246"/>
      <c r="BK32" s="246"/>
      <c r="BL32" s="246"/>
      <c r="BM32" s="246"/>
    </row>
    <row r="33" spans="1:65" x14ac:dyDescent="0.3">
      <c r="A33" s="246"/>
      <c r="B33" s="124" t="s">
        <v>391</v>
      </c>
      <c r="C33" s="55">
        <v>187</v>
      </c>
      <c r="D33" s="345"/>
      <c r="E33" s="345"/>
      <c r="F33" s="340"/>
      <c r="G33" s="340"/>
      <c r="H33" s="341"/>
      <c r="I33" s="340"/>
      <c r="J33" s="246"/>
      <c r="K33" s="246"/>
      <c r="L33" s="246"/>
      <c r="M33" s="246"/>
      <c r="N33" s="246"/>
      <c r="O33" s="246"/>
      <c r="P33" s="246"/>
      <c r="Q33" s="246"/>
      <c r="R33" s="246"/>
      <c r="S33" s="246"/>
      <c r="T33" s="246"/>
      <c r="U33" s="246"/>
      <c r="V33" s="252"/>
      <c r="W33" s="252"/>
      <c r="X33" s="253"/>
      <c r="Y33" s="253"/>
      <c r="Z33" s="253"/>
      <c r="AA33" s="253"/>
      <c r="AB33" s="253"/>
      <c r="AC33" s="253"/>
      <c r="AD33" s="253"/>
      <c r="AE33" s="253"/>
      <c r="AF33" s="253"/>
      <c r="AG33" s="253"/>
      <c r="AH33" s="253"/>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row>
    <row r="34" spans="1:65" x14ac:dyDescent="0.3">
      <c r="A34" s="246"/>
      <c r="B34" s="126" t="s">
        <v>392</v>
      </c>
      <c r="C34" s="55">
        <v>23</v>
      </c>
      <c r="D34" s="345"/>
      <c r="E34" s="345"/>
      <c r="F34" s="340"/>
      <c r="G34" s="340"/>
      <c r="H34" s="341"/>
      <c r="I34" s="340"/>
      <c r="J34" s="246"/>
      <c r="K34" s="246"/>
      <c r="L34" s="246"/>
      <c r="M34" s="246"/>
      <c r="N34" s="246"/>
      <c r="O34" s="246"/>
      <c r="P34" s="246"/>
      <c r="Q34" s="246"/>
      <c r="R34" s="246"/>
      <c r="S34" s="246"/>
      <c r="T34" s="246"/>
      <c r="U34" s="246"/>
      <c r="V34" s="252"/>
      <c r="W34" s="252"/>
      <c r="X34" s="254"/>
      <c r="Y34" s="253"/>
      <c r="Z34" s="253"/>
      <c r="AA34" s="253"/>
      <c r="AB34" s="253"/>
      <c r="AC34" s="253"/>
      <c r="AD34" s="253"/>
      <c r="AE34" s="253"/>
      <c r="AF34" s="253"/>
      <c r="AG34" s="253"/>
      <c r="AH34" s="253"/>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row>
    <row r="35" spans="1:65" x14ac:dyDescent="0.3">
      <c r="A35" s="246"/>
      <c r="B35" s="247"/>
      <c r="C35" s="56">
        <f>SUM(C32:C34)</f>
        <v>262</v>
      </c>
      <c r="D35" s="345"/>
      <c r="E35" s="345"/>
      <c r="F35" s="340"/>
      <c r="G35" s="340"/>
      <c r="H35" s="341"/>
      <c r="I35" s="340"/>
      <c r="J35" s="246"/>
      <c r="K35" s="246"/>
      <c r="L35" s="246"/>
      <c r="M35" s="246"/>
      <c r="N35" s="246"/>
      <c r="O35" s="246"/>
      <c r="P35" s="246"/>
      <c r="Q35" s="246"/>
      <c r="R35" s="246"/>
      <c r="S35" s="246"/>
      <c r="T35" s="246"/>
      <c r="U35" s="246"/>
      <c r="V35" s="252"/>
      <c r="W35" s="252"/>
      <c r="X35" s="253"/>
      <c r="Y35" s="253"/>
      <c r="Z35" s="253"/>
      <c r="AA35" s="253"/>
      <c r="AB35" s="253"/>
      <c r="AC35" s="253"/>
      <c r="AD35" s="253"/>
      <c r="AE35" s="253"/>
      <c r="AF35" s="253"/>
      <c r="AG35" s="253"/>
      <c r="AH35" s="253"/>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row>
    <row r="36" spans="1:65" x14ac:dyDescent="0.3">
      <c r="A36" s="246"/>
      <c r="B36" s="340"/>
      <c r="C36" s="340"/>
      <c r="D36" s="345"/>
      <c r="E36" s="345"/>
      <c r="F36" s="340"/>
      <c r="G36" s="340"/>
      <c r="H36" s="340"/>
      <c r="I36" s="340"/>
      <c r="J36" s="246"/>
      <c r="K36" s="246"/>
      <c r="L36" s="246"/>
      <c r="M36" s="246"/>
      <c r="N36" s="246"/>
      <c r="O36" s="246"/>
      <c r="P36" s="246"/>
      <c r="Q36" s="246"/>
      <c r="R36" s="246"/>
      <c r="S36" s="246"/>
      <c r="T36" s="246"/>
      <c r="U36" s="246"/>
      <c r="V36" s="252"/>
      <c r="W36" s="252"/>
      <c r="X36" s="253"/>
      <c r="Y36" s="253"/>
      <c r="Z36" s="253"/>
      <c r="AA36" s="253"/>
      <c r="AB36" s="253"/>
      <c r="AC36" s="253"/>
      <c r="AD36" s="253"/>
      <c r="AE36" s="253"/>
      <c r="AF36" s="253"/>
      <c r="AG36" s="253"/>
      <c r="AH36" s="253"/>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row>
    <row r="37" spans="1:65" x14ac:dyDescent="0.3">
      <c r="A37" s="246"/>
      <c r="B37" s="340"/>
      <c r="C37" s="340"/>
      <c r="D37" s="345"/>
      <c r="E37" s="345"/>
      <c r="F37" s="340"/>
      <c r="G37" s="340"/>
      <c r="H37" s="340"/>
      <c r="I37" s="340"/>
      <c r="J37" s="246"/>
      <c r="K37" s="246"/>
      <c r="L37" s="246"/>
      <c r="M37" s="246"/>
      <c r="N37" s="246"/>
      <c r="O37" s="246"/>
      <c r="P37" s="246"/>
      <c r="Q37" s="246"/>
      <c r="R37" s="246"/>
      <c r="S37" s="246"/>
      <c r="T37" s="246"/>
      <c r="U37" s="246"/>
      <c r="V37" s="252"/>
      <c r="W37" s="252"/>
      <c r="X37" s="253"/>
      <c r="Y37" s="253"/>
      <c r="Z37" s="253"/>
      <c r="AA37" s="253"/>
      <c r="AB37" s="253"/>
      <c r="AC37" s="253"/>
      <c r="AD37" s="253"/>
      <c r="AE37" s="253"/>
      <c r="AF37" s="253"/>
      <c r="AG37" s="253"/>
      <c r="AH37" s="253"/>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row>
    <row r="38" spans="1:65" x14ac:dyDescent="0.3">
      <c r="A38" s="246"/>
      <c r="B38" s="246"/>
      <c r="C38" s="246"/>
      <c r="D38" s="248"/>
      <c r="E38" s="248"/>
      <c r="F38" s="246"/>
      <c r="G38" s="246"/>
      <c r="H38" s="246"/>
      <c r="I38" s="246"/>
      <c r="J38" s="246"/>
      <c r="K38" s="246"/>
      <c r="L38" s="246"/>
      <c r="M38" s="246"/>
      <c r="N38" s="246"/>
      <c r="O38" s="246"/>
      <c r="P38" s="246"/>
      <c r="Q38" s="246"/>
      <c r="R38" s="246"/>
      <c r="S38" s="246"/>
      <c r="T38" s="246"/>
      <c r="U38" s="246"/>
      <c r="V38" s="252"/>
      <c r="W38" s="252"/>
      <c r="X38" s="253"/>
      <c r="Y38" s="253"/>
      <c r="Z38" s="253"/>
      <c r="AA38" s="253"/>
      <c r="AB38" s="253"/>
      <c r="AC38" s="253"/>
      <c r="AD38" s="253"/>
      <c r="AE38" s="253"/>
      <c r="AF38" s="253"/>
      <c r="AG38" s="253"/>
      <c r="AH38" s="253"/>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row>
    <row r="39" spans="1:65" x14ac:dyDescent="0.3">
      <c r="A39" s="246"/>
      <c r="B39" s="246"/>
      <c r="C39" s="246"/>
      <c r="D39" s="248"/>
      <c r="E39" s="248"/>
      <c r="F39" s="246"/>
      <c r="G39" s="246"/>
      <c r="H39" s="246"/>
      <c r="I39" s="246"/>
      <c r="J39" s="246"/>
      <c r="K39" s="246"/>
      <c r="L39" s="246"/>
      <c r="M39" s="246"/>
      <c r="N39" s="246"/>
      <c r="O39" s="246"/>
      <c r="P39" s="246"/>
      <c r="Q39" s="246"/>
      <c r="R39" s="246"/>
      <c r="S39" s="246"/>
      <c r="T39" s="246"/>
      <c r="U39" s="246"/>
      <c r="V39" s="252"/>
      <c r="W39" s="252"/>
      <c r="X39" s="253"/>
      <c r="Y39" s="253"/>
      <c r="Z39" s="253"/>
      <c r="AA39" s="253"/>
      <c r="AB39" s="253"/>
      <c r="AC39" s="253"/>
      <c r="AD39" s="253"/>
      <c r="AE39" s="253"/>
      <c r="AF39" s="253"/>
      <c r="AG39" s="253"/>
      <c r="AH39" s="253"/>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row>
  </sheetData>
  <autoFilter ref="A5:BU39">
    <sortState ref="A6:BU278">
      <sortCondition descending="1" ref="AP5:AP278"/>
    </sortState>
  </autoFilter>
  <mergeCells count="12">
    <mergeCell ref="BJ4:BM4"/>
    <mergeCell ref="BQ4:BR4"/>
    <mergeCell ref="A1:BR1"/>
    <mergeCell ref="D4:G4"/>
    <mergeCell ref="I4:J4"/>
    <mergeCell ref="K4:U4"/>
    <mergeCell ref="X4:AH4"/>
    <mergeCell ref="AJ4:AL4"/>
    <mergeCell ref="AM4:AO4"/>
    <mergeCell ref="AU4:AV4"/>
    <mergeCell ref="BB4:BC4"/>
    <mergeCell ref="BD4:BI4"/>
  </mergeCells>
  <printOptions horizontalCentered="1" verticalCentered="1"/>
  <pageMargins left="0" right="0" top="0.39370078740157483" bottom="0.19685039370078741" header="0.31496062992125984" footer="0.31496062992125984"/>
  <pageSetup scale="6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EJERCICIO PRIORIZACION</vt:lpstr>
      <vt:lpstr>ANEXO 8 Tab. de variab.(PENMTB)</vt:lpstr>
      <vt:lpstr>52 MUNICIPIOS DE ALTA BRECHA </vt:lpstr>
      <vt:lpstr>187 MUNICIPIOS DE MODERADA BREC</vt:lpstr>
      <vt:lpstr>23 MUNICIPIOS DE BAJA BRECHA</vt:lpstr>
      <vt:lpstr>'187 MUNICIPIOS DE MODERADA BREC'!Área_de_impresión</vt:lpstr>
      <vt:lpstr>'23 MUNICIPIOS DE BAJA BRECHA'!Área_de_impresión</vt:lpstr>
      <vt:lpstr>'52 MUNICIPIOS DE ALTA BRECHA '!Área_de_impresión</vt:lpstr>
      <vt:lpstr>'EJERCICIO PRIORIZACION'!Área_de_impresión</vt:lpstr>
      <vt:lpstr>ponderacion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dc:creator>
  <cp:lastModifiedBy>jgaray</cp:lastModifiedBy>
  <cp:lastPrinted>2017-11-29T21:42:18Z</cp:lastPrinted>
  <dcterms:created xsi:type="dcterms:W3CDTF">2014-03-06T06:41:04Z</dcterms:created>
  <dcterms:modified xsi:type="dcterms:W3CDTF">2017-12-13T13:37:45Z</dcterms:modified>
</cp:coreProperties>
</file>