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codeName="ThisWorkbook" autoCompressPictures="0"/>
  <mc:AlternateContent xmlns:mc="http://schemas.openxmlformats.org/markup-compatibility/2006">
    <mc:Choice Requires="x15">
      <x15ac:absPath xmlns:x15ac="http://schemas.microsoft.com/office/spreadsheetml/2010/11/ac" url="E:\SF_ANEXOS 300418 2pm\Anexos_300418 2PM\"/>
    </mc:Choice>
  </mc:AlternateContent>
  <xr:revisionPtr revIDLastSave="0" documentId="8_{E67E5557-07CB-4530-A1C0-33253A7B1886}" xr6:coauthVersionLast="32" xr6:coauthVersionMax="32" xr10:uidLastSave="{00000000-0000-0000-0000-000000000000}"/>
  <workbookProtection workbookAlgorithmName="SHA-512" workbookHashValue="uC/6n7FzRUaaUPB/xMdi1SHT2wvjT9g8TeKuMSl+IyYTPVB3C/hvntiTtPmlIlVPZWFNq56SpGW1Ca/vfm9BLw==" workbookSaltValue="xWJtQdUVTknQjTjET1CPNw==" workbookSpinCount="100000" lockStructure="1"/>
  <bookViews>
    <workbookView xWindow="0" yWindow="0" windowWidth="16457" windowHeight="4569" tabRatio="710" activeTab="2" xr2:uid="{00000000-000D-0000-FFFF-FFFF00000000}"/>
  </bookViews>
  <sheets>
    <sheet name="Instructions" sheetId="2" r:id="rId1"/>
    <sheet name="Cover Sheet" sheetId="8" r:id="rId2"/>
    <sheet name="HIV Tables" sheetId="1" r:id="rId3"/>
    <sheet name="PrEP gap table" sheetId="13" r:id="rId4"/>
    <sheet name="Condom gap table" sheetId="5" r:id="rId5"/>
    <sheet name="Male Circumcision Gap Table" sheetId="3" r:id="rId6"/>
    <sheet name="NSP gap table" sheetId="12" r:id="rId7"/>
    <sheet name="Blank table (only if needed)" sheetId="10" r:id="rId8"/>
    <sheet name="HIV dropdown" sheetId="7" state="hidden" r:id="rId9"/>
    <sheet name="Translations" sheetId="4" state="hidden" r:id="rId10"/>
  </sheets>
  <definedNames>
    <definedName name="ApplicantType">'HIV dropdown'!$X$3:$X$5</definedName>
    <definedName name="_xlnm.Print_Area" localSheetId="7">'Blank table (only if needed)'!$A$1:$G$102</definedName>
    <definedName name="_xlnm.Print_Area" localSheetId="4">'Condom gap table'!$A$1:$G$259</definedName>
    <definedName name="_xlnm.Print_Area" localSheetId="2">'HIV Tables'!$A$1:$G$377</definedName>
    <definedName name="_xlnm.Print_Area" localSheetId="0">Instructions!$A$1:$G$116</definedName>
    <definedName name="_xlnm.Print_Area" localSheetId="5">'Male Circumcision Gap Table'!$A$1:$G$36</definedName>
    <definedName name="_xlnm.Print_Area" localSheetId="6">'NSP gap table'!$A$1:$G$39</definedName>
    <definedName name="_xlnm.Print_Area" localSheetId="3">'PrEP gap table'!$A$1:$G$197</definedName>
    <definedName name="Geography">'HIV dropdown'!$Q$3:$Q$271</definedName>
    <definedName name="HIVModulesIndicators">'HIV dropdown'!$A$6:$B$15</definedName>
    <definedName name="IntervencionescolaborativasdetuberculosisyVIH_PacientesdetuberculosisconestadoserológicorespectoalVIHconocido">'HIV dropdown'!$D$30</definedName>
    <definedName name="IntervencionescolaborativasdetuberculosisyVIH_Pacientesseropositivoscontuberculoisquerecibentratamientoantirretroviral">'HIV dropdown'!$D$33</definedName>
    <definedName name="IntervencionescolaborativasdetuberculosisyVIH_Pacientesseropositivoscontuberculosisquerecibentratamientoantirretroviral">'HIV dropdown'!$D$33</definedName>
    <definedName name="IntervencionescolaborativasdetuberculosisyVIH_RevisióndetuberculosisenpacientesconVIH">'HIV dropdown'!$D$27</definedName>
    <definedName name="InterventionsconjointesTB.VIH_DépistagedelatuberculosechezlespatientsséropositifsauVIH">'HIV dropdown'!$C$27</definedName>
    <definedName name="InterventionsconjointesTB.VIH_Patientstuberculeuxdontlestatutsérologiquevis.à.visduVIHestconnu">'HIV dropdown'!$C$30</definedName>
    <definedName name="InterventionsconjointesTB.VIH_PatientstuberculeuxséropositifsauVIHsousTAR">'HIV dropdown'!$C$33</definedName>
    <definedName name="InterventionsconjointesTBVIH_PatientstuberculeuxséropositifsauVIHsousTAR">'HIV dropdown'!$C$33</definedName>
    <definedName name="KeyPop">'HIV dropdown'!$A$68:$A$75</definedName>
    <definedName name="KeyPopPrep">'HIV dropdown'!$A$78:$A$84</definedName>
    <definedName name="LangOffset">Translations!$C$1</definedName>
    <definedName name="Language">Instructions!$B$6</definedName>
    <definedName name="ListHIVModules">'HIV dropdown'!$A$6:$A$15</definedName>
    <definedName name="PMTCT">'HIV dropdown'!$B$24</definedName>
    <definedName name="Preventionprogramsforkeypopulations_definedpackageofservices">'HIV dropdown'!$B$36:$B$42</definedName>
    <definedName name="Preventionprogramsforkeypopulations_HIVtesting">'HIV dropdown'!$B$45:$B$51</definedName>
    <definedName name="PreventionprogramsforPWIDandtheirpartners_Needleandsyringedistribution">'HIV dropdown'!$B$54</definedName>
    <definedName name="PreventionprogramsforPWIDandtheirpartners_OSTandotherdrugdependencetreatmentforPWIDs">'HIV dropdown'!$B$57</definedName>
    <definedName name="Programasdeprevencióndestinadosalaspoblacionesclave.Paquetedefinidodeservicios">'HIV dropdown'!$D$36:$D$42</definedName>
    <definedName name="Programasdeprevencióndestinadosalaspoblacionesclave.PruebasdeVIH">'HIV dropdown'!$D$45:$D$51</definedName>
    <definedName name="Programasdeprevenciónintegralparapersonasqueseinyectandrogasysusparejas_Programasdeagujasyjeringuillas">'HIV dropdown'!$D$54</definedName>
    <definedName name="Programasdeprevenciónintegralparapersonasqueseinyectandrogasysusparejas_Terapiadesustitucióndeopiáceosyotrostratamientosparaladrogodependenciadepersonasqueseinyectandrogas">'HIV dropdown'!$D$57</definedName>
    <definedName name="Programmesdepréventiondestinésauxusagersdedroguesinjectablesetàleurspartenaires_Programmesliésauxaiguillesetdeseringues">'HIV dropdown'!$C$54</definedName>
    <definedName name="Programmesdepréventiondestinésauxusagersdedroguesinjectablesetàleurspartenaires_Traitementsdesubstitutionauxopiacésetautrestraitementsdeladépendancepourlesusagersdedroguesinjectables">'HIV dropdown'!$C$57</definedName>
    <definedName name="Programmesdepréventionpourlespopulationsclés_DépistageduVIH">'HIV dropdown'!$C$45:$C$51</definedName>
    <definedName name="Programmesdepréventionpourlespopulationsclés_Paquetdeservicesdéfinis">'HIV dropdown'!$C$36:$C$42</definedName>
    <definedName name="PTME">'HIV dropdown'!$C$24</definedName>
    <definedName name="PTMI">'HIV dropdown'!$D$24</definedName>
    <definedName name="TB.HIVcollaborativeinterventions_HIVpositiveTBpatientsonART">'HIV dropdown'!$B$33</definedName>
    <definedName name="TB.HIVcollaborativeinterventions_TBpatientswithknownHIVstatus">'HIV dropdown'!$B$30</definedName>
    <definedName name="TB.HIVcollaborativeinterventions_TBscreeningamongHIVpatients">'HIV dropdown'!$B$27</definedName>
    <definedName name="Traitementpriseenchargeetsoutien_Prestationdeservicesdifférenciéespourlestraitementsantirétroviraux">'HIV dropdown'!$C$19:$C$21</definedName>
    <definedName name="Tratamientoatenciónyapoyo_Prestacióndeserviciosdiferenciadosdetratamientoantirretroviral">'HIV dropdown'!$D$19:$D$21</definedName>
    <definedName name="TreatmentCareandSupport_ART">'HIV dropdown'!$B$19:$B$21</definedName>
    <definedName name="TreatmentCareandSupport_DifferentiatedARTServiceDelivery">'HIV dropdown'!$B$19:$B$21</definedName>
    <definedName name="КомплексныемероприятияпоборьбескоинфекциейТБ.ВИЧ_ВИЧ.положительныепациентысТБ.получающиеАРТ">'HIV dropdown'!$E$33</definedName>
    <definedName name="КомплексныемероприятияпоборьбескоинфекциейТБ.ВИЧ_ОбследованиенаТБсредипациентовсВИЧ">'HIV dropdown'!$E$27</definedName>
    <definedName name="КомплексныемероприятияпоборьбескоинфекциейТБ.ВИЧ_ПациентысТБсизвестнымВИЧ.статусом">'HIV dropdown'!$E$30</definedName>
    <definedName name="Лечениеуходиподдержка_ДифференцированноеоказаниеуслугпоАРТ">'HIV dropdown'!$E$19:$E$21</definedName>
    <definedName name="ППМР">'HIV dropdown'!$E$24</definedName>
    <definedName name="Программыпрофилактикидляосновныхзатронутыхгруппнаселения_Определенныйпакетуслуг">'HIV dropdown'!$E$36:$E$42</definedName>
    <definedName name="Программыпрофилактикидляосновныхзатронутыхгруппнаселения_ТестированиенаВИЧ">'HIV dropdown'!$E$45:$E$51</definedName>
    <definedName name="ПрограммыпрофилактикидляПИНиихпартнеров_ОЗТипрочиевидылечениянаркотическойзависимостидляПИН">'HIV dropdown'!$E$57</definedName>
    <definedName name="ПрограммыпрофилактикидляПИНиихпартнеров_Распространениеиглишприцев">'HIV dropdown'!$E$54</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E155" i="1" l="1"/>
  <c r="D155" i="1"/>
  <c r="C155" i="1"/>
  <c r="E260" i="1" l="1"/>
  <c r="D260" i="1"/>
  <c r="C260" i="1"/>
  <c r="E257" i="1"/>
  <c r="D257" i="1"/>
  <c r="C257" i="1"/>
  <c r="E189" i="1" l="1"/>
  <c r="D189" i="1"/>
  <c r="C189" i="1"/>
  <c r="E19" i="1" l="1"/>
  <c r="E22" i="1" s="1"/>
  <c r="D19" i="1"/>
  <c r="D22" i="1" s="1"/>
  <c r="C19" i="1"/>
  <c r="C22" i="1" s="1"/>
  <c r="E87" i="1"/>
  <c r="D87" i="1"/>
  <c r="C87" i="1"/>
  <c r="C53" i="1"/>
  <c r="D53" i="1"/>
  <c r="E53" i="1"/>
  <c r="F98" i="10" l="1"/>
  <c r="E98" i="10"/>
  <c r="D98" i="10"/>
  <c r="C98" i="10"/>
  <c r="F91" i="10"/>
  <c r="F99" i="10" s="1"/>
  <c r="E91" i="10"/>
  <c r="E94" i="10" s="1"/>
  <c r="E95" i="10" s="1"/>
  <c r="D91" i="10"/>
  <c r="D94" i="10" s="1"/>
  <c r="D95" i="10" s="1"/>
  <c r="C91" i="10"/>
  <c r="C92" i="10" s="1"/>
  <c r="F90" i="10"/>
  <c r="E90" i="10"/>
  <c r="D90" i="10"/>
  <c r="C90" i="10"/>
  <c r="F88" i="10"/>
  <c r="E88" i="10"/>
  <c r="D88" i="10"/>
  <c r="C88" i="10"/>
  <c r="F85" i="10"/>
  <c r="E85" i="10"/>
  <c r="D85" i="10"/>
  <c r="C85" i="10"/>
  <c r="F65" i="10"/>
  <c r="E65" i="10"/>
  <c r="D65" i="10"/>
  <c r="C65" i="10"/>
  <c r="F58" i="10"/>
  <c r="F66" i="10" s="1"/>
  <c r="E58" i="10"/>
  <c r="E61" i="10" s="1"/>
  <c r="E62" i="10" s="1"/>
  <c r="D58" i="10"/>
  <c r="D59" i="10" s="1"/>
  <c r="C58" i="10"/>
  <c r="C59" i="10" s="1"/>
  <c r="F57" i="10"/>
  <c r="E57" i="10"/>
  <c r="D57" i="10"/>
  <c r="C57" i="10"/>
  <c r="F55" i="10"/>
  <c r="E55" i="10"/>
  <c r="D55" i="10"/>
  <c r="C55" i="10"/>
  <c r="F52" i="10"/>
  <c r="E52" i="10"/>
  <c r="D52" i="10"/>
  <c r="C52" i="10"/>
  <c r="F373" i="1"/>
  <c r="E373" i="1"/>
  <c r="D373" i="1"/>
  <c r="C373" i="1"/>
  <c r="F366" i="1"/>
  <c r="F369" i="1" s="1"/>
  <c r="F370" i="1" s="1"/>
  <c r="E366" i="1"/>
  <c r="E369" i="1" s="1"/>
  <c r="E370" i="1" s="1"/>
  <c r="D366" i="1"/>
  <c r="D367" i="1" s="1"/>
  <c r="C366" i="1"/>
  <c r="C374" i="1" s="1"/>
  <c r="F365" i="1"/>
  <c r="E365" i="1"/>
  <c r="D365" i="1"/>
  <c r="C365" i="1"/>
  <c r="F363" i="1"/>
  <c r="E363" i="1"/>
  <c r="D363" i="1"/>
  <c r="C363" i="1"/>
  <c r="F360" i="1"/>
  <c r="E360" i="1"/>
  <c r="D360" i="1"/>
  <c r="C360" i="1"/>
  <c r="F339" i="1"/>
  <c r="E339" i="1"/>
  <c r="D339" i="1"/>
  <c r="C339" i="1"/>
  <c r="F332" i="1"/>
  <c r="F340" i="1" s="1"/>
  <c r="E332" i="1"/>
  <c r="E335" i="1" s="1"/>
  <c r="E336" i="1" s="1"/>
  <c r="D332" i="1"/>
  <c r="D335" i="1" s="1"/>
  <c r="D336" i="1" s="1"/>
  <c r="C332" i="1"/>
  <c r="C333" i="1" s="1"/>
  <c r="F331" i="1"/>
  <c r="E331" i="1"/>
  <c r="D331" i="1"/>
  <c r="C331" i="1"/>
  <c r="F329" i="1"/>
  <c r="E329" i="1"/>
  <c r="D329" i="1"/>
  <c r="C329" i="1"/>
  <c r="F326" i="1"/>
  <c r="E326" i="1"/>
  <c r="D326" i="1"/>
  <c r="C326" i="1"/>
  <c r="F305" i="1"/>
  <c r="E305" i="1"/>
  <c r="D305" i="1"/>
  <c r="C305" i="1"/>
  <c r="F298" i="1"/>
  <c r="F301" i="1" s="1"/>
  <c r="F302" i="1" s="1"/>
  <c r="E298" i="1"/>
  <c r="E301" i="1" s="1"/>
  <c r="E302" i="1" s="1"/>
  <c r="D298" i="1"/>
  <c r="D299" i="1" s="1"/>
  <c r="C298" i="1"/>
  <c r="C306" i="1" s="1"/>
  <c r="F297" i="1"/>
  <c r="E297" i="1"/>
  <c r="D297" i="1"/>
  <c r="C297" i="1"/>
  <c r="F295" i="1"/>
  <c r="E295" i="1"/>
  <c r="D295" i="1"/>
  <c r="C295" i="1"/>
  <c r="F292" i="1"/>
  <c r="E292" i="1"/>
  <c r="D292" i="1"/>
  <c r="C292" i="1"/>
  <c r="F271" i="1"/>
  <c r="E271" i="1"/>
  <c r="D271" i="1"/>
  <c r="C271" i="1"/>
  <c r="F264" i="1"/>
  <c r="F272" i="1" s="1"/>
  <c r="E264" i="1"/>
  <c r="E267" i="1" s="1"/>
  <c r="E268" i="1" s="1"/>
  <c r="D264" i="1"/>
  <c r="D267" i="1" s="1"/>
  <c r="D268" i="1" s="1"/>
  <c r="C264" i="1"/>
  <c r="C265" i="1" s="1"/>
  <c r="F263" i="1"/>
  <c r="E263" i="1"/>
  <c r="D263" i="1"/>
  <c r="C263" i="1"/>
  <c r="F261" i="1"/>
  <c r="E261" i="1"/>
  <c r="D261" i="1"/>
  <c r="C261" i="1"/>
  <c r="F258" i="1"/>
  <c r="E258" i="1"/>
  <c r="D258" i="1"/>
  <c r="C258" i="1"/>
  <c r="D230" i="1"/>
  <c r="D231" i="1" s="1"/>
  <c r="F237" i="1"/>
  <c r="E237" i="1"/>
  <c r="D237" i="1"/>
  <c r="C237" i="1"/>
  <c r="F230" i="1"/>
  <c r="F233" i="1" s="1"/>
  <c r="F234" i="1" s="1"/>
  <c r="E230" i="1"/>
  <c r="E238" i="1" s="1"/>
  <c r="C230" i="1"/>
  <c r="C238" i="1" s="1"/>
  <c r="F229" i="1"/>
  <c r="E229" i="1"/>
  <c r="D229" i="1"/>
  <c r="C229" i="1"/>
  <c r="F227" i="1"/>
  <c r="E227" i="1"/>
  <c r="D227" i="1"/>
  <c r="C227" i="1"/>
  <c r="F224" i="1"/>
  <c r="E224" i="1"/>
  <c r="D224" i="1"/>
  <c r="C224" i="1"/>
  <c r="F335" i="1" l="1"/>
  <c r="F336" i="1" s="1"/>
  <c r="F61" i="10"/>
  <c r="F62" i="10" s="1"/>
  <c r="D233" i="1"/>
  <c r="D234" i="1" s="1"/>
  <c r="E272" i="1"/>
  <c r="E274" i="1" s="1"/>
  <c r="E275" i="1" s="1"/>
  <c r="C340" i="1"/>
  <c r="C342" i="1" s="1"/>
  <c r="C343" i="1" s="1"/>
  <c r="C66" i="10"/>
  <c r="C68" i="10" s="1"/>
  <c r="C69" i="10" s="1"/>
  <c r="D238" i="1"/>
  <c r="D240" i="1" s="1"/>
  <c r="C301" i="1"/>
  <c r="C302" i="1" s="1"/>
  <c r="D369" i="1"/>
  <c r="D370" i="1" s="1"/>
  <c r="C94" i="10"/>
  <c r="C95" i="10" s="1"/>
  <c r="C272" i="1"/>
  <c r="C274" i="1" s="1"/>
  <c r="C275" i="1" s="1"/>
  <c r="D306" i="1"/>
  <c r="D308" i="1" s="1"/>
  <c r="D309" i="1" s="1"/>
  <c r="C61" i="10"/>
  <c r="C62" i="10" s="1"/>
  <c r="F94" i="10"/>
  <c r="F95" i="10" s="1"/>
  <c r="C99" i="10"/>
  <c r="C101" i="10" s="1"/>
  <c r="C102" i="10" s="1"/>
  <c r="F100" i="10"/>
  <c r="F101" i="10"/>
  <c r="F102" i="10" s="1"/>
  <c r="D92" i="10"/>
  <c r="C100" i="10"/>
  <c r="E92" i="10"/>
  <c r="D99" i="10"/>
  <c r="F92" i="10"/>
  <c r="E99" i="10"/>
  <c r="F67" i="10"/>
  <c r="F68" i="10"/>
  <c r="F69" i="10" s="1"/>
  <c r="E59" i="10"/>
  <c r="D66" i="10"/>
  <c r="F59" i="10"/>
  <c r="D61" i="10"/>
  <c r="D62" i="10" s="1"/>
  <c r="E66" i="10"/>
  <c r="E374" i="1"/>
  <c r="E376" i="1" s="1"/>
  <c r="E377" i="1" s="1"/>
  <c r="C375" i="1"/>
  <c r="C376" i="1"/>
  <c r="C377" i="1" s="1"/>
  <c r="F367" i="1"/>
  <c r="E367" i="1"/>
  <c r="C369" i="1"/>
  <c r="C370" i="1" s="1"/>
  <c r="D374" i="1"/>
  <c r="C367" i="1"/>
  <c r="F374" i="1"/>
  <c r="F341" i="1"/>
  <c r="F342" i="1"/>
  <c r="F343" i="1" s="1"/>
  <c r="D333" i="1"/>
  <c r="C341" i="1"/>
  <c r="E333" i="1"/>
  <c r="C335" i="1"/>
  <c r="C336" i="1" s="1"/>
  <c r="D340" i="1"/>
  <c r="F333" i="1"/>
  <c r="E340" i="1"/>
  <c r="C307" i="1"/>
  <c r="C308" i="1"/>
  <c r="C309" i="1" s="1"/>
  <c r="E299" i="1"/>
  <c r="D307" i="1"/>
  <c r="F299" i="1"/>
  <c r="D301" i="1"/>
  <c r="D302" i="1" s="1"/>
  <c r="E306" i="1"/>
  <c r="C299" i="1"/>
  <c r="F306" i="1"/>
  <c r="F273" i="1"/>
  <c r="F274" i="1"/>
  <c r="F275" i="1" s="1"/>
  <c r="D265" i="1"/>
  <c r="F267" i="1"/>
  <c r="F268" i="1" s="1"/>
  <c r="E265" i="1"/>
  <c r="C267" i="1"/>
  <c r="C268" i="1" s="1"/>
  <c r="D272" i="1"/>
  <c r="F265" i="1"/>
  <c r="E233" i="1"/>
  <c r="E234" i="1" s="1"/>
  <c r="F238" i="1"/>
  <c r="F240" i="1" s="1"/>
  <c r="F241" i="1" s="1"/>
  <c r="C239" i="1"/>
  <c r="C240" i="1"/>
  <c r="C241" i="1" s="1"/>
  <c r="E239" i="1"/>
  <c r="E240" i="1"/>
  <c r="E241" i="1" s="1"/>
  <c r="C231" i="1"/>
  <c r="E231" i="1"/>
  <c r="C233" i="1"/>
  <c r="C234" i="1" s="1"/>
  <c r="F231" i="1"/>
  <c r="F192" i="13"/>
  <c r="E192" i="13"/>
  <c r="D192" i="13"/>
  <c r="C192" i="13"/>
  <c r="F185" i="13"/>
  <c r="F188" i="13" s="1"/>
  <c r="F189" i="13" s="1"/>
  <c r="E185" i="13"/>
  <c r="E188" i="13" s="1"/>
  <c r="E189" i="13" s="1"/>
  <c r="D185" i="13"/>
  <c r="D186" i="13" s="1"/>
  <c r="C185" i="13"/>
  <c r="C193" i="13" s="1"/>
  <c r="F184" i="13"/>
  <c r="E184" i="13"/>
  <c r="D184" i="13"/>
  <c r="C184" i="13"/>
  <c r="F182" i="13"/>
  <c r="E182" i="13"/>
  <c r="D182" i="13"/>
  <c r="C182" i="13"/>
  <c r="F160" i="13"/>
  <c r="E160" i="13"/>
  <c r="D160" i="13"/>
  <c r="C160" i="13"/>
  <c r="F153" i="13"/>
  <c r="F156" i="13" s="1"/>
  <c r="F157" i="13" s="1"/>
  <c r="E153" i="13"/>
  <c r="E154" i="13" s="1"/>
  <c r="D153" i="13"/>
  <c r="D161" i="13" s="1"/>
  <c r="C153" i="13"/>
  <c r="C156" i="13" s="1"/>
  <c r="C157" i="13" s="1"/>
  <c r="F152" i="13"/>
  <c r="E152" i="13"/>
  <c r="D152" i="13"/>
  <c r="C152" i="13"/>
  <c r="F150" i="13"/>
  <c r="E150" i="13"/>
  <c r="D150" i="13"/>
  <c r="C150" i="13"/>
  <c r="F128" i="13"/>
  <c r="E128" i="13"/>
  <c r="D128" i="13"/>
  <c r="C128" i="13"/>
  <c r="F121" i="13"/>
  <c r="F124" i="13" s="1"/>
  <c r="F125" i="13" s="1"/>
  <c r="E121" i="13"/>
  <c r="E122" i="13" s="1"/>
  <c r="D121" i="13"/>
  <c r="D129" i="13" s="1"/>
  <c r="C121" i="13"/>
  <c r="C124" i="13" s="1"/>
  <c r="C125" i="13" s="1"/>
  <c r="F120" i="13"/>
  <c r="E120" i="13"/>
  <c r="D120" i="13"/>
  <c r="C120" i="13"/>
  <c r="F118" i="13"/>
  <c r="E118" i="13"/>
  <c r="D118" i="13"/>
  <c r="C118" i="13"/>
  <c r="F96" i="13"/>
  <c r="E96" i="13"/>
  <c r="D96" i="13"/>
  <c r="C96" i="13"/>
  <c r="F89" i="13"/>
  <c r="F90" i="13" s="1"/>
  <c r="E89" i="13"/>
  <c r="E90" i="13" s="1"/>
  <c r="D89" i="13"/>
  <c r="D97" i="13" s="1"/>
  <c r="C89" i="13"/>
  <c r="C92" i="13" s="1"/>
  <c r="C93" i="13" s="1"/>
  <c r="F88" i="13"/>
  <c r="E88" i="13"/>
  <c r="D88" i="13"/>
  <c r="C88" i="13"/>
  <c r="F86" i="13"/>
  <c r="E86" i="13"/>
  <c r="D86" i="13"/>
  <c r="C86" i="13"/>
  <c r="F64" i="13"/>
  <c r="E64" i="13"/>
  <c r="D64" i="13"/>
  <c r="C64" i="13"/>
  <c r="F57" i="13"/>
  <c r="F65" i="13" s="1"/>
  <c r="E57" i="13"/>
  <c r="E60" i="13" s="1"/>
  <c r="E61" i="13" s="1"/>
  <c r="D57" i="13"/>
  <c r="D60" i="13" s="1"/>
  <c r="D61" i="13" s="1"/>
  <c r="C57" i="13"/>
  <c r="C58" i="13" s="1"/>
  <c r="F56" i="13"/>
  <c r="E56" i="13"/>
  <c r="D56" i="13"/>
  <c r="C56" i="13"/>
  <c r="F54" i="13"/>
  <c r="E54" i="13"/>
  <c r="D54" i="13"/>
  <c r="C54" i="13"/>
  <c r="C273" i="1" l="1"/>
  <c r="E273" i="1"/>
  <c r="C67" i="10"/>
  <c r="D101" i="10"/>
  <c r="D102" i="10" s="1"/>
  <c r="D100" i="10"/>
  <c r="E101" i="10"/>
  <c r="E102" i="10" s="1"/>
  <c r="E100" i="10"/>
  <c r="D68" i="10"/>
  <c r="D69" i="10" s="1"/>
  <c r="D67" i="10"/>
  <c r="E68" i="10"/>
  <c r="E69" i="10" s="1"/>
  <c r="E67" i="10"/>
  <c r="E375" i="1"/>
  <c r="D376" i="1"/>
  <c r="D377" i="1" s="1"/>
  <c r="D375" i="1"/>
  <c r="F376" i="1"/>
  <c r="F377" i="1" s="1"/>
  <c r="F375" i="1"/>
  <c r="D342" i="1"/>
  <c r="D343" i="1" s="1"/>
  <c r="D341" i="1"/>
  <c r="E342" i="1"/>
  <c r="E343" i="1" s="1"/>
  <c r="E341" i="1"/>
  <c r="E308" i="1"/>
  <c r="E309" i="1" s="1"/>
  <c r="E307" i="1"/>
  <c r="F308" i="1"/>
  <c r="F309" i="1" s="1"/>
  <c r="F307" i="1"/>
  <c r="D274" i="1"/>
  <c r="D275" i="1" s="1"/>
  <c r="D273" i="1"/>
  <c r="C65" i="13"/>
  <c r="C67" i="13" s="1"/>
  <c r="C68" i="13" s="1"/>
  <c r="D92" i="13"/>
  <c r="D93" i="13" s="1"/>
  <c r="F239" i="1"/>
  <c r="D156" i="13"/>
  <c r="D157" i="13" s="1"/>
  <c r="D124" i="13"/>
  <c r="D125" i="13" s="1"/>
  <c r="E156" i="13"/>
  <c r="E157" i="13" s="1"/>
  <c r="E129" i="13"/>
  <c r="E131" i="13" s="1"/>
  <c r="E132" i="13" s="1"/>
  <c r="F60" i="13"/>
  <c r="F61" i="13" s="1"/>
  <c r="E124" i="13"/>
  <c r="E125" i="13" s="1"/>
  <c r="E97" i="13"/>
  <c r="E99" i="13" s="1"/>
  <c r="E100" i="13" s="1"/>
  <c r="C188" i="13"/>
  <c r="C189" i="13" s="1"/>
  <c r="D188" i="13"/>
  <c r="D189" i="13" s="1"/>
  <c r="D193" i="13"/>
  <c r="D195" i="13" s="1"/>
  <c r="D196" i="13" s="1"/>
  <c r="C60" i="13"/>
  <c r="C61" i="13" s="1"/>
  <c r="E92" i="13"/>
  <c r="E93" i="13" s="1"/>
  <c r="C129" i="13"/>
  <c r="C131" i="13" s="1"/>
  <c r="C132" i="13" s="1"/>
  <c r="E161" i="13"/>
  <c r="E163" i="13" s="1"/>
  <c r="E164" i="13" s="1"/>
  <c r="D241" i="1"/>
  <c r="D239" i="1"/>
  <c r="C194" i="13"/>
  <c r="C195" i="13"/>
  <c r="C196" i="13" s="1"/>
  <c r="E186" i="13"/>
  <c r="F186" i="13"/>
  <c r="E193" i="13"/>
  <c r="C186" i="13"/>
  <c r="F193" i="13"/>
  <c r="D162" i="13"/>
  <c r="D163" i="13"/>
  <c r="D164" i="13" s="1"/>
  <c r="F154" i="13"/>
  <c r="F161" i="13"/>
  <c r="D154" i="13"/>
  <c r="C161" i="13"/>
  <c r="C154" i="13"/>
  <c r="D130" i="13"/>
  <c r="D131" i="13"/>
  <c r="D132" i="13" s="1"/>
  <c r="F122" i="13"/>
  <c r="E130" i="13"/>
  <c r="C122" i="13"/>
  <c r="F129" i="13"/>
  <c r="D122" i="13"/>
  <c r="D98" i="13"/>
  <c r="D99" i="13"/>
  <c r="D100" i="13" s="1"/>
  <c r="C90" i="13"/>
  <c r="F97" i="13"/>
  <c r="D90" i="13"/>
  <c r="F92" i="13"/>
  <c r="F93" i="13" s="1"/>
  <c r="C97" i="13"/>
  <c r="F66" i="13"/>
  <c r="F67" i="13"/>
  <c r="F68" i="13" s="1"/>
  <c r="D58" i="13"/>
  <c r="E58" i="13"/>
  <c r="D65" i="13"/>
  <c r="F58" i="13"/>
  <c r="E65" i="13"/>
  <c r="C66" i="13" l="1"/>
  <c r="E98" i="13"/>
  <c r="C130" i="13"/>
  <c r="E162" i="13"/>
  <c r="D194" i="13"/>
  <c r="F195" i="13"/>
  <c r="F196" i="13" s="1"/>
  <c r="F194" i="13"/>
  <c r="E195" i="13"/>
  <c r="E196" i="13" s="1"/>
  <c r="E194" i="13"/>
  <c r="C163" i="13"/>
  <c r="C164" i="13" s="1"/>
  <c r="C162" i="13"/>
  <c r="F162" i="13"/>
  <c r="F163" i="13"/>
  <c r="F164" i="13" s="1"/>
  <c r="F131" i="13"/>
  <c r="F132" i="13" s="1"/>
  <c r="F130" i="13"/>
  <c r="F99" i="13"/>
  <c r="F100" i="13" s="1"/>
  <c r="F98" i="13"/>
  <c r="C99" i="13"/>
  <c r="C100" i="13" s="1"/>
  <c r="C98" i="13"/>
  <c r="D67" i="13"/>
  <c r="D68" i="13" s="1"/>
  <c r="D66" i="13"/>
  <c r="E67" i="13"/>
  <c r="E68" i="13" s="1"/>
  <c r="E66" i="13"/>
  <c r="F100" i="5"/>
  <c r="F101" i="5" s="1"/>
  <c r="F98" i="5"/>
  <c r="F99" i="5" s="1"/>
  <c r="F97" i="5"/>
  <c r="F95" i="5"/>
  <c r="F91" i="5"/>
  <c r="F92" i="5" s="1"/>
  <c r="F89" i="5"/>
  <c r="F90" i="5" s="1"/>
  <c r="F86" i="5"/>
  <c r="F87" i="5" s="1"/>
  <c r="F85" i="5"/>
  <c r="F83" i="5"/>
  <c r="F79" i="5"/>
  <c r="F80" i="5" s="1"/>
  <c r="F78" i="5"/>
  <c r="F76" i="5"/>
  <c r="F102" i="5" l="1"/>
  <c r="F103" i="5" s="1"/>
  <c r="F104" i="5"/>
  <c r="F105" i="5" s="1"/>
  <c r="F203" i="1"/>
  <c r="F196" i="1"/>
  <c r="F199" i="1" s="1"/>
  <c r="F200" i="1" s="1"/>
  <c r="F195" i="1"/>
  <c r="F193" i="1"/>
  <c r="F190" i="1"/>
  <c r="F169" i="1"/>
  <c r="F162" i="1"/>
  <c r="F165" i="1" s="1"/>
  <c r="F166" i="1" s="1"/>
  <c r="F161" i="1"/>
  <c r="F159" i="1"/>
  <c r="F156" i="1"/>
  <c r="F135" i="1"/>
  <c r="F128" i="1"/>
  <c r="F131" i="1" s="1"/>
  <c r="F132" i="1" s="1"/>
  <c r="F127" i="1"/>
  <c r="F125" i="1"/>
  <c r="F122" i="1"/>
  <c r="F101" i="1"/>
  <c r="F94" i="1"/>
  <c r="F97" i="1" s="1"/>
  <c r="F98" i="1" s="1"/>
  <c r="F93" i="1"/>
  <c r="F91" i="1"/>
  <c r="F88" i="1"/>
  <c r="F67" i="1"/>
  <c r="F60" i="1"/>
  <c r="F63" i="1" s="1"/>
  <c r="F64" i="1" s="1"/>
  <c r="F59" i="1"/>
  <c r="F57" i="1"/>
  <c r="F54" i="1"/>
  <c r="F33" i="1"/>
  <c r="F26" i="1"/>
  <c r="F29" i="1" s="1"/>
  <c r="F30" i="1" s="1"/>
  <c r="F25" i="1"/>
  <c r="F23" i="1"/>
  <c r="F20" i="1"/>
  <c r="F32" i="10"/>
  <c r="F25" i="10"/>
  <c r="F33" i="10" s="1"/>
  <c r="F35" i="10" s="1"/>
  <c r="F36" i="10" s="1"/>
  <c r="F24" i="10"/>
  <c r="F22" i="10"/>
  <c r="F19" i="10"/>
  <c r="F34" i="12"/>
  <c r="F27" i="12"/>
  <c r="F30" i="12" s="1"/>
  <c r="F31" i="12" s="1"/>
  <c r="F26" i="12"/>
  <c r="F24" i="12"/>
  <c r="F20" i="12"/>
  <c r="F253" i="5"/>
  <c r="F254" i="5" s="1"/>
  <c r="F251" i="5"/>
  <c r="F252" i="5" s="1"/>
  <c r="F250" i="5"/>
  <c r="F248" i="5"/>
  <c r="F244" i="5"/>
  <c r="F245" i="5" s="1"/>
  <c r="F242" i="5"/>
  <c r="F243" i="5" s="1"/>
  <c r="F239" i="5"/>
  <c r="F240" i="5" s="1"/>
  <c r="F238" i="5"/>
  <c r="F236" i="5"/>
  <c r="F232" i="5"/>
  <c r="F233" i="5" s="1"/>
  <c r="F231" i="5"/>
  <c r="F229" i="5"/>
  <c r="F204" i="1" l="1"/>
  <c r="F206" i="1" s="1"/>
  <c r="F207" i="1" s="1"/>
  <c r="F26" i="10"/>
  <c r="F163" i="1"/>
  <c r="F28" i="10"/>
  <c r="F29" i="10" s="1"/>
  <c r="F170" i="1"/>
  <c r="F172" i="1" s="1"/>
  <c r="F173" i="1" s="1"/>
  <c r="F61" i="1"/>
  <c r="F129" i="1"/>
  <c r="F68" i="1"/>
  <c r="F70" i="1" s="1"/>
  <c r="F71" i="1" s="1"/>
  <c r="F136" i="1"/>
  <c r="F138" i="1" s="1"/>
  <c r="F139" i="1" s="1"/>
  <c r="F197" i="1"/>
  <c r="F102" i="1"/>
  <c r="F104" i="1" s="1"/>
  <c r="F105" i="1" s="1"/>
  <c r="F95" i="1"/>
  <c r="F27" i="1"/>
  <c r="F34" i="1"/>
  <c r="F36" i="1" s="1"/>
  <c r="F37" i="1" s="1"/>
  <c r="F34" i="10"/>
  <c r="F28" i="12"/>
  <c r="F35" i="12"/>
  <c r="F37" i="12" s="1"/>
  <c r="F38" i="12" s="1"/>
  <c r="F255" i="5"/>
  <c r="F256" i="5" s="1"/>
  <c r="F257" i="5"/>
  <c r="F258" i="5" s="1"/>
  <c r="F202" i="5"/>
  <c r="F203" i="5" s="1"/>
  <c r="F200" i="5"/>
  <c r="F201" i="5" s="1"/>
  <c r="F199" i="5"/>
  <c r="F197" i="5"/>
  <c r="F193" i="5"/>
  <c r="F194" i="5" s="1"/>
  <c r="F191" i="5"/>
  <c r="F192" i="5" s="1"/>
  <c r="F188" i="5"/>
  <c r="F189" i="5" s="1"/>
  <c r="F187" i="5"/>
  <c r="F185" i="5"/>
  <c r="F181" i="5"/>
  <c r="F182" i="5" s="1"/>
  <c r="F180" i="5"/>
  <c r="F178" i="5"/>
  <c r="F151" i="5"/>
  <c r="F152" i="5" s="1"/>
  <c r="F149" i="5"/>
  <c r="F150" i="5" s="1"/>
  <c r="F148" i="5"/>
  <c r="F146" i="5"/>
  <c r="F142" i="5"/>
  <c r="F143" i="5" s="1"/>
  <c r="F140" i="5"/>
  <c r="F141" i="5" s="1"/>
  <c r="F137" i="5"/>
  <c r="F138" i="5" s="1"/>
  <c r="F136" i="5"/>
  <c r="F134" i="5"/>
  <c r="F130" i="5"/>
  <c r="F131" i="5" s="1"/>
  <c r="F129" i="5"/>
  <c r="F127" i="5"/>
  <c r="F49" i="5"/>
  <c r="F50" i="5" s="1"/>
  <c r="F47" i="5"/>
  <c r="F48" i="5" s="1"/>
  <c r="F46" i="5"/>
  <c r="F44" i="5"/>
  <c r="F40" i="5"/>
  <c r="F41" i="5" s="1"/>
  <c r="F38" i="5"/>
  <c r="F39" i="5" s="1"/>
  <c r="F35" i="5"/>
  <c r="F36" i="5" s="1"/>
  <c r="F34" i="5"/>
  <c r="F32" i="5"/>
  <c r="F28" i="5"/>
  <c r="F29" i="5" s="1"/>
  <c r="F27" i="5"/>
  <c r="F25" i="5"/>
  <c r="F32" i="13"/>
  <c r="F25" i="13"/>
  <c r="F24" i="13"/>
  <c r="F22" i="13"/>
  <c r="F31" i="3"/>
  <c r="F24" i="3"/>
  <c r="F23" i="3"/>
  <c r="F21" i="3"/>
  <c r="F205" i="1" l="1"/>
  <c r="F137" i="1"/>
  <c r="F171" i="1"/>
  <c r="F25" i="3"/>
  <c r="F27" i="3"/>
  <c r="F28" i="3" s="1"/>
  <c r="F33" i="13"/>
  <c r="F34" i="13" s="1"/>
  <c r="F28" i="13"/>
  <c r="F29" i="13" s="1"/>
  <c r="F69" i="1"/>
  <c r="F103" i="1"/>
  <c r="F32" i="3"/>
  <c r="F34" i="3" s="1"/>
  <c r="F35" i="3" s="1"/>
  <c r="F35" i="1"/>
  <c r="F36" i="12"/>
  <c r="F204" i="5"/>
  <c r="F205" i="5" s="1"/>
  <c r="F206" i="5"/>
  <c r="F207" i="5" s="1"/>
  <c r="F153" i="5"/>
  <c r="F154" i="5" s="1"/>
  <c r="F155" i="5"/>
  <c r="F156" i="5" s="1"/>
  <c r="F51" i="5"/>
  <c r="F52" i="5" s="1"/>
  <c r="F53" i="5"/>
  <c r="F54" i="5" s="1"/>
  <c r="F26" i="13"/>
  <c r="F35" i="13" l="1"/>
  <c r="F36" i="13" s="1"/>
  <c r="F33" i="3"/>
  <c r="B18" i="7"/>
  <c r="E18" i="7"/>
  <c r="D18" i="7" l="1"/>
  <c r="C18" i="7"/>
  <c r="E253" i="5" l="1"/>
  <c r="E254" i="5" s="1"/>
  <c r="D253" i="5"/>
  <c r="C253" i="5"/>
  <c r="E251" i="5"/>
  <c r="D251" i="5"/>
  <c r="C251" i="5"/>
  <c r="C252" i="5" s="1"/>
  <c r="E250" i="5"/>
  <c r="D250" i="5"/>
  <c r="C250" i="5"/>
  <c r="E248" i="5"/>
  <c r="D248" i="5"/>
  <c r="C248" i="5"/>
  <c r="E244" i="5"/>
  <c r="E245" i="5" s="1"/>
  <c r="D244" i="5"/>
  <c r="D245" i="5" s="1"/>
  <c r="C244" i="5"/>
  <c r="C245" i="5" s="1"/>
  <c r="E242" i="5"/>
  <c r="E243" i="5" s="1"/>
  <c r="D242" i="5"/>
  <c r="D243" i="5" s="1"/>
  <c r="C242" i="5"/>
  <c r="C243" i="5" s="1"/>
  <c r="E239" i="5"/>
  <c r="E240" i="5" s="1"/>
  <c r="D239" i="5"/>
  <c r="D240" i="5" s="1"/>
  <c r="C239" i="5"/>
  <c r="C240" i="5" s="1"/>
  <c r="E238" i="5"/>
  <c r="D238" i="5"/>
  <c r="C238" i="5"/>
  <c r="E236" i="5"/>
  <c r="D236" i="5"/>
  <c r="C236" i="5"/>
  <c r="E232" i="5"/>
  <c r="E233" i="5" s="1"/>
  <c r="D232" i="5"/>
  <c r="D233" i="5" s="1"/>
  <c r="C232" i="5"/>
  <c r="C233" i="5" s="1"/>
  <c r="E231" i="5"/>
  <c r="D231" i="5"/>
  <c r="C231" i="5"/>
  <c r="E229" i="5"/>
  <c r="D229" i="5"/>
  <c r="C229" i="5"/>
  <c r="E202" i="5"/>
  <c r="D202" i="5"/>
  <c r="D203" i="5" s="1"/>
  <c r="C202" i="5"/>
  <c r="E200" i="5"/>
  <c r="D200" i="5"/>
  <c r="C200" i="5"/>
  <c r="E199" i="5"/>
  <c r="D199" i="5"/>
  <c r="C199" i="5"/>
  <c r="E197" i="5"/>
  <c r="D197" i="5"/>
  <c r="C197" i="5"/>
  <c r="E193" i="5"/>
  <c r="E194" i="5" s="1"/>
  <c r="D193" i="5"/>
  <c r="D194" i="5" s="1"/>
  <c r="C193" i="5"/>
  <c r="C194" i="5" s="1"/>
  <c r="E191" i="5"/>
  <c r="E192" i="5" s="1"/>
  <c r="D191" i="5"/>
  <c r="D192" i="5" s="1"/>
  <c r="C191" i="5"/>
  <c r="C192" i="5" s="1"/>
  <c r="E188" i="5"/>
  <c r="E189" i="5" s="1"/>
  <c r="D188" i="5"/>
  <c r="D189" i="5" s="1"/>
  <c r="C188" i="5"/>
  <c r="C189" i="5" s="1"/>
  <c r="E187" i="5"/>
  <c r="D187" i="5"/>
  <c r="C187" i="5"/>
  <c r="E185" i="5"/>
  <c r="D185" i="5"/>
  <c r="C185" i="5"/>
  <c r="E181" i="5"/>
  <c r="E182" i="5" s="1"/>
  <c r="D181" i="5"/>
  <c r="D182" i="5" s="1"/>
  <c r="C181" i="5"/>
  <c r="C182" i="5" s="1"/>
  <c r="E180" i="5"/>
  <c r="D180" i="5"/>
  <c r="C180" i="5"/>
  <c r="E178" i="5"/>
  <c r="D178" i="5"/>
  <c r="C178" i="5"/>
  <c r="E151" i="5"/>
  <c r="D151" i="5"/>
  <c r="C151" i="5"/>
  <c r="C152" i="5" s="1"/>
  <c r="E149" i="5"/>
  <c r="E150" i="5" s="1"/>
  <c r="D149" i="5"/>
  <c r="C149" i="5"/>
  <c r="E148" i="5"/>
  <c r="D148" i="5"/>
  <c r="C148" i="5"/>
  <c r="E146" i="5"/>
  <c r="D146" i="5"/>
  <c r="C146" i="5"/>
  <c r="E142" i="5"/>
  <c r="E143" i="5" s="1"/>
  <c r="D142" i="5"/>
  <c r="D143" i="5" s="1"/>
  <c r="C142" i="5"/>
  <c r="C143" i="5" s="1"/>
  <c r="E140" i="5"/>
  <c r="E141" i="5" s="1"/>
  <c r="D140" i="5"/>
  <c r="D141" i="5" s="1"/>
  <c r="C140" i="5"/>
  <c r="C141" i="5" s="1"/>
  <c r="E137" i="5"/>
  <c r="E138" i="5" s="1"/>
  <c r="D137" i="5"/>
  <c r="D138" i="5" s="1"/>
  <c r="C137" i="5"/>
  <c r="C138" i="5" s="1"/>
  <c r="E136" i="5"/>
  <c r="D136" i="5"/>
  <c r="C136" i="5"/>
  <c r="E134" i="5"/>
  <c r="D134" i="5"/>
  <c r="C134" i="5"/>
  <c r="E130" i="5"/>
  <c r="E131" i="5" s="1"/>
  <c r="D130" i="5"/>
  <c r="D131" i="5" s="1"/>
  <c r="C130" i="5"/>
  <c r="C131" i="5" s="1"/>
  <c r="E129" i="5"/>
  <c r="D129" i="5"/>
  <c r="C129" i="5"/>
  <c r="E127" i="5"/>
  <c r="D127" i="5"/>
  <c r="C127" i="5"/>
  <c r="E100" i="5"/>
  <c r="D100" i="5"/>
  <c r="D101" i="5" s="1"/>
  <c r="C100" i="5"/>
  <c r="E98" i="5"/>
  <c r="D98" i="5"/>
  <c r="C98" i="5"/>
  <c r="E97" i="5"/>
  <c r="D97" i="5"/>
  <c r="C97" i="5"/>
  <c r="E95" i="5"/>
  <c r="D95" i="5"/>
  <c r="C95" i="5"/>
  <c r="E91" i="5"/>
  <c r="E92" i="5" s="1"/>
  <c r="D91" i="5"/>
  <c r="D92" i="5" s="1"/>
  <c r="C91" i="5"/>
  <c r="C92" i="5" s="1"/>
  <c r="E89" i="5"/>
  <c r="E90" i="5" s="1"/>
  <c r="D89" i="5"/>
  <c r="D90" i="5" s="1"/>
  <c r="C89" i="5"/>
  <c r="C90" i="5" s="1"/>
  <c r="E86" i="5"/>
  <c r="E87" i="5" s="1"/>
  <c r="D86" i="5"/>
  <c r="D87" i="5" s="1"/>
  <c r="C86" i="5"/>
  <c r="C87" i="5" s="1"/>
  <c r="E85" i="5"/>
  <c r="D85" i="5"/>
  <c r="C85" i="5"/>
  <c r="E83" i="5"/>
  <c r="D83" i="5"/>
  <c r="C83" i="5"/>
  <c r="E79" i="5"/>
  <c r="E80" i="5" s="1"/>
  <c r="D79" i="5"/>
  <c r="D80" i="5" s="1"/>
  <c r="C79" i="5"/>
  <c r="C80" i="5" s="1"/>
  <c r="E78" i="5"/>
  <c r="D78" i="5"/>
  <c r="C78" i="5"/>
  <c r="E76" i="5"/>
  <c r="D76" i="5"/>
  <c r="C76" i="5"/>
  <c r="E46" i="5"/>
  <c r="D46" i="5"/>
  <c r="C46" i="5"/>
  <c r="E44" i="5"/>
  <c r="D44" i="5"/>
  <c r="C44" i="5"/>
  <c r="C38" i="5"/>
  <c r="E34" i="5"/>
  <c r="D34" i="5"/>
  <c r="C34" i="5"/>
  <c r="E32" i="5"/>
  <c r="D32" i="5"/>
  <c r="C32" i="5"/>
  <c r="E27" i="5"/>
  <c r="D27" i="5"/>
  <c r="C27" i="5"/>
  <c r="E25" i="5"/>
  <c r="D25" i="5"/>
  <c r="C25" i="5"/>
  <c r="D102" i="5" l="1"/>
  <c r="D103" i="5" s="1"/>
  <c r="D99" i="5"/>
  <c r="E104" i="5"/>
  <c r="E105" i="5" s="1"/>
  <c r="E101" i="5"/>
  <c r="D153" i="5"/>
  <c r="D154" i="5" s="1"/>
  <c r="D150" i="5"/>
  <c r="E155" i="5"/>
  <c r="E156" i="5" s="1"/>
  <c r="E152" i="5"/>
  <c r="E204" i="5"/>
  <c r="E205" i="5" s="1"/>
  <c r="E201" i="5"/>
  <c r="E255" i="5"/>
  <c r="E256" i="5" s="1"/>
  <c r="E252" i="5"/>
  <c r="E102" i="5"/>
  <c r="E103" i="5" s="1"/>
  <c r="E99" i="5"/>
  <c r="C206" i="5"/>
  <c r="C207" i="5" s="1"/>
  <c r="C203" i="5"/>
  <c r="C257" i="5"/>
  <c r="C258" i="5" s="1"/>
  <c r="C254" i="5"/>
  <c r="C104" i="5"/>
  <c r="C105" i="5" s="1"/>
  <c r="C101" i="5"/>
  <c r="C204" i="5"/>
  <c r="C205" i="5" s="1"/>
  <c r="C201" i="5"/>
  <c r="D257" i="5"/>
  <c r="D258" i="5" s="1"/>
  <c r="D254" i="5"/>
  <c r="C102" i="5"/>
  <c r="C103" i="5" s="1"/>
  <c r="C99" i="5"/>
  <c r="C153" i="5"/>
  <c r="C154" i="5" s="1"/>
  <c r="C150" i="5"/>
  <c r="D155" i="5"/>
  <c r="D156" i="5" s="1"/>
  <c r="D152" i="5"/>
  <c r="D204" i="5"/>
  <c r="D205" i="5" s="1"/>
  <c r="D201" i="5"/>
  <c r="E206" i="5"/>
  <c r="E207" i="5" s="1"/>
  <c r="E203" i="5"/>
  <c r="D255" i="5"/>
  <c r="D256" i="5" s="1"/>
  <c r="D252" i="5"/>
  <c r="C255" i="5"/>
  <c r="C256" i="5" s="1"/>
  <c r="E257" i="5"/>
  <c r="E258" i="5" s="1"/>
  <c r="D206" i="5"/>
  <c r="D207" i="5" s="1"/>
  <c r="E153" i="5"/>
  <c r="E154" i="5" s="1"/>
  <c r="C155" i="5"/>
  <c r="C156" i="5" s="1"/>
  <c r="D104" i="5"/>
  <c r="D105" i="5" s="1"/>
  <c r="E32" i="13" l="1"/>
  <c r="D32" i="13"/>
  <c r="C32" i="13"/>
  <c r="E25" i="13"/>
  <c r="D25" i="13"/>
  <c r="C25" i="13"/>
  <c r="E24" i="13"/>
  <c r="D24" i="13"/>
  <c r="C24" i="13"/>
  <c r="E22" i="13"/>
  <c r="D22" i="13"/>
  <c r="C22" i="13"/>
  <c r="E34" i="12"/>
  <c r="D34" i="12"/>
  <c r="C34" i="12"/>
  <c r="E27" i="12"/>
  <c r="E30" i="12" s="1"/>
  <c r="E31" i="12" s="1"/>
  <c r="D27" i="12"/>
  <c r="D35" i="12" s="1"/>
  <c r="C27" i="12"/>
  <c r="C28" i="12" s="1"/>
  <c r="E26" i="12"/>
  <c r="D26" i="12"/>
  <c r="C26" i="12"/>
  <c r="E24" i="12"/>
  <c r="D24" i="12"/>
  <c r="C24" i="12"/>
  <c r="E20" i="12"/>
  <c r="D20" i="12"/>
  <c r="C20" i="12"/>
  <c r="C35" i="12" l="1"/>
  <c r="C37" i="12" s="1"/>
  <c r="C38" i="12" s="1"/>
  <c r="E33" i="13"/>
  <c r="E35" i="13" s="1"/>
  <c r="E36" i="13" s="1"/>
  <c r="E28" i="13"/>
  <c r="E29" i="13" s="1"/>
  <c r="D33" i="13"/>
  <c r="D35" i="13" s="1"/>
  <c r="D36" i="13" s="1"/>
  <c r="D28" i="13"/>
  <c r="D29" i="13" s="1"/>
  <c r="C33" i="13"/>
  <c r="C34" i="13" s="1"/>
  <c r="C28" i="13"/>
  <c r="C29" i="13" s="1"/>
  <c r="E28" i="12"/>
  <c r="C36" i="12"/>
  <c r="C30" i="12"/>
  <c r="C31" i="12" s="1"/>
  <c r="E35" i="12"/>
  <c r="E36" i="12" s="1"/>
  <c r="D26" i="13"/>
  <c r="C26" i="13"/>
  <c r="E26" i="13"/>
  <c r="D36" i="12"/>
  <c r="D37" i="12"/>
  <c r="D38" i="12" s="1"/>
  <c r="D30" i="12"/>
  <c r="D31" i="12" s="1"/>
  <c r="D28" i="12"/>
  <c r="E37" i="12" l="1"/>
  <c r="E38" i="12" s="1"/>
  <c r="E34" i="13"/>
  <c r="C35" i="13"/>
  <c r="C36" i="13" s="1"/>
  <c r="D34" i="13"/>
  <c r="E40" i="5"/>
  <c r="E41" i="5" s="1"/>
  <c r="D40" i="5"/>
  <c r="D41" i="5" s="1"/>
  <c r="C40" i="5"/>
  <c r="C41" i="5" s="1"/>
  <c r="E38" i="5"/>
  <c r="E39" i="5" s="1"/>
  <c r="D38" i="5"/>
  <c r="D39" i="5" s="1"/>
  <c r="C39" i="5"/>
  <c r="E25" i="10" l="1"/>
  <c r="E33" i="10" s="1"/>
  <c r="D25" i="10"/>
  <c r="D28" i="10" s="1"/>
  <c r="D29" i="10" s="1"/>
  <c r="C25" i="10"/>
  <c r="C33" i="10" s="1"/>
  <c r="C34" i="10" s="1"/>
  <c r="E32" i="10"/>
  <c r="D32" i="10"/>
  <c r="C32" i="10"/>
  <c r="E26" i="10"/>
  <c r="E24" i="10"/>
  <c r="D24" i="10"/>
  <c r="C24" i="10"/>
  <c r="E22" i="10"/>
  <c r="D22" i="10"/>
  <c r="C22" i="10"/>
  <c r="E19" i="10"/>
  <c r="D19" i="10"/>
  <c r="C19" i="10"/>
  <c r="C28" i="5"/>
  <c r="C29" i="5" s="1"/>
  <c r="E49" i="5"/>
  <c r="D49" i="5"/>
  <c r="C49" i="5"/>
  <c r="E47" i="5"/>
  <c r="D47" i="5"/>
  <c r="C47" i="5"/>
  <c r="E35" i="5"/>
  <c r="E36" i="5" s="1"/>
  <c r="D35" i="5"/>
  <c r="D36" i="5" s="1"/>
  <c r="C35" i="5"/>
  <c r="C36" i="5" s="1"/>
  <c r="E28" i="5"/>
  <c r="E29" i="5" s="1"/>
  <c r="D28" i="5"/>
  <c r="D29" i="5" s="1"/>
  <c r="C24" i="3"/>
  <c r="E24" i="3"/>
  <c r="D24" i="3"/>
  <c r="E23" i="3"/>
  <c r="D23" i="3"/>
  <c r="C23" i="3"/>
  <c r="E196" i="1"/>
  <c r="E199" i="1" s="1"/>
  <c r="E200" i="1" s="1"/>
  <c r="D196" i="1"/>
  <c r="D197" i="1" s="1"/>
  <c r="C196" i="1"/>
  <c r="C197" i="1" s="1"/>
  <c r="E195" i="1"/>
  <c r="D195" i="1"/>
  <c r="C195" i="1"/>
  <c r="E162" i="1"/>
  <c r="E165" i="1" s="1"/>
  <c r="E166" i="1" s="1"/>
  <c r="D162" i="1"/>
  <c r="D165" i="1" s="1"/>
  <c r="D166" i="1" s="1"/>
  <c r="C162" i="1"/>
  <c r="C165" i="1" s="1"/>
  <c r="C166" i="1" s="1"/>
  <c r="E161" i="1"/>
  <c r="D161" i="1"/>
  <c r="C161" i="1"/>
  <c r="E128" i="1"/>
  <c r="E129" i="1" s="1"/>
  <c r="D128" i="1"/>
  <c r="D131" i="1" s="1"/>
  <c r="D132" i="1" s="1"/>
  <c r="C128" i="1"/>
  <c r="C131" i="1" s="1"/>
  <c r="C132" i="1" s="1"/>
  <c r="E127" i="1"/>
  <c r="D127" i="1"/>
  <c r="C127" i="1"/>
  <c r="E94" i="1"/>
  <c r="E95" i="1" s="1"/>
  <c r="D94" i="1"/>
  <c r="D97" i="1" s="1"/>
  <c r="D98" i="1" s="1"/>
  <c r="C94" i="1"/>
  <c r="C97" i="1" s="1"/>
  <c r="C98" i="1" s="1"/>
  <c r="E93" i="1"/>
  <c r="D93" i="1"/>
  <c r="C93" i="1"/>
  <c r="E60" i="1"/>
  <c r="E68" i="1" s="1"/>
  <c r="D60" i="1"/>
  <c r="D68" i="1" s="1"/>
  <c r="D70" i="1" s="1"/>
  <c r="D71" i="1" s="1"/>
  <c r="C60" i="1"/>
  <c r="C63" i="1" s="1"/>
  <c r="C64" i="1" s="1"/>
  <c r="E59" i="1"/>
  <c r="D59" i="1"/>
  <c r="C59" i="1"/>
  <c r="E26" i="1"/>
  <c r="E29" i="1" s="1"/>
  <c r="E30" i="1" s="1"/>
  <c r="C26" i="1"/>
  <c r="C27" i="1" s="1"/>
  <c r="D26" i="1"/>
  <c r="D29" i="1" s="1"/>
  <c r="D30" i="1" s="1"/>
  <c r="E25" i="1"/>
  <c r="D25" i="1"/>
  <c r="E23" i="1"/>
  <c r="D23" i="1"/>
  <c r="C25" i="1"/>
  <c r="E203" i="1"/>
  <c r="D203" i="1"/>
  <c r="C203" i="1"/>
  <c r="E193" i="1"/>
  <c r="D193" i="1"/>
  <c r="C193" i="1"/>
  <c r="E190" i="1"/>
  <c r="D190" i="1"/>
  <c r="C190" i="1"/>
  <c r="E169" i="1"/>
  <c r="D169" i="1"/>
  <c r="C169" i="1"/>
  <c r="E159" i="1"/>
  <c r="D159" i="1"/>
  <c r="C159" i="1"/>
  <c r="E156" i="1"/>
  <c r="D156" i="1"/>
  <c r="C156" i="1"/>
  <c r="E135" i="1"/>
  <c r="D135" i="1"/>
  <c r="C135" i="1"/>
  <c r="E125" i="1"/>
  <c r="D125" i="1"/>
  <c r="C125" i="1"/>
  <c r="E122" i="1"/>
  <c r="D122" i="1"/>
  <c r="C122" i="1"/>
  <c r="E101" i="1"/>
  <c r="D101" i="1"/>
  <c r="C101" i="1"/>
  <c r="E91" i="1"/>
  <c r="D91" i="1"/>
  <c r="C91" i="1"/>
  <c r="E88" i="1"/>
  <c r="D88" i="1"/>
  <c r="C88" i="1"/>
  <c r="E67" i="1"/>
  <c r="D67" i="1"/>
  <c r="C67" i="1"/>
  <c r="E57" i="1"/>
  <c r="D57" i="1"/>
  <c r="C57" i="1"/>
  <c r="E54" i="1"/>
  <c r="D54" i="1"/>
  <c r="C54" i="1"/>
  <c r="C1" i="4"/>
  <c r="E31" i="3"/>
  <c r="D31" i="3"/>
  <c r="C31" i="3"/>
  <c r="E21" i="3"/>
  <c r="D21" i="3"/>
  <c r="C21" i="3"/>
  <c r="E33" i="1"/>
  <c r="D33" i="1"/>
  <c r="C33" i="1"/>
  <c r="C23" i="1"/>
  <c r="E20" i="1"/>
  <c r="D20" i="1"/>
  <c r="C20" i="1"/>
  <c r="E28" i="10"/>
  <c r="E29" i="10" s="1"/>
  <c r="A41" i="4" l="1"/>
  <c r="F80" i="10" s="1"/>
  <c r="A14" i="4"/>
  <c r="A347" i="1" s="1"/>
  <c r="A13" i="4"/>
  <c r="A10" i="4"/>
  <c r="A12" i="4"/>
  <c r="A11" i="4"/>
  <c r="D26" i="10"/>
  <c r="D33" i="10"/>
  <c r="D35" i="10" s="1"/>
  <c r="D36" i="10" s="1"/>
  <c r="C25" i="3"/>
  <c r="C27" i="3"/>
  <c r="C28" i="3" s="1"/>
  <c r="E51" i="5"/>
  <c r="E52" i="5" s="1"/>
  <c r="E48" i="5"/>
  <c r="C28" i="10"/>
  <c r="C29" i="10" s="1"/>
  <c r="C53" i="5"/>
  <c r="C54" i="5" s="1"/>
  <c r="C50" i="5"/>
  <c r="C26" i="10"/>
  <c r="D25" i="3"/>
  <c r="D27" i="3"/>
  <c r="D28" i="3" s="1"/>
  <c r="C51" i="5"/>
  <c r="C52" i="5" s="1"/>
  <c r="C48" i="5"/>
  <c r="E53" i="5"/>
  <c r="E54" i="5" s="1"/>
  <c r="E50" i="5"/>
  <c r="E34" i="10"/>
  <c r="E35" i="10"/>
  <c r="E36" i="10" s="1"/>
  <c r="E25" i="3"/>
  <c r="E27" i="3"/>
  <c r="E28" i="3" s="1"/>
  <c r="D53" i="5"/>
  <c r="D54" i="5" s="1"/>
  <c r="D50" i="5"/>
  <c r="D51" i="5"/>
  <c r="D52" i="5" s="1"/>
  <c r="D48" i="5"/>
  <c r="E32" i="3"/>
  <c r="A15" i="7"/>
  <c r="A75" i="7"/>
  <c r="A71" i="7"/>
  <c r="A84" i="7"/>
  <c r="A80" i="7"/>
  <c r="A74" i="7"/>
  <c r="A70" i="7"/>
  <c r="A83" i="7"/>
  <c r="A79" i="7"/>
  <c r="A68" i="7"/>
  <c r="A73" i="7"/>
  <c r="A69" i="7"/>
  <c r="A82" i="7"/>
  <c r="A78" i="7"/>
  <c r="A72" i="7"/>
  <c r="A81" i="7"/>
  <c r="B15" i="7"/>
  <c r="B11" i="7"/>
  <c r="B7" i="7"/>
  <c r="A13" i="7"/>
  <c r="A9" i="7"/>
  <c r="B14" i="7"/>
  <c r="B10" i="7"/>
  <c r="B6" i="7"/>
  <c r="A12" i="7"/>
  <c r="A8" i="7"/>
  <c r="B13" i="7"/>
  <c r="B9" i="7"/>
  <c r="A11" i="7"/>
  <c r="A7" i="7"/>
  <c r="B12" i="7"/>
  <c r="B8" i="7"/>
  <c r="A14" i="7"/>
  <c r="A10" i="7"/>
  <c r="A6" i="7"/>
  <c r="C35" i="10"/>
  <c r="C36" i="10" s="1"/>
  <c r="A31" i="4"/>
  <c r="A35" i="4"/>
  <c r="A39" i="4"/>
  <c r="A44" i="4"/>
  <c r="A7" i="3" s="1"/>
  <c r="A48" i="4"/>
  <c r="A52" i="4"/>
  <c r="A56" i="4"/>
  <c r="A61" i="4"/>
  <c r="B8" i="5" s="1"/>
  <c r="A65" i="4"/>
  <c r="A224" i="5" s="1"/>
  <c r="A69" i="4"/>
  <c r="A228" i="5" s="1"/>
  <c r="A73" i="4"/>
  <c r="A235" i="5" s="1"/>
  <c r="A77" i="4"/>
  <c r="A242" i="5" s="1"/>
  <c r="A81" i="4"/>
  <c r="A249" i="5" s="1"/>
  <c r="A85" i="4"/>
  <c r="A257" i="5" s="1"/>
  <c r="A90" i="4"/>
  <c r="B8" i="12" s="1"/>
  <c r="A94" i="4"/>
  <c r="A19" i="12" s="1"/>
  <c r="A36" i="4"/>
  <c r="A40" i="4"/>
  <c r="A45" i="4"/>
  <c r="B8" i="3" s="1"/>
  <c r="A49" i="4"/>
  <c r="A53" i="4"/>
  <c r="A195" i="13" s="1"/>
  <c r="A57" i="4"/>
  <c r="A62" i="4"/>
  <c r="B9" i="5" s="1"/>
  <c r="A66" i="4"/>
  <c r="A225" i="5" s="1"/>
  <c r="A70" i="4"/>
  <c r="A230" i="5" s="1"/>
  <c r="A74" i="4"/>
  <c r="A237" i="5" s="1"/>
  <c r="A78" i="4"/>
  <c r="A244" i="5" s="1"/>
  <c r="A82" i="4"/>
  <c r="A251" i="5" s="1"/>
  <c r="A86" i="4"/>
  <c r="A259" i="5" s="1"/>
  <c r="A91" i="4"/>
  <c r="B9" i="12" s="1"/>
  <c r="A95" i="4"/>
  <c r="A20" i="12" s="1"/>
  <c r="A29" i="4"/>
  <c r="A33" i="4"/>
  <c r="A37" i="4"/>
  <c r="A46" i="4"/>
  <c r="B9" i="3" s="1"/>
  <c r="A50" i="4"/>
  <c r="A54" i="4"/>
  <c r="A58" i="4"/>
  <c r="A63" i="4"/>
  <c r="B10" i="5" s="1"/>
  <c r="A67" i="4"/>
  <c r="A226" i="5" s="1"/>
  <c r="A71" i="4"/>
  <c r="A232" i="5" s="1"/>
  <c r="A75" i="4"/>
  <c r="A239" i="5" s="1"/>
  <c r="A79" i="4"/>
  <c r="A246" i="5" s="1"/>
  <c r="A83" i="4"/>
  <c r="A253" i="5" s="1"/>
  <c r="A87" i="4"/>
  <c r="A92" i="4"/>
  <c r="B10" i="12" s="1"/>
  <c r="A96" i="4"/>
  <c r="A21" i="12" s="1"/>
  <c r="A30" i="4"/>
  <c r="A34" i="4"/>
  <c r="A38" i="4"/>
  <c r="A42" i="4"/>
  <c r="A47" i="4"/>
  <c r="A51" i="4"/>
  <c r="A188" i="13" s="1"/>
  <c r="A55" i="4"/>
  <c r="A60" i="4"/>
  <c r="A211" i="5" s="1"/>
  <c r="A64" i="4"/>
  <c r="A223" i="5" s="1"/>
  <c r="A68" i="4"/>
  <c r="A227" i="5" s="1"/>
  <c r="A72" i="4"/>
  <c r="A234" i="5" s="1"/>
  <c r="A76" i="4"/>
  <c r="A80" i="4"/>
  <c r="A247" i="5" s="1"/>
  <c r="A84" i="4"/>
  <c r="A255" i="5" s="1"/>
  <c r="A88" i="4"/>
  <c r="A93" i="4"/>
  <c r="A7" i="12" s="1"/>
  <c r="A32" i="4"/>
  <c r="C32" i="3"/>
  <c r="D32" i="3"/>
  <c r="A97" i="4"/>
  <c r="A30" i="12" s="1"/>
  <c r="A100" i="4"/>
  <c r="A37" i="12" s="1"/>
  <c r="A99" i="4"/>
  <c r="A35" i="12" s="1"/>
  <c r="A98" i="4"/>
  <c r="A33" i="12" s="1"/>
  <c r="E197" i="1"/>
  <c r="E163" i="1"/>
  <c r="D129" i="1"/>
  <c r="D204" i="1"/>
  <c r="D206" i="1" s="1"/>
  <c r="D207" i="1" s="1"/>
  <c r="E102" i="1"/>
  <c r="E104" i="1" s="1"/>
  <c r="E105" i="1" s="1"/>
  <c r="C170" i="1"/>
  <c r="C171" i="1" s="1"/>
  <c r="D63" i="1"/>
  <c r="D64" i="1" s="1"/>
  <c r="E204" i="1"/>
  <c r="E206" i="1" s="1"/>
  <c r="E207" i="1" s="1"/>
  <c r="D61" i="1"/>
  <c r="C136" i="1"/>
  <c r="C138" i="1" s="1"/>
  <c r="C139" i="1" s="1"/>
  <c r="C204" i="1"/>
  <c r="C205" i="1" s="1"/>
  <c r="E97" i="1"/>
  <c r="E98" i="1" s="1"/>
  <c r="E27" i="1"/>
  <c r="E170" i="1"/>
  <c r="E171" i="1" s="1"/>
  <c r="C61" i="1"/>
  <c r="D69" i="1"/>
  <c r="C163" i="1"/>
  <c r="C199" i="1"/>
  <c r="C200" i="1" s="1"/>
  <c r="C95" i="1"/>
  <c r="E205" i="1"/>
  <c r="C102" i="1"/>
  <c r="E34" i="1"/>
  <c r="E36" i="1" s="1"/>
  <c r="E37" i="1" s="1"/>
  <c r="D136" i="1"/>
  <c r="D138" i="1" s="1"/>
  <c r="D139" i="1" s="1"/>
  <c r="D199" i="1"/>
  <c r="D200" i="1" s="1"/>
  <c r="D163" i="1"/>
  <c r="C129" i="1"/>
  <c r="C68" i="1"/>
  <c r="C69" i="1" s="1"/>
  <c r="C29" i="1"/>
  <c r="C30" i="1" s="1"/>
  <c r="C34" i="1"/>
  <c r="D170" i="1"/>
  <c r="D172" i="1" s="1"/>
  <c r="D173" i="1" s="1"/>
  <c r="D102" i="1"/>
  <c r="E69" i="1"/>
  <c r="E70" i="1"/>
  <c r="E71" i="1" s="1"/>
  <c r="E136" i="1"/>
  <c r="E63" i="1"/>
  <c r="E64" i="1" s="1"/>
  <c r="D27" i="1"/>
  <c r="A17" i="4"/>
  <c r="D95" i="1"/>
  <c r="E61" i="1"/>
  <c r="D34" i="1"/>
  <c r="E131" i="1"/>
  <c r="E132" i="1" s="1"/>
  <c r="A119" i="4"/>
  <c r="X4" i="7"/>
  <c r="X3" i="7"/>
  <c r="X5" i="7"/>
  <c r="G95" i="4"/>
  <c r="A97" i="2" s="1"/>
  <c r="Q269" i="7"/>
  <c r="Q265" i="7"/>
  <c r="Q261" i="7"/>
  <c r="Q257" i="7"/>
  <c r="Q253" i="7"/>
  <c r="Q249" i="7"/>
  <c r="Q245" i="7"/>
  <c r="Q241" i="7"/>
  <c r="Q237" i="7"/>
  <c r="Q233" i="7"/>
  <c r="Q229" i="7"/>
  <c r="Q225" i="7"/>
  <c r="Q221" i="7"/>
  <c r="Q217" i="7"/>
  <c r="Q213" i="7"/>
  <c r="Q209" i="7"/>
  <c r="Q205" i="7"/>
  <c r="Q201" i="7"/>
  <c r="Q197" i="7"/>
  <c r="Q193" i="7"/>
  <c r="Q189" i="7"/>
  <c r="Q185" i="7"/>
  <c r="Q181" i="7"/>
  <c r="Q177" i="7"/>
  <c r="Q173" i="7"/>
  <c r="Q169" i="7"/>
  <c r="Q165" i="7"/>
  <c r="Q161" i="7"/>
  <c r="Q157" i="7"/>
  <c r="Q153" i="7"/>
  <c r="Q149" i="7"/>
  <c r="Q145" i="7"/>
  <c r="Q141" i="7"/>
  <c r="Q137" i="7"/>
  <c r="Q133" i="7"/>
  <c r="Q129" i="7"/>
  <c r="Q125" i="7"/>
  <c r="Q121" i="7"/>
  <c r="Q117" i="7"/>
  <c r="Q113" i="7"/>
  <c r="Q109" i="7"/>
  <c r="Q105" i="7"/>
  <c r="Q101" i="7"/>
  <c r="Q97" i="7"/>
  <c r="Q93" i="7"/>
  <c r="Q89" i="7"/>
  <c r="Q85" i="7"/>
  <c r="Q81" i="7"/>
  <c r="Q77" i="7"/>
  <c r="Q73" i="7"/>
  <c r="Q69" i="7"/>
  <c r="Q65" i="7"/>
  <c r="Q61" i="7"/>
  <c r="Q57" i="7"/>
  <c r="Q53" i="7"/>
  <c r="Q49" i="7"/>
  <c r="Q45" i="7"/>
  <c r="Q41" i="7"/>
  <c r="Q37" i="7"/>
  <c r="Q33" i="7"/>
  <c r="Q29" i="7"/>
  <c r="Q25" i="7"/>
  <c r="Q21" i="7"/>
  <c r="Q17" i="7"/>
  <c r="Q13" i="7"/>
  <c r="Q9" i="7"/>
  <c r="Q5" i="7"/>
  <c r="Q268" i="7"/>
  <c r="Q264" i="7"/>
  <c r="Q260" i="7"/>
  <c r="Q256" i="7"/>
  <c r="Q252" i="7"/>
  <c r="Q248" i="7"/>
  <c r="Q244" i="7"/>
  <c r="Q240" i="7"/>
  <c r="Q236" i="7"/>
  <c r="Q232" i="7"/>
  <c r="Q228" i="7"/>
  <c r="Q224" i="7"/>
  <c r="Q220" i="7"/>
  <c r="Q216" i="7"/>
  <c r="Q212" i="7"/>
  <c r="Q208" i="7"/>
  <c r="Q204" i="7"/>
  <c r="Q200" i="7"/>
  <c r="Q267" i="7"/>
  <c r="Q259" i="7"/>
  <c r="Q251" i="7"/>
  <c r="Q243" i="7"/>
  <c r="Q235" i="7"/>
  <c r="Q227" i="7"/>
  <c r="Q219" i="7"/>
  <c r="Q211" i="7"/>
  <c r="Q203" i="7"/>
  <c r="Q196" i="7"/>
  <c r="Q191" i="7"/>
  <c r="Q186" i="7"/>
  <c r="Q180" i="7"/>
  <c r="Q175" i="7"/>
  <c r="Q170" i="7"/>
  <c r="Q164" i="7"/>
  <c r="Q159" i="7"/>
  <c r="Q154" i="7"/>
  <c r="Q148" i="7"/>
  <c r="Q143" i="7"/>
  <c r="Q138" i="7"/>
  <c r="Q132" i="7"/>
  <c r="Q127" i="7"/>
  <c r="Q122" i="7"/>
  <c r="Q116" i="7"/>
  <c r="Q111" i="7"/>
  <c r="Q106" i="7"/>
  <c r="Q100" i="7"/>
  <c r="Q95" i="7"/>
  <c r="Q90" i="7"/>
  <c r="Q84" i="7"/>
  <c r="Q79" i="7"/>
  <c r="Q74" i="7"/>
  <c r="Q68" i="7"/>
  <c r="Q63" i="7"/>
  <c r="Q58" i="7"/>
  <c r="Q52" i="7"/>
  <c r="Q47" i="7"/>
  <c r="Q42" i="7"/>
  <c r="Q36" i="7"/>
  <c r="Q31" i="7"/>
  <c r="Q26" i="7"/>
  <c r="Q20" i="7"/>
  <c r="Q15" i="7"/>
  <c r="Q10" i="7"/>
  <c r="Q4" i="7"/>
  <c r="Q266" i="7"/>
  <c r="Q258" i="7"/>
  <c r="Q250" i="7"/>
  <c r="Q242" i="7"/>
  <c r="Q234" i="7"/>
  <c r="Q226" i="7"/>
  <c r="Q218" i="7"/>
  <c r="Q210" i="7"/>
  <c r="Q202" i="7"/>
  <c r="Q195" i="7"/>
  <c r="Q190" i="7"/>
  <c r="Q184" i="7"/>
  <c r="Q179" i="7"/>
  <c r="Q174" i="7"/>
  <c r="Q168" i="7"/>
  <c r="Q163" i="7"/>
  <c r="Q158" i="7"/>
  <c r="Q152" i="7"/>
  <c r="Q147" i="7"/>
  <c r="Q142" i="7"/>
  <c r="Q136" i="7"/>
  <c r="Q131" i="7"/>
  <c r="Q126" i="7"/>
  <c r="Q120" i="7"/>
  <c r="Q115" i="7"/>
  <c r="Q110" i="7"/>
  <c r="Q104" i="7"/>
  <c r="Q99" i="7"/>
  <c r="Q94" i="7"/>
  <c r="Q88" i="7"/>
  <c r="Q83" i="7"/>
  <c r="Q78" i="7"/>
  <c r="Q72" i="7"/>
  <c r="Q67" i="7"/>
  <c r="Q62" i="7"/>
  <c r="Q56" i="7"/>
  <c r="Q51" i="7"/>
  <c r="Q46" i="7"/>
  <c r="Q40" i="7"/>
  <c r="Q35" i="7"/>
  <c r="Q30" i="7"/>
  <c r="Q24" i="7"/>
  <c r="Q19" i="7"/>
  <c r="Q14" i="7"/>
  <c r="Q8" i="7"/>
  <c r="Q3" i="7"/>
  <c r="Q271" i="7"/>
  <c r="Q263" i="7"/>
  <c r="Q255" i="7"/>
  <c r="Q247" i="7"/>
  <c r="Q239" i="7"/>
  <c r="Q231" i="7"/>
  <c r="Q223" i="7"/>
  <c r="Q215" i="7"/>
  <c r="Q207" i="7"/>
  <c r="Q199" i="7"/>
  <c r="Q194" i="7"/>
  <c r="Q188" i="7"/>
  <c r="Q183" i="7"/>
  <c r="Q178" i="7"/>
  <c r="Q172" i="7"/>
  <c r="Q167" i="7"/>
  <c r="Q162" i="7"/>
  <c r="Q156" i="7"/>
  <c r="Q151" i="7"/>
  <c r="Q146" i="7"/>
  <c r="Q140" i="7"/>
  <c r="Q135" i="7"/>
  <c r="Q130" i="7"/>
  <c r="Q124" i="7"/>
  <c r="Q119" i="7"/>
  <c r="Q114" i="7"/>
  <c r="Q108" i="7"/>
  <c r="Q103" i="7"/>
  <c r="Q98" i="7"/>
  <c r="Q92" i="7"/>
  <c r="Q87" i="7"/>
  <c r="Q82" i="7"/>
  <c r="Q76" i="7"/>
  <c r="Q71" i="7"/>
  <c r="Q66" i="7"/>
  <c r="Q60" i="7"/>
  <c r="Q55" i="7"/>
  <c r="Q50" i="7"/>
  <c r="Q44" i="7"/>
  <c r="Q39" i="7"/>
  <c r="Q34" i="7"/>
  <c r="Q28" i="7"/>
  <c r="Q23" i="7"/>
  <c r="Q18" i="7"/>
  <c r="Q12" i="7"/>
  <c r="Q7" i="7"/>
  <c r="Q270" i="7"/>
  <c r="Q262" i="7"/>
  <c r="Q254" i="7"/>
  <c r="Q246" i="7"/>
  <c r="Q238" i="7"/>
  <c r="Q230" i="7"/>
  <c r="Q222" i="7"/>
  <c r="Q214" i="7"/>
  <c r="Q206" i="7"/>
  <c r="Q198" i="7"/>
  <c r="Q192" i="7"/>
  <c r="Q187" i="7"/>
  <c r="Q182" i="7"/>
  <c r="Q176" i="7"/>
  <c r="Q171" i="7"/>
  <c r="Q166" i="7"/>
  <c r="Q160" i="7"/>
  <c r="Q155" i="7"/>
  <c r="Q150" i="7"/>
  <c r="Q144" i="7"/>
  <c r="Q139" i="7"/>
  <c r="Q134" i="7"/>
  <c r="Q128" i="7"/>
  <c r="Q123" i="7"/>
  <c r="Q118" i="7"/>
  <c r="Q112" i="7"/>
  <c r="Q107" i="7"/>
  <c r="Q102" i="7"/>
  <c r="Q96" i="7"/>
  <c r="Q91" i="7"/>
  <c r="Q86" i="7"/>
  <c r="Q80" i="7"/>
  <c r="Q64" i="7"/>
  <c r="Q43" i="7"/>
  <c r="Q22" i="7"/>
  <c r="Q59" i="7"/>
  <c r="Q38" i="7"/>
  <c r="Q16" i="7"/>
  <c r="Q75" i="7"/>
  <c r="Q54" i="7"/>
  <c r="Q32" i="7"/>
  <c r="Q11" i="7"/>
  <c r="Q70" i="7"/>
  <c r="Q48" i="7"/>
  <c r="Q27" i="7"/>
  <c r="Q6" i="7"/>
  <c r="G63" i="4"/>
  <c r="A110" i="2" s="1"/>
  <c r="G58" i="4"/>
  <c r="A105" i="2" s="1"/>
  <c r="G62" i="4"/>
  <c r="A109" i="2" s="1"/>
  <c r="G65" i="4"/>
  <c r="A112" i="2" s="1"/>
  <c r="G64" i="4"/>
  <c r="A111" i="2" s="1"/>
  <c r="G91" i="4"/>
  <c r="A91" i="2" s="1"/>
  <c r="G92" i="4"/>
  <c r="A92" i="2" s="1"/>
  <c r="G93" i="4"/>
  <c r="A93" i="2" s="1"/>
  <c r="G87" i="4"/>
  <c r="G94" i="4"/>
  <c r="A96" i="2" s="1"/>
  <c r="G88" i="4"/>
  <c r="A88" i="2" s="1"/>
  <c r="G89" i="4"/>
  <c r="A89" i="2" s="1"/>
  <c r="G86" i="4"/>
  <c r="A85" i="2" s="1"/>
  <c r="G90" i="4"/>
  <c r="A90" i="2" s="1"/>
  <c r="G83" i="4"/>
  <c r="A82" i="2" s="1"/>
  <c r="G84" i="4"/>
  <c r="A83" i="2" s="1"/>
  <c r="G81" i="4"/>
  <c r="A80" i="2" s="1"/>
  <c r="G82" i="4"/>
  <c r="A81" i="2" s="1"/>
  <c r="G19" i="4"/>
  <c r="A77" i="2" s="1"/>
  <c r="G110" i="4"/>
  <c r="G100" i="4"/>
  <c r="G85" i="4"/>
  <c r="A84" i="2" s="1"/>
  <c r="G523" i="4"/>
  <c r="G6" i="4"/>
  <c r="A11" i="2" s="1"/>
  <c r="G8" i="4"/>
  <c r="A14" i="2" s="1"/>
  <c r="G7" i="4"/>
  <c r="A12" i="2" s="1"/>
  <c r="A299" i="4"/>
  <c r="A226" i="4"/>
  <c r="G59" i="4"/>
  <c r="A106" i="2" s="1"/>
  <c r="A18" i="4"/>
  <c r="G27" i="4"/>
  <c r="A29" i="2" s="1"/>
  <c r="A409" i="4"/>
  <c r="A450" i="4"/>
  <c r="G362" i="4"/>
  <c r="G35" i="4"/>
  <c r="A38" i="2" s="1"/>
  <c r="G147" i="4"/>
  <c r="G68" i="4"/>
  <c r="A224" i="4"/>
  <c r="A379" i="4"/>
  <c r="G276" i="4"/>
  <c r="G24" i="4"/>
  <c r="A25" i="2" s="1"/>
  <c r="G70" i="4"/>
  <c r="A66" i="2" s="1"/>
  <c r="G74" i="4"/>
  <c r="A71" i="2" s="1"/>
  <c r="A133" i="4"/>
  <c r="A505" i="4"/>
  <c r="A128" i="4"/>
  <c r="A203" i="4"/>
  <c r="A214" i="4"/>
  <c r="A475" i="4"/>
  <c r="A362" i="4"/>
  <c r="G474" i="4"/>
  <c r="G181" i="4"/>
  <c r="G255" i="4"/>
  <c r="G39" i="4"/>
  <c r="A43" i="2" s="1"/>
  <c r="A197" i="4"/>
  <c r="A352" i="4"/>
  <c r="A106" i="4"/>
  <c r="A171" i="4"/>
  <c r="A278" i="4"/>
  <c r="A137" i="4"/>
  <c r="A507" i="4"/>
  <c r="A492" i="4"/>
  <c r="G159" i="4"/>
  <c r="G290" i="4"/>
  <c r="G339" i="4"/>
  <c r="G97" i="4"/>
  <c r="A377" i="4"/>
  <c r="A256" i="4"/>
  <c r="A331" i="4"/>
  <c r="A418" i="4"/>
  <c r="A329" i="4"/>
  <c r="A484" i="4"/>
  <c r="G160" i="4"/>
  <c r="G166" i="4"/>
  <c r="G45" i="4"/>
  <c r="A50" i="2" s="1"/>
  <c r="G479" i="4"/>
  <c r="G37" i="4"/>
  <c r="A40" i="2" s="1"/>
  <c r="G72" i="4"/>
  <c r="A68" i="2" s="1"/>
  <c r="G31" i="4"/>
  <c r="A33" i="2" s="1"/>
  <c r="G50" i="4"/>
  <c r="A56" i="2" s="1"/>
  <c r="G73" i="4"/>
  <c r="A70" i="2" s="1"/>
  <c r="A6" i="4"/>
  <c r="A75" i="1" s="1"/>
  <c r="A261" i="4"/>
  <c r="A441" i="4"/>
  <c r="A320" i="4"/>
  <c r="A192" i="4"/>
  <c r="A267" i="4"/>
  <c r="A139" i="4"/>
  <c r="A342" i="4"/>
  <c r="A482" i="4"/>
  <c r="A201" i="4"/>
  <c r="A411" i="4"/>
  <c r="A424" i="4"/>
  <c r="A274" i="4"/>
  <c r="G197" i="4"/>
  <c r="G305" i="4"/>
  <c r="G129" i="4"/>
  <c r="G408" i="4"/>
  <c r="G388" i="4"/>
  <c r="G423" i="4"/>
  <c r="G527" i="4"/>
  <c r="G40" i="4"/>
  <c r="A44" i="2" s="1"/>
  <c r="G5" i="4"/>
  <c r="A10" i="2" s="1"/>
  <c r="G44" i="4"/>
  <c r="A49" i="2" s="1"/>
  <c r="G60" i="4"/>
  <c r="A107" i="2" s="1"/>
  <c r="G54" i="4"/>
  <c r="A60" i="2" s="1"/>
  <c r="A325" i="4"/>
  <c r="A473" i="4"/>
  <c r="A288" i="4"/>
  <c r="A160" i="4"/>
  <c r="A363" i="4"/>
  <c r="A235" i="4"/>
  <c r="A107" i="4"/>
  <c r="A150" i="4"/>
  <c r="A386" i="4"/>
  <c r="A514" i="4"/>
  <c r="A265" i="4"/>
  <c r="A443" i="4"/>
  <c r="A346" i="4"/>
  <c r="A105" i="4"/>
  <c r="A448" i="4"/>
  <c r="G304" i="4"/>
  <c r="G476" i="4"/>
  <c r="G310" i="4"/>
  <c r="G520" i="4"/>
  <c r="G500" i="4"/>
  <c r="G26" i="4"/>
  <c r="A28" i="2" s="1"/>
  <c r="G23" i="4"/>
  <c r="A24" i="2" s="1"/>
  <c r="G32" i="4"/>
  <c r="A35" i="2" s="1"/>
  <c r="G41" i="4"/>
  <c r="A45" i="2" s="1"/>
  <c r="G96" i="4"/>
  <c r="A98" i="2" s="1"/>
  <c r="G519" i="4"/>
  <c r="G499" i="4"/>
  <c r="G475" i="4"/>
  <c r="G459" i="4"/>
  <c r="G443" i="4"/>
  <c r="G427" i="4"/>
  <c r="G411" i="4"/>
  <c r="G395" i="4"/>
  <c r="G379" i="4"/>
  <c r="G363" i="4"/>
  <c r="G347" i="4"/>
  <c r="G331" i="4"/>
  <c r="G315" i="4"/>
  <c r="G299" i="4"/>
  <c r="G283" i="4"/>
  <c r="G267" i="4"/>
  <c r="G251" i="4"/>
  <c r="G235" i="4"/>
  <c r="G219" i="4"/>
  <c r="G203" i="4"/>
  <c r="G526" i="4"/>
  <c r="G505" i="4"/>
  <c r="G484" i="4"/>
  <c r="G462" i="4"/>
  <c r="G441" i="4"/>
  <c r="G420" i="4"/>
  <c r="G398" i="4"/>
  <c r="G377" i="4"/>
  <c r="G356" i="4"/>
  <c r="G334" i="4"/>
  <c r="G313" i="4"/>
  <c r="G292" i="4"/>
  <c r="G270" i="4"/>
  <c r="G249" i="4"/>
  <c r="G228" i="4"/>
  <c r="G206" i="4"/>
  <c r="G186" i="4"/>
  <c r="G170" i="4"/>
  <c r="G154" i="4"/>
  <c r="G138" i="4"/>
  <c r="G122" i="4"/>
  <c r="G3" i="4"/>
  <c r="A8" i="2" s="1"/>
  <c r="G509" i="4"/>
  <c r="G488" i="4"/>
  <c r="G466" i="4"/>
  <c r="G445" i="4"/>
  <c r="G424" i="4"/>
  <c r="G402" i="4"/>
  <c r="G381" i="4"/>
  <c r="G360" i="4"/>
  <c r="G338" i="4"/>
  <c r="G317" i="4"/>
  <c r="G296" i="4"/>
  <c r="G274" i="4"/>
  <c r="G253" i="4"/>
  <c r="G232" i="4"/>
  <c r="G210" i="4"/>
  <c r="G189" i="4"/>
  <c r="G513" i="4"/>
  <c r="G470" i="4"/>
  <c r="G428" i="4"/>
  <c r="G385" i="4"/>
  <c r="G342" i="4"/>
  <c r="G300" i="4"/>
  <c r="G257" i="4"/>
  <c r="G214" i="4"/>
  <c r="G177" i="4"/>
  <c r="G156" i="4"/>
  <c r="G135" i="4"/>
  <c r="G108" i="4"/>
  <c r="A9" i="8" s="1"/>
  <c r="G512" i="4"/>
  <c r="G469" i="4"/>
  <c r="G426" i="4"/>
  <c r="G384" i="4"/>
  <c r="G341" i="4"/>
  <c r="G298" i="4"/>
  <c r="G256" i="4"/>
  <c r="G213" i="4"/>
  <c r="G176" i="4"/>
  <c r="G4" i="4"/>
  <c r="A9" i="2" s="1"/>
  <c r="G48" i="4"/>
  <c r="A53" i="2" s="1"/>
  <c r="G66" i="4"/>
  <c r="A113" i="2" s="1"/>
  <c r="G99" i="4"/>
  <c r="A101" i="2" s="1"/>
  <c r="G515" i="4"/>
  <c r="G487" i="4"/>
  <c r="G463" i="4"/>
  <c r="G439" i="4"/>
  <c r="G419" i="4"/>
  <c r="G399" i="4"/>
  <c r="G375" i="4"/>
  <c r="G355" i="4"/>
  <c r="G335" i="4"/>
  <c r="G311" i="4"/>
  <c r="G291" i="4"/>
  <c r="G271" i="4"/>
  <c r="G247" i="4"/>
  <c r="G227" i="4"/>
  <c r="G207" i="4"/>
  <c r="G521" i="4"/>
  <c r="G494" i="4"/>
  <c r="G468" i="4"/>
  <c r="G436" i="4"/>
  <c r="G409" i="4"/>
  <c r="G382" i="4"/>
  <c r="G350" i="4"/>
  <c r="G324" i="4"/>
  <c r="G297" i="4"/>
  <c r="G265" i="4"/>
  <c r="G238" i="4"/>
  <c r="G212" i="4"/>
  <c r="G182" i="4"/>
  <c r="G162" i="4"/>
  <c r="G142" i="4"/>
  <c r="G118" i="4"/>
  <c r="G21" i="4"/>
  <c r="A22" i="2" s="1"/>
  <c r="G514" i="4"/>
  <c r="G482" i="4"/>
  <c r="G456" i="4"/>
  <c r="G429" i="4"/>
  <c r="G397" i="4"/>
  <c r="G370" i="4"/>
  <c r="G344" i="4"/>
  <c r="G312" i="4"/>
  <c r="G285" i="4"/>
  <c r="G258" i="4"/>
  <c r="G226" i="4"/>
  <c r="G200" i="4"/>
  <c r="G524" i="4"/>
  <c r="G460" i="4"/>
  <c r="G406" i="4"/>
  <c r="G353" i="4"/>
  <c r="G289" i="4"/>
  <c r="G236" i="4"/>
  <c r="G184" i="4"/>
  <c r="G151" i="4"/>
  <c r="G124" i="4"/>
  <c r="G522" i="4"/>
  <c r="G458" i="4"/>
  <c r="G405" i="4"/>
  <c r="G352" i="4"/>
  <c r="G288" i="4"/>
  <c r="G234" i="4"/>
  <c r="G183" i="4"/>
  <c r="G155" i="4"/>
  <c r="G133" i="4"/>
  <c r="G107" i="4"/>
  <c r="A8" i="8" s="1"/>
  <c r="G508" i="4"/>
  <c r="G465" i="4"/>
  <c r="G422" i="4"/>
  <c r="G380" i="4"/>
  <c r="G337" i="4"/>
  <c r="G294" i="4"/>
  <c r="G252" i="4"/>
  <c r="G209" i="4"/>
  <c r="G175" i="4"/>
  <c r="G153" i="4"/>
  <c r="G132" i="4"/>
  <c r="G106" i="4"/>
  <c r="A7" i="8" s="1"/>
  <c r="G506" i="4"/>
  <c r="G464" i="4"/>
  <c r="G421" i="4"/>
  <c r="G378" i="4"/>
  <c r="G336" i="4"/>
  <c r="G293" i="4"/>
  <c r="G47" i="4"/>
  <c r="A52" i="2" s="1"/>
  <c r="G56" i="4"/>
  <c r="A63" i="2" s="1"/>
  <c r="G29" i="4"/>
  <c r="A31" i="2" s="1"/>
  <c r="G507" i="4"/>
  <c r="G483" i="4"/>
  <c r="G455" i="4"/>
  <c r="G435" i="4"/>
  <c r="G415" i="4"/>
  <c r="G391" i="4"/>
  <c r="G371" i="4"/>
  <c r="G351" i="4"/>
  <c r="G327" i="4"/>
  <c r="G307" i="4"/>
  <c r="G287" i="4"/>
  <c r="G263" i="4"/>
  <c r="G243" i="4"/>
  <c r="G223" i="4"/>
  <c r="G199" i="4"/>
  <c r="G516" i="4"/>
  <c r="G489" i="4"/>
  <c r="G457" i="4"/>
  <c r="G430" i="4"/>
  <c r="G404" i="4"/>
  <c r="G372" i="4"/>
  <c r="G345" i="4"/>
  <c r="G318" i="4"/>
  <c r="G286" i="4"/>
  <c r="G260" i="4"/>
  <c r="G233" i="4"/>
  <c r="G201" i="4"/>
  <c r="G178" i="4"/>
  <c r="G158" i="4"/>
  <c r="G134" i="4"/>
  <c r="G16" i="4"/>
  <c r="A17" i="2" s="1"/>
  <c r="G504" i="4"/>
  <c r="G477" i="4"/>
  <c r="G450" i="4"/>
  <c r="G418" i="4"/>
  <c r="G392" i="4"/>
  <c r="G365" i="4"/>
  <c r="G333" i="4"/>
  <c r="G306" i="4"/>
  <c r="G280" i="4"/>
  <c r="G248" i="4"/>
  <c r="G221" i="4"/>
  <c r="G194" i="4"/>
  <c r="G502" i="4"/>
  <c r="G449" i="4"/>
  <c r="G396" i="4"/>
  <c r="G332" i="4"/>
  <c r="G278" i="4"/>
  <c r="G225" i="4"/>
  <c r="G172" i="4"/>
  <c r="G145" i="4"/>
  <c r="G119" i="4"/>
  <c r="G501" i="4"/>
  <c r="G448" i="4"/>
  <c r="G394" i="4"/>
  <c r="G330" i="4"/>
  <c r="G277" i="4"/>
  <c r="G224" i="4"/>
  <c r="G171" i="4"/>
  <c r="G149" i="4"/>
  <c r="G128" i="4"/>
  <c r="G114" i="4"/>
  <c r="F1" i="10" s="1"/>
  <c r="G497" i="4"/>
  <c r="G454" i="4"/>
  <c r="G412" i="4"/>
  <c r="G369" i="4"/>
  <c r="G326" i="4"/>
  <c r="G284" i="4"/>
  <c r="G241" i="4"/>
  <c r="G198" i="4"/>
  <c r="G169" i="4"/>
  <c r="G148" i="4"/>
  <c r="G127" i="4"/>
  <c r="G496" i="4"/>
  <c r="G453" i="4"/>
  <c r="G410" i="4"/>
  <c r="G368" i="4"/>
  <c r="G325" i="4"/>
  <c r="G282" i="4"/>
  <c r="G55" i="4"/>
  <c r="A61" i="2" s="1"/>
  <c r="G71" i="4"/>
  <c r="A67" i="2" s="1"/>
  <c r="G503" i="4"/>
  <c r="G451" i="4"/>
  <c r="G407" i="4"/>
  <c r="G367" i="4"/>
  <c r="G323" i="4"/>
  <c r="G279" i="4"/>
  <c r="G239" i="4"/>
  <c r="G195" i="4"/>
  <c r="G478" i="4"/>
  <c r="G425" i="4"/>
  <c r="G366" i="4"/>
  <c r="G308" i="4"/>
  <c r="G254" i="4"/>
  <c r="G196" i="4"/>
  <c r="G150" i="4"/>
  <c r="G105" i="4"/>
  <c r="A5" i="8" s="1"/>
  <c r="G498" i="4"/>
  <c r="G440" i="4"/>
  <c r="G386" i="4"/>
  <c r="G328" i="4"/>
  <c r="G269" i="4"/>
  <c r="G216" i="4"/>
  <c r="G492" i="4"/>
  <c r="G374" i="4"/>
  <c r="G268" i="4"/>
  <c r="G167" i="4"/>
  <c r="G437" i="4"/>
  <c r="G320" i="4"/>
  <c r="G202" i="4"/>
  <c r="G144" i="4"/>
  <c r="G20" i="4"/>
  <c r="A21" i="2" s="1"/>
  <c r="G444" i="4"/>
  <c r="G358" i="4"/>
  <c r="G273" i="4"/>
  <c r="G188" i="4"/>
  <c r="G143" i="4"/>
  <c r="G18" i="4"/>
  <c r="A19" i="2" s="1"/>
  <c r="G442" i="4"/>
  <c r="G357" i="4"/>
  <c r="G272" i="4"/>
  <c r="G229" i="4"/>
  <c r="G187" i="4"/>
  <c r="G163" i="4"/>
  <c r="G141" i="4"/>
  <c r="G120" i="4"/>
  <c r="G17" i="4"/>
  <c r="A18" i="2" s="1"/>
  <c r="A496" i="4"/>
  <c r="A432" i="4"/>
  <c r="A368" i="4"/>
  <c r="A242" i="4"/>
  <c r="A109" i="4"/>
  <c r="A476" i="4"/>
  <c r="A412" i="4"/>
  <c r="A330" i="4"/>
  <c r="A202" i="4"/>
  <c r="A472" i="4"/>
  <c r="A408" i="4"/>
  <c r="A322" i="4"/>
  <c r="A194" i="4"/>
  <c r="A468" i="4"/>
  <c r="A404" i="4"/>
  <c r="A314" i="4"/>
  <c r="A186" i="4"/>
  <c r="A25" i="4"/>
  <c r="A519" i="4"/>
  <c r="A503" i="4"/>
  <c r="A487" i="4"/>
  <c r="A471" i="4"/>
  <c r="A455" i="4"/>
  <c r="A439" i="4"/>
  <c r="A423" i="4"/>
  <c r="A407" i="4"/>
  <c r="A391" i="4"/>
  <c r="A375" i="4"/>
  <c r="A353" i="4"/>
  <c r="A321" i="4"/>
  <c r="A289" i="4"/>
  <c r="A257" i="4"/>
  <c r="A225" i="4"/>
  <c r="A193" i="4"/>
  <c r="A161" i="4"/>
  <c r="A129" i="4"/>
  <c r="A116" i="4"/>
  <c r="A15" i="4"/>
  <c r="A510" i="4"/>
  <c r="A494" i="4"/>
  <c r="A478" i="4"/>
  <c r="A462" i="4"/>
  <c r="A446" i="4"/>
  <c r="A430" i="4"/>
  <c r="A414" i="4"/>
  <c r="A398" i="4"/>
  <c r="A382" i="4"/>
  <c r="A366" i="4"/>
  <c r="A334" i="4"/>
  <c r="A302" i="4"/>
  <c r="A270" i="4"/>
  <c r="A238" i="4"/>
  <c r="A206" i="4"/>
  <c r="A174" i="4"/>
  <c r="A142" i="4"/>
  <c r="A21" i="4"/>
  <c r="A22" i="4"/>
  <c r="A127" i="4"/>
  <c r="A143" i="4"/>
  <c r="A159" i="4"/>
  <c r="A175" i="4"/>
  <c r="A191" i="4"/>
  <c r="A207" i="4"/>
  <c r="A223" i="4"/>
  <c r="A239" i="4"/>
  <c r="A255" i="4"/>
  <c r="A271" i="4"/>
  <c r="A287" i="4"/>
  <c r="A303" i="4"/>
  <c r="A319" i="4"/>
  <c r="A335" i="4"/>
  <c r="A351" i="4"/>
  <c r="A5" i="4"/>
  <c r="A41" i="1" s="1"/>
  <c r="A26" i="4"/>
  <c r="A111" i="4"/>
  <c r="A132" i="4"/>
  <c r="A148" i="4"/>
  <c r="A164" i="4"/>
  <c r="A180" i="4"/>
  <c r="A196" i="4"/>
  <c r="A212" i="4"/>
  <c r="A228" i="4"/>
  <c r="A244" i="4"/>
  <c r="A260" i="4"/>
  <c r="A276" i="4"/>
  <c r="A292" i="4"/>
  <c r="A308" i="4"/>
  <c r="A324" i="4"/>
  <c r="A340" i="4"/>
  <c r="A356" i="4"/>
  <c r="A517" i="4"/>
  <c r="A501" i="4"/>
  <c r="A485" i="4"/>
  <c r="A469" i="4"/>
  <c r="A453" i="4"/>
  <c r="A437" i="4"/>
  <c r="A421" i="4"/>
  <c r="A405" i="4"/>
  <c r="A389" i="4"/>
  <c r="A373" i="4"/>
  <c r="A349" i="4"/>
  <c r="A317" i="4"/>
  <c r="A285" i="4"/>
  <c r="A253" i="4"/>
  <c r="A221" i="4"/>
  <c r="A189" i="4"/>
  <c r="A157" i="4"/>
  <c r="A125" i="4"/>
  <c r="G80" i="4"/>
  <c r="A115" i="2" s="1"/>
  <c r="G75" i="4"/>
  <c r="A72" i="2" s="1"/>
  <c r="G491" i="4"/>
  <c r="G447" i="4"/>
  <c r="G403" i="4"/>
  <c r="G359" i="4"/>
  <c r="G319" i="4"/>
  <c r="G275" i="4"/>
  <c r="G231" i="4"/>
  <c r="G191" i="4"/>
  <c r="G473" i="4"/>
  <c r="G414" i="4"/>
  <c r="G361" i="4"/>
  <c r="G302" i="4"/>
  <c r="G244" i="4"/>
  <c r="G190" i="4"/>
  <c r="G146" i="4"/>
  <c r="G112" i="4"/>
  <c r="A5" i="12" s="1"/>
  <c r="G493" i="4"/>
  <c r="G434" i="4"/>
  <c r="G376" i="4"/>
  <c r="G322" i="4"/>
  <c r="G264" i="4"/>
  <c r="G205" i="4"/>
  <c r="G481" i="4"/>
  <c r="G364" i="4"/>
  <c r="G246" i="4"/>
  <c r="G161" i="4"/>
  <c r="G15" i="4"/>
  <c r="A16" i="2" s="1"/>
  <c r="G416" i="4"/>
  <c r="G309" i="4"/>
  <c r="G192" i="4"/>
  <c r="G139" i="4"/>
  <c r="G518" i="4"/>
  <c r="G433" i="4"/>
  <c r="G348" i="4"/>
  <c r="G262" i="4"/>
  <c r="G180" i="4"/>
  <c r="G137" i="4"/>
  <c r="G517" i="4"/>
  <c r="G432" i="4"/>
  <c r="G346" i="4"/>
  <c r="G261" i="4"/>
  <c r="G218" i="4"/>
  <c r="G179" i="4"/>
  <c r="G157" i="4"/>
  <c r="G136" i="4"/>
  <c r="A7" i="4"/>
  <c r="A109" i="1" s="1"/>
  <c r="A480" i="4"/>
  <c r="A416" i="4"/>
  <c r="A338" i="4"/>
  <c r="A210" i="4"/>
  <c r="A460" i="4"/>
  <c r="A396" i="4"/>
  <c r="A298" i="4"/>
  <c r="A170" i="4"/>
  <c r="A520" i="4"/>
  <c r="A456" i="4"/>
  <c r="A392" i="4"/>
  <c r="A290" i="4"/>
  <c r="A162" i="4"/>
  <c r="A516" i="4"/>
  <c r="A452" i="4"/>
  <c r="A388" i="4"/>
  <c r="A282" i="4"/>
  <c r="A154" i="4"/>
  <c r="A515" i="4"/>
  <c r="A499" i="4"/>
  <c r="A483" i="4"/>
  <c r="A467" i="4"/>
  <c r="A451" i="4"/>
  <c r="A435" i="4"/>
  <c r="A419" i="4"/>
  <c r="A403" i="4"/>
  <c r="A387" i="4"/>
  <c r="A371" i="4"/>
  <c r="A345" i="4"/>
  <c r="A313" i="4"/>
  <c r="A281" i="4"/>
  <c r="A249" i="4"/>
  <c r="A217" i="4"/>
  <c r="A185" i="4"/>
  <c r="A153" i="4"/>
  <c r="A121" i="4"/>
  <c r="A522" i="4"/>
  <c r="A506" i="4"/>
  <c r="A490" i="4"/>
  <c r="A474" i="4"/>
  <c r="A458" i="4"/>
  <c r="A442" i="4"/>
  <c r="A426" i="4"/>
  <c r="A410" i="4"/>
  <c r="A394" i="4"/>
  <c r="A378" i="4"/>
  <c r="A358" i="4"/>
  <c r="A326" i="4"/>
  <c r="A294" i="4"/>
  <c r="A262" i="4"/>
  <c r="A230" i="4"/>
  <c r="A198" i="4"/>
  <c r="A166" i="4"/>
  <c r="A134" i="4"/>
  <c r="A4" i="4"/>
  <c r="A118" i="4"/>
  <c r="A110" i="4"/>
  <c r="A131" i="4"/>
  <c r="A147" i="4"/>
  <c r="A163" i="4"/>
  <c r="A179" i="4"/>
  <c r="A195" i="4"/>
  <c r="A211" i="4"/>
  <c r="A227" i="4"/>
  <c r="A243" i="4"/>
  <c r="A259" i="4"/>
  <c r="A275" i="4"/>
  <c r="A291" i="4"/>
  <c r="A307" i="4"/>
  <c r="A323" i="4"/>
  <c r="A339" i="4"/>
  <c r="A355" i="4"/>
  <c r="A9" i="4"/>
  <c r="A115" i="4"/>
  <c r="A136" i="4"/>
  <c r="A152" i="4"/>
  <c r="A168" i="4"/>
  <c r="A184" i="4"/>
  <c r="A200" i="4"/>
  <c r="A216" i="4"/>
  <c r="A232" i="4"/>
  <c r="A248" i="4"/>
  <c r="A264" i="4"/>
  <c r="A280" i="4"/>
  <c r="A296" i="4"/>
  <c r="A312" i="4"/>
  <c r="A328" i="4"/>
  <c r="A344" i="4"/>
  <c r="A360" i="4"/>
  <c r="A513" i="4"/>
  <c r="A497" i="4"/>
  <c r="A481" i="4"/>
  <c r="A465" i="4"/>
  <c r="A449" i="4"/>
  <c r="A433" i="4"/>
  <c r="A417" i="4"/>
  <c r="A401" i="4"/>
  <c r="A385" i="4"/>
  <c r="A369" i="4"/>
  <c r="A341" i="4"/>
  <c r="A309" i="4"/>
  <c r="A277" i="4"/>
  <c r="A245" i="4"/>
  <c r="A213" i="4"/>
  <c r="A181" i="4"/>
  <c r="A149" i="4"/>
  <c r="A112" i="4"/>
  <c r="G495" i="4"/>
  <c r="G78" i="4"/>
  <c r="A75" i="2" s="1"/>
  <c r="G61" i="4"/>
  <c r="A108" i="2" s="1"/>
  <c r="G51" i="4"/>
  <c r="A57" i="2" s="1"/>
  <c r="G22" i="4"/>
  <c r="A23" i="2" s="1"/>
  <c r="G52" i="4"/>
  <c r="A58" i="2" s="1"/>
  <c r="G33" i="4"/>
  <c r="A36" i="2" s="1"/>
  <c r="G46" i="4"/>
  <c r="A51" i="2" s="1"/>
  <c r="G69" i="4"/>
  <c r="A65" i="2" s="1"/>
  <c r="G38" i="4"/>
  <c r="A42" i="2" s="1"/>
  <c r="G49" i="4"/>
  <c r="A54" i="2" s="1"/>
  <c r="G102" i="4"/>
  <c r="A104" i="2" s="1"/>
  <c r="A27" i="4"/>
  <c r="A165" i="4"/>
  <c r="A229" i="4"/>
  <c r="A293" i="4"/>
  <c r="A357" i="4"/>
  <c r="A393" i="4"/>
  <c r="A425" i="4"/>
  <c r="A457" i="4"/>
  <c r="A489" i="4"/>
  <c r="A521" i="4"/>
  <c r="A336" i="4"/>
  <c r="A304" i="4"/>
  <c r="A272" i="4"/>
  <c r="A240" i="4"/>
  <c r="A208" i="4"/>
  <c r="A176" i="4"/>
  <c r="A144" i="4"/>
  <c r="A23" i="4"/>
  <c r="A347" i="4"/>
  <c r="A315" i="4"/>
  <c r="A283" i="4"/>
  <c r="A251" i="4"/>
  <c r="A219" i="4"/>
  <c r="A187" i="4"/>
  <c r="A155" i="4"/>
  <c r="A123" i="4"/>
  <c r="A28" i="4"/>
  <c r="A113" i="4"/>
  <c r="A182" i="4"/>
  <c r="A246" i="4"/>
  <c r="A310" i="4"/>
  <c r="A370" i="4"/>
  <c r="A402" i="4"/>
  <c r="A434" i="4"/>
  <c r="A466" i="4"/>
  <c r="A498" i="4"/>
  <c r="A24" i="4"/>
  <c r="A104" i="4"/>
  <c r="A75" i="10" s="1"/>
  <c r="A169" i="4"/>
  <c r="A233" i="4"/>
  <c r="A297" i="4"/>
  <c r="A361" i="4"/>
  <c r="A395" i="4"/>
  <c r="A427" i="4"/>
  <c r="A459" i="4"/>
  <c r="A491" i="4"/>
  <c r="A523" i="4"/>
  <c r="A218" i="4"/>
  <c r="A420" i="4"/>
  <c r="A117" i="4"/>
  <c r="A354" i="4"/>
  <c r="A488" i="4"/>
  <c r="A234" i="4"/>
  <c r="A428" i="4"/>
  <c r="A146" i="4"/>
  <c r="A384" i="4"/>
  <c r="A512" i="4"/>
  <c r="G125" i="4"/>
  <c r="G168" i="4"/>
  <c r="G240" i="4"/>
  <c r="G389" i="4"/>
  <c r="G116" i="4"/>
  <c r="A13" i="2" s="1"/>
  <c r="G220" i="4"/>
  <c r="G390" i="4"/>
  <c r="G117" i="4"/>
  <c r="G245" i="4"/>
  <c r="G480" i="4"/>
  <c r="G193" i="4"/>
  <c r="G417" i="4"/>
  <c r="G237" i="4"/>
  <c r="G349" i="4"/>
  <c r="G461" i="4"/>
  <c r="G126" i="4"/>
  <c r="G217" i="4"/>
  <c r="G329" i="4"/>
  <c r="G446" i="4"/>
  <c r="G211" i="4"/>
  <c r="G295" i="4"/>
  <c r="G383" i="4"/>
  <c r="G467" i="4"/>
  <c r="G53" i="4"/>
  <c r="A59" i="2" s="1"/>
  <c r="A20" i="4"/>
  <c r="A141" i="4"/>
  <c r="A205" i="4"/>
  <c r="A269" i="4"/>
  <c r="A333" i="4"/>
  <c r="A381" i="4"/>
  <c r="A413" i="4"/>
  <c r="A445" i="4"/>
  <c r="A477" i="4"/>
  <c r="A509" i="4"/>
  <c r="A348" i="4"/>
  <c r="A316" i="4"/>
  <c r="A284" i="4"/>
  <c r="A252" i="4"/>
  <c r="A220" i="4"/>
  <c r="A188" i="4"/>
  <c r="A156" i="4"/>
  <c r="A124" i="4"/>
  <c r="A359" i="4"/>
  <c r="A327" i="4"/>
  <c r="A295" i="4"/>
  <c r="A263" i="4"/>
  <c r="A231" i="4"/>
  <c r="A199" i="4"/>
  <c r="A167" i="4"/>
  <c r="A135" i="4"/>
  <c r="A102" i="4"/>
  <c r="A5" i="10" s="1"/>
  <c r="A8" i="4"/>
  <c r="A143" i="1" s="1"/>
  <c r="A158" i="4"/>
  <c r="A222" i="4"/>
  <c r="A286" i="4"/>
  <c r="A350" i="4"/>
  <c r="A390" i="4"/>
  <c r="A422" i="4"/>
  <c r="A454" i="4"/>
  <c r="A486" i="4"/>
  <c r="A518" i="4"/>
  <c r="A145" i="4"/>
  <c r="A209" i="4"/>
  <c r="A273" i="4"/>
  <c r="A337" i="4"/>
  <c r="A383" i="4"/>
  <c r="A415" i="4"/>
  <c r="A447" i="4"/>
  <c r="A479" i="4"/>
  <c r="A511" i="4"/>
  <c r="A122" i="4"/>
  <c r="A372" i="4"/>
  <c r="A500" i="4"/>
  <c r="A258" i="4"/>
  <c r="A440" i="4"/>
  <c r="A138" i="4"/>
  <c r="A380" i="4"/>
  <c r="A508" i="4"/>
  <c r="A306" i="4"/>
  <c r="A464" i="4"/>
  <c r="G104" i="4"/>
  <c r="A4" i="8" s="1"/>
  <c r="G152" i="4"/>
  <c r="G208" i="4"/>
  <c r="G314" i="4"/>
  <c r="G485" i="4"/>
  <c r="G164" i="4"/>
  <c r="G316" i="4"/>
  <c r="G486" i="4"/>
  <c r="G165" i="4"/>
  <c r="G373" i="4"/>
  <c r="G140" i="4"/>
  <c r="G321" i="4"/>
  <c r="G185" i="4"/>
  <c r="G301" i="4"/>
  <c r="G413" i="4"/>
  <c r="G525" i="4"/>
  <c r="G174" i="4"/>
  <c r="G281" i="4"/>
  <c r="G393" i="4"/>
  <c r="G510" i="4"/>
  <c r="G259" i="4"/>
  <c r="G343" i="4"/>
  <c r="G431" i="4"/>
  <c r="G98" i="4"/>
  <c r="A100" i="2" s="1"/>
  <c r="G511" i="4"/>
  <c r="G79" i="4"/>
  <c r="A76" i="2" s="1"/>
  <c r="G57" i="4"/>
  <c r="A116" i="2" s="1"/>
  <c r="G43" i="4"/>
  <c r="A47" i="2" s="1"/>
  <c r="G34" i="4"/>
  <c r="A37" i="2" s="1"/>
  <c r="G42" i="4"/>
  <c r="A46" i="2" s="1"/>
  <c r="G77" i="4"/>
  <c r="A74" i="2" s="1"/>
  <c r="G67" i="4"/>
  <c r="G30" i="4"/>
  <c r="A32" i="2" s="1"/>
  <c r="G36" i="4"/>
  <c r="A39" i="2" s="1"/>
  <c r="G101" i="4"/>
  <c r="A103" i="2" s="1"/>
  <c r="G76" i="4"/>
  <c r="A73" i="2" s="1"/>
  <c r="G25" i="4"/>
  <c r="A26" i="2" s="1"/>
  <c r="A173" i="4"/>
  <c r="A237" i="4"/>
  <c r="A301" i="4"/>
  <c r="A365" i="4"/>
  <c r="A397" i="4"/>
  <c r="A429" i="4"/>
  <c r="A461" i="4"/>
  <c r="A493" i="4"/>
  <c r="A364" i="4"/>
  <c r="A332" i="4"/>
  <c r="A300" i="4"/>
  <c r="A268" i="4"/>
  <c r="A236" i="4"/>
  <c r="A204" i="4"/>
  <c r="A172" i="4"/>
  <c r="A140" i="4"/>
  <c r="A108" i="4"/>
  <c r="A19" i="4"/>
  <c r="A343" i="4"/>
  <c r="A311" i="4"/>
  <c r="A279" i="4"/>
  <c r="A247" i="4"/>
  <c r="A215" i="4"/>
  <c r="A183" i="4"/>
  <c r="A151" i="4"/>
  <c r="A114" i="4"/>
  <c r="A126" i="4"/>
  <c r="A190" i="4"/>
  <c r="A254" i="4"/>
  <c r="A318" i="4"/>
  <c r="A374" i="4"/>
  <c r="A406" i="4"/>
  <c r="A438" i="4"/>
  <c r="A470" i="4"/>
  <c r="A502" i="4"/>
  <c r="A120" i="4"/>
  <c r="A177" i="4"/>
  <c r="A241" i="4"/>
  <c r="A305" i="4"/>
  <c r="A367" i="4"/>
  <c r="A399" i="4"/>
  <c r="A431" i="4"/>
  <c r="A463" i="4"/>
  <c r="A495" i="4"/>
  <c r="A16" i="4"/>
  <c r="A250" i="4"/>
  <c r="A436" i="4"/>
  <c r="A130" i="4"/>
  <c r="A376" i="4"/>
  <c r="A504" i="4"/>
  <c r="A266" i="4"/>
  <c r="A444" i="4"/>
  <c r="A178" i="4"/>
  <c r="A400" i="4"/>
  <c r="A3" i="4"/>
  <c r="G131" i="4"/>
  <c r="G173" i="4"/>
  <c r="G250" i="4"/>
  <c r="G400" i="4"/>
  <c r="G121" i="4"/>
  <c r="G230" i="4"/>
  <c r="G401" i="4"/>
  <c r="G123" i="4"/>
  <c r="G266" i="4"/>
  <c r="G490" i="4"/>
  <c r="G204" i="4"/>
  <c r="G438" i="4"/>
  <c r="G242" i="4"/>
  <c r="G354" i="4"/>
  <c r="G472" i="4"/>
  <c r="G130" i="4"/>
  <c r="G222" i="4"/>
  <c r="G340" i="4"/>
  <c r="G452" i="4"/>
  <c r="G215" i="4"/>
  <c r="G303" i="4"/>
  <c r="G387" i="4"/>
  <c r="G471" i="4"/>
  <c r="G28" i="4"/>
  <c r="A30" i="2" s="1"/>
  <c r="A66" i="10" l="1"/>
  <c r="A99" i="10"/>
  <c r="A39" i="10"/>
  <c r="A72" i="10"/>
  <c r="D47" i="10"/>
  <c r="D80" i="10"/>
  <c r="G47" i="10"/>
  <c r="G80" i="10"/>
  <c r="E44" i="10"/>
  <c r="E77" i="10"/>
  <c r="A44" i="10"/>
  <c r="A77" i="10"/>
  <c r="A58" i="10"/>
  <c r="A91" i="10"/>
  <c r="A56" i="10"/>
  <c r="A89" i="10"/>
  <c r="A61" i="10"/>
  <c r="A94" i="10"/>
  <c r="A53" i="10"/>
  <c r="A86" i="10"/>
  <c r="C47" i="10"/>
  <c r="C80" i="10"/>
  <c r="A43" i="10"/>
  <c r="A76" i="10"/>
  <c r="A41" i="10"/>
  <c r="A74" i="10"/>
  <c r="A49" i="10"/>
  <c r="A82" i="10"/>
  <c r="F81" i="10"/>
  <c r="E81" i="10"/>
  <c r="D81" i="10"/>
  <c r="C81" i="10"/>
  <c r="A40" i="10"/>
  <c r="A73" i="10"/>
  <c r="E47" i="10"/>
  <c r="E80" i="10"/>
  <c r="A54" i="10"/>
  <c r="A87" i="10"/>
  <c r="A51" i="10"/>
  <c r="A84" i="10"/>
  <c r="A50" i="10"/>
  <c r="A83" i="10"/>
  <c r="C44" i="10"/>
  <c r="C77" i="10"/>
  <c r="A45" i="10"/>
  <c r="A78" i="10"/>
  <c r="A64" i="10"/>
  <c r="A97" i="10"/>
  <c r="A63" i="10"/>
  <c r="A96" i="10"/>
  <c r="A68" i="10"/>
  <c r="A101" i="10"/>
  <c r="A60" i="10"/>
  <c r="A93" i="10"/>
  <c r="F48" i="10"/>
  <c r="D48" i="10"/>
  <c r="E48" i="10"/>
  <c r="C48" i="10"/>
  <c r="A9" i="10"/>
  <c r="A42" i="10"/>
  <c r="F355" i="1"/>
  <c r="F47" i="10"/>
  <c r="E321" i="1"/>
  <c r="E355" i="1"/>
  <c r="A328" i="1"/>
  <c r="A362" i="1"/>
  <c r="A325" i="1"/>
  <c r="A359" i="1"/>
  <c r="A318" i="1"/>
  <c r="A352" i="1"/>
  <c r="A332" i="1"/>
  <c r="A366" i="1"/>
  <c r="A330" i="1"/>
  <c r="A364" i="1"/>
  <c r="A335" i="1"/>
  <c r="A369" i="1"/>
  <c r="A327" i="1"/>
  <c r="A361" i="1"/>
  <c r="A315" i="1"/>
  <c r="A349" i="1"/>
  <c r="A323" i="1"/>
  <c r="A357" i="1"/>
  <c r="A324" i="1"/>
  <c r="A358" i="1"/>
  <c r="A313" i="1"/>
  <c r="C318" i="1"/>
  <c r="C352" i="1"/>
  <c r="C321" i="1"/>
  <c r="C355" i="1"/>
  <c r="A319" i="1"/>
  <c r="A353" i="1"/>
  <c r="A317" i="1"/>
  <c r="A351" i="1"/>
  <c r="A316" i="1"/>
  <c r="A350" i="1"/>
  <c r="A340" i="1"/>
  <c r="A374" i="1"/>
  <c r="B349" i="1"/>
  <c r="C356" i="1"/>
  <c r="F356" i="1"/>
  <c r="D356" i="1"/>
  <c r="E356" i="1"/>
  <c r="A314" i="1"/>
  <c r="A348" i="1"/>
  <c r="A312" i="1"/>
  <c r="A346" i="1"/>
  <c r="D321" i="1"/>
  <c r="D355" i="1"/>
  <c r="G321" i="1"/>
  <c r="G355" i="1"/>
  <c r="E318" i="1"/>
  <c r="E352" i="1"/>
  <c r="A338" i="1"/>
  <c r="A372" i="1"/>
  <c r="A337" i="1"/>
  <c r="A371" i="1"/>
  <c r="A342" i="1"/>
  <c r="A376" i="1"/>
  <c r="A334" i="1"/>
  <c r="A368" i="1"/>
  <c r="B315" i="1"/>
  <c r="F322" i="1"/>
  <c r="E322" i="1"/>
  <c r="D322" i="1"/>
  <c r="C322" i="1"/>
  <c r="A279" i="1"/>
  <c r="F287" i="1"/>
  <c r="F321" i="1"/>
  <c r="A247" i="1"/>
  <c r="A281" i="1"/>
  <c r="E253" i="1"/>
  <c r="E287" i="1"/>
  <c r="A257" i="1"/>
  <c r="A291" i="1"/>
  <c r="A256" i="1"/>
  <c r="A290" i="1"/>
  <c r="A244" i="1"/>
  <c r="A278" i="1"/>
  <c r="A250" i="1"/>
  <c r="A284" i="1"/>
  <c r="A264" i="1"/>
  <c r="A298" i="1"/>
  <c r="A262" i="1"/>
  <c r="A296" i="1"/>
  <c r="A267" i="1"/>
  <c r="A301" i="1"/>
  <c r="A259" i="1"/>
  <c r="A293" i="1"/>
  <c r="A255" i="1"/>
  <c r="A289" i="1"/>
  <c r="A246" i="1"/>
  <c r="A280" i="1"/>
  <c r="A260" i="1"/>
  <c r="A294" i="1"/>
  <c r="C250" i="1"/>
  <c r="C284" i="1"/>
  <c r="C253" i="1"/>
  <c r="C287" i="1"/>
  <c r="A251" i="1"/>
  <c r="A285" i="1"/>
  <c r="A249" i="1"/>
  <c r="A283" i="1"/>
  <c r="A248" i="1"/>
  <c r="A282" i="1"/>
  <c r="A272" i="1"/>
  <c r="A306" i="1"/>
  <c r="B281" i="1"/>
  <c r="A245" i="1"/>
  <c r="C288" i="1"/>
  <c r="F288" i="1"/>
  <c r="E288" i="1"/>
  <c r="D288" i="1"/>
  <c r="D253" i="1"/>
  <c r="D287" i="1"/>
  <c r="G253" i="1"/>
  <c r="G287" i="1"/>
  <c r="E250" i="1"/>
  <c r="E284" i="1"/>
  <c r="A270" i="1"/>
  <c r="A304" i="1"/>
  <c r="A269" i="1"/>
  <c r="A303" i="1"/>
  <c r="A274" i="1"/>
  <c r="A308" i="1"/>
  <c r="A266" i="1"/>
  <c r="A300" i="1"/>
  <c r="F254" i="1"/>
  <c r="E254" i="1"/>
  <c r="D254" i="1"/>
  <c r="C254" i="1"/>
  <c r="B247" i="1"/>
  <c r="F66" i="5"/>
  <c r="F253" i="1"/>
  <c r="F117" i="5"/>
  <c r="F185" i="1"/>
  <c r="D219" i="1"/>
  <c r="E216" i="1"/>
  <c r="A236" i="1"/>
  <c r="A232" i="1"/>
  <c r="A211" i="1"/>
  <c r="A216" i="1"/>
  <c r="G219" i="1"/>
  <c r="A213" i="1"/>
  <c r="A221" i="1"/>
  <c r="A212" i="1"/>
  <c r="E219" i="1"/>
  <c r="A223" i="1"/>
  <c r="A222" i="1"/>
  <c r="C216" i="1"/>
  <c r="C219" i="1"/>
  <c r="A217" i="1"/>
  <c r="A215" i="1"/>
  <c r="A238" i="1"/>
  <c r="F219" i="1"/>
  <c r="F83" i="1"/>
  <c r="F79" i="13"/>
  <c r="F14" i="3"/>
  <c r="F151" i="1"/>
  <c r="F15" i="5"/>
  <c r="F47" i="13"/>
  <c r="F175" i="13"/>
  <c r="F168" i="5"/>
  <c r="F15" i="13"/>
  <c r="F15" i="12"/>
  <c r="F14" i="10"/>
  <c r="F143" i="13"/>
  <c r="F219" i="5"/>
  <c r="F49" i="1"/>
  <c r="F15" i="1"/>
  <c r="F117" i="1"/>
  <c r="F111" i="13"/>
  <c r="D34" i="10"/>
  <c r="B213" i="1"/>
  <c r="A177" i="1"/>
  <c r="A170" i="13"/>
  <c r="A214" i="1"/>
  <c r="A6" i="10"/>
  <c r="A210" i="1"/>
  <c r="A30" i="10"/>
  <c r="A235" i="1"/>
  <c r="A35" i="10"/>
  <c r="A240" i="1"/>
  <c r="A25" i="10"/>
  <c r="A230" i="1"/>
  <c r="A23" i="10"/>
  <c r="A228" i="1"/>
  <c r="A28" i="10"/>
  <c r="A233" i="1"/>
  <c r="A20" i="10"/>
  <c r="A225" i="1"/>
  <c r="A21" i="10"/>
  <c r="A226" i="1"/>
  <c r="C140" i="13"/>
  <c r="C172" i="13"/>
  <c r="C143" i="13"/>
  <c r="C175" i="13"/>
  <c r="A141" i="13"/>
  <c r="A173" i="13"/>
  <c r="A161" i="13"/>
  <c r="A193" i="13"/>
  <c r="D143" i="13"/>
  <c r="D175" i="13"/>
  <c r="G143" i="13"/>
  <c r="G175" i="13"/>
  <c r="A159" i="13"/>
  <c r="A191" i="13"/>
  <c r="A135" i="13"/>
  <c r="A167" i="13"/>
  <c r="B137" i="13"/>
  <c r="B169" i="13"/>
  <c r="A158" i="13"/>
  <c r="A190" i="13"/>
  <c r="A155" i="13"/>
  <c r="A187" i="13"/>
  <c r="A140" i="13"/>
  <c r="A172" i="13"/>
  <c r="A165" i="13"/>
  <c r="A197" i="13"/>
  <c r="A149" i="13"/>
  <c r="A181" i="13"/>
  <c r="A139" i="13"/>
  <c r="A171" i="13"/>
  <c r="B136" i="13"/>
  <c r="B168" i="13"/>
  <c r="E140" i="13"/>
  <c r="E172" i="13"/>
  <c r="A137" i="13"/>
  <c r="A169" i="13"/>
  <c r="A145" i="13"/>
  <c r="A177" i="13"/>
  <c r="C176" i="13"/>
  <c r="F176" i="13"/>
  <c r="E176" i="13"/>
  <c r="D176" i="13"/>
  <c r="A136" i="13"/>
  <c r="A168" i="13"/>
  <c r="E143" i="13"/>
  <c r="E175" i="13"/>
  <c r="A148" i="13"/>
  <c r="A180" i="13"/>
  <c r="A147" i="13"/>
  <c r="A179" i="13"/>
  <c r="A153" i="13"/>
  <c r="A185" i="13"/>
  <c r="A146" i="13"/>
  <c r="A178" i="13"/>
  <c r="A151" i="13"/>
  <c r="A183" i="13"/>
  <c r="A106" i="13"/>
  <c r="A138" i="13"/>
  <c r="A124" i="13"/>
  <c r="A156" i="13"/>
  <c r="A131" i="13"/>
  <c r="A163" i="13"/>
  <c r="D144" i="13"/>
  <c r="E144" i="13"/>
  <c r="C144" i="13"/>
  <c r="F144" i="13"/>
  <c r="A101" i="13"/>
  <c r="A133" i="13"/>
  <c r="A85" i="13"/>
  <c r="A117" i="13"/>
  <c r="A73" i="13"/>
  <c r="A105" i="13"/>
  <c r="A81" i="13"/>
  <c r="A113" i="13"/>
  <c r="D112" i="13"/>
  <c r="C112" i="13"/>
  <c r="E112" i="13"/>
  <c r="F112" i="13"/>
  <c r="A72" i="13"/>
  <c r="A104" i="13"/>
  <c r="E79" i="13"/>
  <c r="E111" i="13"/>
  <c r="A84" i="13"/>
  <c r="A116" i="13"/>
  <c r="A83" i="13"/>
  <c r="A115" i="13"/>
  <c r="A89" i="13"/>
  <c r="A121" i="13"/>
  <c r="A82" i="13"/>
  <c r="A114" i="13"/>
  <c r="A87" i="13"/>
  <c r="A119" i="13"/>
  <c r="A76" i="13"/>
  <c r="A108" i="13"/>
  <c r="C76" i="13"/>
  <c r="C108" i="13"/>
  <c r="C79" i="13"/>
  <c r="C111" i="13"/>
  <c r="A77" i="13"/>
  <c r="A109" i="13"/>
  <c r="A75" i="13"/>
  <c r="A107" i="13"/>
  <c r="B72" i="13"/>
  <c r="B104" i="13"/>
  <c r="A97" i="13"/>
  <c r="A129" i="13"/>
  <c r="D79" i="13"/>
  <c r="D111" i="13"/>
  <c r="G79" i="13"/>
  <c r="G111" i="13"/>
  <c r="E76" i="13"/>
  <c r="E108" i="13"/>
  <c r="A95" i="13"/>
  <c r="A127" i="13"/>
  <c r="A71" i="13"/>
  <c r="A103" i="13"/>
  <c r="B73" i="13"/>
  <c r="B105" i="13"/>
  <c r="A94" i="13"/>
  <c r="A126" i="13"/>
  <c r="A91" i="13"/>
  <c r="A123" i="13"/>
  <c r="D80" i="13"/>
  <c r="C80" i="13"/>
  <c r="F80" i="13"/>
  <c r="E80" i="13"/>
  <c r="A42" i="13"/>
  <c r="A74" i="13"/>
  <c r="A60" i="13"/>
  <c r="A92" i="13"/>
  <c r="A67" i="13"/>
  <c r="A99" i="13"/>
  <c r="F48" i="13"/>
  <c r="E48" i="13"/>
  <c r="D48" i="13"/>
  <c r="C48" i="13"/>
  <c r="A7" i="10"/>
  <c r="A40" i="13"/>
  <c r="E14" i="10"/>
  <c r="E47" i="13"/>
  <c r="A18" i="10"/>
  <c r="A51" i="13"/>
  <c r="A27" i="12"/>
  <c r="A57" i="13"/>
  <c r="A8" i="10"/>
  <c r="A41" i="13"/>
  <c r="A16" i="10"/>
  <c r="A49" i="13"/>
  <c r="A22" i="12"/>
  <c r="A52" i="13"/>
  <c r="A17" i="10"/>
  <c r="A50" i="13"/>
  <c r="A25" i="12"/>
  <c r="A55" i="13"/>
  <c r="C11" i="10"/>
  <c r="C44" i="13"/>
  <c r="C14" i="10"/>
  <c r="C47" i="13"/>
  <c r="A12" i="10"/>
  <c r="A45" i="13"/>
  <c r="A10" i="10"/>
  <c r="A43" i="13"/>
  <c r="B8" i="13"/>
  <c r="B40" i="13"/>
  <c r="A33" i="10"/>
  <c r="A65" i="13"/>
  <c r="D14" i="10"/>
  <c r="D47" i="13"/>
  <c r="G14" i="10"/>
  <c r="G47" i="13"/>
  <c r="E11" i="10"/>
  <c r="E44" i="13"/>
  <c r="A31" i="10"/>
  <c r="A63" i="13"/>
  <c r="A7" i="13"/>
  <c r="A39" i="13"/>
  <c r="B9" i="13"/>
  <c r="B41" i="13"/>
  <c r="A32" i="12"/>
  <c r="A62" i="13"/>
  <c r="A27" i="10"/>
  <c r="A59" i="13"/>
  <c r="A11" i="10"/>
  <c r="A44" i="13"/>
  <c r="A39" i="12"/>
  <c r="A69" i="13"/>
  <c r="A23" i="12"/>
  <c r="A53" i="13"/>
  <c r="A19" i="13"/>
  <c r="A33" i="13"/>
  <c r="F15" i="10"/>
  <c r="E15" i="10"/>
  <c r="D15" i="10"/>
  <c r="C15" i="10"/>
  <c r="F118" i="1"/>
  <c r="F152" i="1"/>
  <c r="F50" i="1"/>
  <c r="F84" i="1"/>
  <c r="F16" i="12"/>
  <c r="F16" i="1"/>
  <c r="F169" i="5"/>
  <c r="F220" i="5"/>
  <c r="F16" i="5"/>
  <c r="F118" i="5"/>
  <c r="F15" i="3"/>
  <c r="F16" i="13"/>
  <c r="E34" i="3"/>
  <c r="E35" i="3" s="1"/>
  <c r="E33" i="3"/>
  <c r="F67" i="5"/>
  <c r="F1" i="3"/>
  <c r="F1" i="12"/>
  <c r="F1" i="13"/>
  <c r="F1" i="5"/>
  <c r="G1" i="2"/>
  <c r="F1" i="1"/>
  <c r="A6" i="12"/>
  <c r="B8" i="8"/>
  <c r="B9" i="1"/>
  <c r="B179" i="1"/>
  <c r="B43" i="1"/>
  <c r="B145" i="1"/>
  <c r="B77" i="1"/>
  <c r="B111" i="1"/>
  <c r="A25" i="13"/>
  <c r="C34" i="3"/>
  <c r="C35" i="3" s="1"/>
  <c r="C33" i="3"/>
  <c r="D34" i="3"/>
  <c r="D35" i="3" s="1"/>
  <c r="D33" i="3"/>
  <c r="A37" i="5"/>
  <c r="A241" i="5"/>
  <c r="A190" i="5"/>
  <c r="A139" i="5"/>
  <c r="A88" i="5"/>
  <c r="A222" i="5"/>
  <c r="A18" i="12"/>
  <c r="A221" i="5"/>
  <c r="A17" i="12"/>
  <c r="A109" i="5"/>
  <c r="A160" i="5"/>
  <c r="A7" i="5"/>
  <c r="A58" i="5"/>
  <c r="B161" i="5"/>
  <c r="B212" i="5"/>
  <c r="B162" i="5"/>
  <c r="B213" i="5"/>
  <c r="B59" i="5"/>
  <c r="B110" i="5"/>
  <c r="B60" i="5"/>
  <c r="B111" i="5"/>
  <c r="A157" i="5"/>
  <c r="A208" i="5"/>
  <c r="A55" i="5"/>
  <c r="A106" i="5"/>
  <c r="A121" i="5"/>
  <c r="A172" i="5"/>
  <c r="A128" i="5"/>
  <c r="A179" i="5"/>
  <c r="A149" i="5"/>
  <c r="A200" i="5"/>
  <c r="A123" i="5"/>
  <c r="A174" i="5"/>
  <c r="A147" i="5"/>
  <c r="A198" i="5"/>
  <c r="A124" i="5"/>
  <c r="A175" i="5"/>
  <c r="A125" i="5"/>
  <c r="A176" i="5"/>
  <c r="A135" i="5"/>
  <c r="A186" i="5"/>
  <c r="A122" i="5"/>
  <c r="A173" i="5"/>
  <c r="A130" i="5"/>
  <c r="A181" i="5"/>
  <c r="A132" i="5"/>
  <c r="A183" i="5"/>
  <c r="A126" i="5"/>
  <c r="A177" i="5"/>
  <c r="A144" i="5"/>
  <c r="A195" i="5"/>
  <c r="A145" i="5"/>
  <c r="A196" i="5"/>
  <c r="A142" i="5"/>
  <c r="A193" i="5"/>
  <c r="A140" i="5"/>
  <c r="A191" i="5"/>
  <c r="A133" i="5"/>
  <c r="A184" i="5"/>
  <c r="A137" i="5"/>
  <c r="A188" i="5"/>
  <c r="A155" i="5"/>
  <c r="A206" i="5"/>
  <c r="A153" i="5"/>
  <c r="A204" i="5"/>
  <c r="A151" i="5"/>
  <c r="A202" i="5"/>
  <c r="A33" i="5"/>
  <c r="A84" i="5"/>
  <c r="A21" i="5"/>
  <c r="A72" i="5"/>
  <c r="A22" i="5"/>
  <c r="A73" i="5"/>
  <c r="A20" i="5"/>
  <c r="A71" i="5"/>
  <c r="A28" i="5"/>
  <c r="A79" i="5"/>
  <c r="A30" i="5"/>
  <c r="A81" i="5"/>
  <c r="A42" i="5"/>
  <c r="A93" i="5"/>
  <c r="A19" i="5"/>
  <c r="A70" i="5"/>
  <c r="A40" i="5"/>
  <c r="A91" i="5"/>
  <c r="A26" i="5"/>
  <c r="A77" i="5"/>
  <c r="A47" i="5"/>
  <c r="A98" i="5"/>
  <c r="A45" i="5"/>
  <c r="A96" i="5"/>
  <c r="A23" i="5"/>
  <c r="A74" i="5"/>
  <c r="A24" i="5"/>
  <c r="A75" i="5"/>
  <c r="A43" i="5"/>
  <c r="A94" i="5"/>
  <c r="A38" i="5"/>
  <c r="A89" i="5"/>
  <c r="A31" i="5"/>
  <c r="A82" i="5"/>
  <c r="A35" i="5"/>
  <c r="A86" i="5"/>
  <c r="A53" i="5"/>
  <c r="A104" i="5"/>
  <c r="A51" i="5"/>
  <c r="A102" i="5"/>
  <c r="A49" i="5"/>
  <c r="A100" i="5"/>
  <c r="A34" i="3"/>
  <c r="A35" i="13"/>
  <c r="A20" i="3"/>
  <c r="A21" i="13"/>
  <c r="A22" i="3"/>
  <c r="A23" i="13"/>
  <c r="C206" i="1"/>
  <c r="C207" i="1" s="1"/>
  <c r="D205" i="1"/>
  <c r="C172" i="1"/>
  <c r="C173" i="1" s="1"/>
  <c r="E103" i="1"/>
  <c r="A120" i="5"/>
  <c r="A171" i="5"/>
  <c r="A119" i="5"/>
  <c r="A170" i="5"/>
  <c r="A18" i="5"/>
  <c r="A69" i="5"/>
  <c r="A17" i="5"/>
  <c r="A68" i="5"/>
  <c r="A18" i="13"/>
  <c r="A17" i="13"/>
  <c r="A36" i="3"/>
  <c r="A37" i="13"/>
  <c r="A32" i="3"/>
  <c r="A30" i="3"/>
  <c r="A31" i="13"/>
  <c r="A29" i="3"/>
  <c r="A30" i="13"/>
  <c r="A27" i="3"/>
  <c r="A28" i="13"/>
  <c r="A24" i="3"/>
  <c r="A29" i="12"/>
  <c r="A26" i="3"/>
  <c r="A27" i="13"/>
  <c r="A19" i="3"/>
  <c r="A20" i="13"/>
  <c r="A16" i="3"/>
  <c r="A17" i="3"/>
  <c r="A18" i="3"/>
  <c r="A216" i="5"/>
  <c r="A12" i="12"/>
  <c r="D219" i="5"/>
  <c r="D15" i="12"/>
  <c r="E16" i="12"/>
  <c r="D16" i="12"/>
  <c r="C16" i="12"/>
  <c r="A217" i="5"/>
  <c r="A13" i="12"/>
  <c r="C219" i="5"/>
  <c r="C15" i="12"/>
  <c r="E216" i="5"/>
  <c r="E12" i="12"/>
  <c r="E219" i="5"/>
  <c r="E15" i="12"/>
  <c r="C216" i="5"/>
  <c r="C12" i="12"/>
  <c r="G219" i="5"/>
  <c r="G15" i="12"/>
  <c r="E220" i="5"/>
  <c r="D220" i="5"/>
  <c r="C220" i="5"/>
  <c r="G117" i="5"/>
  <c r="G168" i="5"/>
  <c r="A115" i="5"/>
  <c r="A166" i="5"/>
  <c r="A114" i="5"/>
  <c r="A165" i="5"/>
  <c r="C117" i="5"/>
  <c r="C168" i="5"/>
  <c r="E114" i="5"/>
  <c r="E165" i="5"/>
  <c r="E117" i="5"/>
  <c r="E168" i="5"/>
  <c r="C114" i="5"/>
  <c r="C165" i="5"/>
  <c r="D117" i="5"/>
  <c r="D168" i="5"/>
  <c r="D15" i="5"/>
  <c r="D66" i="5"/>
  <c r="A13" i="5"/>
  <c r="A64" i="5"/>
  <c r="A12" i="5"/>
  <c r="A63" i="5"/>
  <c r="C15" i="5"/>
  <c r="C66" i="5"/>
  <c r="E12" i="5"/>
  <c r="E63" i="5"/>
  <c r="E15" i="5"/>
  <c r="E66" i="5"/>
  <c r="C12" i="5"/>
  <c r="C63" i="5"/>
  <c r="G15" i="5"/>
  <c r="G66" i="5"/>
  <c r="E16" i="5"/>
  <c r="C16" i="5"/>
  <c r="D16" i="5"/>
  <c r="A11" i="3"/>
  <c r="A12" i="13"/>
  <c r="C14" i="3"/>
  <c r="C15" i="13"/>
  <c r="E11" i="3"/>
  <c r="E12" i="13"/>
  <c r="E14" i="3"/>
  <c r="E15" i="13"/>
  <c r="C11" i="3"/>
  <c r="C12" i="13"/>
  <c r="G14" i="3"/>
  <c r="G15" i="13"/>
  <c r="D14" i="3"/>
  <c r="D15" i="13"/>
  <c r="E16" i="13"/>
  <c r="D16" i="13"/>
  <c r="C16" i="13"/>
  <c r="A12" i="3"/>
  <c r="A13" i="13"/>
  <c r="A214" i="5"/>
  <c r="A10" i="12"/>
  <c r="A212" i="5"/>
  <c r="A8" i="12"/>
  <c r="A213" i="5"/>
  <c r="A9" i="12"/>
  <c r="A215" i="5"/>
  <c r="A11" i="12"/>
  <c r="A112" i="5"/>
  <c r="A163" i="5"/>
  <c r="A110" i="5"/>
  <c r="A161" i="5"/>
  <c r="A111" i="5"/>
  <c r="A162" i="5"/>
  <c r="A113" i="5"/>
  <c r="A164" i="5"/>
  <c r="A10" i="5"/>
  <c r="A61" i="5"/>
  <c r="A8" i="5"/>
  <c r="A59" i="5"/>
  <c r="A9" i="5"/>
  <c r="A60" i="5"/>
  <c r="A11" i="5"/>
  <c r="A62" i="5"/>
  <c r="A146" i="1"/>
  <c r="A10" i="13"/>
  <c r="A9" i="3"/>
  <c r="A9" i="13"/>
  <c r="A10" i="3"/>
  <c r="A11" i="13"/>
  <c r="A8" i="3"/>
  <c r="A8" i="13"/>
  <c r="A5" i="13"/>
  <c r="A5" i="5"/>
  <c r="A5" i="1"/>
  <c r="A6" i="13"/>
  <c r="A6" i="5"/>
  <c r="C137" i="1"/>
  <c r="E172" i="1"/>
  <c r="E173" i="1" s="1"/>
  <c r="C104" i="1"/>
  <c r="C105" i="1" s="1"/>
  <c r="C103" i="1"/>
  <c r="E35" i="1"/>
  <c r="D137" i="1"/>
  <c r="D171" i="1"/>
  <c r="C70" i="1"/>
  <c r="C71" i="1" s="1"/>
  <c r="D104" i="1"/>
  <c r="D105" i="1" s="1"/>
  <c r="D103" i="1"/>
  <c r="C35" i="1"/>
  <c r="C36" i="1"/>
  <c r="C37" i="1" s="1"/>
  <c r="A112" i="1"/>
  <c r="A44" i="1"/>
  <c r="A78" i="1"/>
  <c r="A180" i="1"/>
  <c r="A22" i="1"/>
  <c r="A158" i="1"/>
  <c r="A90" i="1"/>
  <c r="A56" i="1"/>
  <c r="A192" i="1"/>
  <c r="A124" i="1"/>
  <c r="D35" i="1"/>
  <c r="D36" i="1"/>
  <c r="D37" i="1" s="1"/>
  <c r="A24" i="1"/>
  <c r="A194" i="1"/>
  <c r="A126" i="1"/>
  <c r="A58" i="1"/>
  <c r="A160" i="1"/>
  <c r="A92" i="1"/>
  <c r="E138" i="1"/>
  <c r="E139" i="1" s="1"/>
  <c r="E137" i="1"/>
  <c r="A10" i="1"/>
  <c r="E15" i="3"/>
  <c r="D15" i="3"/>
  <c r="C15" i="3"/>
  <c r="A5" i="3"/>
  <c r="A154" i="1"/>
  <c r="A188" i="1"/>
  <c r="A164" i="1"/>
  <c r="A198" i="1"/>
  <c r="A157" i="1"/>
  <c r="A191" i="1"/>
  <c r="A167" i="1"/>
  <c r="A201" i="1"/>
  <c r="A162" i="1"/>
  <c r="A196" i="1"/>
  <c r="A172" i="1"/>
  <c r="A206" i="1"/>
  <c r="A170" i="1"/>
  <c r="A204" i="1"/>
  <c r="A155" i="1"/>
  <c r="A189" i="1"/>
  <c r="A168" i="1"/>
  <c r="A202" i="1"/>
  <c r="A153" i="1"/>
  <c r="A187" i="1"/>
  <c r="A165" i="1"/>
  <c r="A199" i="1"/>
  <c r="A86" i="1"/>
  <c r="A120" i="1"/>
  <c r="A104" i="1"/>
  <c r="A138" i="1"/>
  <c r="A96" i="1"/>
  <c r="A130" i="1"/>
  <c r="A87" i="1"/>
  <c r="A121" i="1"/>
  <c r="A89" i="1"/>
  <c r="A123" i="1"/>
  <c r="A99" i="1"/>
  <c r="A133" i="1"/>
  <c r="A94" i="1"/>
  <c r="A128" i="1"/>
  <c r="A102" i="1"/>
  <c r="A136" i="1"/>
  <c r="A100" i="1"/>
  <c r="A134" i="1"/>
  <c r="A85" i="1"/>
  <c r="A119" i="1"/>
  <c r="A97" i="1"/>
  <c r="A131" i="1"/>
  <c r="A34" i="1"/>
  <c r="A68" i="1"/>
  <c r="A32" i="1"/>
  <c r="A66" i="1"/>
  <c r="A17" i="1"/>
  <c r="A51" i="1"/>
  <c r="A29" i="1"/>
  <c r="A63" i="1"/>
  <c r="A18" i="1"/>
  <c r="A52" i="1"/>
  <c r="A36" i="1"/>
  <c r="A70" i="1"/>
  <c r="A28" i="1"/>
  <c r="A62" i="1"/>
  <c r="A19" i="1"/>
  <c r="A53" i="1"/>
  <c r="A21" i="1"/>
  <c r="A55" i="1"/>
  <c r="A31" i="1"/>
  <c r="A65" i="1"/>
  <c r="A26" i="1"/>
  <c r="A60" i="1"/>
  <c r="A148" i="1"/>
  <c r="A182" i="1"/>
  <c r="C151" i="1"/>
  <c r="C185" i="1"/>
  <c r="C148" i="1"/>
  <c r="C182" i="1"/>
  <c r="G151" i="1"/>
  <c r="G185" i="1"/>
  <c r="E148" i="1"/>
  <c r="E182" i="1"/>
  <c r="E151" i="1"/>
  <c r="E185" i="1"/>
  <c r="D151" i="1"/>
  <c r="D185" i="1"/>
  <c r="A149" i="1"/>
  <c r="A183" i="1"/>
  <c r="E152" i="1"/>
  <c r="D152" i="1"/>
  <c r="C152" i="1"/>
  <c r="G83" i="1"/>
  <c r="G117" i="1"/>
  <c r="E80" i="1"/>
  <c r="E114" i="1"/>
  <c r="E83" i="1"/>
  <c r="E117" i="1"/>
  <c r="D83" i="1"/>
  <c r="D117" i="1"/>
  <c r="A80" i="1"/>
  <c r="A114" i="1"/>
  <c r="C83" i="1"/>
  <c r="C117" i="1"/>
  <c r="C80" i="1"/>
  <c r="C114" i="1"/>
  <c r="D118" i="1"/>
  <c r="C118" i="1"/>
  <c r="E118" i="1"/>
  <c r="A81" i="1"/>
  <c r="A115" i="1"/>
  <c r="E15" i="1"/>
  <c r="E49" i="1"/>
  <c r="A12" i="1"/>
  <c r="A46" i="1"/>
  <c r="C15" i="1"/>
  <c r="C49" i="1"/>
  <c r="C12" i="1"/>
  <c r="C46" i="1"/>
  <c r="G15" i="1"/>
  <c r="G49" i="1"/>
  <c r="E12" i="1"/>
  <c r="E46" i="1"/>
  <c r="D15" i="1"/>
  <c r="D49" i="1"/>
  <c r="A13" i="1"/>
  <c r="A47" i="1"/>
  <c r="A147" i="1"/>
  <c r="A181" i="1"/>
  <c r="A142" i="1"/>
  <c r="A176" i="1"/>
  <c r="A145" i="1"/>
  <c r="A179" i="1"/>
  <c r="A144" i="1"/>
  <c r="A178" i="1"/>
  <c r="A77" i="1"/>
  <c r="A111" i="1"/>
  <c r="A76" i="1"/>
  <c r="A110" i="1"/>
  <c r="A74" i="1"/>
  <c r="A108" i="1"/>
  <c r="A79" i="1"/>
  <c r="A113" i="1"/>
  <c r="A6" i="1"/>
  <c r="A40" i="1"/>
  <c r="A7" i="1"/>
  <c r="A11" i="1"/>
  <c r="A45" i="1"/>
  <c r="A9" i="1"/>
  <c r="A43" i="1"/>
  <c r="A8" i="1"/>
  <c r="A42" i="1"/>
  <c r="A102" i="2"/>
  <c r="A114" i="2"/>
  <c r="A95" i="2"/>
  <c r="A99" i="2"/>
  <c r="A86" i="2"/>
  <c r="A94" i="2"/>
  <c r="A78" i="2"/>
  <c r="A87" i="2"/>
  <c r="A34" i="2"/>
  <c r="A55" i="2"/>
  <c r="A69" i="2"/>
  <c r="A27" i="2"/>
  <c r="A41" i="2"/>
  <c r="A62" i="2"/>
  <c r="A48" i="2"/>
  <c r="A20" i="2"/>
  <c r="A64" i="2"/>
  <c r="A7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Arias</author>
  </authors>
  <commentList>
    <comment ref="D32" authorId="0" shapeId="0" xr:uid="{00000000-0006-0000-0900-000001000000}">
      <text>
        <r>
          <rPr>
            <b/>
            <sz val="9"/>
            <color indexed="81"/>
            <rFont val="Tahoma"/>
            <family val="2"/>
          </rPr>
          <t>Sonia Arias:</t>
        </r>
        <r>
          <rPr>
            <sz val="9"/>
            <color indexed="81"/>
            <rFont val="Tahoma"/>
            <family val="2"/>
          </rPr>
          <t xml:space="preserve">
C1, C2 and C changes using plural for consistency with cell D26</t>
        </r>
      </text>
    </comment>
    <comment ref="D90" authorId="0" shapeId="0" xr:uid="{00000000-0006-0000-0900-000002000000}">
      <text>
        <r>
          <rPr>
            <b/>
            <sz val="9"/>
            <color indexed="81"/>
            <rFont val="Tahoma"/>
            <family val="2"/>
          </rPr>
          <t>Sonia Arias:</t>
        </r>
        <r>
          <rPr>
            <sz val="9"/>
            <color indexed="81"/>
            <rFont val="Tahoma"/>
            <family val="2"/>
          </rPr>
          <t xml:space="preserve">
Changed IDU by PWID as in the English text</t>
        </r>
      </text>
    </comment>
    <comment ref="D92" authorId="0" shapeId="0" xr:uid="{00000000-0006-0000-0900-000003000000}">
      <text>
        <r>
          <rPr>
            <b/>
            <sz val="9"/>
            <color indexed="81"/>
            <rFont val="Tahoma"/>
            <family val="2"/>
          </rPr>
          <t>Sonia Arias:</t>
        </r>
        <r>
          <rPr>
            <sz val="9"/>
            <color indexed="81"/>
            <rFont val="Tahoma"/>
            <family val="2"/>
          </rPr>
          <t xml:space="preserve">
Changed IDU by PWID as in the English text</t>
        </r>
      </text>
    </comment>
  </commentList>
</comments>
</file>

<file path=xl/sharedStrings.xml><?xml version="1.0" encoding="utf-8"?>
<sst xmlns="http://schemas.openxmlformats.org/spreadsheetml/2006/main" count="2895" uniqueCount="1962">
  <si>
    <t>HIV/AIDS</t>
  </si>
  <si>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</si>
  <si>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</si>
  <si>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</si>
  <si>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</si>
  <si>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</si>
  <si>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</si>
  <si>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</si>
  <si>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</si>
  <si>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</si>
  <si>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</si>
  <si>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</si>
  <si>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</si>
  <si>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</si>
  <si>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</si>
  <si>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</si>
  <si>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HIV/AIDS Programmatic Gap Table 2 (Per Priority Intervention)</t>
  </si>
  <si>
    <t>HIV/AIDS Programmatic Gap Table 3 (Per Priority Intervention)</t>
  </si>
  <si>
    <t>HIV/AIDS Programmatic Gap Table 4 (Per Priority Intervention)</t>
  </si>
  <si>
    <t>HIV/AIDS Programmatic Gap Table 6 (Per Priority Intervention)</t>
  </si>
  <si>
    <t>Male Circumcision</t>
  </si>
  <si>
    <t>HIV/AIDS Programmatic Gap Table 1 (Per Priority Intervention)</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</si>
  <si>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</si>
  <si>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</si>
  <si>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</si>
  <si>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r>
      <rPr>
        <b/>
        <u/>
        <sz val="11"/>
        <rFont val="Arial"/>
        <family val="2"/>
      </rPr>
      <t>Русский:</t>
    </r>
    <r>
      <rPr>
        <b/>
        <sz val="11"/>
        <rFont val="Arial"/>
        <family val="2"/>
      </rPr>
      <t xml:space="preserve"> </t>
    </r>
    <r>
      <rPr>
        <sz val="11"/>
        <rFont val="Arial"/>
        <family val="2"/>
      </rPr>
      <t>Выберите язык на вкладке «Instructions» (Строка В6).</t>
    </r>
  </si>
  <si>
    <t>Spanish</t>
  </si>
  <si>
    <t>Instructions</t>
  </si>
  <si>
    <t>Label</t>
  </si>
  <si>
    <t>French</t>
  </si>
  <si>
    <t>Russian</t>
  </si>
  <si>
    <t>HIV/AIDS Programmatic Gap Table 5 (Per Priority Intervention)</t>
  </si>
  <si>
    <t>Priority Module</t>
  </si>
  <si>
    <t>Comments / Assumptions</t>
  </si>
  <si>
    <t>A. Total estimated population in need/at risk</t>
  </si>
  <si>
    <t>B. Country targets 
(from National Strategic Plan)</t>
  </si>
  <si>
    <t>E. Targets to be financed by allocation amount</t>
  </si>
  <si>
    <t>Programmatic Gap:
The programmatic gap is calculated based on total need (row A).</t>
  </si>
  <si>
    <t>Estimated population in need/at risk:
It refers to the estimated number of HIV-positive pregnant women.</t>
  </si>
  <si>
    <t>Country target:
1) Refers to NSP or any other latest agreed country target.
2) "#" refers to the number of HIV-positive pregnant women who are expected to receive antiretroviral drugs to reduce the risk of mother-to-child transmission during pregnancy and delivery.
3) "%" refers to the percentage of HIV-positive pregnant women who receive antiretrovirals to reduce the risk of mother-to-child transmission among the total estimated HIV-positive pregnant women. Please note that under new WHO treatment guidelines all pregnant and breast feeding women are eligible for ART.</t>
  </si>
  <si>
    <t>Comments/Assumptions:
1) Specify the target area.
2) Specify who are the other sources of funding.</t>
  </si>
  <si>
    <t>TB/HIV- TB/HIV collaborative interventions- TB screening among HIV patients</t>
  </si>
  <si>
    <t>TB/HIV- TB/HIV collaborative interventions- TB patients with known HIV status</t>
  </si>
  <si>
    <t>Programmatic Gap:
The programmatic gap is calculated based on total need (row A)</t>
  </si>
  <si>
    <t>Comments/Assumptions:
1) Specify the target area
2) Specify who are the other sources of funding</t>
  </si>
  <si>
    <t xml:space="preserve">Comments/Assumptions:
1) Specify the target area
2) Specify who are the other sources of funding
3) Specify the interventions included in the package. The package should refer to defined set of interventions that should be received by people and based on which they are included in the results; i.e., people should only be counted when they received the full set of interventions in the defined package. </t>
  </si>
  <si>
    <t xml:space="preserve">Estimated population in need/ at risk:
Refers to  estimated number of PWID </t>
  </si>
  <si>
    <t>Country target:
1)  Refers to NSP or any other latest agreed country target
2) "#" refers to the number of PWID expected to receive opiod substitution therapy
3) "%" refers to the percentage of PWID receiving opioid substitution therapy among the estimated PWID</t>
  </si>
  <si>
    <t>Estimated population in need/ at risk: 
Refers to the estimated number of men eligible for male circumcision</t>
  </si>
  <si>
    <t xml:space="preserve">Country target: 
1)  Refers to NSP or any other latest agreed country target
2) "#"- refers to the number of males targeted to be circumcised </t>
  </si>
  <si>
    <t>Programmatic Gap:
The programmatic gap is calculated based on the country target (row B)</t>
  </si>
  <si>
    <t xml:space="preserve">Comments/Assumptions:
1) Specify the target area
2) Specify who are the other sources of funding
3) Along with the country targets, in the comments column, specify the proportion of men that are circumcised (current and targeted coverage, which would include the cumulative number of men circumcised) based on surveys or program data available. </t>
  </si>
  <si>
    <t>VIH/SIDA</t>
  </si>
  <si>
    <t>Country target already covered</t>
  </si>
  <si>
    <t>D. Expected annual gap in meeting the need: A - C</t>
  </si>
  <si>
    <t>Indicador de cobertura seleccionado</t>
  </si>
  <si>
    <t xml:space="preserve">Cobertura nacional actual </t>
  </si>
  <si>
    <t>Inserte los últimos resultados</t>
  </si>
  <si>
    <t>Año</t>
  </si>
  <si>
    <t>Año 1</t>
  </si>
  <si>
    <t>Año 2</t>
  </si>
  <si>
    <t>Año 3</t>
  </si>
  <si>
    <t>Fuente de datos</t>
  </si>
  <si>
    <t>Comentarios</t>
  </si>
  <si>
    <t>Comentarios /supuestos</t>
  </si>
  <si>
    <t>Necesidades estimadas actuales del país</t>
  </si>
  <si>
    <t>Necesidades del país ya cubiertas</t>
  </si>
  <si>
    <t>Circuncisión Masculina</t>
  </si>
  <si>
    <t xml:space="preserve">INSTRUCTIONS - HIV priority modules </t>
  </si>
  <si>
    <t>Población estimada con necesidades/en riesgo:
Se refiere al número estimado de mujeres embarazadas seropositivas.</t>
  </si>
  <si>
    <t>Comentarios/supuestos:
1) Especifique el área objetivo.
2) Especifique cuáles son las otras fuentes de financiamiento.</t>
  </si>
  <si>
    <t xml:space="preserve">Indicador de cobertura: porcentaje de usuarios de drogas inyectables que reciben terapia de sustitución con opiáceos. </t>
  </si>
  <si>
    <t xml:space="preserve">Приоритетный модуль </t>
  </si>
  <si>
    <t>Выбранный показатель охвата</t>
  </si>
  <si>
    <t xml:space="preserve">Существующий национальный охват </t>
  </si>
  <si>
    <t>Укажите последние результаты</t>
  </si>
  <si>
    <t>Год</t>
  </si>
  <si>
    <t>Год 1</t>
  </si>
  <si>
    <t>Год 2</t>
  </si>
  <si>
    <t>Год 3</t>
  </si>
  <si>
    <t>Источник данных</t>
  </si>
  <si>
    <t>Комментарии</t>
  </si>
  <si>
    <t>Укажите год</t>
  </si>
  <si>
    <t>Комментарии/ 
предположения</t>
  </si>
  <si>
    <t>Существующие расчетные потребности страны</t>
  </si>
  <si>
    <t>A. Общая расчетная численность населения, нуждающегося в поддержке/ подверженного риску</t>
  </si>
  <si>
    <t>B. Национальные цели 
(согласно Национальному стратегическому плану)</t>
  </si>
  <si>
    <t>D. Прогнозируемый годовой пробел в удовлетворении потребностей: A - C</t>
  </si>
  <si>
    <t>E. Цели, подлежащие финансированию за счет  выделенной суммы</t>
  </si>
  <si>
    <t>ППМР</t>
  </si>
  <si>
    <t>Комментарии/ предположения:
1) Укажите целевые районы.
2) Укажите иные источники финансирования.</t>
  </si>
  <si>
    <t>ТБ/ВИЧ - Комплексные мероприятия по борьбе с коинфекцией ТБ/ВИЧ 
- пациенты с ТБ с известным ВИЧ-статусом</t>
  </si>
  <si>
    <t xml:space="preserve">ТБ/ВИЧ - Комплексные мероприятия по борьбе с коинфекцией ТБ/ВИЧ 
- ВИЧ-положительные пациенты с ТБ, получающие АРТ </t>
  </si>
  <si>
    <t>PTMI</t>
  </si>
  <si>
    <r>
      <rPr>
        <b/>
        <u/>
        <sz val="11"/>
        <rFont val="Arial"/>
        <family val="2"/>
      </rPr>
      <t>Русский:</t>
    </r>
    <r>
      <rPr>
        <b/>
        <sz val="11"/>
        <rFont val="Arial"/>
        <family val="2"/>
      </rPr>
      <t xml:space="preserve"> </t>
    </r>
    <r>
      <rPr>
        <sz val="11"/>
        <rFont val="Arial"/>
        <family val="2"/>
      </rPr>
      <t>Выберите язык на вкладке «Instructions» (строка В6).</t>
    </r>
  </si>
  <si>
    <t>PMTCT</t>
  </si>
  <si>
    <t>TB/HIV- TB/HIV collaborative interventions- HIV positive TB patients on ART</t>
  </si>
  <si>
    <t xml:space="preserve">Estimated population in need/ at risk:
Refers to estimated number of PWID </t>
  </si>
  <si>
    <t>Number of condoms distributed (male and female)</t>
  </si>
  <si>
    <t>A1. Total male condoms needed</t>
  </si>
  <si>
    <t>A2. Total female condoms needed</t>
  </si>
  <si>
    <t>B1. Country targets- male condoms
(from National Strategic Plan)</t>
  </si>
  <si>
    <t>B2. Country targets- female condoms
(from National Strategic Plan)</t>
  </si>
  <si>
    <t>E1. Targets to be financed by allocation amount- male condoms</t>
  </si>
  <si>
    <t>E2. Targets to be financed by allocation amount- female condoms</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</si>
  <si>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</si>
  <si>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</si>
  <si>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C2. Country need planned to be covered by external resources</t>
  </si>
  <si>
    <t>C. Total country need already covered</t>
  </si>
  <si>
    <t>Country Need Covered with the Allocation Amount</t>
  </si>
  <si>
    <t xml:space="preserve">G. Remaining gap: A - F </t>
  </si>
  <si>
    <t xml:space="preserve">G. Remaining gap: B - F </t>
  </si>
  <si>
    <t>Component</t>
  </si>
  <si>
    <t>Applicant Type</t>
  </si>
  <si>
    <t>F1. Coverage from allocation amount and other resources- male condoms:
 E1 + C4</t>
  </si>
  <si>
    <t>F2. Coverage from allocation amount and other resources- female condoms:
 E2 + C5</t>
  </si>
  <si>
    <t>C. Total country target already covered</t>
  </si>
  <si>
    <t>Proportion of people living with HIV in care (including PMTCT) who are screened for TB in HIV care or treatment settings</t>
  </si>
  <si>
    <t>Percentage of HIV-positive pregnant women who receive antiretrovirals to reduce the risk of mother-to-child transmission</t>
  </si>
  <si>
    <t>Proportion of HIV positive new and relapse TB patients on ART during TB treatment</t>
  </si>
  <si>
    <t>Percentage of Key Populations reached with prevention programs- defined package of services</t>
  </si>
  <si>
    <t xml:space="preserve">Percentage of PWID reached with needle and syringe programs </t>
  </si>
  <si>
    <t xml:space="preserve">Percentage of PWID on opioid substitution therapy </t>
  </si>
  <si>
    <t>customized</t>
  </si>
  <si>
    <t>Priority modules for HIV: Prevention programs for general population</t>
  </si>
  <si>
    <t>Key Pop</t>
  </si>
  <si>
    <t>Please select…</t>
  </si>
  <si>
    <t>Modules</t>
  </si>
  <si>
    <t xml:space="preserve"> </t>
  </si>
  <si>
    <t>*will need corresponding translated tables with proper naming convention for drop-down cascade to work</t>
  </si>
  <si>
    <t>adults</t>
  </si>
  <si>
    <t>children</t>
  </si>
  <si>
    <t>pregnant women</t>
  </si>
  <si>
    <t>*tables will need to reflect translations</t>
  </si>
  <si>
    <t>TB.HIV collaborative interventions_TB screening among HIV patients</t>
  </si>
  <si>
    <t>general population</t>
  </si>
  <si>
    <t>TB.HIV collaborative interventions_TB patients with known HIV status</t>
  </si>
  <si>
    <t>TB.HIV collaborative interventions_HIV positive TB patients on ART</t>
  </si>
  <si>
    <r>
      <t xml:space="preserve">Prevention programs for </t>
    </r>
    <r>
      <rPr>
        <sz val="11"/>
        <color rgb="FFC00000"/>
        <rFont val="Calibri"/>
        <family val="2"/>
        <scheme val="minor"/>
      </rPr>
      <t>key populations_</t>
    </r>
    <r>
      <rPr>
        <sz val="11"/>
        <color theme="1"/>
        <rFont val="Calibri"/>
        <family val="2"/>
        <scheme val="minor"/>
      </rPr>
      <t>defined package of services</t>
    </r>
  </si>
  <si>
    <t>Prevention programs for key populations_defined package of services</t>
  </si>
  <si>
    <t>men who have sex with men (MSM)</t>
  </si>
  <si>
    <t>other vulnerable populations - please specify in the comments</t>
  </si>
  <si>
    <t>Prevention programs for PWID and their partners_Needle and syringe distribution</t>
  </si>
  <si>
    <t>people who inject drugs (PWID) and their partners</t>
  </si>
  <si>
    <t>Please read the Instructions sheet carefully before completing the programmatic gap tables.</t>
  </si>
  <si>
    <t>To complete this cover sheet, select from the drop-down lists the Geography and Applicant Type.</t>
  </si>
  <si>
    <t>Prevention programs for general population- male circumcision</t>
  </si>
  <si>
    <t>"HIV Tables" Tab</t>
  </si>
  <si>
    <t>"Condom gap tables" tab</t>
  </si>
  <si>
    <t>"Male circumcision gap table" Tab</t>
  </si>
  <si>
    <t>sex workers and their clients</t>
  </si>
  <si>
    <t xml:space="preserve">adolescents and youth, in and out of school </t>
  </si>
  <si>
    <t>Prevention programs for key populations_HIV testing</t>
  </si>
  <si>
    <t>adults and children</t>
  </si>
  <si>
    <r>
      <t xml:space="preserve">Prevention programs for </t>
    </r>
    <r>
      <rPr>
        <sz val="11"/>
        <color rgb="FFC00000"/>
        <rFont val="Calibri"/>
        <family val="2"/>
        <scheme val="minor"/>
      </rPr>
      <t>key populations_</t>
    </r>
    <r>
      <rPr>
        <sz val="11"/>
        <color theme="7"/>
        <rFont val="Calibri"/>
        <family val="2"/>
        <scheme val="minor"/>
      </rPr>
      <t>HIV testing</t>
    </r>
  </si>
  <si>
    <t xml:space="preserve">Number of medical male circumcisions performed </t>
  </si>
  <si>
    <t>Applicant</t>
  </si>
  <si>
    <t>Prevention programs for PWID and their partners_ OST and other drug dependence treatment for PWIDs</t>
  </si>
  <si>
    <t>Prevention programs for PWID and their partners_OST and other drug dependence treatment for PWIDs</t>
  </si>
  <si>
    <t>Percentage of people living with HIV currently receiving antiretroviral therapy</t>
  </si>
  <si>
    <t>This sheet contains a blank table in the case where the number of tables provided in the previous sheets is not sufficient, or if the applicant wishes to submit a table for a module/intervention that is not specified in the instructions.
This table is unprotected, therefore formulas in the cells can be changed if required. The table can also be copied if more than one is needed.</t>
  </si>
  <si>
    <t>A blank table can be found on the "Blank table" sheet in the case where the number of tables provided in the workbook is not sufficient, or if the applicant wishes to submit a table for a module/intervention that is not specified in the instructions below.</t>
  </si>
  <si>
    <r>
      <t xml:space="preserve">Number of condoms </t>
    </r>
    <r>
      <rPr>
        <sz val="11"/>
        <color theme="9" tint="-0.249977111117893"/>
        <rFont val="Calibri"/>
        <family val="2"/>
        <scheme val="minor"/>
      </rPr>
      <t xml:space="preserve">and lubricants </t>
    </r>
    <r>
      <rPr>
        <sz val="11"/>
        <color theme="1"/>
        <rFont val="Calibri"/>
        <family val="2"/>
        <scheme val="minor"/>
      </rPr>
      <t>distributed (male and female)</t>
    </r>
  </si>
  <si>
    <t>Treatment Care and Support_Differentiated ART Service Delivery</t>
  </si>
  <si>
    <t xml:space="preserve">Percentage of the key population that have received an HIV test during the reporting period and who know their results </t>
  </si>
  <si>
    <t>Number of condoms and lubricants distributed (male and female)</t>
  </si>
  <si>
    <t>Target Population</t>
  </si>
  <si>
    <t>Geography</t>
  </si>
  <si>
    <t>Please select your geography…</t>
  </si>
  <si>
    <t>Afghanistan</t>
  </si>
  <si>
    <t>Aland Islands</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</si>
  <si>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</si>
  <si>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</si>
  <si>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</si>
  <si>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</si>
  <si>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</si>
  <si>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</si>
  <si>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</si>
  <si>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</si>
  <si>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</si>
  <si>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</si>
  <si>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</si>
  <si>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</si>
  <si>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</si>
  <si>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</si>
  <si>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</si>
  <si>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</si>
  <si>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</si>
  <si>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</si>
  <si>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</si>
  <si>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</si>
  <si>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</si>
  <si>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</si>
  <si>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</si>
  <si>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t>
  </si>
  <si>
    <t>Bosnia and Herzegovina</t>
  </si>
  <si>
    <t>Botswana</t>
  </si>
  <si>
    <t>Brazil</t>
  </si>
  <si>
    <t>British Virgin Islands</t>
  </si>
  <si>
    <t>Brunei Darussalam</t>
  </si>
  <si>
    <t>Bulgaria</t>
  </si>
  <si>
    <t>Burkina Faso</t>
  </si>
  <si>
    <t>Burundi</t>
  </si>
  <si>
    <t>Cambodia</t>
  </si>
  <si>
    <t>Cameroon</t>
  </si>
  <si>
    <t>Canada</t>
  </si>
  <si>
    <t>Cape Verde</t>
  </si>
  <si>
    <t>Cayman Islands</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</si>
  <si>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</si>
  <si>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</si>
  <si>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</si>
  <si>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</si>
  <si>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</si>
  <si>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</si>
  <si>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</si>
  <si>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</si>
  <si>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</si>
  <si>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</si>
  <si>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</si>
  <si>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</si>
  <si>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</si>
  <si>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</si>
  <si>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</si>
  <si>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</si>
  <si>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</si>
  <si>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</si>
  <si>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</si>
  <si>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</si>
  <si>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</si>
  <si>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</si>
  <si>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</si>
  <si>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</si>
  <si>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</si>
  <si>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</si>
  <si>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Falkland Islands (Malvinas)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</si>
  <si>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</si>
  <si>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</si>
  <si>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</si>
  <si>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</si>
  <si>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</si>
  <si>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</si>
  <si>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</si>
  <si>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</si>
  <si>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</si>
  <si>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</si>
  <si>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</si>
  <si>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</si>
  <si>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</si>
  <si>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</si>
  <si>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</si>
  <si>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</si>
  <si>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</si>
  <si>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</si>
  <si>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</si>
  <si>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</si>
  <si>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</si>
  <si>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</si>
  <si>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Holy See</t>
  </si>
  <si>
    <t>Honduras</t>
  </si>
  <si>
    <t>Hong Kong</t>
  </si>
  <si>
    <t>Hungary</t>
  </si>
  <si>
    <t>Iceland</t>
  </si>
  <si>
    <t>India</t>
  </si>
  <si>
    <t>Indonesia</t>
  </si>
  <si>
    <t>Iran (Islamic Republic)</t>
  </si>
  <si>
    <t>Iraq</t>
  </si>
  <si>
    <t>Ireland</t>
  </si>
  <si>
    <t>Isle of Man</t>
  </si>
  <si>
    <t>Israel</t>
  </si>
  <si>
    <t>Italy</t>
  </si>
  <si>
    <t>Jamaica</t>
  </si>
  <si>
    <t>Japan</t>
  </si>
  <si>
    <t>Jersey</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</si>
  <si>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</si>
  <si>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</si>
  <si>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</si>
  <si>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</si>
  <si>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</si>
  <si>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</si>
  <si>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</si>
  <si>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</si>
  <si>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</si>
  <si>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</si>
  <si>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</si>
  <si>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</si>
  <si>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</si>
  <si>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</si>
  <si>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</si>
  <si>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</si>
  <si>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Macao</t>
  </si>
  <si>
    <t>Macedonia (Former Yugoslav Republic)</t>
  </si>
  <si>
    <t>Madagascar</t>
  </si>
  <si>
    <t>Malawi</t>
  </si>
  <si>
    <t>Malaysia</t>
  </si>
  <si>
    <t>Maldives</t>
  </si>
  <si>
    <t>Mali</t>
  </si>
  <si>
    <t>Malta</t>
  </si>
  <si>
    <t>Marshall Islands</t>
  </si>
  <si>
    <t>Martinique</t>
  </si>
  <si>
    <t>Mauritania</t>
  </si>
  <si>
    <t>Mauritius</t>
  </si>
  <si>
    <t>Mayotte</t>
  </si>
  <si>
    <t>Mexico</t>
  </si>
  <si>
    <t>Micronesia (Federated States)</t>
  </si>
  <si>
    <t>Moldova</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</si>
  <si>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</si>
  <si>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</si>
  <si>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</si>
  <si>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</si>
  <si>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</si>
  <si>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</si>
  <si>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</si>
  <si>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</si>
  <si>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</si>
  <si>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</si>
  <si>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</si>
  <si>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</si>
  <si>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</si>
  <si>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</si>
  <si>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</si>
  <si>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</si>
  <si>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</si>
  <si>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</si>
  <si>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</si>
  <si>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</si>
  <si>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</si>
  <si>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</si>
  <si>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</si>
  <si>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</si>
  <si>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</si>
  <si>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</si>
  <si>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</si>
  <si>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</si>
  <si>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</si>
  <si>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</si>
  <si>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</si>
  <si>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</si>
  <si>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</si>
  <si>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Réunion</t>
  </si>
  <si>
    <t>Romania</t>
  </si>
  <si>
    <t>Russian Federation</t>
  </si>
  <si>
    <t>Rwanda</t>
  </si>
  <si>
    <t>Saint Helena</t>
  </si>
  <si>
    <t>Saint Kitts and Nevis</t>
  </si>
  <si>
    <t>Saint Lucia</t>
  </si>
  <si>
    <t>Saint Pierre and Miquelon</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</si>
  <si>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</si>
  <si>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</si>
  <si>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</si>
  <si>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</si>
  <si>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</si>
  <si>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</si>
  <si>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</si>
  <si>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</si>
  <si>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</si>
  <si>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</si>
  <si>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</si>
  <si>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</si>
  <si>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</si>
  <si>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</si>
  <si>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</si>
  <si>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</si>
  <si>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</si>
  <si>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</si>
  <si>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</si>
  <si>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</si>
  <si>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Svalbard and Jan Mayen Islands</t>
  </si>
  <si>
    <t>Swaziland</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</si>
  <si>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</si>
  <si>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</si>
  <si>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</si>
  <si>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</si>
  <si>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</si>
  <si>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</si>
  <si>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</si>
  <si>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</si>
  <si>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</si>
  <si>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</si>
  <si>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</si>
  <si>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</si>
  <si>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</si>
  <si>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</si>
  <si>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</si>
  <si>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</si>
  <si>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</si>
  <si>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</si>
  <si>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</si>
  <si>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</si>
  <si>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</si>
  <si>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</si>
  <si>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Virgin Islands</t>
  </si>
  <si>
    <t>Uruguay</t>
  </si>
  <si>
    <t>Uzbekistan</t>
  </si>
  <si>
    <t>Vanuatu</t>
  </si>
  <si>
    <t>Venezuela</t>
  </si>
  <si>
    <t>Viet Nam</t>
  </si>
  <si>
    <t>Wallis and Futuna Islands</t>
  </si>
  <si>
    <t>Western Sahara</t>
  </si>
  <si>
    <t>Yemen</t>
  </si>
  <si>
    <t>Zambia</t>
  </si>
  <si>
    <t>Zanzibar</t>
  </si>
  <si>
    <t>Zimbabwe</t>
  </si>
  <si>
    <t>CCM</t>
  </si>
  <si>
    <t>non-CCM</t>
  </si>
  <si>
    <t>Africa</t>
  </si>
  <si>
    <t>Americas</t>
  </si>
  <si>
    <t>Asia</t>
  </si>
  <si>
    <t>Australia and New Zealand</t>
  </si>
  <si>
    <t>Bonaire, Sint Eustatius and Saba</t>
  </si>
  <si>
    <t>Caribbean</t>
  </si>
  <si>
    <t>Central America</t>
  </si>
  <si>
    <t>Central Asia</t>
  </si>
  <si>
    <t>Curacao</t>
  </si>
  <si>
    <t>Eastern Africa</t>
  </si>
  <si>
    <t>Eastern Asia</t>
  </si>
  <si>
    <t>Eastern Europe</t>
  </si>
  <si>
    <t>Europe</t>
  </si>
  <si>
    <t>Korea (Republic)</t>
  </si>
  <si>
    <t>Libya</t>
  </si>
  <si>
    <t>Melanesia</t>
  </si>
  <si>
    <t>Micronesia</t>
  </si>
  <si>
    <t>Middle Africa</t>
  </si>
  <si>
    <t>Northern Africa</t>
  </si>
  <si>
    <t>Northern America</t>
  </si>
  <si>
    <t>Northern Europe</t>
  </si>
  <si>
    <t>Oceania</t>
  </si>
  <si>
    <t>Palestine</t>
  </si>
  <si>
    <t>Polynesia</t>
  </si>
  <si>
    <t>Sint Maarten (Dutch part)</t>
  </si>
  <si>
    <t>South America</t>
  </si>
  <si>
    <t>South-Eastern Asia</t>
  </si>
  <si>
    <t>Southern Africa</t>
  </si>
  <si>
    <t>Southern Asia</t>
  </si>
  <si>
    <t>Southern Europe</t>
  </si>
  <si>
    <t>Western Africa</t>
  </si>
  <si>
    <t>Western Asia</t>
  </si>
  <si>
    <t>Western Europe</t>
  </si>
  <si>
    <t>World</t>
  </si>
  <si>
    <t>Czechia</t>
  </si>
  <si>
    <t>Country Target Already Covered by funding resource</t>
  </si>
  <si>
    <t>C1. Country target planned to be covered by domestic resources</t>
  </si>
  <si>
    <t>C2. Country target planned to be covered by external resources</t>
  </si>
  <si>
    <t>C3. Total Country target planned to be covered (C1+C2)</t>
  </si>
  <si>
    <t>Country Target Already Covered by type of condom</t>
  </si>
  <si>
    <t>C6. Total Country target planned to be covered (male+female) (C4+C5)</t>
  </si>
  <si>
    <t>D1. Expected annual gap in meeting the need- male condoms: B1 - C4</t>
  </si>
  <si>
    <t>G1. Remaining gap- male condoms: B1 - F1</t>
  </si>
  <si>
    <t>G2. Remaining gap- female condoms: B2 - F2</t>
  </si>
  <si>
    <t>D2. Expected annual gap in meeting the need- female condoms: B2 - C5</t>
  </si>
  <si>
    <t>Comprehensive prevention programs for PWIDs and their partners</t>
  </si>
  <si>
    <t xml:space="preserve">Number of needles and syringes distributed </t>
  </si>
  <si>
    <t>Needles and syringes to be distributed per person per year</t>
  </si>
  <si>
    <t>A. Total needles and syringes needed</t>
  </si>
  <si>
    <t>B. Country target- Needles and syringes to be distributed (from National Strategic Plan)</t>
  </si>
  <si>
    <t>G. Remaining gap-needles and syringes: B - F</t>
  </si>
  <si>
    <t>Percentage of the key population using PrEP in priority PrEP populations</t>
  </si>
  <si>
    <t>Prevention programs for key populations-PrEP</t>
  </si>
  <si>
    <t>"NSP gap table" Tab</t>
  </si>
  <si>
    <t>"PrEP gap table" Tab</t>
  </si>
  <si>
    <t>people in prisons and other closed settings</t>
  </si>
  <si>
    <t>Possible targets: Low ←100 ← Mid →200→High
Note that the levels required for the prevention of HCV are likely to be much higher than those proposed here.
This number should still be calculated even if data on the number of needles– syringes sold by pharmacies is not available.</t>
  </si>
  <si>
    <t xml:space="preserve">Tool to Set and Monitor Targets for HIV Prevention, Diagnosis, Treatment and Care for Key Populations, July 2015 (page 40-41)
http://apps.who.int/iris/bitstream/10665/177992/1/9789241508995_eng.pdf?ua=1&amp;ua=1 </t>
  </si>
  <si>
    <t>Please complete separate programmatic gap tables for 3-6 priority modules in the HIV funding request. The following list specifies possible modules and corresponding relevant interventions. Complete tables only for the interventions/indicators that are supported and for which funding is being requested. Refer to the "Modular Framework Handbook" for a list of all modules, interventions with accompanying descriptions, and indicators. 
For guidance when completing this programmatic gap table, please refer to the Global Fund HIV Information Note, wherein the apprporiate technical guidance documents are referenced. 
Priority Moduldes:
- Treatment, care and support
          -&gt; Differentiated ART Service Delivery
- TB/HIV
          -&gt; TB/HIV collaborative interventions
- PMTCT
          -&gt; Preventing vertical HIV transmission
- Prevention programs for general population
          -&gt; male circumcision
          -&gt; condoms distributed
- Prevention programs for key populations*
          -&gt; defined package of services 
          -&gt; HIV testing services
          -&gt; condoms distributed
         -&gt; PrEP
- Prevention programs for PWID and their partners
          -&gt; Needle and syringe programs
          -&gt; OST and other drug dependence treatment for PWIDs</t>
  </si>
  <si>
    <t xml:space="preserve">To begin completing each table, specify the desired priority module/intervention by selecting from the drop-down list provided next to the "Priority Module" line. The corresponding coverage indicator will then appear automatically. Blank cells highlighted in white require input. Cells highlighted in purple will then be filled automatically.
Once the module/intervention has been selected, specify the target population from the drop-down list provided next to the "Target Population" line.
For prevention related modules, complete a separate gap analysis table for each key population targeted by the program. For ART, it is encouraged to complete separate tables for adults and for children, however the option to complete in aggregate is also provided..
Most tables are to be completed on the "HIV Tables" tab; however, customized tables for male circumcision and condoms distributed can be found on separate tabs. Customization in these cases was necessary as the condoms gap table requests a break-down by male and female condoms, and both the condoms and male circumcision gap tables calculate the programmatic gap based on country target, not country need. For these tables, the Priority Module line has been pre-filled. However, for the condoms table, the "Key Population" line still requires input. Please fill only those that are relevant to the funding request. 
If submitting separate TB and HIV funding requests, gap analysis tables for TB/HIV interventions should be included in both the TB and HIV requests. In the case of a joint TB/HIV request, please complete the tables provided in the joint TB/HIV programmatic gap Excel file.
The following instructions provide detailed information on how to complete the gap table for each module. Note that the TB/HIV collaborative intervention has several coverage indicators and therefore separate tables are to be completed. Remember, complete tables for only 3-6 priority modules. </t>
  </si>
  <si>
    <t>Treatment, Care and Support- Differentiated ART Service Delivery (to be completed separately for adults and children)</t>
  </si>
  <si>
    <t>Coverage indicator: 
Percentage of people living with HIV currently receiving antiretroviral therapy</t>
  </si>
  <si>
    <t>Estimated population in need/at risk:
This refers to all adults and children living with HIV (based on GARPR definition for 2014 reporting)</t>
  </si>
  <si>
    <t>Country target:
1) Refers to NSP or any other latest agreed country target
2) "#" refers to the total number of people to be on antiretroviral therapy
3) "%" refers to the number of adults and children expected to be on antiretroviral therapy among all adults and children living with HIV</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</si>
  <si>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t>
  </si>
  <si>
    <t>Comments/Assumptions:
1) Specify the target area in case of sub-national coverage
2) Specify who are the other sources of funding
3) Provide the number eligible for ART under your national ART criteria guidelines and the current coverage based on these guidelines.  Please provide this for each disaggregation category as available (for example, for children and adults).</t>
  </si>
  <si>
    <t>PMTCT - Preventing vertical HIV transmission</t>
  </si>
  <si>
    <t>Coverage indicator: 
Percentage of HIV-positive pregnant women who received ART during pregnancy</t>
  </si>
  <si>
    <t>Coverage Indicator:
Proportion of people living with HIV in care (including PMTCT) who are screened for TB in HIV care or treatment settings</t>
  </si>
  <si>
    <t>Estimated population in need/at risk:
Refers to all adults and children in HIV care or treatment settings</t>
  </si>
  <si>
    <t>Country target:
1) refers to NSP or any other latest agreed country target
2) # refers to the number of adults and children in HIV care or treatment settings who are screened for TB
3) % refers to the percentage of adults and children enrolled in HIV care or treatment settings who had TB status assessed and recorded are screened for TB among all the adults and children enrolled in HIV care or treatment settings</t>
  </si>
  <si>
    <t>Coverage Indicator:
Proportion of registered new and relapse TB patients with documented HIV status</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</si>
  <si>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</si>
  <si>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</si>
  <si>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Estimated population in need/at risk:
Refers to the total number of expected HIV positive new and relapses TB patients registered in the period</t>
  </si>
  <si>
    <t>Country target:
1) refers to NSP or any latest agreed country target
2) # refers to the number of HIV positive new and relapse TB patients who receive ART
3) % refers to the percentage of HIV positive new and relapse TB patients who receive ART among the total of HIV positive new and relapse TB patients registered</t>
  </si>
  <si>
    <t>All "%" targets from rows C to G are based on numerical target in row B1 and B2</t>
  </si>
  <si>
    <t>Coverage indicator: 
Percentage of the key population reached with prevention programs- defined package of services</t>
  </si>
  <si>
    <t>Estimated population in need/ at risk:
Refers to estimated number of people in the specified key population</t>
  </si>
  <si>
    <t xml:space="preserve">Country target:
1)  Refers to NSP or any other latest agreed country target
2) "#" refers to the number of people in the specified key population expected to be reached by a defined package of prevention services
3) "%" refers to the percentage of people reached by a defined package of prevention services among the estimated number of people in the specified key population </t>
  </si>
  <si>
    <t xml:space="preserve">Coverage indicator: Percentage of the key population that have received an HIV test during the reporting period and who know their results </t>
  </si>
  <si>
    <t>Country target:
1)  Refers to NSP or any other latest agreed country target
2) "#" refers to the number of people in the specified key population expected to be tested for HIV in the specified year
3) "%" refers to the percentage of people to be tested for HIV among the estimated number of people in the specified key population in the specified year</t>
  </si>
  <si>
    <t>Prevention programs for PWID and their partners-  OST and other drug dependence treatment for PWIDs</t>
  </si>
  <si>
    <t>Coverage indicator: Percentage of PWID on opioid substitution therapy</t>
  </si>
  <si>
    <t>Coverage indicator: Percentage of the key population using PrEP in priority PrEP populations</t>
  </si>
  <si>
    <t>Estimated population in need/ at risk:
Refers to estimated number of people in the specified key population in the specified year. 
Provide data source/reference/assumptions used for estimating the population in need in the comments box.</t>
  </si>
  <si>
    <t>Country target:
1)  Refers to NSP or any other latest agreed country target
2) "#" refers to the number of people in the specified key population expected to receive PrEP in the specified year
3) "%" refers to the percentage of people to receive PrEP among the estimated number of people in the specified key population in the specified year</t>
  </si>
  <si>
    <t>Programmatic Gap:
The programmatic gap is automatically calculated based on country target (row B)</t>
  </si>
  <si>
    <t>Prevention programs for general population- condoms distributed</t>
  </si>
  <si>
    <t xml:space="preserve">Coverage indicator: Number of condoms distributed (male and female) </t>
  </si>
  <si>
    <t>Target population: This refers to the estimated number of people in the general population targeted for condom promotion and distribution</t>
  </si>
  <si>
    <t xml:space="preserve">Total number of condoms needed: 
This refers to the estimated number of condoms needed (male and female) as per national condom quantification exercise. The forecast could be based on a) historical programme data; b) logistics-based forecast and in cases where there is no data, population-based estimates multiplied by estimates of 'risky sex acts' (as per: http://www.unaids.org/sites/default/files/media_asset/condoms_guidancenote_en.pdf). </t>
  </si>
  <si>
    <t>Country target: 
1) Refers to NSP or any other latest agreed country target
2) # refers to the number of male and female condoms expected to be distributed by the program based on expected coverage of the general population</t>
  </si>
  <si>
    <t>Country Target Already Covered:
Country Target Already Covered is broken down first by funding resource type, followed by type of condom.
Resource type: Country target already covered is broken down into the target planned to be covered by domestic resources (line C1), and external resources (C2).National private sector investments are to be included under domestic sources. In cases where part of the target during the year is covered by a current Global Fund grant (that ends prior to the start of the new implementation period), it can be included in the external resources category. The total of these two is automatically generated in line C3. 
Condom type: Country target already covered is broken down by male condoms (C4), and female condoms (C5). The total of these two is automatically generated in line C6. If information for lines C1 and C2 are not available, fill only lines C4 and C5.</t>
  </si>
  <si>
    <t>Comments/Assumptions:
1) Specify forecast methodology used in comments box (row A1 and A2) 
2) Specify if estimate includes condoms needed for family planning, in addition to number required for HIV prevention programs (row A1 and A2)                                                                                                                                         
3) Specify what is the expected coverage of the general population - rows B1 and B2 and rows E1 and E2
4) Specify who are the other sources of funding</t>
  </si>
  <si>
    <t>Coverage indicator: Number of condoms and lubricants distributed (male and female)</t>
  </si>
  <si>
    <t xml:space="preserve">Target population: This refers to the estimated number of people in the specified key population in the country </t>
  </si>
  <si>
    <t xml:space="preserve">Total number of condoms needed: 
This refers to the estimated number of condoms needed (male and female). The forecast could be based on a) historical programme data; b) logistics-based forecast and in cases where there is no data, population-based estimates multiplied by estimates of 'risky sex acts' (as per: http://www.unaids.org/sites/default/files/media_asset/condoms_guidancenote_en.pdf) </t>
  </si>
  <si>
    <t>Country target: 
1) Refers to NSP or any other latest agreed country target
2) # refers to the number of male and female condoms expected to be distributed by the program based on expected coverage of key populations</t>
  </si>
  <si>
    <t>Comments/Assumptions:
1) Specify forecast methodology used in comments box (row A1 and A2)
2) Specify what is the expected coverage of key populations- rows B1 and B2 and rows E1 and E2
3) Specify who are the other sources of funding</t>
  </si>
  <si>
    <t>Prevention programs for general population- male circumcision: 
Required from the 16 priority countries with high HIV prevalence, low levels of male circumcision and generalized heterosexual HIV epidemics i.e. Botswana, Ethiopia, Central African Republic, Kenya, Lesotho, Malawi, Mozambique, Namibia, Rwanda, South Africa, South Sudan, Swaziland, Uganda, United Republic or Tanzania, Zambia and Zimbabwe.</t>
  </si>
  <si>
    <t>Coverage indicator: number of medical male circumcisions performed according to national standards</t>
  </si>
  <si>
    <t>Prevention programs for PWID and their partners-  Needle and syringe programs</t>
  </si>
  <si>
    <t xml:space="preserve">Coverage indicator: Number of needles and syringes distributed </t>
  </si>
  <si>
    <t xml:space="preserve">Needles and syringes to be distributed per person per year: 
Specify the number of needles and syringes planned to be distributed per person per year.
Refer to WHO guidance for further details: </t>
  </si>
  <si>
    <t>Total needles and syringes needed:
It refers to the estimated number of needles and syringes needed for distribution each year based on the needles and syringes needed per person per year.</t>
  </si>
  <si>
    <t xml:space="preserve">Country target:
1)  Refers to NSP or any other latest agreed country target
2) "#" refers to the number of needles and syringes planned to be distributed by the program each year based on expected coverage of people who inject drugs and the number of needles and syringes needed per person reached.  </t>
  </si>
  <si>
    <t>Afganistán</t>
  </si>
  <si>
    <t>Афганистан</t>
  </si>
  <si>
    <t>África</t>
  </si>
  <si>
    <t>Африка</t>
  </si>
  <si>
    <t>Åland, Islas</t>
  </si>
  <si>
    <t>Аландские острова</t>
  </si>
  <si>
    <t>Албания</t>
  </si>
  <si>
    <t>Argelia</t>
  </si>
  <si>
    <t>Алжир</t>
  </si>
  <si>
    <t>Samoa Americana</t>
  </si>
  <si>
    <t>Американское Самоа</t>
  </si>
  <si>
    <t>Américas</t>
  </si>
  <si>
    <t>Северная и Южная Америка</t>
  </si>
  <si>
    <t>Андорра</t>
  </si>
  <si>
    <t>Ангола</t>
  </si>
  <si>
    <t>Anguila</t>
  </si>
  <si>
    <t>Ангилья</t>
  </si>
  <si>
    <t>Antigua y Barbuda</t>
  </si>
  <si>
    <t>Антигуа и Барбуда</t>
  </si>
  <si>
    <t>Аргентина</t>
  </si>
  <si>
    <t>Армения</t>
  </si>
  <si>
    <t>Аруба</t>
  </si>
  <si>
    <t>Азия</t>
  </si>
  <si>
    <t>Австралия</t>
  </si>
  <si>
    <t>Australia y Nueva Zelanda</t>
  </si>
  <si>
    <t>Австралия и Новая Зеландия</t>
  </si>
  <si>
    <t>Австрия</t>
  </si>
  <si>
    <t>Azerbaiyán</t>
  </si>
  <si>
    <t>Азербайджан</t>
  </si>
  <si>
    <t>Bahamas (las)</t>
  </si>
  <si>
    <t>Багамы</t>
  </si>
  <si>
    <t>Bahrein</t>
  </si>
  <si>
    <t>Бахрейн</t>
  </si>
  <si>
    <t>Бангладеш</t>
  </si>
  <si>
    <t>Барбадос</t>
  </si>
  <si>
    <t>Belarús</t>
  </si>
  <si>
    <t>Белоруссия</t>
  </si>
  <si>
    <t>Bélgica</t>
  </si>
  <si>
    <t>Бельгия</t>
  </si>
  <si>
    <t>Belice</t>
  </si>
  <si>
    <t>Белиз</t>
  </si>
  <si>
    <t>Бенин</t>
  </si>
  <si>
    <t>Bermudas</t>
  </si>
  <si>
    <t>Бермуды</t>
  </si>
  <si>
    <t>Bhután</t>
  </si>
  <si>
    <t>Бутан</t>
  </si>
  <si>
    <t>Bolivia (Estado Plurinacional)</t>
  </si>
  <si>
    <t>Боливия</t>
  </si>
  <si>
    <t>Bonaire, San Eustaquio y Saba</t>
  </si>
  <si>
    <t>Бонэйр, Синт-Эстатиус и Саба</t>
  </si>
  <si>
    <t>Bosnia y Herzegovina</t>
  </si>
  <si>
    <t>Босния и Герцеговина</t>
  </si>
  <si>
    <t>Ботсвана</t>
  </si>
  <si>
    <t>Brasil</t>
  </si>
  <si>
    <t>Бразилия</t>
  </si>
  <si>
    <t>Islas Vírgenes británicas</t>
  </si>
  <si>
    <t>Британские Виргинские острова</t>
  </si>
  <si>
    <t>Бруней</t>
  </si>
  <si>
    <t>Болгария</t>
  </si>
  <si>
    <t>Буркина-Фасо</t>
  </si>
  <si>
    <t>Бурунди</t>
  </si>
  <si>
    <t>Camboya</t>
  </si>
  <si>
    <t>Камбоджа</t>
  </si>
  <si>
    <t>Camerún</t>
  </si>
  <si>
    <t>Камерун</t>
  </si>
  <si>
    <t>Canadá</t>
  </si>
  <si>
    <t>Канада</t>
  </si>
  <si>
    <t>Cabo Verde</t>
  </si>
  <si>
    <t>Кабо-Верде</t>
  </si>
  <si>
    <t>Caribe</t>
  </si>
  <si>
    <t>Карибы</t>
  </si>
  <si>
    <t>Islas Caimán</t>
  </si>
  <si>
    <t>Острова Кайман</t>
  </si>
  <si>
    <t>República Centroafricana</t>
  </si>
  <si>
    <t>Центральноафриканская Республика</t>
  </si>
  <si>
    <t>América central</t>
  </si>
  <si>
    <t>Центральная Америка</t>
  </si>
  <si>
    <t>Asia Central</t>
  </si>
  <si>
    <t>Средняя Азия</t>
  </si>
  <si>
    <t>Чад</t>
  </si>
  <si>
    <t>Чили</t>
  </si>
  <si>
    <t>Китай</t>
  </si>
  <si>
    <t>Колумбия</t>
  </si>
  <si>
    <t>Comoras</t>
  </si>
  <si>
    <t>Коморы</t>
  </si>
  <si>
    <t>Конго</t>
  </si>
  <si>
    <t>Congo (República Democrática)</t>
  </si>
  <si>
    <t>Конго (Демократическая Республика)</t>
  </si>
  <si>
    <t>Islas Cook</t>
  </si>
  <si>
    <t>Острова Кука</t>
  </si>
  <si>
    <t>Коста-Рика</t>
  </si>
  <si>
    <t>Кот-д’Ивуар</t>
  </si>
  <si>
    <t>Croacia</t>
  </si>
  <si>
    <t>Хорватия</t>
  </si>
  <si>
    <t>Куба</t>
  </si>
  <si>
    <t>Curaçao</t>
  </si>
  <si>
    <t>Кюрасао</t>
  </si>
  <si>
    <t>Chipre</t>
  </si>
  <si>
    <t>Кипр</t>
  </si>
  <si>
    <t>República Checa</t>
  </si>
  <si>
    <t>Чехия</t>
  </si>
  <si>
    <t>Dinamarca</t>
  </si>
  <si>
    <t>Дания</t>
  </si>
  <si>
    <t>Джибути</t>
  </si>
  <si>
    <t>Доминика</t>
  </si>
  <si>
    <t>República Dominicana</t>
  </si>
  <si>
    <t>Доминиканская Республика</t>
  </si>
  <si>
    <t>África Oriental</t>
  </si>
  <si>
    <t>Восточная Африка</t>
  </si>
  <si>
    <t>Asia Oriental</t>
  </si>
  <si>
    <t>Восточной Азии</t>
  </si>
  <si>
    <t>Europa Oriental</t>
  </si>
  <si>
    <t>Восточная Европа</t>
  </si>
  <si>
    <t>Эквадор</t>
  </si>
  <si>
    <t>Egipto</t>
  </si>
  <si>
    <t>Египет</t>
  </si>
  <si>
    <t>Сальвадор</t>
  </si>
  <si>
    <t>Guinea Ecuatorial</t>
  </si>
  <si>
    <t>Экваториальная Гвинея</t>
  </si>
  <si>
    <t>Эритрея</t>
  </si>
  <si>
    <t>Эстония</t>
  </si>
  <si>
    <t>Etiopía</t>
  </si>
  <si>
    <t>Эфиопия</t>
  </si>
  <si>
    <t>Europa</t>
  </si>
  <si>
    <t>Европа</t>
  </si>
  <si>
    <t>Islas Feroe</t>
  </si>
  <si>
    <t>Фареры</t>
  </si>
  <si>
    <t>Islas Malvinas (Falkland)</t>
  </si>
  <si>
    <t>Фолклендские острова</t>
  </si>
  <si>
    <t>Фиджи</t>
  </si>
  <si>
    <t>Finlandia</t>
  </si>
  <si>
    <t>Финляндия</t>
  </si>
  <si>
    <t>Francia</t>
  </si>
  <si>
    <t>Франция</t>
  </si>
  <si>
    <t>Guayana Francesa</t>
  </si>
  <si>
    <t>Гвиана</t>
  </si>
  <si>
    <t>Polinesia Francesa</t>
  </si>
  <si>
    <t>Французская Полинезия</t>
  </si>
  <si>
    <t>Gabón</t>
  </si>
  <si>
    <t>Габон</t>
  </si>
  <si>
    <t>Гамбия</t>
  </si>
  <si>
    <t>Грузия</t>
  </si>
  <si>
    <t>Alemania</t>
  </si>
  <si>
    <t>Германия</t>
  </si>
  <si>
    <t>Гана</t>
  </si>
  <si>
    <t>Гибралтар</t>
  </si>
  <si>
    <t>Grecia</t>
  </si>
  <si>
    <t>Греция</t>
  </si>
  <si>
    <t>Groenlandia</t>
  </si>
  <si>
    <t>Гренландия</t>
  </si>
  <si>
    <t>Granada</t>
  </si>
  <si>
    <t>Гренада</t>
  </si>
  <si>
    <t>Гваделупа</t>
  </si>
  <si>
    <t>Гуам</t>
  </si>
  <si>
    <t>Гватемала</t>
  </si>
  <si>
    <t>Гернси</t>
  </si>
  <si>
    <t>Гвинея</t>
  </si>
  <si>
    <t>Guinea Bissau</t>
  </si>
  <si>
    <t>Гвинея-Бисау</t>
  </si>
  <si>
    <t>Гайана</t>
  </si>
  <si>
    <t>Haití</t>
  </si>
  <si>
    <t>Гаити</t>
  </si>
  <si>
    <t>Santa Sede</t>
  </si>
  <si>
    <t>Ватикан</t>
  </si>
  <si>
    <t>Гондурас</t>
  </si>
  <si>
    <t>Гонконг</t>
  </si>
  <si>
    <t>Hungría</t>
  </si>
  <si>
    <t>Венгрия</t>
  </si>
  <si>
    <t>Islandia</t>
  </si>
  <si>
    <t>Исландия</t>
  </si>
  <si>
    <t>Индия</t>
  </si>
  <si>
    <t>Индонезия</t>
  </si>
  <si>
    <t>Irán (República Islámica)</t>
  </si>
  <si>
    <t>Иран</t>
  </si>
  <si>
    <t>Ирак</t>
  </si>
  <si>
    <t>Irlanda</t>
  </si>
  <si>
    <t>Ирландия</t>
  </si>
  <si>
    <t>Isla de Man</t>
  </si>
  <si>
    <t>Остров Мэн</t>
  </si>
  <si>
    <t>Израиль</t>
  </si>
  <si>
    <t>Italia</t>
  </si>
  <si>
    <t>Италия</t>
  </si>
  <si>
    <t>Ямайка</t>
  </si>
  <si>
    <t>Japón</t>
  </si>
  <si>
    <t>Япония</t>
  </si>
  <si>
    <t>Джерси</t>
  </si>
  <si>
    <t>Jordania</t>
  </si>
  <si>
    <t>Иордания</t>
  </si>
  <si>
    <t>Kazajstán</t>
  </si>
  <si>
    <t>Казахстан</t>
  </si>
  <si>
    <t>Кения</t>
  </si>
  <si>
    <t>Кирибати</t>
  </si>
  <si>
    <t>Corea (República Popular Democrática)</t>
  </si>
  <si>
    <t>Корея (Народно-Демократическая Республика)</t>
  </si>
  <si>
    <t>Corea (lRepública)</t>
  </si>
  <si>
    <t>Корея</t>
  </si>
  <si>
    <t xml:space="preserve">Косово </t>
  </si>
  <si>
    <t>Кувейт</t>
  </si>
  <si>
    <t>Kirguistán</t>
  </si>
  <si>
    <t>Киргизия</t>
  </si>
  <si>
    <t>Lao, (República Democrática Popular)</t>
  </si>
  <si>
    <t>Лаос</t>
  </si>
  <si>
    <t>Letonia</t>
  </si>
  <si>
    <t>Латвия</t>
  </si>
  <si>
    <t>Líbano</t>
  </si>
  <si>
    <t>Ливан</t>
  </si>
  <si>
    <t>Лесото</t>
  </si>
  <si>
    <t>Либерия</t>
  </si>
  <si>
    <t>Libia</t>
  </si>
  <si>
    <t>Ливия</t>
  </si>
  <si>
    <t>Лихтенштейн</t>
  </si>
  <si>
    <t>Lituania</t>
  </si>
  <si>
    <t>Литва</t>
  </si>
  <si>
    <t>Luxemburgo</t>
  </si>
  <si>
    <t>Люксембург</t>
  </si>
  <si>
    <t>Макао</t>
  </si>
  <si>
    <t>Macedonia (ex República Yugoslava)</t>
  </si>
  <si>
    <t>Македония</t>
  </si>
  <si>
    <t>Мадагаскар</t>
  </si>
  <si>
    <t>Малави</t>
  </si>
  <si>
    <t>Malasia</t>
  </si>
  <si>
    <t>Малайзия</t>
  </si>
  <si>
    <t>Maldivas</t>
  </si>
  <si>
    <t>Мальдивы</t>
  </si>
  <si>
    <t>Malí</t>
  </si>
  <si>
    <t>Мали</t>
  </si>
  <si>
    <t>Мальта</t>
  </si>
  <si>
    <t>Islas Marshall</t>
  </si>
  <si>
    <t>Маршалловы Острова</t>
  </si>
  <si>
    <t>Мартиника</t>
  </si>
  <si>
    <t>Мавритания</t>
  </si>
  <si>
    <t>Mauricio</t>
  </si>
  <si>
    <t>Маврикий</t>
  </si>
  <si>
    <t>Майотта</t>
  </si>
  <si>
    <t>Меланезия</t>
  </si>
  <si>
    <t>México</t>
  </si>
  <si>
    <t>Мексика</t>
  </si>
  <si>
    <t>Микронезия</t>
  </si>
  <si>
    <t>Micronesia (Estados Federados)</t>
  </si>
  <si>
    <t>África Central</t>
  </si>
  <si>
    <t>Центральная Африка</t>
  </si>
  <si>
    <t>Moldova (lRepública)</t>
  </si>
  <si>
    <t>Молдавия</t>
  </si>
  <si>
    <t>Mónaco</t>
  </si>
  <si>
    <t>Монако</t>
  </si>
  <si>
    <t>Монголия</t>
  </si>
  <si>
    <t>Черногория</t>
  </si>
  <si>
    <t>Монтсеррат</t>
  </si>
  <si>
    <t>Marruecos</t>
  </si>
  <si>
    <t>Марокко</t>
  </si>
  <si>
    <t>Мозамбик</t>
  </si>
  <si>
    <t>Мьянма</t>
  </si>
  <si>
    <t>Намибия</t>
  </si>
  <si>
    <t>Науру</t>
  </si>
  <si>
    <t>Непал</t>
  </si>
  <si>
    <t>Países Bajos</t>
  </si>
  <si>
    <t>Нидерланды</t>
  </si>
  <si>
    <t>Nueva Caledonia</t>
  </si>
  <si>
    <t>Новая Каледония</t>
  </si>
  <si>
    <t>Nueva Zelandia</t>
  </si>
  <si>
    <t>Новая Зеландия</t>
  </si>
  <si>
    <t>Никарагуа</t>
  </si>
  <si>
    <t>Níger</t>
  </si>
  <si>
    <t>Нигер</t>
  </si>
  <si>
    <t>Нигерия</t>
  </si>
  <si>
    <t>Ниуэ</t>
  </si>
  <si>
    <t>Isla Norfolk</t>
  </si>
  <si>
    <t>Остров Норфолк</t>
  </si>
  <si>
    <t>África del Norte</t>
  </si>
  <si>
    <t>Северная Африка</t>
  </si>
  <si>
    <t>América del Norte</t>
  </si>
  <si>
    <t>Северная Америка</t>
  </si>
  <si>
    <t>Europa del Norte</t>
  </si>
  <si>
    <t>Северная Европа</t>
  </si>
  <si>
    <t>Islas Marianas del Norte</t>
  </si>
  <si>
    <t>Северные Марианские Острова</t>
  </si>
  <si>
    <t>Noruega</t>
  </si>
  <si>
    <t>Норвегия</t>
  </si>
  <si>
    <t>Oceanía</t>
  </si>
  <si>
    <t>Океания</t>
  </si>
  <si>
    <t>Omán</t>
  </si>
  <si>
    <t>Оман</t>
  </si>
  <si>
    <t>Pakistán</t>
  </si>
  <si>
    <t>Пакистан</t>
  </si>
  <si>
    <t>Палау</t>
  </si>
  <si>
    <t>Palestina (Estado)</t>
  </si>
  <si>
    <t>Палестина (Государство)</t>
  </si>
  <si>
    <t>Panamá</t>
  </si>
  <si>
    <t>Панама</t>
  </si>
  <si>
    <t>Papua Nueva Guinea</t>
  </si>
  <si>
    <t>Папуа - Новая Гвинея</t>
  </si>
  <si>
    <t>Парагвай</t>
  </si>
  <si>
    <t>Perú</t>
  </si>
  <si>
    <t>Перу</t>
  </si>
  <si>
    <t>Filipinas</t>
  </si>
  <si>
    <t>Филиппины</t>
  </si>
  <si>
    <t>Острова Питкэрн</t>
  </si>
  <si>
    <t>Polonia</t>
  </si>
  <si>
    <t>Польша</t>
  </si>
  <si>
    <t>Polinesia</t>
  </si>
  <si>
    <t>Полинезия</t>
  </si>
  <si>
    <t>Португалия</t>
  </si>
  <si>
    <t>Пуэрто-Рико</t>
  </si>
  <si>
    <t>Катар</t>
  </si>
  <si>
    <t>Reunión</t>
  </si>
  <si>
    <t>Реюньон</t>
  </si>
  <si>
    <t>Rumania</t>
  </si>
  <si>
    <t>Румыния</t>
  </si>
  <si>
    <t>Rusia (Federación)</t>
  </si>
  <si>
    <t>Россия</t>
  </si>
  <si>
    <t>Руанда</t>
  </si>
  <si>
    <t>Santa Helena, Ascensión y Tristán de Acuña</t>
  </si>
  <si>
    <t>Острова Святой Елены, Вознесения и Тристан-да-Кунья</t>
  </si>
  <si>
    <t>Saint Kitts y Nevis</t>
  </si>
  <si>
    <t>Сент-Китс и Невис</t>
  </si>
  <si>
    <t>Santa Lucía</t>
  </si>
  <si>
    <t>Сент-Люсия</t>
  </si>
  <si>
    <t>San Pedro y Miquelón</t>
  </si>
  <si>
    <t>Сен-Пьер и Микелон</t>
  </si>
  <si>
    <t>San Vicente y las Granadinas</t>
  </si>
  <si>
    <t>Сент-Винсент и Гренадины</t>
  </si>
  <si>
    <t>Самоа</t>
  </si>
  <si>
    <t>Сан-Марино</t>
  </si>
  <si>
    <t>Santo Tomé y Príncipe</t>
  </si>
  <si>
    <t>Сан-Томе и Принсипи</t>
  </si>
  <si>
    <t>Arabia Saudita</t>
  </si>
  <si>
    <t>Саудовская Аравия</t>
  </si>
  <si>
    <t>Сенегал</t>
  </si>
  <si>
    <t>Сербия</t>
  </si>
  <si>
    <t>Сейшельские Острова</t>
  </si>
  <si>
    <t>Sierra leona</t>
  </si>
  <si>
    <t>Сьерра-Леоне</t>
  </si>
  <si>
    <t>Singapur</t>
  </si>
  <si>
    <t>Сингапур</t>
  </si>
  <si>
    <t>Sint Maarten (parte neerlandesa)</t>
  </si>
  <si>
    <t>Синт-Мартен</t>
  </si>
  <si>
    <t>Eslovaquia</t>
  </si>
  <si>
    <t>Словакия</t>
  </si>
  <si>
    <t>Eslovenia</t>
  </si>
  <si>
    <t>Словения</t>
  </si>
  <si>
    <t>Islas Salomón</t>
  </si>
  <si>
    <t>Соломоновы Острова</t>
  </si>
  <si>
    <t>Сомали</t>
  </si>
  <si>
    <t>Sudáfrica</t>
  </si>
  <si>
    <t>Южно-Африканская Республика</t>
  </si>
  <si>
    <t>Sudamerica</t>
  </si>
  <si>
    <t>Южная Америка</t>
  </si>
  <si>
    <t>Sudán del Sur</t>
  </si>
  <si>
    <t>Южный Судан</t>
  </si>
  <si>
    <t>Sudeste de Asia</t>
  </si>
  <si>
    <t>Юго-Восточной Азии</t>
  </si>
  <si>
    <t>África del Sur</t>
  </si>
  <si>
    <t>Южная Африка</t>
  </si>
  <si>
    <t>Asia del Sur</t>
  </si>
  <si>
    <t>Южной Азии</t>
  </si>
  <si>
    <t>Europa del Sur</t>
  </si>
  <si>
    <t>Южная Европа</t>
  </si>
  <si>
    <t>España</t>
  </si>
  <si>
    <t>Испания</t>
  </si>
  <si>
    <t>Шри-Ланка</t>
  </si>
  <si>
    <t>Sudán</t>
  </si>
  <si>
    <t>Судан</t>
  </si>
  <si>
    <t>Суринам</t>
  </si>
  <si>
    <t>Svalbard y Jan Mayen</t>
  </si>
  <si>
    <t>Шпицберген и Ян-Майен</t>
  </si>
  <si>
    <t>Swazilandia</t>
  </si>
  <si>
    <t>Свазиленд</t>
  </si>
  <si>
    <t>Suecia</t>
  </si>
  <si>
    <t>Швеция</t>
  </si>
  <si>
    <t>Suiza</t>
  </si>
  <si>
    <t>Швейцария</t>
  </si>
  <si>
    <t>Siria (República Árabe)</t>
  </si>
  <si>
    <t>Сирия</t>
  </si>
  <si>
    <t>Taiwán</t>
  </si>
  <si>
    <t>Тайвань</t>
  </si>
  <si>
    <t>Tayikistán</t>
  </si>
  <si>
    <t>Таджикистан</t>
  </si>
  <si>
    <t>Tanzania (República Unida)</t>
  </si>
  <si>
    <t>Танзания</t>
  </si>
  <si>
    <t>Tailandia</t>
  </si>
  <si>
    <t>Таиланд</t>
  </si>
  <si>
    <t>Восточный Тимор</t>
  </si>
  <si>
    <t>Того</t>
  </si>
  <si>
    <t>Токелау</t>
  </si>
  <si>
    <t>Тонга</t>
  </si>
  <si>
    <t>Trinidad y Tabago</t>
  </si>
  <si>
    <t>Тринидад и Тобаго</t>
  </si>
  <si>
    <t>Túnez</t>
  </si>
  <si>
    <t>Тунис</t>
  </si>
  <si>
    <t>Turquía</t>
  </si>
  <si>
    <t>Турция</t>
  </si>
  <si>
    <t>Turkmenistán</t>
  </si>
  <si>
    <t>Туркмения</t>
  </si>
  <si>
    <t>Islas Turcas y Caicos</t>
  </si>
  <si>
    <t>Тёркс и Кайкос</t>
  </si>
  <si>
    <t>Тувалу</t>
  </si>
  <si>
    <t>Уганда</t>
  </si>
  <si>
    <t>Ucrania</t>
  </si>
  <si>
    <t>Украина</t>
  </si>
  <si>
    <t>Emiratos Árabes Unidos</t>
  </si>
  <si>
    <t>Объединенные Арабские Эмираты</t>
  </si>
  <si>
    <t>Reino Unido de Gran Bretaña e Irlanda del Norte</t>
  </si>
  <si>
    <t>Великобритания</t>
  </si>
  <si>
    <t>Estados Unidos de América</t>
  </si>
  <si>
    <t>Соединённые Штаты Америки</t>
  </si>
  <si>
    <t>Islas Vírgenes (Estados Unidos)</t>
  </si>
  <si>
    <t>Виргинские Острова (США)</t>
  </si>
  <si>
    <t>Уругвай</t>
  </si>
  <si>
    <t>Uzbekistán</t>
  </si>
  <si>
    <t>Узбекистан</t>
  </si>
  <si>
    <t>Вануату</t>
  </si>
  <si>
    <t>Венесуэла</t>
  </si>
  <si>
    <t>Вьетнам</t>
  </si>
  <si>
    <t>Wallis y Futuna</t>
  </si>
  <si>
    <t>Уоллис и Футуна</t>
  </si>
  <si>
    <t>África Occidental</t>
  </si>
  <si>
    <t>Западная Африка</t>
  </si>
  <si>
    <t>Asia Occidental</t>
  </si>
  <si>
    <t>Западная Азия</t>
  </si>
  <si>
    <t>Europa Occidental</t>
  </si>
  <si>
    <t>Западная Европа</t>
  </si>
  <si>
    <t>Sahara Occidental</t>
  </si>
  <si>
    <t>Западная Сахара</t>
  </si>
  <si>
    <t>Mundo</t>
  </si>
  <si>
    <t>Мир</t>
  </si>
  <si>
    <t>Йемен</t>
  </si>
  <si>
    <t>Замбия</t>
  </si>
  <si>
    <t>Занзибар</t>
  </si>
  <si>
    <t>Зимбабве</t>
  </si>
  <si>
    <t>Key PopPrep</t>
  </si>
  <si>
    <t>F. Coverage from allocation amount and other resources: E + C</t>
  </si>
  <si>
    <r>
      <t xml:space="preserve">D. Expected annual gap in meeting the country </t>
    </r>
    <r>
      <rPr>
        <sz val="11"/>
        <color rgb="FFFF0000"/>
        <rFont val="Arial"/>
        <family val="2"/>
      </rPr>
      <t>target</t>
    </r>
    <r>
      <rPr>
        <sz val="11"/>
        <color theme="1"/>
        <rFont val="Arial"/>
        <family val="2"/>
      </rPr>
      <t>: B - C</t>
    </r>
  </si>
  <si>
    <t>Country Target Covered with the Allocation Amount</t>
  </si>
  <si>
    <t>All "%" targets from rows C to G are based on numerical target in row B.</t>
  </si>
  <si>
    <t>PrEP Programmatic Gap Table</t>
  </si>
  <si>
    <t>Prevention programs for general population</t>
  </si>
  <si>
    <t>C4. Country target planned to be covered (domestic+external resources)- male condoms</t>
  </si>
  <si>
    <t>C5. Country target planned to be covered (domestic+external resources)- female condoms</t>
  </si>
  <si>
    <t>Prevention programs for key populations</t>
  </si>
  <si>
    <t>HIV/AIDS Programmatic Gap Table - Condoms</t>
  </si>
  <si>
    <t>HIV/AIDS Programmatic Gap Table - Needle and syringe programs</t>
  </si>
  <si>
    <t>D. Expected annual gap in meeting the need- needles and syringes: 
B - C</t>
  </si>
  <si>
    <t>E. Targets to be financed by allocation amount- needles and syringes</t>
  </si>
  <si>
    <t>F. Coverage from allocation amount and other resources- needles and syringes:  E + C</t>
  </si>
  <si>
    <r>
      <rPr>
        <sz val="11"/>
        <color theme="1"/>
        <rFont val="Calibri"/>
        <family val="2"/>
      </rPr>
      <t>adultes</t>
    </r>
  </si>
  <si>
    <r>
      <rPr>
        <sz val="11"/>
        <color theme="1"/>
        <rFont val="Calibri"/>
        <family val="2"/>
      </rPr>
      <t>enfants</t>
    </r>
  </si>
  <si>
    <r>
      <rPr>
        <sz val="11"/>
        <color theme="1"/>
        <rFont val="Calibri"/>
        <family val="2"/>
      </rPr>
      <t>adultes et enfants</t>
    </r>
  </si>
  <si>
    <r>
      <rPr>
        <b/>
        <sz val="11"/>
        <color theme="1"/>
        <rFont val="Calibri"/>
        <family val="2"/>
      </rPr>
      <t>PTME</t>
    </r>
  </si>
  <si>
    <r>
      <rPr>
        <sz val="11"/>
        <color theme="1"/>
        <rFont val="Calibri"/>
        <family val="2"/>
      </rPr>
      <t>femmes enceintes</t>
    </r>
  </si>
  <si>
    <r>
      <rPr>
        <b/>
        <sz val="11"/>
        <color theme="1"/>
        <rFont val="Calibri"/>
        <family val="2"/>
      </rPr>
      <t>Interventions conjointes TB.VIH_Dépistage de la tuberculose chez les patients séropositifs au VIH</t>
    </r>
  </si>
  <si>
    <r>
      <rPr>
        <sz val="11"/>
        <color theme="1"/>
        <rFont val="Calibri"/>
        <family val="2"/>
      </rPr>
      <t>population générale</t>
    </r>
  </si>
  <si>
    <r>
      <rPr>
        <b/>
        <sz val="11"/>
        <color theme="1"/>
        <rFont val="Calibri"/>
        <family val="2"/>
      </rPr>
      <t>Interventions conjointes TB.VIH_Patients tuberculeux dont le statut sérologique vis-à-vis du VIH est connu</t>
    </r>
  </si>
  <si>
    <r>
      <rPr>
        <b/>
        <sz val="11"/>
        <color theme="1"/>
        <rFont val="Calibri"/>
        <family val="2"/>
      </rPr>
      <t>Interventions conjointes TB.VIH_Patients tuberculeux séropositifs au VIH sous TAR</t>
    </r>
  </si>
  <si>
    <r>
      <rPr>
        <b/>
        <sz val="11"/>
        <color theme="1"/>
        <rFont val="Calibri"/>
        <family val="2"/>
      </rPr>
      <t>Programmes de prévention pour les populations clés_Ensemble défini de services</t>
    </r>
  </si>
  <si>
    <r>
      <rPr>
        <sz val="11"/>
        <color theme="1"/>
        <rFont val="Calibri"/>
        <family val="2"/>
      </rPr>
      <t>hommes ayant des rapports sexuels avec des hommes (HSH)</t>
    </r>
  </si>
  <si>
    <r>
      <rPr>
        <sz val="11"/>
        <color theme="1"/>
        <rFont val="Calibri"/>
        <family val="2"/>
      </rPr>
      <t>professionnel(le)s du sexe et leurs clients</t>
    </r>
  </si>
  <si>
    <r>
      <rPr>
        <sz val="11"/>
        <color theme="1"/>
        <rFont val="Calibri"/>
        <family val="2"/>
      </rPr>
      <t>personnes transgenres (TG)</t>
    </r>
  </si>
  <si>
    <r>
      <rPr>
        <sz val="11"/>
        <color theme="1"/>
        <rFont val="Calibri"/>
        <family val="2"/>
      </rPr>
      <t>consommateurs de drogues injectables (CDI) et leurs partenaires</t>
    </r>
  </si>
  <si>
    <r>
      <rPr>
        <sz val="11"/>
        <color theme="1"/>
        <rFont val="Calibri"/>
        <family val="2"/>
      </rPr>
      <t xml:space="preserve">adolescents et jeunes, scolarisés ou non </t>
    </r>
  </si>
  <si>
    <r>
      <rPr>
        <sz val="11"/>
        <color theme="1"/>
        <rFont val="Calibri"/>
        <family val="2"/>
      </rPr>
      <t>autres populations vulnérables - à préciser dans les observations</t>
    </r>
  </si>
  <si>
    <r>
      <rPr>
        <b/>
        <sz val="11"/>
        <color theme="1"/>
        <rFont val="Calibri"/>
        <family val="2"/>
      </rPr>
      <t>Programmes de prévention pour les populations clés_Dépistage du VIH</t>
    </r>
  </si>
  <si>
    <r>
      <rPr>
        <b/>
        <sz val="11"/>
        <color theme="1"/>
        <rFont val="Calibri"/>
        <family val="2"/>
      </rPr>
      <t>Programmes de prévention pour les CDI et leurs partenaires_Distribution d'aiguilles et de seringues</t>
    </r>
  </si>
  <si>
    <r>
      <rPr>
        <b/>
        <sz val="11"/>
        <color theme="1"/>
        <rFont val="Calibri"/>
        <family val="2"/>
      </rPr>
      <t>Programmes de prévention pour les CDI et leurs partenaires_TSO et autres traitements contre la dépendance aux drogues pour les CDI</t>
    </r>
  </si>
  <si>
    <r>
      <rPr>
        <i/>
        <sz val="11"/>
        <color theme="1"/>
        <rFont val="Calibri"/>
        <family val="2"/>
      </rPr>
      <t>personnalisé</t>
    </r>
  </si>
  <si>
    <r>
      <rPr>
        <sz val="11"/>
        <color theme="1"/>
        <rFont val="Calibri"/>
        <family val="2"/>
      </rPr>
      <t>Modules prioritaires pour le VIH : Programmes de prévention pour la population générale</t>
    </r>
  </si>
  <si>
    <r>
      <rPr>
        <sz val="11"/>
        <color theme="1"/>
        <rFont val="Calibri"/>
        <family val="2"/>
      </rPr>
      <t xml:space="preserve">Programmes de prévention pour les </t>
    </r>
    <r>
      <rPr>
        <sz val="11"/>
        <color rgb="FFC00000"/>
        <rFont val="Calibri"/>
        <family val="2"/>
      </rPr>
      <t>populations clés</t>
    </r>
  </si>
  <si>
    <r>
      <rPr>
        <b/>
        <sz val="11"/>
        <color theme="1"/>
        <rFont val="Calibri"/>
        <family val="2"/>
      </rPr>
      <t>Pop. clés</t>
    </r>
  </si>
  <si>
    <r>
      <rPr>
        <sz val="11"/>
        <color theme="1"/>
        <rFont val="Calibri"/>
        <family val="2"/>
      </rPr>
      <t>Sélectionner…</t>
    </r>
  </si>
  <si>
    <r>
      <rPr>
        <b/>
        <sz val="11"/>
        <color theme="1"/>
        <rFont val="Calibri"/>
        <family val="2"/>
      </rPr>
      <t>PPrE pop. clés</t>
    </r>
  </si>
  <si>
    <r>
      <rPr>
        <sz val="11"/>
        <color theme="1"/>
        <rFont val="Calibri"/>
        <family val="2"/>
      </rPr>
      <t>PTME</t>
    </r>
  </si>
  <si>
    <r>
      <rPr>
        <sz val="11"/>
        <color theme="1"/>
        <rFont val="Calibri"/>
        <family val="2"/>
      </rPr>
      <t>Interventions conjointes TB.VIH_Dépistage de la tuberculose chez les patients séropositifs au VIH</t>
    </r>
  </si>
  <si>
    <r>
      <rPr>
        <sz val="11"/>
        <color theme="1"/>
        <rFont val="Calibri"/>
        <family val="2"/>
      </rPr>
      <t>Interventions conjointes TB.VIH_Patients tuberculeux séropositifs au VIH sous TAR</t>
    </r>
  </si>
  <si>
    <r>
      <rPr>
        <sz val="11"/>
        <color theme="1"/>
        <rFont val="Calibri"/>
        <family val="2"/>
      </rPr>
      <t xml:space="preserve">Programmes de prévention pour les </t>
    </r>
    <r>
      <rPr>
        <sz val="11"/>
        <color rgb="FFC00000"/>
        <rFont val="Calibri"/>
        <family val="2"/>
      </rPr>
      <t>populations clés_</t>
    </r>
    <r>
      <rPr>
        <sz val="11"/>
        <color rgb="FF8064A2"/>
        <rFont val="Calibri"/>
        <family val="2"/>
      </rPr>
      <t>Dépistage du VIH</t>
    </r>
  </si>
  <si>
    <r>
      <rPr>
        <sz val="11"/>
        <color theme="1"/>
        <rFont val="Calibri"/>
        <family val="2"/>
      </rPr>
      <t>Nombre de préservatifs distribués (masculins et féminins)</t>
    </r>
  </si>
  <si>
    <r>
      <rPr>
        <sz val="11"/>
        <color theme="1"/>
        <rFont val="Calibri"/>
        <family val="2"/>
      </rPr>
      <t xml:space="preserve">Nombre de préservatifs </t>
    </r>
    <r>
      <rPr>
        <sz val="11"/>
        <color rgb="FFF79646" tint="-0.249977111117893"/>
        <rFont val="Calibri"/>
        <family val="2"/>
      </rPr>
      <t xml:space="preserve">et de lubrifiants </t>
    </r>
    <r>
      <rPr>
        <sz val="11"/>
        <color theme="1"/>
        <rFont val="Calibri"/>
        <family val="2"/>
      </rPr>
      <t>distribués (masculins et féminins)</t>
    </r>
  </si>
  <si>
    <r>
      <rPr>
        <sz val="11"/>
        <color theme="1"/>
        <rFont val="Calibri"/>
        <family val="2"/>
      </rPr>
      <t>Proportion de personnes vivant avec le VIH prises en charge (PTME comprise) qui sont dépistées pour la tuberculose dans un service de prise en charge ou de traitement du VIH</t>
    </r>
  </si>
  <si>
    <r>
      <rPr>
        <sz val="11"/>
        <color theme="1"/>
        <rFont val="Calibri"/>
        <family val="2"/>
      </rPr>
      <t>Proportion de patients tuberculeux (nouveaux cas et récidives) séropositifs au VIH sous traitement antirétroviral pendant leur traitement antituberculeux</t>
    </r>
  </si>
  <si>
    <r>
      <rPr>
        <sz val="11"/>
        <color theme="1"/>
        <rFont val="Calibri"/>
        <family val="2"/>
      </rPr>
      <t xml:space="preserve">Pourcentage de personnes appartenant aux populations clés, qui ont effectué un test de dépistage du VIH pendant la période de communication de l'information et qui en connaissent le résultat </t>
    </r>
  </si>
  <si>
    <r>
      <rPr>
        <sz val="11"/>
        <color theme="1"/>
        <rFont val="Calibri"/>
        <family val="2"/>
      </rPr>
      <t xml:space="preserve">Pourcentage de consommateurs de drogues injectables bénéficiant de programmes de distribution d'aiguilles et de seringues </t>
    </r>
  </si>
  <si>
    <r>
      <rPr>
        <sz val="11"/>
        <color theme="1"/>
        <rFont val="Calibri"/>
        <family val="2"/>
      </rPr>
      <t xml:space="preserve">Pourcentage de consommateurs de drogues injectables suivant un traitement de substitution aux opiacés </t>
    </r>
  </si>
  <si>
    <r>
      <rPr>
        <sz val="11"/>
        <color theme="1"/>
        <rFont val="Calibri"/>
        <family val="2"/>
      </rPr>
      <t>Sélectionnez votre lieu géographique…</t>
    </r>
  </si>
  <si>
    <r>
      <rPr>
        <sz val="11"/>
        <color theme="1"/>
        <rFont val="Calibri"/>
        <family val="2"/>
      </rPr>
      <t>Afghanistan</t>
    </r>
  </si>
  <si>
    <r>
      <rPr>
        <sz val="11"/>
        <color theme="1"/>
        <rFont val="Calibri"/>
        <family val="2"/>
      </rPr>
      <t>Afrique</t>
    </r>
  </si>
  <si>
    <r>
      <rPr>
        <sz val="11"/>
        <color theme="1"/>
        <rFont val="Calibri"/>
        <family val="2"/>
      </rPr>
      <t>Îles Åland</t>
    </r>
  </si>
  <si>
    <r>
      <rPr>
        <sz val="11"/>
        <color theme="1"/>
        <rFont val="Calibri"/>
        <family val="2"/>
      </rPr>
      <t>Albanie</t>
    </r>
  </si>
  <si>
    <r>
      <rPr>
        <sz val="11"/>
        <color theme="1"/>
        <rFont val="Calibri"/>
        <family val="2"/>
      </rPr>
      <t>Algérie</t>
    </r>
  </si>
  <si>
    <r>
      <rPr>
        <sz val="11"/>
        <color theme="1"/>
        <rFont val="Calibri"/>
        <family val="2"/>
      </rPr>
      <t>Samoa américaines</t>
    </r>
  </si>
  <si>
    <r>
      <rPr>
        <sz val="11"/>
        <color theme="1"/>
        <rFont val="Calibri"/>
        <family val="2"/>
      </rPr>
      <t>Amériques</t>
    </r>
  </si>
  <si>
    <r>
      <rPr>
        <sz val="11"/>
        <color theme="1"/>
        <rFont val="Calibri"/>
        <family val="2"/>
      </rPr>
      <t>Andorre</t>
    </r>
  </si>
  <si>
    <r>
      <rPr>
        <sz val="11"/>
        <color theme="1"/>
        <rFont val="Calibri"/>
        <family val="2"/>
      </rPr>
      <t>Angola</t>
    </r>
  </si>
  <si>
    <r>
      <rPr>
        <sz val="11"/>
        <color theme="1"/>
        <rFont val="Calibri"/>
        <family val="2"/>
      </rPr>
      <t>Anguilla</t>
    </r>
  </si>
  <si>
    <r>
      <rPr>
        <sz val="11"/>
        <color theme="1"/>
        <rFont val="Calibri"/>
        <family val="2"/>
      </rPr>
      <t>Antigua-et-Barbuda</t>
    </r>
  </si>
  <si>
    <r>
      <rPr>
        <sz val="11"/>
        <color theme="1"/>
        <rFont val="Calibri"/>
        <family val="2"/>
      </rPr>
      <t>Argentine</t>
    </r>
  </si>
  <si>
    <r>
      <rPr>
        <sz val="11"/>
        <color theme="1"/>
        <rFont val="Calibri"/>
        <family val="2"/>
      </rPr>
      <t>Arménie</t>
    </r>
  </si>
  <si>
    <r>
      <rPr>
        <sz val="11"/>
        <color theme="1"/>
        <rFont val="Calibri"/>
        <family val="2"/>
      </rPr>
      <t>Aruba</t>
    </r>
  </si>
  <si>
    <r>
      <rPr>
        <sz val="11"/>
        <color theme="1"/>
        <rFont val="Calibri"/>
        <family val="2"/>
      </rPr>
      <t>Asie</t>
    </r>
  </si>
  <si>
    <r>
      <rPr>
        <sz val="11"/>
        <color theme="1"/>
        <rFont val="Calibri"/>
        <family val="2"/>
      </rPr>
      <t>Australie</t>
    </r>
  </si>
  <si>
    <r>
      <rPr>
        <sz val="11"/>
        <color theme="1"/>
        <rFont val="Calibri"/>
        <family val="2"/>
      </rPr>
      <t>Australie et Nouvelle-Zélande</t>
    </r>
  </si>
  <si>
    <r>
      <rPr>
        <sz val="11"/>
        <color theme="1"/>
        <rFont val="Calibri"/>
        <family val="2"/>
      </rPr>
      <t>Autriche</t>
    </r>
  </si>
  <si>
    <r>
      <rPr>
        <sz val="11"/>
        <color theme="1"/>
        <rFont val="Calibri"/>
        <family val="2"/>
      </rPr>
      <t>Azerbaïdjan</t>
    </r>
  </si>
  <si>
    <r>
      <rPr>
        <sz val="11"/>
        <color theme="1"/>
        <rFont val="Calibri"/>
        <family val="2"/>
      </rPr>
      <t>Bahamas</t>
    </r>
  </si>
  <si>
    <r>
      <rPr>
        <sz val="11"/>
        <color theme="1"/>
        <rFont val="Calibri"/>
        <family val="2"/>
      </rPr>
      <t>Bahreïn</t>
    </r>
  </si>
  <si>
    <r>
      <rPr>
        <sz val="11"/>
        <color theme="1"/>
        <rFont val="Calibri"/>
        <family val="2"/>
      </rPr>
      <t>Bangladesh</t>
    </r>
  </si>
  <si>
    <r>
      <rPr>
        <sz val="11"/>
        <color theme="1"/>
        <rFont val="Calibri"/>
        <family val="2"/>
      </rPr>
      <t>Barbade</t>
    </r>
  </si>
  <si>
    <r>
      <rPr>
        <sz val="11"/>
        <color theme="1"/>
        <rFont val="Calibri"/>
        <family val="2"/>
      </rPr>
      <t>Biélorussie</t>
    </r>
  </si>
  <si>
    <r>
      <rPr>
        <sz val="11"/>
        <color theme="1"/>
        <rFont val="Calibri"/>
        <family val="2"/>
      </rPr>
      <t>Belgique</t>
    </r>
  </si>
  <si>
    <r>
      <rPr>
        <sz val="11"/>
        <color theme="1"/>
        <rFont val="Calibri"/>
        <family val="2"/>
      </rPr>
      <t>Belize</t>
    </r>
  </si>
  <si>
    <r>
      <rPr>
        <sz val="11"/>
        <color theme="1"/>
        <rFont val="Calibri"/>
        <family val="2"/>
      </rPr>
      <t>Bénin</t>
    </r>
  </si>
  <si>
    <r>
      <rPr>
        <sz val="11"/>
        <color theme="1"/>
        <rFont val="Calibri"/>
        <family val="2"/>
      </rPr>
      <t>Bermudes</t>
    </r>
  </si>
  <si>
    <r>
      <rPr>
        <sz val="11"/>
        <color theme="1"/>
        <rFont val="Calibri"/>
        <family val="2"/>
      </rPr>
      <t>Bhoutan</t>
    </r>
  </si>
  <si>
    <r>
      <rPr>
        <sz val="11"/>
        <color theme="1"/>
        <rFont val="Calibri"/>
        <family val="2"/>
      </rPr>
      <t>Bolivie (État plurinational)</t>
    </r>
  </si>
  <si>
    <r>
      <rPr>
        <sz val="11"/>
        <color theme="1"/>
        <rFont val="Calibri"/>
        <family val="2"/>
      </rPr>
      <t>Bonaire, Saint-Eustache et Saba</t>
    </r>
  </si>
  <si>
    <r>
      <rPr>
        <sz val="11"/>
        <color theme="1"/>
        <rFont val="Calibri"/>
        <family val="2"/>
      </rPr>
      <t>Bosnie-Herzégovine</t>
    </r>
  </si>
  <si>
    <r>
      <rPr>
        <sz val="11"/>
        <color theme="1"/>
        <rFont val="Calibri"/>
        <family val="2"/>
      </rPr>
      <t>Botswana</t>
    </r>
  </si>
  <si>
    <r>
      <rPr>
        <sz val="11"/>
        <color theme="1"/>
        <rFont val="Calibri"/>
        <family val="2"/>
      </rPr>
      <t>Brésil</t>
    </r>
  </si>
  <si>
    <r>
      <rPr>
        <sz val="11"/>
        <color theme="1"/>
        <rFont val="Calibri"/>
        <family val="2"/>
      </rPr>
      <t>Îles Vierges britanniques</t>
    </r>
  </si>
  <si>
    <r>
      <rPr>
        <sz val="11"/>
        <color theme="1"/>
        <rFont val="Calibri"/>
        <family val="2"/>
      </rPr>
      <t>Brunei Darussalam</t>
    </r>
  </si>
  <si>
    <r>
      <rPr>
        <sz val="11"/>
        <color theme="1"/>
        <rFont val="Calibri"/>
        <family val="2"/>
      </rPr>
      <t>Bulgarie</t>
    </r>
  </si>
  <si>
    <r>
      <rPr>
        <sz val="11"/>
        <color theme="1"/>
        <rFont val="Calibri"/>
        <family val="2"/>
      </rPr>
      <t>Burkina Faso</t>
    </r>
  </si>
  <si>
    <r>
      <rPr>
        <sz val="11"/>
        <color theme="1"/>
        <rFont val="Calibri"/>
        <family val="2"/>
      </rPr>
      <t>Burundi</t>
    </r>
  </si>
  <si>
    <r>
      <rPr>
        <sz val="11"/>
        <color theme="1"/>
        <rFont val="Calibri"/>
        <family val="2"/>
      </rPr>
      <t>Cambodge</t>
    </r>
  </si>
  <si>
    <r>
      <rPr>
        <sz val="11"/>
        <color theme="1"/>
        <rFont val="Calibri"/>
        <family val="2"/>
      </rPr>
      <t>Cameroun</t>
    </r>
  </si>
  <si>
    <r>
      <rPr>
        <sz val="11"/>
        <color theme="1"/>
        <rFont val="Calibri"/>
        <family val="2"/>
      </rPr>
      <t>Canada</t>
    </r>
  </si>
  <si>
    <r>
      <rPr>
        <sz val="11"/>
        <color theme="1"/>
        <rFont val="Calibri"/>
        <family val="2"/>
      </rPr>
      <t>Cap-Vert</t>
    </r>
  </si>
  <si>
    <r>
      <rPr>
        <sz val="11"/>
        <color theme="1"/>
        <rFont val="Calibri"/>
        <family val="2"/>
      </rPr>
      <t>Caraïbes</t>
    </r>
  </si>
  <si>
    <r>
      <rPr>
        <sz val="11"/>
        <color theme="1"/>
        <rFont val="Calibri"/>
        <family val="2"/>
      </rPr>
      <t>Îles Caïman</t>
    </r>
  </si>
  <si>
    <r>
      <rPr>
        <sz val="11"/>
        <color theme="1"/>
        <rFont val="Calibri"/>
        <family val="2"/>
      </rPr>
      <t>République centrafricaine</t>
    </r>
  </si>
  <si>
    <r>
      <rPr>
        <sz val="11"/>
        <color theme="1"/>
        <rFont val="Calibri"/>
        <family val="2"/>
      </rPr>
      <t>Amérique centrale</t>
    </r>
  </si>
  <si>
    <r>
      <rPr>
        <sz val="11"/>
        <color theme="1"/>
        <rFont val="Calibri"/>
        <family val="2"/>
      </rPr>
      <t>Asie centrale</t>
    </r>
  </si>
  <si>
    <r>
      <rPr>
        <sz val="11"/>
        <color theme="1"/>
        <rFont val="Calibri"/>
        <family val="2"/>
      </rPr>
      <t>Tchad</t>
    </r>
  </si>
  <si>
    <r>
      <rPr>
        <sz val="11"/>
        <color theme="1"/>
        <rFont val="Calibri"/>
        <family val="2"/>
      </rPr>
      <t>Chili</t>
    </r>
  </si>
  <si>
    <r>
      <rPr>
        <sz val="11"/>
        <color theme="1"/>
        <rFont val="Calibri"/>
        <family val="2"/>
      </rPr>
      <t>Chine</t>
    </r>
  </si>
  <si>
    <r>
      <rPr>
        <sz val="11"/>
        <color theme="1"/>
        <rFont val="Calibri"/>
        <family val="2"/>
      </rPr>
      <t>Colombie</t>
    </r>
  </si>
  <si>
    <r>
      <rPr>
        <sz val="11"/>
        <color theme="1"/>
        <rFont val="Calibri"/>
        <family val="2"/>
      </rPr>
      <t>Comores</t>
    </r>
  </si>
  <si>
    <r>
      <rPr>
        <sz val="11"/>
        <color theme="1"/>
        <rFont val="Calibri"/>
        <family val="2"/>
      </rPr>
      <t>Congo</t>
    </r>
  </si>
  <si>
    <r>
      <rPr>
        <sz val="11"/>
        <color theme="1"/>
        <rFont val="Calibri"/>
        <family val="2"/>
      </rPr>
      <t>Congo (République démocratique)</t>
    </r>
  </si>
  <si>
    <r>
      <rPr>
        <sz val="11"/>
        <color theme="1"/>
        <rFont val="Calibri"/>
        <family val="2"/>
      </rPr>
      <t>Îles Cook</t>
    </r>
  </si>
  <si>
    <r>
      <rPr>
        <sz val="11"/>
        <color theme="1"/>
        <rFont val="Calibri"/>
        <family val="2"/>
      </rPr>
      <t>Costa Rica</t>
    </r>
  </si>
  <si>
    <r>
      <rPr>
        <sz val="11"/>
        <color theme="1"/>
        <rFont val="Calibri"/>
        <family val="2"/>
      </rPr>
      <t>Côte d'Ivoire</t>
    </r>
  </si>
  <si>
    <r>
      <rPr>
        <sz val="11"/>
        <color theme="1"/>
        <rFont val="Calibri"/>
        <family val="2"/>
      </rPr>
      <t>Croatie</t>
    </r>
  </si>
  <si>
    <r>
      <rPr>
        <sz val="11"/>
        <color theme="1"/>
        <rFont val="Calibri"/>
        <family val="2"/>
      </rPr>
      <t>Cuba</t>
    </r>
  </si>
  <si>
    <r>
      <rPr>
        <sz val="11"/>
        <color theme="1"/>
        <rFont val="Calibri"/>
        <family val="2"/>
      </rPr>
      <t>Curaçao</t>
    </r>
  </si>
  <si>
    <r>
      <rPr>
        <sz val="11"/>
        <color theme="1"/>
        <rFont val="Calibri"/>
        <family val="2"/>
      </rPr>
      <t>Chypre</t>
    </r>
  </si>
  <si>
    <r>
      <rPr>
        <sz val="11"/>
        <color theme="1"/>
        <rFont val="Calibri"/>
        <family val="2"/>
      </rPr>
      <t>République tchèque</t>
    </r>
  </si>
  <si>
    <r>
      <rPr>
        <sz val="11"/>
        <color theme="1"/>
        <rFont val="Calibri"/>
        <family val="2"/>
      </rPr>
      <t>Danemark</t>
    </r>
  </si>
  <si>
    <r>
      <rPr>
        <sz val="11"/>
        <color theme="1"/>
        <rFont val="Calibri"/>
        <family val="2"/>
      </rPr>
      <t>Djibouti</t>
    </r>
  </si>
  <si>
    <r>
      <rPr>
        <sz val="11"/>
        <color theme="1"/>
        <rFont val="Calibri"/>
        <family val="2"/>
      </rPr>
      <t>Dominique</t>
    </r>
  </si>
  <si>
    <r>
      <rPr>
        <sz val="11"/>
        <color theme="1"/>
        <rFont val="Calibri"/>
        <family val="2"/>
      </rPr>
      <t>République dominicaine</t>
    </r>
  </si>
  <si>
    <r>
      <rPr>
        <sz val="11"/>
        <color theme="1"/>
        <rFont val="Calibri"/>
        <family val="2"/>
      </rPr>
      <t>Afrique orientale</t>
    </r>
  </si>
  <si>
    <r>
      <rPr>
        <sz val="11"/>
        <color theme="1"/>
        <rFont val="Calibri"/>
        <family val="2"/>
      </rPr>
      <t>Asie orientale</t>
    </r>
  </si>
  <si>
    <r>
      <rPr>
        <sz val="11"/>
        <color theme="1"/>
        <rFont val="Calibri"/>
        <family val="2"/>
      </rPr>
      <t>Europe orientale</t>
    </r>
  </si>
  <si>
    <r>
      <rPr>
        <sz val="11"/>
        <color theme="1"/>
        <rFont val="Calibri"/>
        <family val="2"/>
      </rPr>
      <t>Équateur</t>
    </r>
  </si>
  <si>
    <r>
      <rPr>
        <sz val="11"/>
        <color theme="1"/>
        <rFont val="Calibri"/>
        <family val="2"/>
      </rPr>
      <t>Égypte</t>
    </r>
  </si>
  <si>
    <r>
      <rPr>
        <sz val="11"/>
        <color theme="1"/>
        <rFont val="Calibri"/>
        <family val="2"/>
      </rPr>
      <t>Salvador</t>
    </r>
  </si>
  <si>
    <r>
      <rPr>
        <sz val="11"/>
        <color theme="1"/>
        <rFont val="Calibri"/>
        <family val="2"/>
      </rPr>
      <t>Guinée équatoriale</t>
    </r>
  </si>
  <si>
    <r>
      <rPr>
        <sz val="11"/>
        <color theme="1"/>
        <rFont val="Calibri"/>
        <family val="2"/>
      </rPr>
      <t>Érythrée</t>
    </r>
  </si>
  <si>
    <r>
      <rPr>
        <sz val="11"/>
        <color theme="1"/>
        <rFont val="Calibri"/>
        <family val="2"/>
      </rPr>
      <t>Estonie</t>
    </r>
  </si>
  <si>
    <r>
      <rPr>
        <sz val="11"/>
        <color theme="1"/>
        <rFont val="Calibri"/>
        <family val="2"/>
      </rPr>
      <t>Éthiopie</t>
    </r>
  </si>
  <si>
    <r>
      <rPr>
        <sz val="11"/>
        <color theme="1"/>
        <rFont val="Calibri"/>
        <family val="2"/>
      </rPr>
      <t>Europe</t>
    </r>
  </si>
  <si>
    <r>
      <rPr>
        <sz val="11"/>
        <color theme="1"/>
        <rFont val="Calibri"/>
        <family val="2"/>
      </rPr>
      <t>Îles Féroé</t>
    </r>
  </si>
  <si>
    <r>
      <rPr>
        <sz val="11"/>
        <color theme="1"/>
        <rFont val="Calibri"/>
        <family val="2"/>
      </rPr>
      <t>Malouines (Falkland)</t>
    </r>
  </si>
  <si>
    <r>
      <rPr>
        <sz val="11"/>
        <color theme="1"/>
        <rFont val="Calibri"/>
        <family val="2"/>
      </rPr>
      <t>Fidji</t>
    </r>
  </si>
  <si>
    <r>
      <rPr>
        <sz val="11"/>
        <color theme="1"/>
        <rFont val="Calibri"/>
        <family val="2"/>
      </rPr>
      <t>Finlande</t>
    </r>
  </si>
  <si>
    <r>
      <rPr>
        <sz val="11"/>
        <color theme="1"/>
        <rFont val="Calibri"/>
        <family val="2"/>
      </rPr>
      <t>France</t>
    </r>
  </si>
  <si>
    <r>
      <rPr>
        <sz val="11"/>
        <color theme="1"/>
        <rFont val="Calibri"/>
        <family val="2"/>
      </rPr>
      <t>Guyane française</t>
    </r>
  </si>
  <si>
    <r>
      <rPr>
        <sz val="11"/>
        <color theme="1"/>
        <rFont val="Calibri"/>
        <family val="2"/>
      </rPr>
      <t>Polynésie française</t>
    </r>
  </si>
  <si>
    <r>
      <rPr>
        <sz val="11"/>
        <color theme="1"/>
        <rFont val="Calibri"/>
        <family val="2"/>
      </rPr>
      <t>Gabon</t>
    </r>
  </si>
  <si>
    <r>
      <rPr>
        <sz val="11"/>
        <color theme="1"/>
        <rFont val="Calibri"/>
        <family val="2"/>
      </rPr>
      <t>Gambie</t>
    </r>
  </si>
  <si>
    <r>
      <rPr>
        <sz val="11"/>
        <color theme="1"/>
        <rFont val="Calibri"/>
        <family val="2"/>
      </rPr>
      <t>Géorgie</t>
    </r>
  </si>
  <si>
    <r>
      <rPr>
        <sz val="11"/>
        <color theme="1"/>
        <rFont val="Calibri"/>
        <family val="2"/>
      </rPr>
      <t>Allemagne</t>
    </r>
  </si>
  <si>
    <r>
      <rPr>
        <sz val="11"/>
        <color theme="1"/>
        <rFont val="Calibri"/>
        <family val="2"/>
      </rPr>
      <t>Ghana</t>
    </r>
  </si>
  <si>
    <r>
      <rPr>
        <sz val="11"/>
        <color theme="1"/>
        <rFont val="Calibri"/>
        <family val="2"/>
      </rPr>
      <t>Gibraltar</t>
    </r>
  </si>
  <si>
    <r>
      <rPr>
        <sz val="11"/>
        <color theme="1"/>
        <rFont val="Calibri"/>
        <family val="2"/>
      </rPr>
      <t>Grèce</t>
    </r>
  </si>
  <si>
    <r>
      <rPr>
        <sz val="11"/>
        <color theme="1"/>
        <rFont val="Calibri"/>
        <family val="2"/>
      </rPr>
      <t>Groenland</t>
    </r>
  </si>
  <si>
    <r>
      <rPr>
        <sz val="11"/>
        <color theme="1"/>
        <rFont val="Calibri"/>
        <family val="2"/>
      </rPr>
      <t>Grenade</t>
    </r>
  </si>
  <si>
    <r>
      <rPr>
        <sz val="11"/>
        <color theme="1"/>
        <rFont val="Calibri"/>
        <family val="2"/>
      </rPr>
      <t>Guadeloupe</t>
    </r>
  </si>
  <si>
    <r>
      <rPr>
        <sz val="11"/>
        <color theme="1"/>
        <rFont val="Calibri"/>
        <family val="2"/>
      </rPr>
      <t>Guam</t>
    </r>
  </si>
  <si>
    <r>
      <rPr>
        <sz val="11"/>
        <color theme="1"/>
        <rFont val="Calibri"/>
        <family val="2"/>
      </rPr>
      <t>Guatemala</t>
    </r>
  </si>
  <si>
    <r>
      <rPr>
        <sz val="11"/>
        <color theme="1"/>
        <rFont val="Calibri"/>
        <family val="2"/>
      </rPr>
      <t>Guernesey</t>
    </r>
  </si>
  <si>
    <r>
      <rPr>
        <sz val="11"/>
        <color theme="1"/>
        <rFont val="Calibri"/>
        <family val="2"/>
      </rPr>
      <t>Guinée</t>
    </r>
  </si>
  <si>
    <r>
      <rPr>
        <sz val="11"/>
        <color theme="1"/>
        <rFont val="Calibri"/>
        <family val="2"/>
      </rPr>
      <t>Guinée-Bissau</t>
    </r>
  </si>
  <si>
    <r>
      <rPr>
        <sz val="11"/>
        <color theme="1"/>
        <rFont val="Calibri"/>
        <family val="2"/>
      </rPr>
      <t>Guyana</t>
    </r>
  </si>
  <si>
    <r>
      <rPr>
        <sz val="11"/>
        <color theme="1"/>
        <rFont val="Calibri"/>
        <family val="2"/>
      </rPr>
      <t>Haïti</t>
    </r>
  </si>
  <si>
    <r>
      <rPr>
        <sz val="11"/>
        <color theme="1"/>
        <rFont val="Calibri"/>
        <family val="2"/>
      </rPr>
      <t>Saint-Siège (Vatican)</t>
    </r>
  </si>
  <si>
    <r>
      <rPr>
        <sz val="11"/>
        <color theme="1"/>
        <rFont val="Calibri"/>
        <family val="2"/>
      </rPr>
      <t>Honduras</t>
    </r>
  </si>
  <si>
    <r>
      <rPr>
        <sz val="11"/>
        <color theme="1"/>
        <rFont val="Calibri"/>
        <family val="2"/>
      </rPr>
      <t>Hong Kong</t>
    </r>
  </si>
  <si>
    <r>
      <rPr>
        <sz val="11"/>
        <color theme="1"/>
        <rFont val="Calibri"/>
        <family val="2"/>
      </rPr>
      <t>Hongrie</t>
    </r>
  </si>
  <si>
    <r>
      <rPr>
        <sz val="11"/>
        <color theme="1"/>
        <rFont val="Calibri"/>
        <family val="2"/>
      </rPr>
      <t>Islande</t>
    </r>
  </si>
  <si>
    <r>
      <rPr>
        <sz val="11"/>
        <color theme="1"/>
        <rFont val="Calibri"/>
        <family val="2"/>
      </rPr>
      <t>Inde</t>
    </r>
  </si>
  <si>
    <r>
      <rPr>
        <sz val="11"/>
        <color theme="1"/>
        <rFont val="Calibri"/>
        <family val="2"/>
      </rPr>
      <t>Indonésie</t>
    </r>
  </si>
  <si>
    <r>
      <rPr>
        <sz val="11"/>
        <color theme="1"/>
        <rFont val="Calibri"/>
        <family val="2"/>
      </rPr>
      <t>Iran</t>
    </r>
  </si>
  <si>
    <r>
      <rPr>
        <sz val="11"/>
        <color theme="1"/>
        <rFont val="Calibri"/>
        <family val="2"/>
      </rPr>
      <t>Irak</t>
    </r>
  </si>
  <si>
    <r>
      <rPr>
        <sz val="11"/>
        <color theme="1"/>
        <rFont val="Calibri"/>
        <family val="2"/>
      </rPr>
      <t>Irlande</t>
    </r>
  </si>
  <si>
    <r>
      <rPr>
        <sz val="11"/>
        <color theme="1"/>
        <rFont val="Calibri"/>
        <family val="2"/>
      </rPr>
      <t>Île de Man</t>
    </r>
  </si>
  <si>
    <r>
      <rPr>
        <sz val="11"/>
        <color theme="1"/>
        <rFont val="Calibri"/>
        <family val="2"/>
      </rPr>
      <t>Israël</t>
    </r>
  </si>
  <si>
    <r>
      <rPr>
        <sz val="11"/>
        <color theme="1"/>
        <rFont val="Calibri"/>
        <family val="2"/>
      </rPr>
      <t>Italie</t>
    </r>
  </si>
  <si>
    <r>
      <rPr>
        <sz val="11"/>
        <color theme="1"/>
        <rFont val="Calibri"/>
        <family val="2"/>
      </rPr>
      <t>Jamaïque</t>
    </r>
  </si>
  <si>
    <r>
      <rPr>
        <sz val="11"/>
        <color theme="1"/>
        <rFont val="Calibri"/>
        <family val="2"/>
      </rPr>
      <t>Japon</t>
    </r>
  </si>
  <si>
    <r>
      <rPr>
        <sz val="11"/>
        <color theme="1"/>
        <rFont val="Calibri"/>
        <family val="2"/>
      </rPr>
      <t>Jersey</t>
    </r>
  </si>
  <si>
    <r>
      <rPr>
        <sz val="11"/>
        <color theme="1"/>
        <rFont val="Calibri"/>
        <family val="2"/>
      </rPr>
      <t>Jordanie</t>
    </r>
  </si>
  <si>
    <r>
      <rPr>
        <sz val="11"/>
        <color theme="1"/>
        <rFont val="Calibri"/>
        <family val="2"/>
      </rPr>
      <t>Kazakhstan</t>
    </r>
  </si>
  <si>
    <r>
      <rPr>
        <sz val="11"/>
        <color theme="1"/>
        <rFont val="Calibri"/>
        <family val="2"/>
      </rPr>
      <t>Kenya</t>
    </r>
  </si>
  <si>
    <r>
      <rPr>
        <sz val="11"/>
        <color theme="1"/>
        <rFont val="Calibri"/>
        <family val="2"/>
      </rPr>
      <t>Kiribati</t>
    </r>
  </si>
  <si>
    <r>
      <rPr>
        <sz val="11"/>
        <color theme="1"/>
        <rFont val="Calibri"/>
        <family val="2"/>
      </rPr>
      <t>Corée du Nord</t>
    </r>
  </si>
  <si>
    <r>
      <rPr>
        <sz val="11"/>
        <color theme="1"/>
        <rFont val="Calibri"/>
        <family val="2"/>
      </rPr>
      <t>Corée du Sud</t>
    </r>
  </si>
  <si>
    <r>
      <rPr>
        <sz val="11"/>
        <color theme="1"/>
        <rFont val="Calibri"/>
        <family val="2"/>
      </rPr>
      <t>Kosovo</t>
    </r>
  </si>
  <si>
    <r>
      <rPr>
        <sz val="11"/>
        <color theme="1"/>
        <rFont val="Calibri"/>
        <family val="2"/>
      </rPr>
      <t>Koweït</t>
    </r>
  </si>
  <si>
    <r>
      <rPr>
        <sz val="11"/>
        <color theme="1"/>
        <rFont val="Calibri"/>
        <family val="2"/>
      </rPr>
      <t>Kirghizistan</t>
    </r>
  </si>
  <si>
    <r>
      <rPr>
        <sz val="11"/>
        <color theme="1"/>
        <rFont val="Calibri"/>
        <family val="2"/>
      </rPr>
      <t>Laos</t>
    </r>
  </si>
  <si>
    <r>
      <rPr>
        <sz val="11"/>
        <color theme="1"/>
        <rFont val="Calibri"/>
        <family val="2"/>
      </rPr>
      <t>Lettonie</t>
    </r>
  </si>
  <si>
    <r>
      <rPr>
        <sz val="11"/>
        <color theme="1"/>
        <rFont val="Calibri"/>
        <family val="2"/>
      </rPr>
      <t>Liban</t>
    </r>
  </si>
  <si>
    <r>
      <rPr>
        <sz val="11"/>
        <color theme="1"/>
        <rFont val="Calibri"/>
        <family val="2"/>
      </rPr>
      <t>Lesotho</t>
    </r>
  </si>
  <si>
    <r>
      <rPr>
        <sz val="11"/>
        <color theme="1"/>
        <rFont val="Calibri"/>
        <family val="2"/>
      </rPr>
      <t>Liberia</t>
    </r>
  </si>
  <si>
    <r>
      <rPr>
        <sz val="11"/>
        <color theme="1"/>
        <rFont val="Calibri"/>
        <family val="2"/>
      </rPr>
      <t>Libye</t>
    </r>
  </si>
  <si>
    <r>
      <rPr>
        <sz val="11"/>
        <color theme="1"/>
        <rFont val="Calibri"/>
        <family val="2"/>
      </rPr>
      <t>Liechtenstein</t>
    </r>
  </si>
  <si>
    <r>
      <rPr>
        <sz val="11"/>
        <color theme="1"/>
        <rFont val="Calibri"/>
        <family val="2"/>
      </rPr>
      <t>Lituanie</t>
    </r>
  </si>
  <si>
    <r>
      <rPr>
        <sz val="11"/>
        <color theme="1"/>
        <rFont val="Calibri"/>
        <family val="2"/>
      </rPr>
      <t>Luxembourg</t>
    </r>
  </si>
  <si>
    <r>
      <rPr>
        <sz val="11"/>
        <color theme="1"/>
        <rFont val="Calibri"/>
        <family val="2"/>
      </rPr>
      <t>Macao</t>
    </r>
  </si>
  <si>
    <r>
      <rPr>
        <sz val="11"/>
        <color theme="1"/>
        <rFont val="Calibri"/>
        <family val="2"/>
      </rPr>
      <t>Macédoine (Ex-république yougoslave)</t>
    </r>
  </si>
  <si>
    <r>
      <rPr>
        <sz val="11"/>
        <color theme="1"/>
        <rFont val="Calibri"/>
        <family val="2"/>
      </rPr>
      <t>Madagascar</t>
    </r>
  </si>
  <si>
    <r>
      <rPr>
        <sz val="11"/>
        <color theme="1"/>
        <rFont val="Calibri"/>
        <family val="2"/>
      </rPr>
      <t>Malawi</t>
    </r>
  </si>
  <si>
    <r>
      <rPr>
        <sz val="11"/>
        <color theme="1"/>
        <rFont val="Calibri"/>
        <family val="2"/>
      </rPr>
      <t>Malaisie</t>
    </r>
  </si>
  <si>
    <r>
      <rPr>
        <sz val="11"/>
        <color theme="1"/>
        <rFont val="Calibri"/>
        <family val="2"/>
      </rPr>
      <t>Maldives</t>
    </r>
  </si>
  <si>
    <r>
      <rPr>
        <sz val="11"/>
        <color theme="1"/>
        <rFont val="Calibri"/>
        <family val="2"/>
      </rPr>
      <t>Mali</t>
    </r>
  </si>
  <si>
    <r>
      <rPr>
        <sz val="11"/>
        <color theme="1"/>
        <rFont val="Calibri"/>
        <family val="2"/>
      </rPr>
      <t>Malte</t>
    </r>
  </si>
  <si>
    <r>
      <rPr>
        <sz val="11"/>
        <color theme="1"/>
        <rFont val="Calibri"/>
        <family val="2"/>
      </rPr>
      <t>Îles Marshall</t>
    </r>
  </si>
  <si>
    <r>
      <rPr>
        <sz val="11"/>
        <color theme="1"/>
        <rFont val="Calibri"/>
        <family val="2"/>
      </rPr>
      <t>Martinique</t>
    </r>
  </si>
  <si>
    <r>
      <rPr>
        <sz val="11"/>
        <color theme="1"/>
        <rFont val="Calibri"/>
        <family val="2"/>
      </rPr>
      <t>Mauritanie</t>
    </r>
  </si>
  <si>
    <r>
      <rPr>
        <sz val="11"/>
        <color theme="1"/>
        <rFont val="Calibri"/>
        <family val="2"/>
      </rPr>
      <t>Maurice</t>
    </r>
  </si>
  <si>
    <r>
      <rPr>
        <sz val="11"/>
        <color theme="1"/>
        <rFont val="Calibri"/>
        <family val="2"/>
      </rPr>
      <t>Mayotte</t>
    </r>
  </si>
  <si>
    <r>
      <rPr>
        <sz val="11"/>
        <color theme="1"/>
        <rFont val="Calibri"/>
        <family val="2"/>
      </rPr>
      <t>Mélanésie</t>
    </r>
  </si>
  <si>
    <r>
      <rPr>
        <sz val="11"/>
        <color theme="1"/>
        <rFont val="Calibri"/>
        <family val="2"/>
      </rPr>
      <t>Mexique</t>
    </r>
  </si>
  <si>
    <r>
      <rPr>
        <sz val="11"/>
        <color theme="1"/>
        <rFont val="Calibri"/>
        <family val="2"/>
      </rPr>
      <t>Micronésie</t>
    </r>
  </si>
  <si>
    <r>
      <rPr>
        <sz val="11"/>
        <color theme="1"/>
        <rFont val="Calibri"/>
        <family val="2"/>
      </rPr>
      <t>Afrique centrale</t>
    </r>
  </si>
  <si>
    <r>
      <rPr>
        <sz val="11"/>
        <color theme="1"/>
        <rFont val="Calibri"/>
        <family val="2"/>
      </rPr>
      <t>Moldavie</t>
    </r>
  </si>
  <si>
    <r>
      <rPr>
        <sz val="11"/>
        <color theme="1"/>
        <rFont val="Calibri"/>
        <family val="2"/>
      </rPr>
      <t>Monaco</t>
    </r>
  </si>
  <si>
    <r>
      <rPr>
        <sz val="11"/>
        <color theme="1"/>
        <rFont val="Calibri"/>
        <family val="2"/>
      </rPr>
      <t>Mongolie</t>
    </r>
  </si>
  <si>
    <r>
      <rPr>
        <sz val="11"/>
        <color theme="1"/>
        <rFont val="Calibri"/>
        <family val="2"/>
      </rPr>
      <t>Monténégro</t>
    </r>
  </si>
  <si>
    <r>
      <rPr>
        <sz val="11"/>
        <color theme="1"/>
        <rFont val="Calibri"/>
        <family val="2"/>
      </rPr>
      <t>Montserrat</t>
    </r>
  </si>
  <si>
    <r>
      <rPr>
        <sz val="11"/>
        <color theme="1"/>
        <rFont val="Calibri"/>
        <family val="2"/>
      </rPr>
      <t>Maroc</t>
    </r>
  </si>
  <si>
    <r>
      <rPr>
        <sz val="11"/>
        <color theme="1"/>
        <rFont val="Calibri"/>
        <family val="2"/>
      </rPr>
      <t>Mozambique</t>
    </r>
  </si>
  <si>
    <r>
      <rPr>
        <sz val="11"/>
        <color theme="1"/>
        <rFont val="Calibri"/>
        <family val="2"/>
      </rPr>
      <t>Birmanie</t>
    </r>
  </si>
  <si>
    <r>
      <rPr>
        <sz val="11"/>
        <color theme="1"/>
        <rFont val="Calibri"/>
        <family val="2"/>
      </rPr>
      <t>Namibie</t>
    </r>
  </si>
  <si>
    <r>
      <rPr>
        <sz val="11"/>
        <color theme="1"/>
        <rFont val="Calibri"/>
        <family val="2"/>
      </rPr>
      <t>Nauru</t>
    </r>
  </si>
  <si>
    <r>
      <rPr>
        <sz val="11"/>
        <color theme="1"/>
        <rFont val="Calibri"/>
        <family val="2"/>
      </rPr>
      <t>Népal</t>
    </r>
  </si>
  <si>
    <r>
      <rPr>
        <sz val="11"/>
        <color theme="1"/>
        <rFont val="Calibri"/>
        <family val="2"/>
      </rPr>
      <t>Pays-Bas</t>
    </r>
  </si>
  <si>
    <r>
      <rPr>
        <sz val="11"/>
        <color theme="1"/>
        <rFont val="Calibri"/>
        <family val="2"/>
      </rPr>
      <t>Nouvelle-Calédonie</t>
    </r>
  </si>
  <si>
    <r>
      <rPr>
        <sz val="11"/>
        <color theme="1"/>
        <rFont val="Calibri"/>
        <family val="2"/>
      </rPr>
      <t>Nouvelle-Zélande</t>
    </r>
  </si>
  <si>
    <r>
      <rPr>
        <sz val="11"/>
        <color theme="1"/>
        <rFont val="Calibri"/>
        <family val="2"/>
      </rPr>
      <t>Nicaragua</t>
    </r>
  </si>
  <si>
    <r>
      <rPr>
        <sz val="11"/>
        <color theme="1"/>
        <rFont val="Calibri"/>
        <family val="2"/>
      </rPr>
      <t>Niger</t>
    </r>
  </si>
  <si>
    <r>
      <rPr>
        <sz val="11"/>
        <color theme="1"/>
        <rFont val="Calibri"/>
        <family val="2"/>
      </rPr>
      <t>Nigeria</t>
    </r>
  </si>
  <si>
    <r>
      <rPr>
        <sz val="11"/>
        <color theme="1"/>
        <rFont val="Calibri"/>
        <family val="2"/>
      </rPr>
      <t>Niue</t>
    </r>
  </si>
  <si>
    <r>
      <rPr>
        <sz val="11"/>
        <color theme="1"/>
        <rFont val="Calibri"/>
        <family val="2"/>
      </rPr>
      <t>Île Norfolk</t>
    </r>
  </si>
  <si>
    <r>
      <rPr>
        <sz val="11"/>
        <color theme="1"/>
        <rFont val="Calibri"/>
        <family val="2"/>
      </rPr>
      <t>Afrique septentrionale</t>
    </r>
  </si>
  <si>
    <r>
      <rPr>
        <sz val="11"/>
        <color theme="1"/>
        <rFont val="Calibri"/>
        <family val="2"/>
      </rPr>
      <t>Amérique septentrionale</t>
    </r>
  </si>
  <si>
    <r>
      <rPr>
        <sz val="11"/>
        <color theme="1"/>
        <rFont val="Calibri"/>
        <family val="2"/>
      </rPr>
      <t>Europe septentrionale</t>
    </r>
  </si>
  <si>
    <r>
      <rPr>
        <sz val="11"/>
        <color theme="1"/>
        <rFont val="Calibri"/>
        <family val="2"/>
      </rPr>
      <t>Îles Mariannes du Nord</t>
    </r>
  </si>
  <si>
    <r>
      <rPr>
        <sz val="11"/>
        <color theme="1"/>
        <rFont val="Calibri"/>
        <family val="2"/>
      </rPr>
      <t>Norvège</t>
    </r>
  </si>
  <si>
    <r>
      <rPr>
        <sz val="11"/>
        <color theme="1"/>
        <rFont val="Calibri"/>
        <family val="2"/>
      </rPr>
      <t>Océanie</t>
    </r>
  </si>
  <si>
    <r>
      <rPr>
        <sz val="11"/>
        <color theme="1"/>
        <rFont val="Calibri"/>
        <family val="2"/>
      </rPr>
      <t>Oman</t>
    </r>
  </si>
  <si>
    <r>
      <rPr>
        <sz val="11"/>
        <color theme="1"/>
        <rFont val="Calibri"/>
        <family val="2"/>
      </rPr>
      <t>Pakistan</t>
    </r>
  </si>
  <si>
    <r>
      <rPr>
        <sz val="11"/>
        <color theme="1"/>
        <rFont val="Calibri"/>
        <family val="2"/>
      </rPr>
      <t>Palaos</t>
    </r>
  </si>
  <si>
    <r>
      <rPr>
        <sz val="11"/>
        <color theme="1"/>
        <rFont val="Calibri"/>
        <family val="2"/>
      </rPr>
      <t>Palestine</t>
    </r>
  </si>
  <si>
    <r>
      <rPr>
        <sz val="11"/>
        <color theme="1"/>
        <rFont val="Calibri"/>
        <family val="2"/>
      </rPr>
      <t>Panama</t>
    </r>
  </si>
  <si>
    <r>
      <rPr>
        <sz val="11"/>
        <color theme="1"/>
        <rFont val="Calibri"/>
        <family val="2"/>
      </rPr>
      <t>Papouasie-Nouvelle-Guinée</t>
    </r>
  </si>
  <si>
    <r>
      <rPr>
        <sz val="11"/>
        <color theme="1"/>
        <rFont val="Calibri"/>
        <family val="2"/>
      </rPr>
      <t>Paraguay</t>
    </r>
  </si>
  <si>
    <r>
      <rPr>
        <sz val="11"/>
        <color theme="1"/>
        <rFont val="Calibri"/>
        <family val="2"/>
      </rPr>
      <t>Pérou</t>
    </r>
  </si>
  <si>
    <r>
      <rPr>
        <sz val="11"/>
        <color theme="1"/>
        <rFont val="Calibri"/>
        <family val="2"/>
      </rPr>
      <t>Philippines</t>
    </r>
  </si>
  <si>
    <r>
      <rPr>
        <sz val="11"/>
        <color theme="1"/>
        <rFont val="Calibri"/>
        <family val="2"/>
      </rPr>
      <t>Îles Pitcairn</t>
    </r>
  </si>
  <si>
    <r>
      <rPr>
        <sz val="11"/>
        <color theme="1"/>
        <rFont val="Calibri"/>
        <family val="2"/>
      </rPr>
      <t>Pologne</t>
    </r>
  </si>
  <si>
    <r>
      <rPr>
        <sz val="11"/>
        <color theme="1"/>
        <rFont val="Calibri"/>
        <family val="2"/>
      </rPr>
      <t>Polynésie</t>
    </r>
  </si>
  <si>
    <r>
      <rPr>
        <sz val="11"/>
        <color theme="1"/>
        <rFont val="Calibri"/>
        <family val="2"/>
      </rPr>
      <t>Portugal</t>
    </r>
  </si>
  <si>
    <r>
      <rPr>
        <sz val="11"/>
        <color theme="1"/>
        <rFont val="Calibri"/>
        <family val="2"/>
      </rPr>
      <t>Porto Rico</t>
    </r>
  </si>
  <si>
    <r>
      <rPr>
        <sz val="11"/>
        <color theme="1"/>
        <rFont val="Calibri"/>
        <family val="2"/>
      </rPr>
      <t>Qatar</t>
    </r>
  </si>
  <si>
    <r>
      <rPr>
        <sz val="11"/>
        <color theme="1"/>
        <rFont val="Calibri"/>
        <family val="2"/>
      </rPr>
      <t>Réunion</t>
    </r>
  </si>
  <si>
    <r>
      <rPr>
        <sz val="11"/>
        <color theme="1"/>
        <rFont val="Calibri"/>
        <family val="2"/>
      </rPr>
      <t>Roumanie</t>
    </r>
  </si>
  <si>
    <r>
      <rPr>
        <sz val="11"/>
        <color theme="1"/>
        <rFont val="Calibri"/>
        <family val="2"/>
      </rPr>
      <t>Russie</t>
    </r>
  </si>
  <si>
    <r>
      <rPr>
        <sz val="11"/>
        <color theme="1"/>
        <rFont val="Calibri"/>
        <family val="2"/>
      </rPr>
      <t>Rwanda</t>
    </r>
  </si>
  <si>
    <r>
      <rPr>
        <sz val="11"/>
        <color theme="1"/>
        <rFont val="Calibri"/>
        <family val="2"/>
      </rPr>
      <t>Sainte-Hélène, Ascension et Tristan da Cunha</t>
    </r>
  </si>
  <si>
    <r>
      <rPr>
        <sz val="11"/>
        <color theme="1"/>
        <rFont val="Calibri"/>
        <family val="2"/>
      </rPr>
      <t>Saint-Christophe-et-Niévès</t>
    </r>
  </si>
  <si>
    <r>
      <rPr>
        <sz val="11"/>
        <color theme="1"/>
        <rFont val="Calibri"/>
        <family val="2"/>
      </rPr>
      <t>Sainte-Lucie</t>
    </r>
  </si>
  <si>
    <r>
      <rPr>
        <sz val="11"/>
        <color theme="1"/>
        <rFont val="Calibri"/>
        <family val="2"/>
      </rPr>
      <t>Saint-Pierre-et-Miquelon</t>
    </r>
  </si>
  <si>
    <r>
      <rPr>
        <sz val="11"/>
        <color theme="1"/>
        <rFont val="Calibri"/>
        <family val="2"/>
      </rPr>
      <t>Saint-Vincent-et-les-Grenadines</t>
    </r>
  </si>
  <si>
    <r>
      <rPr>
        <sz val="11"/>
        <color theme="1"/>
        <rFont val="Calibri"/>
        <family val="2"/>
      </rPr>
      <t>Samoa</t>
    </r>
  </si>
  <si>
    <r>
      <rPr>
        <sz val="11"/>
        <color theme="1"/>
        <rFont val="Calibri"/>
        <family val="2"/>
      </rPr>
      <t>Saint-Marin</t>
    </r>
  </si>
  <si>
    <r>
      <rPr>
        <sz val="11"/>
        <color theme="1"/>
        <rFont val="Calibri"/>
        <family val="2"/>
      </rPr>
      <t>Sao Tomé-et-Principe</t>
    </r>
  </si>
  <si>
    <r>
      <rPr>
        <sz val="11"/>
        <color theme="1"/>
        <rFont val="Calibri"/>
        <family val="2"/>
      </rPr>
      <t>Arabie saoudite</t>
    </r>
  </si>
  <si>
    <r>
      <rPr>
        <sz val="11"/>
        <color theme="1"/>
        <rFont val="Calibri"/>
        <family val="2"/>
      </rPr>
      <t>Sénégal</t>
    </r>
  </si>
  <si>
    <r>
      <rPr>
        <sz val="11"/>
        <color theme="1"/>
        <rFont val="Calibri"/>
        <family val="2"/>
      </rPr>
      <t>Serbie</t>
    </r>
  </si>
  <si>
    <r>
      <rPr>
        <sz val="11"/>
        <color theme="1"/>
        <rFont val="Calibri"/>
        <family val="2"/>
      </rPr>
      <t>Seychelles</t>
    </r>
  </si>
  <si>
    <r>
      <rPr>
        <sz val="11"/>
        <color theme="1"/>
        <rFont val="Calibri"/>
        <family val="2"/>
      </rPr>
      <t>Sierra Leone</t>
    </r>
  </si>
  <si>
    <r>
      <rPr>
        <sz val="11"/>
        <color theme="1"/>
        <rFont val="Calibri"/>
        <family val="2"/>
      </rPr>
      <t>Singapour</t>
    </r>
  </si>
  <si>
    <r>
      <rPr>
        <sz val="11"/>
        <color theme="1"/>
        <rFont val="Calibri"/>
        <family val="2"/>
      </rPr>
      <t>Sint Maarten</t>
    </r>
  </si>
  <si>
    <r>
      <rPr>
        <sz val="11"/>
        <color theme="1"/>
        <rFont val="Calibri"/>
        <family val="2"/>
      </rPr>
      <t>Slovaquie</t>
    </r>
  </si>
  <si>
    <r>
      <rPr>
        <sz val="11"/>
        <color theme="1"/>
        <rFont val="Calibri"/>
        <family val="2"/>
      </rPr>
      <t>Slovénie</t>
    </r>
  </si>
  <si>
    <r>
      <rPr>
        <sz val="11"/>
        <color theme="1"/>
        <rFont val="Calibri"/>
        <family val="2"/>
      </rPr>
      <t>Salomon</t>
    </r>
  </si>
  <si>
    <r>
      <rPr>
        <sz val="11"/>
        <color theme="1"/>
        <rFont val="Calibri"/>
        <family val="2"/>
      </rPr>
      <t>Somalie</t>
    </r>
  </si>
  <si>
    <r>
      <rPr>
        <sz val="11"/>
        <color theme="1"/>
        <rFont val="Calibri"/>
        <family val="2"/>
      </rPr>
      <t>Afrique du Sud</t>
    </r>
  </si>
  <si>
    <r>
      <rPr>
        <sz val="11"/>
        <color theme="1"/>
        <rFont val="Calibri"/>
        <family val="2"/>
      </rPr>
      <t>Amérique du Sud</t>
    </r>
  </si>
  <si>
    <r>
      <rPr>
        <sz val="11"/>
        <color theme="1"/>
        <rFont val="Calibri"/>
        <family val="2"/>
      </rPr>
      <t>Soudan du Sud</t>
    </r>
  </si>
  <si>
    <r>
      <rPr>
        <sz val="11"/>
        <color theme="1"/>
        <rFont val="Calibri"/>
        <family val="2"/>
      </rPr>
      <t>Asie du Sud-Est</t>
    </r>
  </si>
  <si>
    <r>
      <rPr>
        <sz val="11"/>
        <color theme="1"/>
        <rFont val="Calibri"/>
        <family val="2"/>
      </rPr>
      <t>Afrique australe</t>
    </r>
  </si>
  <si>
    <r>
      <rPr>
        <sz val="11"/>
        <color theme="1"/>
        <rFont val="Calibri"/>
        <family val="2"/>
      </rPr>
      <t>Asie méridionale</t>
    </r>
  </si>
  <si>
    <r>
      <rPr>
        <sz val="11"/>
        <color theme="1"/>
        <rFont val="Calibri"/>
        <family val="2"/>
      </rPr>
      <t>Europe méridionale</t>
    </r>
  </si>
  <si>
    <r>
      <rPr>
        <sz val="11"/>
        <color theme="1"/>
        <rFont val="Calibri"/>
        <family val="2"/>
      </rPr>
      <t>Espagne</t>
    </r>
  </si>
  <si>
    <r>
      <rPr>
        <sz val="11"/>
        <color theme="1"/>
        <rFont val="Calibri"/>
        <family val="2"/>
      </rPr>
      <t>Sri Lanka</t>
    </r>
  </si>
  <si>
    <r>
      <rPr>
        <sz val="11"/>
        <color theme="1"/>
        <rFont val="Calibri"/>
        <family val="2"/>
      </rPr>
      <t>Soudan</t>
    </r>
  </si>
  <si>
    <r>
      <rPr>
        <sz val="11"/>
        <color theme="1"/>
        <rFont val="Calibri"/>
        <family val="2"/>
      </rPr>
      <t>Suriname</t>
    </r>
  </si>
  <si>
    <r>
      <rPr>
        <sz val="11"/>
        <color theme="1"/>
        <rFont val="Calibri"/>
        <family val="2"/>
      </rPr>
      <t>Svalbard et île Jan Mayen</t>
    </r>
  </si>
  <si>
    <r>
      <rPr>
        <sz val="11"/>
        <color theme="1"/>
        <rFont val="Calibri"/>
        <family val="2"/>
      </rPr>
      <t>Swaziland</t>
    </r>
  </si>
  <si>
    <r>
      <rPr>
        <sz val="11"/>
        <color theme="1"/>
        <rFont val="Calibri"/>
        <family val="2"/>
      </rPr>
      <t>Suède</t>
    </r>
  </si>
  <si>
    <r>
      <rPr>
        <sz val="11"/>
        <color theme="1"/>
        <rFont val="Calibri"/>
        <family val="2"/>
      </rPr>
      <t>Suisse</t>
    </r>
  </si>
  <si>
    <r>
      <rPr>
        <sz val="11"/>
        <color theme="1"/>
        <rFont val="Calibri"/>
        <family val="2"/>
      </rPr>
      <t>Syrie</t>
    </r>
  </si>
  <si>
    <r>
      <rPr>
        <sz val="11"/>
        <color theme="1"/>
        <rFont val="Calibri"/>
        <family val="2"/>
      </rPr>
      <t>Taïwan</t>
    </r>
  </si>
  <si>
    <r>
      <rPr>
        <sz val="11"/>
        <color theme="1"/>
        <rFont val="Calibri"/>
        <family val="2"/>
      </rPr>
      <t>Tadjikistan</t>
    </r>
  </si>
  <si>
    <r>
      <rPr>
        <sz val="11"/>
        <color theme="1"/>
        <rFont val="Calibri"/>
        <family val="2"/>
      </rPr>
      <t>Tanzanie (République-Unie)</t>
    </r>
  </si>
  <si>
    <r>
      <rPr>
        <sz val="11"/>
        <color theme="1"/>
        <rFont val="Calibri"/>
        <family val="2"/>
      </rPr>
      <t>Thaïlande</t>
    </r>
  </si>
  <si>
    <r>
      <rPr>
        <sz val="11"/>
        <color theme="1"/>
        <rFont val="Calibri"/>
        <family val="2"/>
      </rPr>
      <t>Timor oriental</t>
    </r>
  </si>
  <si>
    <r>
      <rPr>
        <sz val="11"/>
        <color theme="1"/>
        <rFont val="Calibri"/>
        <family val="2"/>
      </rPr>
      <t>Togo</t>
    </r>
  </si>
  <si>
    <r>
      <rPr>
        <sz val="11"/>
        <color theme="1"/>
        <rFont val="Calibri"/>
        <family val="2"/>
      </rPr>
      <t>Tokelau</t>
    </r>
  </si>
  <si>
    <r>
      <rPr>
        <sz val="11"/>
        <color theme="1"/>
        <rFont val="Calibri"/>
        <family val="2"/>
      </rPr>
      <t>Tonga</t>
    </r>
  </si>
  <si>
    <r>
      <rPr>
        <sz val="11"/>
        <color theme="1"/>
        <rFont val="Calibri"/>
        <family val="2"/>
      </rPr>
      <t>Trinité-et-Tobago</t>
    </r>
  </si>
  <si>
    <r>
      <rPr>
        <sz val="11"/>
        <color theme="1"/>
        <rFont val="Calibri"/>
        <family val="2"/>
      </rPr>
      <t>Tunisie</t>
    </r>
  </si>
  <si>
    <r>
      <rPr>
        <sz val="11"/>
        <color theme="1"/>
        <rFont val="Calibri"/>
        <family val="2"/>
      </rPr>
      <t>Turquie</t>
    </r>
  </si>
  <si>
    <r>
      <rPr>
        <sz val="11"/>
        <color theme="1"/>
        <rFont val="Calibri"/>
        <family val="2"/>
      </rPr>
      <t>Turkménistan</t>
    </r>
  </si>
  <si>
    <r>
      <rPr>
        <sz val="11"/>
        <color theme="1"/>
        <rFont val="Calibri"/>
        <family val="2"/>
      </rPr>
      <t>Îles Turques-et-Caïques</t>
    </r>
  </si>
  <si>
    <r>
      <rPr>
        <sz val="11"/>
        <color theme="1"/>
        <rFont val="Calibri"/>
        <family val="2"/>
      </rPr>
      <t>Tuvalu</t>
    </r>
  </si>
  <si>
    <r>
      <rPr>
        <sz val="11"/>
        <color theme="1"/>
        <rFont val="Calibri"/>
        <family val="2"/>
      </rPr>
      <t>Ouganda</t>
    </r>
  </si>
  <si>
    <r>
      <rPr>
        <sz val="11"/>
        <color theme="1"/>
        <rFont val="Calibri"/>
        <family val="2"/>
      </rPr>
      <t>Ukraine</t>
    </r>
  </si>
  <si>
    <r>
      <rPr>
        <sz val="11"/>
        <color theme="1"/>
        <rFont val="Calibri"/>
        <family val="2"/>
      </rPr>
      <t>Émirats arabes unis</t>
    </r>
  </si>
  <si>
    <r>
      <rPr>
        <sz val="11"/>
        <color theme="1"/>
        <rFont val="Calibri"/>
        <family val="2"/>
      </rPr>
      <t>Royaume-Uni</t>
    </r>
  </si>
  <si>
    <r>
      <rPr>
        <sz val="11"/>
        <color theme="1"/>
        <rFont val="Calibri"/>
        <family val="2"/>
      </rPr>
      <t>États-Unis</t>
    </r>
  </si>
  <si>
    <r>
      <rPr>
        <sz val="11"/>
        <color theme="1"/>
        <rFont val="Calibri"/>
        <family val="2"/>
      </rPr>
      <t>Îles Vierges des États-Unis</t>
    </r>
  </si>
  <si>
    <r>
      <rPr>
        <sz val="11"/>
        <color theme="1"/>
        <rFont val="Calibri"/>
        <family val="2"/>
      </rPr>
      <t>Uruguay</t>
    </r>
  </si>
  <si>
    <r>
      <rPr>
        <sz val="11"/>
        <color theme="1"/>
        <rFont val="Calibri"/>
        <family val="2"/>
      </rPr>
      <t>Ouzbékistan</t>
    </r>
  </si>
  <si>
    <r>
      <rPr>
        <sz val="11"/>
        <color theme="1"/>
        <rFont val="Calibri"/>
        <family val="2"/>
      </rPr>
      <t>Vanuatu</t>
    </r>
  </si>
  <si>
    <r>
      <rPr>
        <sz val="11"/>
        <color theme="1"/>
        <rFont val="Calibri"/>
        <family val="2"/>
      </rPr>
      <t>Venezuela</t>
    </r>
  </si>
  <si>
    <r>
      <rPr>
        <sz val="11"/>
        <color theme="1"/>
        <rFont val="Calibri"/>
        <family val="2"/>
      </rPr>
      <t>Viêt Nam</t>
    </r>
  </si>
  <si>
    <r>
      <rPr>
        <sz val="11"/>
        <color theme="1"/>
        <rFont val="Calibri"/>
        <family val="2"/>
      </rPr>
      <t>Wallis-et-Futuna</t>
    </r>
  </si>
  <si>
    <r>
      <rPr>
        <sz val="11"/>
        <color theme="1"/>
        <rFont val="Calibri"/>
        <family val="2"/>
      </rPr>
      <t>Afrique occidentale</t>
    </r>
  </si>
  <si>
    <r>
      <rPr>
        <sz val="11"/>
        <color theme="1"/>
        <rFont val="Calibri"/>
        <family val="2"/>
      </rPr>
      <t>Asie occidentale</t>
    </r>
  </si>
  <si>
    <r>
      <rPr>
        <sz val="11"/>
        <color theme="1"/>
        <rFont val="Calibri"/>
        <family val="2"/>
      </rPr>
      <t>Europe occidentale</t>
    </r>
  </si>
  <si>
    <r>
      <rPr>
        <sz val="11"/>
        <color theme="1"/>
        <rFont val="Calibri"/>
        <family val="2"/>
      </rPr>
      <t>Sahara occidental</t>
    </r>
  </si>
  <si>
    <r>
      <rPr>
        <sz val="11"/>
        <color theme="1"/>
        <rFont val="Calibri"/>
        <family val="2"/>
      </rPr>
      <t>Monde</t>
    </r>
  </si>
  <si>
    <r>
      <rPr>
        <sz val="11"/>
        <color theme="1"/>
        <rFont val="Calibri"/>
        <family val="2"/>
      </rPr>
      <t>Yémen</t>
    </r>
  </si>
  <si>
    <r>
      <rPr>
        <sz val="11"/>
        <color theme="1"/>
        <rFont val="Calibri"/>
        <family val="2"/>
      </rPr>
      <t>Zambie</t>
    </r>
  </si>
  <si>
    <r>
      <rPr>
        <sz val="11"/>
        <color theme="1"/>
        <rFont val="Calibri"/>
        <family val="2"/>
      </rPr>
      <t>Zanzibar</t>
    </r>
  </si>
  <si>
    <r>
      <rPr>
        <sz val="11"/>
        <color theme="1"/>
        <rFont val="Calibri"/>
        <family val="2"/>
      </rPr>
      <t>Zimbabwe</t>
    </r>
  </si>
  <si>
    <r>
      <rPr>
        <sz val="11"/>
        <color theme="1"/>
        <rFont val="Calibri"/>
        <family val="2"/>
      </rPr>
      <t>ICN</t>
    </r>
  </si>
  <si>
    <r>
      <rPr>
        <sz val="11"/>
        <color theme="1"/>
        <rFont val="Calibri"/>
        <family val="2"/>
      </rPr>
      <t>non ICN</t>
    </r>
  </si>
  <si>
    <r>
      <rPr>
        <sz val="11"/>
        <color theme="1"/>
        <rFont val="Calibri"/>
        <family val="2"/>
      </rPr>
      <t>VIH/sida</t>
    </r>
  </si>
  <si>
    <r>
      <rPr>
        <sz val="11"/>
        <color theme="1"/>
        <rFont val="Calibri"/>
        <family val="2"/>
      </rPr>
      <t>Tableau 1 des déficits programmatiques pour le VIH/sida (par intervention prioritaire)</t>
    </r>
  </si>
  <si>
    <r>
      <rPr>
        <sz val="11"/>
        <color theme="1"/>
        <rFont val="Calibri"/>
        <family val="2"/>
      </rPr>
      <t>Tableau 2 des déficits programmatiques pour le VIH/sida (par intervention prioritaire)</t>
    </r>
  </si>
  <si>
    <r>
      <rPr>
        <sz val="11"/>
        <color theme="1"/>
        <rFont val="Calibri"/>
        <family val="2"/>
      </rPr>
      <t>Tableau 3 des déficits programmatiques pour le VIH/sida (par intervention prioritaire)</t>
    </r>
  </si>
  <si>
    <r>
      <rPr>
        <sz val="11"/>
        <color theme="1"/>
        <rFont val="Calibri"/>
        <family val="2"/>
      </rPr>
      <t>Tableau 4 des déficits programmatiques pour le VIH/sida (par intervention prioritaire)</t>
    </r>
  </si>
  <si>
    <r>
      <rPr>
        <sz val="11"/>
        <color theme="1"/>
        <rFont val="Calibri"/>
        <family val="2"/>
      </rPr>
      <t>Tableau 5 des déficits programmatiques pour le VIH/sida (par intervention prioritaire)</t>
    </r>
  </si>
  <si>
    <r>
      <rPr>
        <sz val="11"/>
        <color theme="1"/>
        <rFont val="Calibri"/>
        <family val="2"/>
      </rPr>
      <t>Tableau 6 des déficits programmatiques pour le VIH/sida (par intervention prioritaire)</t>
    </r>
  </si>
  <si>
    <r>
      <rPr>
        <sz val="11"/>
        <color theme="1"/>
        <rFont val="Calibri"/>
        <family val="2"/>
      </rPr>
      <t>Module prioritaire</t>
    </r>
  </si>
  <si>
    <r>
      <rPr>
        <sz val="11"/>
        <color theme="1"/>
        <rFont val="Calibri"/>
        <family val="2"/>
      </rPr>
      <t>Indicateur de couverture sélectionné</t>
    </r>
  </si>
  <si>
    <r>
      <rPr>
        <sz val="11"/>
        <color theme="1"/>
        <rFont val="Calibri"/>
        <family val="2"/>
      </rPr>
      <t>Population cible</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</si>
  <si>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</si>
  <si>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</si>
  <si>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</si>
  <si>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Source des données</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</si>
  <si>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</si>
  <si>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</si>
  <si>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</si>
  <si>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</si>
  <si>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</si>
  <si>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</si>
  <si>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</si>
  <si>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B. Cibles du pays
(à partir du plan stratégique national)</t>
    </r>
  </si>
  <si>
    <r>
      <rPr>
        <sz val="11"/>
        <color theme="1"/>
        <rFont val="Calibri"/>
        <family val="2"/>
      </rPr>
      <t>Besoins du pays déjà couverts</t>
    </r>
  </si>
  <si>
    <r>
      <rPr>
        <sz val="11"/>
        <color theme="1"/>
        <rFont val="Calibri"/>
        <family val="2"/>
      </rPr>
      <t>C1. Besoins du pays devant être couverts par des ressources nationales</t>
    </r>
  </si>
  <si>
    <r>
      <rPr>
        <sz val="11"/>
        <color theme="1"/>
        <rFont val="Calibri"/>
        <family val="2"/>
      </rPr>
      <t>C2. Besoins du pays devant être couverts par des ressources extérieures</t>
    </r>
  </si>
  <si>
    <r>
      <rPr>
        <sz val="11"/>
        <color theme="1"/>
        <rFont val="Calibri"/>
        <family val="2"/>
      </rPr>
      <t>C. Total des besoins du pays déjà couverts</t>
    </r>
  </si>
  <si>
    <r>
      <rPr>
        <sz val="11"/>
        <color theme="1"/>
        <rFont val="Calibri"/>
        <family val="2"/>
      </rPr>
      <t>Déficit programmatique</t>
    </r>
  </si>
  <si>
    <r>
      <rPr>
        <sz val="11"/>
        <color theme="1"/>
        <rFont val="Calibri"/>
        <family val="2"/>
      </rPr>
      <t>D. Déficit annuel attendu par rapport aux besoins : A - C</t>
    </r>
  </si>
  <si>
    <r>
      <rPr>
        <sz val="11"/>
        <color theme="1"/>
        <rFont val="Calibri"/>
        <family val="2"/>
      </rPr>
      <t>Besoins du pays couverts par la somme allouée</t>
    </r>
  </si>
  <si>
    <r>
      <rPr>
        <sz val="11"/>
        <color theme="1"/>
        <rFont val="Calibri"/>
        <family val="2"/>
      </rPr>
      <t>E. Cibles devant être financées par la somme allouée</t>
    </r>
  </si>
  <si>
    <r>
      <rPr>
        <sz val="11"/>
        <color theme="1"/>
        <rFont val="Calibri"/>
        <family val="2"/>
      </rPr>
      <t>F. Couverture par la somme allouée et d'autres ressources : E + C</t>
    </r>
  </si>
  <si>
    <r>
      <rPr>
        <sz val="11"/>
        <color theme="1"/>
        <rFont val="Calibri"/>
        <family val="2"/>
      </rPr>
      <t xml:space="preserve">G. Déficit restant : A - F </t>
    </r>
  </si>
  <si>
    <r>
      <rPr>
        <sz val="11"/>
        <color theme="1"/>
        <rFont val="Calibri"/>
        <family val="2"/>
      </rPr>
      <t>Circoncision masculine</t>
    </r>
  </si>
  <si>
    <r>
      <rPr>
        <sz val="11"/>
        <color theme="1"/>
        <rFont val="Calibri"/>
        <family val="2"/>
      </rPr>
      <t xml:space="preserve">Nombre de circoncisions médicales pratiquées </t>
    </r>
  </si>
  <si>
    <r>
      <rPr>
        <sz val="11"/>
        <color theme="1"/>
        <rFont val="Calibri"/>
        <family val="2"/>
      </rPr>
      <t>Cible nationale déjà couverte</t>
    </r>
  </si>
  <si>
    <r>
      <rPr>
        <sz val="11"/>
        <color theme="1"/>
        <rFont val="Calibri"/>
        <family val="2"/>
      </rPr>
      <t>C1. Cible nationale devant être couverte par des ressources nationales</t>
    </r>
  </si>
  <si>
    <r>
      <rPr>
        <sz val="11"/>
        <color theme="1"/>
        <rFont val="Calibri"/>
        <family val="2"/>
      </rPr>
      <t>C2. Cible nationale devant être couverte par des ressources extérieures</t>
    </r>
  </si>
  <si>
    <r>
      <rPr>
        <sz val="11"/>
        <color theme="1"/>
        <rFont val="Calibri"/>
        <family val="2"/>
      </rPr>
      <t>C. Total de la cible nationale déjà couvert</t>
    </r>
  </si>
  <si>
    <r>
      <rPr>
        <sz val="11"/>
        <color theme="1"/>
        <rFont val="Calibri"/>
        <family val="2"/>
      </rPr>
      <t xml:space="preserve">D. Déficit annuel attendu par rapport à la </t>
    </r>
    <r>
      <rPr>
        <sz val="11"/>
        <color rgb="FFFF0000"/>
        <rFont val="Arial"/>
        <family val="2"/>
      </rPr>
      <t>cible</t>
    </r>
    <r>
      <rPr>
        <sz val="11"/>
        <color theme="1"/>
        <rFont val="Calibri"/>
        <family val="2"/>
      </rPr>
      <t xml:space="preserve"> nationale : B - C</t>
    </r>
  </si>
  <si>
    <r>
      <rPr>
        <sz val="11"/>
        <color theme="1"/>
        <rFont val="Calibri"/>
        <family val="2"/>
      </rPr>
      <t>Cible nationale déjà couverte par la somme allouée</t>
    </r>
  </si>
  <si>
    <r>
      <rPr>
        <sz val="11"/>
        <color theme="1"/>
        <rFont val="Calibri"/>
        <family val="2"/>
      </rPr>
      <t xml:space="preserve">G. Déficit restant : B - F </t>
    </r>
  </si>
  <si>
    <r>
      <rPr>
        <sz val="11"/>
        <color theme="1"/>
        <rFont val="Calibri"/>
        <family val="2"/>
      </rPr>
      <t>Programmes de prévention pour les populations clés - PPrE</t>
    </r>
  </si>
  <si>
    <r>
      <rPr>
        <sz val="11"/>
        <color theme="1"/>
        <rFont val="Calibri"/>
        <family val="2"/>
      </rPr>
      <t>Tableau des déficits programmatiques - Prophylaxie pré-exposition</t>
    </r>
  </si>
  <si>
    <r>
      <rPr>
        <sz val="11"/>
        <color theme="1"/>
        <rFont val="Calibri"/>
        <family val="2"/>
      </rPr>
      <t>Tableau des déficits programmatiques pour le VIH/sida - Préservatifs</t>
    </r>
  </si>
  <si>
    <r>
      <rPr>
        <sz val="11"/>
        <color theme="1"/>
        <rFont val="Calibri"/>
        <family val="2"/>
      </rPr>
      <t>B1. Cibles du pays- préservatifs masculins
(à partir du plan stratégique national)</t>
    </r>
  </si>
  <si>
    <r>
      <rPr>
        <sz val="11"/>
        <color theme="1"/>
        <rFont val="Calibri"/>
        <family val="2"/>
      </rPr>
      <t>B2. Cibles du pays- préservatifs féminins
(à partir du plan stratégique national)</t>
    </r>
  </si>
  <si>
    <r>
      <rPr>
        <sz val="11"/>
        <color theme="1"/>
        <rFont val="Calibri"/>
        <family val="2"/>
      </rPr>
      <t>Cible nationale déjà couverte par des sources de financement</t>
    </r>
  </si>
  <si>
    <r>
      <rPr>
        <sz val="11"/>
        <color theme="1"/>
        <rFont val="Calibri"/>
        <family val="2"/>
      </rPr>
      <t>C3 Total de la cible nationale qui devrait être couvert (C1 + C2)</t>
    </r>
  </si>
  <si>
    <r>
      <rPr>
        <sz val="11"/>
        <color theme="1"/>
        <rFont val="Calibri"/>
        <family val="2"/>
      </rPr>
      <t>Cible nationale déjà couverte par type de préservatif</t>
    </r>
  </si>
  <si>
    <r>
      <rPr>
        <sz val="11"/>
        <color theme="1"/>
        <rFont val="Calibri"/>
        <family val="2"/>
      </rPr>
      <t>C4. Cible nationale qui devrait être couverte (ressources nationales et extérieures) - préservatifs masculins</t>
    </r>
  </si>
  <si>
    <r>
      <rPr>
        <sz val="11"/>
        <color theme="1"/>
        <rFont val="Calibri"/>
        <family val="2"/>
      </rPr>
      <t>C5. Cible nationale qui devrait être couverte (ressources nationales et extérieures) - préservatifs féminins</t>
    </r>
  </si>
  <si>
    <r>
      <rPr>
        <sz val="11"/>
        <color theme="1"/>
        <rFont val="Calibri"/>
        <family val="2"/>
      </rPr>
      <t>C6. Total de la cible nationale qui devrait être couvert (masculins + féminins) (C1 + C2)</t>
    </r>
  </si>
  <si>
    <r>
      <rPr>
        <sz val="11"/>
        <color theme="1"/>
        <rFont val="Calibri"/>
        <family val="2"/>
      </rPr>
      <t>D1. Déficit annuel attendu par rapport aux besoins - préservatifs masculins : B1 - C4</t>
    </r>
  </si>
  <si>
    <r>
      <rPr>
        <sz val="11"/>
        <color theme="1"/>
        <rFont val="Calibri"/>
        <family val="2"/>
      </rPr>
      <t>D2. Déficit annuel attendu par rapport aux besoins - préservatifs féminins : B2 - C5</t>
    </r>
  </si>
  <si>
    <r>
      <rPr>
        <sz val="11"/>
        <color theme="1"/>
        <rFont val="Calibri"/>
        <family val="2"/>
      </rPr>
      <t>E1. Cibles devant être financées par la somme allouée - préservatifs masculins</t>
    </r>
  </si>
  <si>
    <r>
      <rPr>
        <sz val="11"/>
        <color theme="1"/>
        <rFont val="Calibri"/>
        <family val="2"/>
      </rPr>
      <t>E2. Cibles devant être financées par la somme allouée - préservatifs féminins</t>
    </r>
  </si>
  <si>
    <r>
      <rPr>
        <sz val="11"/>
        <color theme="1"/>
        <rFont val="Calibri"/>
        <family val="2"/>
      </rPr>
      <t>F1. Couverture par la somme allouée et d'autres ressources - préservatifs masculins :
 E1 + C4</t>
    </r>
  </si>
  <si>
    <r>
      <rPr>
        <sz val="11"/>
        <color theme="1"/>
        <rFont val="Calibri"/>
        <family val="2"/>
      </rPr>
      <t>F2. Couverture par la somme allouée et d'autres ressources - préservatifs féminins :
 E2 + C5</t>
    </r>
  </si>
  <si>
    <r>
      <rPr>
        <sz val="11"/>
        <color theme="1"/>
        <rFont val="Calibri"/>
        <family val="2"/>
      </rPr>
      <t>G1. Déficit restant - préservatifs masculins : B1 - F1</t>
    </r>
  </si>
  <si>
    <r>
      <rPr>
        <sz val="11"/>
        <color theme="1"/>
        <rFont val="Calibri"/>
        <family val="2"/>
      </rPr>
      <t>G2. Déficit restant - préservatifs féminins : B2 - F2</t>
    </r>
  </si>
  <si>
    <r>
      <rPr>
        <sz val="11"/>
        <color theme="1"/>
        <rFont val="Calibri"/>
        <family val="2"/>
      </rPr>
      <t>Programmes de prévention pour les populations clés</t>
    </r>
  </si>
  <si>
    <r>
      <rPr>
        <sz val="11"/>
        <color theme="1"/>
        <rFont val="Calibri"/>
        <family val="2"/>
      </rPr>
      <t>Nombre de préservatifs et de lubrifiants distribués (masculins et féminins)</t>
    </r>
  </si>
  <si>
    <r>
      <rPr>
        <sz val="11"/>
        <color theme="1"/>
        <rFont val="Calibri"/>
        <family val="2"/>
      </rPr>
      <t>Programmes de prévention complets pour les CDI et leurs partenaires</t>
    </r>
  </si>
  <si>
    <r>
      <rPr>
        <sz val="11"/>
        <color theme="1"/>
        <rFont val="Calibri"/>
        <family val="2"/>
      </rPr>
      <t xml:space="preserve">Nombre d'aiguilles et de seringues distribuées </t>
    </r>
  </si>
  <si>
    <r>
      <rPr>
        <sz val="11"/>
        <color theme="1"/>
        <rFont val="Calibri"/>
        <family val="2"/>
      </rPr>
      <t>Tableau des déficits programmatiques pour le VIH/sida - Programmes de distribution d'aiguilles et de seringues</t>
    </r>
  </si>
  <si>
    <r>
      <rPr>
        <sz val="11"/>
        <color theme="1"/>
        <rFont val="Calibri"/>
        <family val="2"/>
      </rPr>
      <t>Nombre d'aiguilles et de seringues à distribuer par personne et par an</t>
    </r>
  </si>
  <si>
    <r>
      <rPr>
        <sz val="11"/>
        <color theme="1"/>
        <rFont val="Calibri"/>
        <family val="2"/>
      </rPr>
      <t>A. Nombre total d'aiguilles et de seringues nécessaire</t>
    </r>
  </si>
  <si>
    <r>
      <rPr>
        <sz val="11"/>
        <color theme="1"/>
        <rFont val="Calibri"/>
        <family val="2"/>
      </rPr>
      <t>B. Cible du pays - Nombre d'aiguilles et de seringues à distribuer (à partir du plan stratégique national)</t>
    </r>
  </si>
  <si>
    <r>
      <rPr>
        <sz val="11"/>
        <color theme="1"/>
        <rFont val="Calibri"/>
        <family val="2"/>
      </rPr>
      <t>D. Déficit annuel attendu par rapport aux besoins - aiguilles et seringues : 
B - C</t>
    </r>
  </si>
  <si>
    <r>
      <rPr>
        <sz val="11"/>
        <color theme="1"/>
        <rFont val="Calibri"/>
        <family val="2"/>
      </rPr>
      <t>E. Cibles devant être financées par la somme allouée - aiguilles et seringues</t>
    </r>
  </si>
  <si>
    <r>
      <rPr>
        <sz val="11"/>
        <color theme="1"/>
        <rFont val="Calibri"/>
        <family val="2"/>
      </rPr>
      <t>F. Couverture par la somme allouée et d'autres ressources - aiguilles et seringues :  E + C</t>
    </r>
  </si>
  <si>
    <r>
      <rPr>
        <sz val="11"/>
        <color theme="1"/>
        <rFont val="Calibri"/>
        <family val="2"/>
      </rPr>
      <t>G. Déficit restant - aiguilles et seringues : B - F</t>
    </r>
  </si>
  <si>
    <r>
      <rPr>
        <sz val="11"/>
        <color theme="1"/>
        <rFont val="Calibri"/>
        <family val="2"/>
      </rPr>
      <t xml:space="preserve">INSTRUCTIONS – Modules prioritaires pour le VIH </t>
    </r>
  </si>
  <si>
    <r>
      <rPr>
        <sz val="11"/>
        <color theme="1"/>
        <rFont val="Calibri"/>
        <family val="2"/>
      </rPr>
      <t>Onglet « HIV Tables »</t>
    </r>
  </si>
  <si>
    <r>
      <rPr>
        <sz val="11"/>
        <color theme="1"/>
        <rFont val="Calibri"/>
        <family val="2"/>
      </rPr>
      <t>PTME - Prévention de la transmission verticale du VIH</t>
    </r>
  </si>
  <si>
    <r>
      <rPr>
        <sz val="11"/>
        <color theme="1"/>
        <rFont val="Calibri"/>
        <family val="2"/>
      </rPr>
      <t>Tuberculose et VIH - Interventions conjointes de lutte contre la tuberculose et le VIH - Patients atteints de tuberculose et dont le statut sérologique vis-à-vis du VIH est connu</t>
    </r>
  </si>
  <si>
    <r>
      <rPr>
        <sz val="11"/>
        <color theme="1"/>
        <rFont val="Calibri"/>
        <family val="2"/>
      </rPr>
      <t>Observations/Hypothèses :
1) Indiquez la zone cible
2) Précisez qui sont les autres sources de financement</t>
    </r>
  </si>
  <si>
    <r>
      <rPr>
        <sz val="11"/>
        <color theme="1"/>
        <rFont val="Calibri"/>
        <family val="2"/>
      </rPr>
      <t xml:space="preserve">Observations/Hypothèses :
1) Indiquez la zone cible
2) Précisez qui sont les autres sources de financement
3) Spécifiez les interventions incluses dans l'ensemble de services. L'ensemble de services doit faire référence à un ensemble d'interventions qui doivent être réalisées auprès des personnes et en fonction desquelles ces personnes sont ou non inclues dans les résultats. Les personnes doivent donc être comptabilisées uniquement lorsqu'elles ont bénéficié de l'intégralité des interventions de l'ensemble défini de services. </t>
    </r>
  </si>
  <si>
    <r>
      <rPr>
        <sz val="11"/>
        <color theme="1"/>
        <rFont val="Calibri"/>
        <family val="2"/>
      </rPr>
      <t>Onglet « NSP gap table »</t>
    </r>
  </si>
  <si>
    <r>
      <rPr>
        <sz val="11"/>
        <color theme="1"/>
        <rFont val="Calibri"/>
        <family val="2"/>
      </rPr>
      <t xml:space="preserve">Indicateur de couverture : Nombre d'aiguilles et de seringues distribuées </t>
    </r>
  </si>
  <si>
    <r>
      <rPr>
        <sz val="11"/>
        <color theme="1"/>
        <rFont val="Calibri"/>
        <family val="2"/>
      </rPr>
      <t xml:space="preserve">Tool to Set and Monitor Targets for HIV Prevention, Diagnosis, Treatment and Care for Key Populations, juillet 2015 (pages 40 et 41)
http://apps.who.int/iris/bitstream/10665/177992/1/9789241508995_eng.pdf?ua=1&amp;ua=1 </t>
    </r>
  </si>
  <si>
    <r>
      <rPr>
        <sz val="11"/>
        <color theme="1"/>
        <rFont val="Calibri"/>
        <family val="2"/>
      </rPr>
      <t>Indicateur de couverture : Pourcentage de consommateurs de drogues injectables suivant un traitement de substitution aux opiacés.</t>
    </r>
  </si>
  <si>
    <r>
      <rPr>
        <sz val="11"/>
        <color theme="1"/>
        <rFont val="Calibri"/>
        <family val="2"/>
      </rPr>
      <t>Indicateur de couverture : Pourcentage de personnes appartenant à des populations clés prioritaires pour la PPrE qui recourent à ce type de prévention</t>
    </r>
  </si>
  <si>
    <r>
      <rPr>
        <sz val="11"/>
        <color theme="1"/>
        <rFont val="Calibri"/>
        <family val="2"/>
      </rPr>
      <t>Onglet « Condom gap tables »</t>
    </r>
  </si>
  <si>
    <r>
      <rPr>
        <sz val="11"/>
        <color theme="1"/>
        <rFont val="Calibri"/>
        <family val="2"/>
      </rPr>
      <t>Programmes de prévention pour la population générale - préservatifs distribués</t>
    </r>
  </si>
  <si>
    <r>
      <rPr>
        <sz val="11"/>
        <color theme="1"/>
        <rFont val="Calibri"/>
        <family val="2"/>
      </rPr>
      <t xml:space="preserve">Indicateur de couverture : Nombre de préservatifs distribués (masculins et féminins) </t>
    </r>
  </si>
  <si>
    <r>
      <rPr>
        <sz val="11"/>
        <color theme="1"/>
        <rFont val="Calibri"/>
        <family val="2"/>
      </rPr>
      <t>Indicateur de couverture : Nombre de préservatifs et de lubrifiants distribués (masculins et féminins)</t>
    </r>
  </si>
  <si>
    <r>
      <rPr>
        <sz val="11"/>
        <color theme="1"/>
        <rFont val="Calibri"/>
        <family val="2"/>
      </rPr>
      <t xml:space="preserve">Population cible : Correspond à l'effectif estimé de personnes constituant la population clé spécifiée dans le pays </t>
    </r>
  </si>
  <si>
    <r>
      <rPr>
        <sz val="11"/>
        <color theme="1"/>
        <rFont val="Calibri"/>
        <family val="2"/>
      </rPr>
      <t>Onglet « Male circumcision gap table »</t>
    </r>
  </si>
  <si>
    <r>
      <rPr>
        <sz val="11"/>
        <color theme="1"/>
        <rFont val="Calibri"/>
        <family val="2"/>
      </rPr>
      <t>Indicateur de couverture : nombre de circoncisions médicales pratiquées selon les normes nationales</t>
    </r>
  </si>
  <si>
    <r>
      <rPr>
        <sz val="11"/>
        <color theme="1"/>
        <rFont val="Calibri"/>
        <family val="2"/>
      </rPr>
      <t>Veuillez lire attentivement la feuille Instructions avant de compléter le tableau d'analyse des déficits programmatiques.</t>
    </r>
  </si>
  <si>
    <r>
      <rPr>
        <sz val="11"/>
        <color theme="1"/>
        <rFont val="Calibri"/>
        <family val="2"/>
      </rPr>
      <t>Pour remplir cette feuille de présentation, sélectionnez un lieu géographique et un type de candidat dans les listes déroulantes.</t>
    </r>
  </si>
  <si>
    <r>
      <rPr>
        <sz val="11"/>
        <color theme="1"/>
        <rFont val="Calibri"/>
        <family val="2"/>
      </rPr>
      <t>Candidat</t>
    </r>
  </si>
  <si>
    <r>
      <rPr>
        <sz val="11"/>
        <color theme="1"/>
        <rFont val="Calibri"/>
        <family val="2"/>
      </rPr>
      <t>Composante</t>
    </r>
  </si>
  <si>
    <r>
      <rPr>
        <sz val="11"/>
        <color theme="1"/>
        <rFont val="Calibri"/>
        <family val="2"/>
      </rPr>
      <t>Type de candidat</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</si>
  <si>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</si>
  <si>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t>personnes en milieu carcéral et autres environnements fermés</t>
  </si>
  <si>
    <r>
      <t>personnes en</t>
    </r>
    <r>
      <rPr>
        <sz val="11"/>
        <color theme="1"/>
        <rFont val="Calibri"/>
        <family val="2"/>
      </rPr>
      <t xml:space="preserve"> milieu carcéral et autres environnements fermés</t>
    </r>
  </si>
  <si>
    <r>
      <t xml:space="preserve">personnes en </t>
    </r>
    <r>
      <rPr>
        <sz val="11"/>
        <color theme="1"/>
        <rFont val="Calibri"/>
        <family val="2"/>
      </rPr>
      <t>milieu carcéral et autres environnements fermés</t>
    </r>
  </si>
  <si>
    <t>A1. Nombre total de préservatifs masculins nécessaires</t>
  </si>
  <si>
    <t>A2. Nombre total de préservatifs féminins nécessaires</t>
  </si>
  <si>
    <t>C1. Cible nationale devant être couverte par des ressources nationales</t>
  </si>
  <si>
    <t>Módulo prioritario</t>
  </si>
  <si>
    <t>Inserte el año</t>
  </si>
  <si>
    <t xml:space="preserve">E. Metas que se van a financiar con el monto asignado </t>
  </si>
  <si>
    <t xml:space="preserve">F. Cobertura total realizada con el monto asignado y otros recursos: E + C </t>
  </si>
  <si>
    <t xml:space="preserve">Programas de prevención para la población general - circuncisión masculina </t>
  </si>
  <si>
    <t xml:space="preserve">Número de circuncisiones médicas masculinas practicadas </t>
  </si>
  <si>
    <t>Meta de país ya cubierta</t>
  </si>
  <si>
    <t>C1. Meta del país que se va a financiar con recursos nacionales</t>
  </si>
  <si>
    <t xml:space="preserve">C2. Meta del país que se va a financiar con recursos externos </t>
  </si>
  <si>
    <t>C. Meta total del país ya cubierta</t>
  </si>
  <si>
    <t xml:space="preserve">Meta de país financiada con el monto asignado </t>
  </si>
  <si>
    <t xml:space="preserve">Programas de prevención destinados a las poblaciones clave - Profilaxis previa a la exposición (PreP) </t>
  </si>
  <si>
    <t xml:space="preserve">Porcentaje de la población clave que usa profilaxis previa a la exposición (PrEP) respecto de las poblaciones prioritarias que utilizan PrEP </t>
  </si>
  <si>
    <t>Programas de prevención para la población general</t>
  </si>
  <si>
    <t>Número de preservativos distribuidos (masculinos y femeninos)</t>
  </si>
  <si>
    <t>población general</t>
  </si>
  <si>
    <t>A1. Número total de preservativos masculinos necesarios</t>
  </si>
  <si>
    <t>A2. Número total de preservativos femeninos necesarios</t>
  </si>
  <si>
    <t>Meta del país ya cubierta con recursos de financiamiento</t>
  </si>
  <si>
    <t>C3. Meta total del país que se va a financiar (C1+C2)</t>
  </si>
  <si>
    <t>Meta del país ya cubierta por tipo de preservativo</t>
  </si>
  <si>
    <t xml:space="preserve">C4. Meta del país que se va a financiar (recursos nacionales+externos) - preservativos masculinos </t>
  </si>
  <si>
    <t>C5. Meta del país que se va a financiar (recursos nacionales+externos) - preservativos femeninos</t>
  </si>
  <si>
    <t>C6. Meta total del país que se va a financiar (hombres+mujeres) (C4+C5)</t>
  </si>
  <si>
    <t xml:space="preserve">Meta del país financiada con el monto asignado </t>
  </si>
  <si>
    <t>E1. Metas que se van a financiar con el monto asignado - preservativos masculinos</t>
  </si>
  <si>
    <t>E2. Metas que se van a financiar con el monto asignado - preservativos femeninos</t>
  </si>
  <si>
    <t>F1. Cobertura realizada con el monto asignado y otros recursos - preservativos masculinos:
 E1 + C4</t>
  </si>
  <si>
    <t>F2. Cobertura realizada con el monto asignado y otros recursos - preservativos femeninos:
 E2 + C5</t>
  </si>
  <si>
    <t xml:space="preserve">Todos los "%" de las metas de las filas C a G están basados en la meta numérica de las filas B1 y B2 </t>
  </si>
  <si>
    <t>Número de preservativos y lubricantes distribuidos (masculinos y femeninos)</t>
  </si>
  <si>
    <t>Número de agujas y jeringuillas distribuidas</t>
  </si>
  <si>
    <t>usuarios de drogas inyectables y sus parejas</t>
  </si>
  <si>
    <t>Número de agujas y jeringuillas que se distribuirán por persona al año</t>
  </si>
  <si>
    <t>A. Número total de agujas y jeringuillas necesarias</t>
  </si>
  <si>
    <t xml:space="preserve">E. Metas que se van a financiar con el monto asignado - agujas y jeringuillas </t>
  </si>
  <si>
    <t>F. Cobertura realizada con el monto asignado y otros recursos - agujas y jeringuillas:  E + C</t>
  </si>
  <si>
    <t>INSTRUCCIONES- Módulos prioritarios para el VIH/sida</t>
  </si>
  <si>
    <t>Pestaña "Tablas de VIH"</t>
  </si>
  <si>
    <t>Población estimada con necesidades/en riesgo:
Se refiere a todos los adultos y niños que viven con el VIH (de acuerdo con la definición del Informe Mundial de Avances de la Lucha contra el SIDA [GARPR, Global AIDS Response Progress Reporting] para el informe de 2014).</t>
  </si>
  <si>
    <t>PTMI - Prevención de la transmisión vertical del VIH</t>
  </si>
  <si>
    <t>Indicador de cobertura: 
Porcentaje de pacientes seropositivos en tratamiento (incluidos los que reciben PTMI) que se sometieron a pruebas de detección de tuberculosis en centros de atención y tratamiento del VIH.</t>
  </si>
  <si>
    <t xml:space="preserve">Población estimada con necesidades/en riesgo:
Se refiere a todos los adultos y niños que reciben servicios en centros de atención y tratamiento del VIH. </t>
  </si>
  <si>
    <t>Meta del país:
1) Se refiere al Plan Estratégico Nacional (PEN) o a la última meta del país acordada.
2) "#" se refiere al número de adultos y niños que se han sometido a pruebas de detección de tuberculosis en centros de atención o tratamiento del VIH. 
3) "%" se refiere al porcentaje de adultos y niños que reciben servicios en centros de atención y tratamiento del VIH a quienes se ha evaluado y registrado su estado con respecto a la tuberculosis entre todos los adultos y niños que reciben servicios en centros de atención y tratamiento del VIH.</t>
  </si>
  <si>
    <t>Indicador de cobertura: 
Porcentaje de pacientes con tuberculosis (casos nuevos y recaídas) registrados para los que se registró el resultado de la prueba del VIH</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</si>
  <si>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</si>
  <si>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</si>
  <si>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Indicador de cobertura: porcentaje de la población clave atendida por los programas de prevención - paquete definido de servicios.</t>
  </si>
  <si>
    <t xml:space="preserve">Población estimada con necesidades/en riesgo:
Se refiere al número estimado de personas de la población clave indicada. </t>
  </si>
  <si>
    <t>Indicador de cobertura: porcentaje de la población clave que se sometió a una prueba de VIH durante el período de informe y conoce los resultados.</t>
  </si>
  <si>
    <t xml:space="preserve">Indicador de cobertura: número de agujas y jeringuillas distribuidas </t>
  </si>
  <si>
    <t>Tool to Set and Monitor Targets for HIV Prevention, Diagnosis, Treatment and Care for Key Populations, julio de 2015 (págs. 40-41)
http://apps.who.int/iris/bitstream/10665/177992/1/9789241508995_eng.pdf?ua=1&amp;ua=1</t>
  </si>
  <si>
    <t>Número total de agujas y jeringuillas necesarias:
Se refiere al número estimado de agujas y jeringuillas necesarias para su distribución cada año basado en el número de agujas y jeringuillas necesarias por persona al año.</t>
  </si>
  <si>
    <t>Indicador de cobertura: Porcentaje de la población clave que usa profilaxis previa a la exposición (PreP) respecto de las poblaciones prioritarias que utilizan PreP</t>
  </si>
  <si>
    <t>Población estimada con necesidades/en riesgo:
Se refiere al número estimado de personas de la población clave indicada en el año especificado. En la casilla de comentarios, indique la fuente de datos/referencia/supuestos empleados para calcular la población con necesidades.</t>
  </si>
  <si>
    <t>Programas de prevención destinados a la población general: preservativos distribuidos</t>
  </si>
  <si>
    <t>Indicador de cobertura: número de preservativos distribuidos (masculinos y femeninos)</t>
  </si>
  <si>
    <t>Población destinataria: se refiere al número estimado de personas en la población general a las que se dirigirán las iniciativas de promoción y distribución de preservativos</t>
  </si>
  <si>
    <t>Indicador de cobertura: número de preservativos y lubricantes distribuidos (masculinos y femeninos)</t>
  </si>
  <si>
    <t>Indicador de cobertura: número de circuncisiones médicas practicadas de acuerdo con la normativa nacional.</t>
  </si>
  <si>
    <t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t>
  </si>
  <si>
    <t>Solicitante</t>
  </si>
  <si>
    <t>Componente</t>
  </si>
  <si>
    <t>Tipo de solicitante</t>
  </si>
  <si>
    <t>Seleccione su zona geográfica…</t>
  </si>
  <si>
    <t>Seleccione…</t>
  </si>
  <si>
    <t>MCP</t>
  </si>
  <si>
    <t>Entidad no vinculada a un MCP</t>
  </si>
  <si>
    <t>Intervenciones conjuntas de tuberculosis y VIH. Revisión de tuberculosis en pacientes con VIH</t>
  </si>
  <si>
    <t>Porcentaje de personas que viven con el VIH en tratamiento (incluidos los que reciben PTMI) que se han sometido a pruebas de detección de tuberculosis en centros de atención o tratamiento del VIH</t>
  </si>
  <si>
    <r>
      <rPr>
        <sz val="11"/>
        <color theme="1"/>
        <rFont val="Calibri"/>
        <family val="2"/>
        <scheme val="minor"/>
      </rPr>
      <t>Porcentaje de pacientes seropositivos con tuberculosis (casos nuevos y recaídas)</t>
    </r>
    <r>
      <rPr>
        <sz val="11"/>
        <color theme="1"/>
        <rFont val="Calibri"/>
        <family val="2"/>
        <scheme val="minor"/>
      </rPr>
      <t xml:space="preserve"> </t>
    </r>
    <r>
      <rPr>
        <sz val="11"/>
        <color theme="1"/>
        <rFont val="Calibri"/>
        <family val="2"/>
        <scheme val="minor"/>
      </rPr>
      <t>que reciben tratamiento antirretroviral durante su tratamiento para la tuberculosis.</t>
    </r>
  </si>
  <si>
    <t>Programas de prevención destinados a las poblaciones clave. Paquete definido de servicios</t>
  </si>
  <si>
    <t>Porcentaje de poblaciones clave atendidas por los programas de prevención. Paquete definido de servicios</t>
  </si>
  <si>
    <r>
      <t xml:space="preserve">Programas de prevención destinados a las poblaciones clave. </t>
    </r>
    <r>
      <rPr>
        <sz val="11"/>
        <color theme="1"/>
        <rFont val="Calibri"/>
        <family val="2"/>
        <scheme val="minor"/>
      </rPr>
      <t>Pruebas de VIH</t>
    </r>
  </si>
  <si>
    <t>Porcentaje de la población clave que se ha sometido a pruebas del VIH durante el período de informe y conocen los resultados</t>
  </si>
  <si>
    <t>Programas de prevención para usuarios de drogas inyectables y sus parejas. Distribución de agujas y jeringuillas</t>
  </si>
  <si>
    <t>Porcentaje de usuarios de drogas inyectables atendidos por los programas de agujas y jeringuillas</t>
  </si>
  <si>
    <t>Programas de prevención para usuarios de drogas inyectables y sus parejas. Terapia de sustitución con opiáceos y otros tratamientos de la drogodependencia para usuarios de drogas inyectables</t>
  </si>
  <si>
    <t>Porcentaje de usuarios de drogas inyectables que reciben terapia de sustitución con opiáceos</t>
  </si>
  <si>
    <t>adultos</t>
  </si>
  <si>
    <t>niños</t>
  </si>
  <si>
    <t>adultos y niños</t>
  </si>
  <si>
    <t>mujeres embarazadas</t>
  </si>
  <si>
    <t>Intervenciones conjuntas de tuberculosis y VIH. Pacientes de tuberculosis con estado serológico respecto al VIH conocido</t>
  </si>
  <si>
    <t>Intervenciones conjuntas de tuberculosis y VIH. Pacientes seropositivos con tuberculosis que reciben tratamiento antirretroviral</t>
  </si>
  <si>
    <t>hombres que tienen relaciones sexuales con hombres</t>
  </si>
  <si>
    <t>trabajadores del sexo y sus clientes</t>
  </si>
  <si>
    <t>personas transgénero</t>
  </si>
  <si>
    <r>
      <rPr>
        <sz val="11"/>
        <color theme="1"/>
        <rFont val="Calibri"/>
        <family val="2"/>
        <scheme val="minor"/>
      </rPr>
      <t xml:space="preserve">personas </t>
    </r>
    <r>
      <rPr>
        <sz val="11"/>
        <color theme="1"/>
        <rFont val="Calibri"/>
        <family val="2"/>
        <scheme val="minor"/>
      </rPr>
      <t>en las prisiones y en otros entornos de reclusión</t>
    </r>
  </si>
  <si>
    <t>adolescentes y jóvenes dentro y fuera de las escuelas</t>
  </si>
  <si>
    <r>
      <t xml:space="preserve">otras poblaciones vulnerables </t>
    </r>
    <r>
      <rPr>
        <sz val="11"/>
        <color theme="1"/>
        <rFont val="Calibri"/>
        <family val="2"/>
        <scheme val="minor"/>
      </rPr>
      <t xml:space="preserve"> - especifique cuáles en los comentarios</t>
    </r>
  </si>
  <si>
    <t>Programas de prevención destinados a las poblaciones clave. Pruebas de VIH</t>
  </si>
  <si>
    <t>adaptado</t>
  </si>
  <si>
    <r>
      <rPr>
        <sz val="11"/>
        <color theme="1"/>
        <rFont val="Calibri"/>
        <family val="2"/>
        <scheme val="minor"/>
      </rPr>
      <t>Módulos prioritarios para el</t>
    </r>
    <r>
      <rPr>
        <sz val="11"/>
        <color theme="1"/>
        <rFont val="Calibri"/>
        <family val="2"/>
        <scheme val="minor"/>
      </rPr>
      <t xml:space="preserve"> </t>
    </r>
    <r>
      <rPr>
        <sz val="11"/>
        <color theme="1"/>
        <rFont val="Calibri"/>
        <family val="2"/>
        <scheme val="minor"/>
      </rPr>
      <t>VIH</t>
    </r>
    <r>
      <rPr>
        <sz val="11"/>
        <color theme="1"/>
        <rFont val="Calibri"/>
        <family val="2"/>
        <scheme val="minor"/>
      </rPr>
      <t xml:space="preserve">: </t>
    </r>
    <r>
      <rPr>
        <sz val="11"/>
        <color theme="1"/>
        <rFont val="Calibri"/>
        <family val="2"/>
        <scheme val="minor"/>
      </rPr>
      <t>Programas de prevención para la población general</t>
    </r>
  </si>
  <si>
    <t>Programas de prevención para poblaciones clave</t>
  </si>
  <si>
    <t>personas en las prisiones y en otros entornos de reclusión</t>
  </si>
  <si>
    <r>
      <rPr>
        <sz val="11"/>
        <color rgb="FFFF0000"/>
        <rFont val="Calibri"/>
        <family val="2"/>
      </rPr>
      <t>Traitement, prise en charge et soutien</t>
    </r>
    <r>
      <rPr>
        <sz val="11"/>
        <color theme="1"/>
        <rFont val="Calibri"/>
        <family val="2"/>
      </rPr>
      <t xml:space="preserve"> - </t>
    </r>
    <r>
      <rPr>
        <sz val="11"/>
        <color rgb="FFFF0000"/>
        <rFont val="Calibri"/>
        <family val="2"/>
      </rPr>
      <t>Prestation de services différenciées pour les traitements antirétroviraux</t>
    </r>
    <r>
      <rPr>
        <sz val="11"/>
        <color theme="1"/>
        <rFont val="Calibri"/>
        <family val="2"/>
      </rPr>
      <t xml:space="preserve"> (remplir des tableaux distincts pour les adultes et pour les enfants)</t>
    </r>
  </si>
  <si>
    <r>
      <t xml:space="preserve">Tuberculosis/VIH - </t>
    </r>
    <r>
      <rPr>
        <sz val="11"/>
        <color rgb="FFFF0000"/>
        <rFont val="Arial"/>
        <family val="2"/>
      </rPr>
      <t>colaborativas de tuberculosis y VIH</t>
    </r>
    <r>
      <rPr>
        <sz val="11"/>
        <color theme="1"/>
        <rFont val="Arial"/>
        <family val="2"/>
      </rPr>
      <t>: pacientes de tuberculosis con estado serológico respecto al VIH conocido.</t>
    </r>
  </si>
  <si>
    <r>
      <t xml:space="preserve">Tuberculosis/VIH - Intervenciones </t>
    </r>
    <r>
      <rPr>
        <sz val="11"/>
        <color rgb="FFFF0000"/>
        <rFont val="Arial"/>
        <family val="2"/>
      </rPr>
      <t>colaborativas de tuberculosis y VIH</t>
    </r>
    <r>
      <rPr>
        <sz val="11"/>
        <color theme="1"/>
        <rFont val="Arial"/>
        <family val="2"/>
      </rPr>
      <t>: pacientes seropositivos con tuberculosis que reciben tratamiento antirretroviral</t>
    </r>
  </si>
  <si>
    <r>
      <t xml:space="preserve">Intervenciones </t>
    </r>
    <r>
      <rPr>
        <sz val="11"/>
        <color rgb="FFFF0000"/>
        <rFont val="Calibri"/>
        <family val="2"/>
        <scheme val="minor"/>
      </rPr>
      <t>colaborativas</t>
    </r>
    <r>
      <rPr>
        <sz val="11"/>
        <color theme="1"/>
        <rFont val="Calibri"/>
        <family val="2"/>
        <scheme val="minor"/>
      </rPr>
      <t xml:space="preserve"> de tuberculosis y VIH_Revisión de tuberculosis en pacientes con VIH</t>
    </r>
  </si>
  <si>
    <r>
      <t xml:space="preserve">Intervenciones </t>
    </r>
    <r>
      <rPr>
        <sz val="11"/>
        <color rgb="FFFF0000"/>
        <rFont val="Calibri"/>
        <family val="2"/>
        <scheme val="minor"/>
      </rPr>
      <t>colaborativas</t>
    </r>
    <r>
      <rPr>
        <sz val="11"/>
        <color theme="1"/>
        <rFont val="Calibri"/>
        <family val="2"/>
        <scheme val="minor"/>
      </rPr>
      <t xml:space="preserve"> de tuberculosis y VIH_Pacientes de tuberculosis con estado serológico respecto al VIH conocido</t>
    </r>
  </si>
  <si>
    <r>
      <t xml:space="preserve">Intervenciones </t>
    </r>
    <r>
      <rPr>
        <sz val="11"/>
        <color rgb="FFFF0000"/>
        <rFont val="Calibri"/>
        <family val="2"/>
        <scheme val="minor"/>
      </rPr>
      <t>colaborativas</t>
    </r>
    <r>
      <rPr>
        <sz val="11"/>
        <color theme="1"/>
        <rFont val="Calibri"/>
        <family val="2"/>
        <scheme val="minor"/>
      </rPr>
      <t xml:space="preserve"> de tuberculosis y VIH_Pacientes seropositivos con tuberculosis que reciben tratamiento antirretroviral</t>
    </r>
  </si>
  <si>
    <r>
      <rPr>
        <sz val="11"/>
        <color theme="1"/>
        <rFont val="Calibri"/>
        <family val="2"/>
      </rPr>
      <t xml:space="preserve">Programmes de prévention </t>
    </r>
    <r>
      <rPr>
        <sz val="11"/>
        <color rgb="FFFF0000"/>
        <rFont val="Calibri"/>
        <family val="2"/>
      </rPr>
      <t>destinés à la</t>
    </r>
    <r>
      <rPr>
        <sz val="11"/>
        <color theme="1"/>
        <rFont val="Calibri"/>
        <family val="2"/>
      </rPr>
      <t xml:space="preserve"> population générale - Circoncision masculine</t>
    </r>
  </si>
  <si>
    <r>
      <rPr>
        <sz val="11"/>
        <color theme="1"/>
        <rFont val="Calibri"/>
        <family val="2"/>
      </rPr>
      <t xml:space="preserve">Programmes de prévention </t>
    </r>
    <r>
      <rPr>
        <sz val="11"/>
        <color rgb="FFFF0000"/>
        <rFont val="Calibri"/>
        <family val="2"/>
      </rPr>
      <t>destinés à la</t>
    </r>
    <r>
      <rPr>
        <sz val="11"/>
        <color theme="1"/>
        <rFont val="Calibri"/>
        <family val="2"/>
      </rPr>
      <t xml:space="preserve"> population générale</t>
    </r>
  </si>
  <si>
    <r>
      <rPr>
        <sz val="11"/>
        <color rgb="FFFF0000"/>
        <rFont val="Calibri"/>
        <family val="2"/>
      </rPr>
      <t>Programmes de prévention destinés aux usagers de drogues injectables et à leurs partenaires</t>
    </r>
    <r>
      <rPr>
        <sz val="11"/>
        <color theme="1"/>
        <rFont val="Calibri"/>
        <family val="2"/>
      </rPr>
      <t>_</t>
    </r>
    <r>
      <rPr>
        <sz val="11"/>
        <color rgb="FFFF0000"/>
        <rFont val="Calibri"/>
        <family val="2"/>
      </rPr>
      <t>Programmes liés aux</t>
    </r>
    <r>
      <rPr>
        <sz val="11"/>
        <color theme="1"/>
        <rFont val="Calibri"/>
        <family val="2"/>
      </rPr>
      <t xml:space="preserve"> aiguilles et de seringues</t>
    </r>
  </si>
  <si>
    <r>
      <rPr>
        <sz val="11"/>
        <color rgb="FFFF0000"/>
        <rFont val="Calibri"/>
        <family val="2"/>
        <scheme val="minor"/>
      </rPr>
      <t>Programas de prevención integral para personas que se inyectan drogas y sus parejas_Programas</t>
    </r>
    <r>
      <rPr>
        <sz val="11"/>
        <color theme="1"/>
        <rFont val="Calibri"/>
        <family val="2"/>
        <scheme val="minor"/>
      </rPr>
      <t xml:space="preserve"> de agujas y jeringuillas</t>
    </r>
  </si>
  <si>
    <r>
      <rPr>
        <sz val="11"/>
        <color rgb="FFFF0000"/>
        <rFont val="Calibri"/>
        <family val="2"/>
      </rPr>
      <t>Programmes de prévention destinés aux usagers de drogues injectables et à leurs partenaires</t>
    </r>
    <r>
      <rPr>
        <sz val="11"/>
        <color theme="1"/>
        <rFont val="Calibri"/>
        <family val="2"/>
      </rPr>
      <t>_Traitements de substitution aux opiacés et autres traitements de la dépendance pour les usagers de drogues injectables</t>
    </r>
  </si>
  <si>
    <r>
      <rPr>
        <sz val="11"/>
        <color rgb="FFFF0000"/>
        <rFont val="Calibri"/>
        <family val="2"/>
        <scheme val="minor"/>
      </rPr>
      <t>Programas de prevención integral para personas que se inyectan drogas y sus parejas</t>
    </r>
    <r>
      <rPr>
        <sz val="11"/>
        <color theme="1"/>
        <rFont val="Calibri"/>
        <family val="2"/>
        <scheme val="minor"/>
      </rPr>
      <t>_Terapia de sustitución de opiáceos y otros tratamientos para la drogodependencia de personas que se inyectan drogas</t>
    </r>
  </si>
  <si>
    <r>
      <rPr>
        <sz val="11"/>
        <color theme="1"/>
        <rFont val="Calibri"/>
        <family val="2"/>
      </rPr>
      <t xml:space="preserve">Indicateur de couverture : 
Pourcentage de personnes vivant avec le VIH </t>
    </r>
    <r>
      <rPr>
        <sz val="11"/>
        <color rgb="FFFF0000"/>
        <rFont val="Calibri"/>
        <family val="2"/>
      </rPr>
      <t>bénéficiant actuellement d'un traitement antirétroviral</t>
    </r>
  </si>
  <si>
    <r>
      <rPr>
        <sz val="11"/>
        <color theme="1"/>
        <rFont val="Calibri"/>
        <family val="2"/>
      </rPr>
      <t xml:space="preserve">Pourcentage de personnes vivant avec le VIH </t>
    </r>
    <r>
      <rPr>
        <sz val="11"/>
        <color rgb="FFFF0000"/>
        <rFont val="Calibri"/>
        <family val="2"/>
      </rPr>
      <t>bénéficiant actuellement d'un traitement antirétroviral</t>
    </r>
  </si>
  <si>
    <r>
      <t xml:space="preserve">Indicador de cobertura: 
Porcentaje de personas que viven con el VIH  que </t>
    </r>
    <r>
      <rPr>
        <sz val="11"/>
        <color rgb="FFFF0000"/>
        <rFont val="Arial"/>
        <family val="2"/>
      </rPr>
      <t>actualmente reciben</t>
    </r>
    <r>
      <rPr>
        <sz val="11"/>
        <color theme="1"/>
        <rFont val="Arial"/>
        <family val="2"/>
      </rPr>
      <t xml:space="preserve"> tratamiento antirretroviral</t>
    </r>
  </si>
  <si>
    <r>
      <t xml:space="preserve">Porcentaje de personas que viven con el VIH  que </t>
    </r>
    <r>
      <rPr>
        <sz val="11"/>
        <color rgb="FFFF0000"/>
        <rFont val="Calibri"/>
        <family val="2"/>
        <scheme val="minor"/>
      </rPr>
      <t>actualmente reciben</t>
    </r>
    <r>
      <rPr>
        <sz val="11"/>
        <color theme="1"/>
        <rFont val="Calibri"/>
        <family val="2"/>
        <scheme val="minor"/>
      </rPr>
      <t xml:space="preserve"> tratamiento antirretroviral</t>
    </r>
  </si>
  <si>
    <r>
      <rPr>
        <sz val="11"/>
        <color theme="1"/>
        <rFont val="Calibri"/>
        <family val="2"/>
      </rPr>
      <t xml:space="preserve">Indicateur de couverture : 
Pourcentage de femmes enceintes séropositives au VIH </t>
    </r>
    <r>
      <rPr>
        <sz val="11"/>
        <color rgb="FFFF0000"/>
        <rFont val="Calibri"/>
        <family val="2"/>
      </rPr>
      <t>ayant reçu des antirétroviraux durant leur grossesse</t>
    </r>
  </si>
  <si>
    <r>
      <t xml:space="preserve">Pourcentage de femmes enceintes séropositives </t>
    </r>
    <r>
      <rPr>
        <sz val="11"/>
        <color rgb="FFFF0000"/>
        <rFont val="Calibri"/>
        <family val="2"/>
      </rPr>
      <t>au VIH ayant reçu des antirétroviraux durant leur grossesse</t>
    </r>
  </si>
  <si>
    <r>
      <t xml:space="preserve">Porcentaje de mujeres embarazadas </t>
    </r>
    <r>
      <rPr>
        <sz val="11"/>
        <color rgb="FFFF0000"/>
        <rFont val="Calibri"/>
        <family val="2"/>
        <scheme val="minor"/>
      </rPr>
      <t>VIH positivas que recibieron TARV durante el embarazo</t>
    </r>
  </si>
  <si>
    <r>
      <t xml:space="preserve">Indicador de cobertura: 
Porcentaje de mujeres embarazadas </t>
    </r>
    <r>
      <rPr>
        <sz val="11"/>
        <color rgb="FFFF0000"/>
        <rFont val="Arial"/>
        <family val="2"/>
      </rPr>
      <t>VIH positivas que recibieron TARV durante el embarazo</t>
    </r>
  </si>
  <si>
    <t>ВИЧ/СПИД</t>
  </si>
  <si>
    <t>Таблица 1 программных пробелов по ВИЧ/СПИДу (в отношении приоритетного мероприятия)</t>
  </si>
  <si>
    <t>Таблица 2 программных пробелов по ВИЧ/СПИДу (в отношении приоритетного мероприятия)</t>
  </si>
  <si>
    <t>Таблица 3 программных пробелов по ВИЧ/СПИДу (в отношении приоритетного мероприятия)</t>
  </si>
  <si>
    <t>Таблица 4 программных пробелов по ВИЧ/СПИДу (в отношении приоритетного мероприятия)</t>
  </si>
  <si>
    <t>Таблица 5 программных пробелов по ВИЧ/СПИДу (в отношении приоритетного мероприятия)</t>
  </si>
  <si>
    <t>Таблица 6 программных пробелов по ВИЧ/СПИДу (в отношении приоритетного мероприятия)</t>
  </si>
  <si>
    <t>Целевые группы населения</t>
  </si>
  <si>
    <t>Потребности страны, уже охваченные финансированием</t>
  </si>
  <si>
    <t>C1. Потребности страны, которые планируется финансировать из внутренних ресурсов</t>
  </si>
  <si>
    <t>C2. Потребности страны, которые планируется финансировать из внешних ресурсов</t>
  </si>
  <si>
    <t>C. Общий объем потребностей страны, уже обеспеченных финансированием</t>
  </si>
  <si>
    <t>Программные пробелы</t>
  </si>
  <si>
    <t>Потребности страны, удовлетворяемые за счет выделенной суммы</t>
  </si>
  <si>
    <t>F. Финансирование за счет выделенной суммы и из других источников:  E + C</t>
  </si>
  <si>
    <t>G. Остающиеся пробелы: A - F</t>
  </si>
  <si>
    <t>Мужское обрезание</t>
  </si>
  <si>
    <t>Число проведенных медицинских мужских обрезаний</t>
  </si>
  <si>
    <t>Национальные цели, уже обеспеченные финансированием</t>
  </si>
  <si>
    <t>C1. Национальные цели, которые планируется финансировать из внутренних источников</t>
  </si>
  <si>
    <t>C2. Национальные цели, которые планируется финансировать из внешних источников</t>
  </si>
  <si>
    <t>C. Общий объем уже обеспеченного финансирования национальных целей</t>
  </si>
  <si>
    <t>D. Прогнозируемый годовой пробел в достижении национальных целей: B - C</t>
  </si>
  <si>
    <t>Национальные цели, финансируемые за счет выделенной суммы</t>
  </si>
  <si>
    <t>G. Остающиеся пробелы: B - F</t>
  </si>
  <si>
    <t>Все выраженные в процентах целевые показатели, содержащиеся в строках  C-G, основаны на количественном целевом показетеле, содержащемся в строке B</t>
  </si>
  <si>
    <t>Программы профилактики для основных затронутых групп населения - ДКП</t>
  </si>
  <si>
    <t>Таблица программных пробелов по ДКП</t>
  </si>
  <si>
    <t>Таблица программных пробелов по ВИЧ/СПИДу - презервативы</t>
  </si>
  <si>
    <t>Количество распространенных презервативов (мужских и женских)</t>
  </si>
  <si>
    <t>A1. Общий объем потребностей в мужских презервативах</t>
  </si>
  <si>
    <t>A2. Общий объем потребностей в женских презервативах</t>
  </si>
  <si>
    <t>B1. Национальные цели - мужские презервативы
(согласно Национальному стратегическому плану)</t>
  </si>
  <si>
    <t>B2. Национальные цели - женские презервативы
(согласно Национальному стратегическому плану)</t>
  </si>
  <si>
    <t>Национальные цели, которые уже обеспечены финансированием за счет источника финансирования</t>
  </si>
  <si>
    <t>C1. Национальные цели, которые планируется финансировать из внутренних ресурсов</t>
  </si>
  <si>
    <t>C2. Национальные цели, которые планируется финансировать из внешних ресурсов</t>
  </si>
  <si>
    <t>C3. Общий объем планируемого финансирования национальных целей (C1+C2)</t>
  </si>
  <si>
    <t>Национальные цели, по которым финансирование уже обеспечено, в разбивке по видам презервативов</t>
  </si>
  <si>
    <t>C4. Национальные цели, которые планируется финансировать (внутренние+внешние ресурсы) - мужские презервативы</t>
  </si>
  <si>
    <t>C5. Национальные цели, которые планируется финансировать (внутренние+внешние ресурсы) - женские презервативы</t>
  </si>
  <si>
    <t>C6. Общий объем планируемого финансирования национальных целей (мужские + женские) (C4+C5)</t>
  </si>
  <si>
    <t>D1. Прогнозируемый годовой пробел в удовлетворении потребностей - мужские презервативы: B1 - C4</t>
  </si>
  <si>
    <t>D2. Прогнозируемый годовой пробел в удовлетворении потребностей - женские презервативы: B2 - C5</t>
  </si>
  <si>
    <t>E1. Цели, подлежащие финансированию за счет  выделенной суммы, - мужские презервативы</t>
  </si>
  <si>
    <t>E2. Цели, подлежащие финансированию за счет  выделенной суммы, - женские презервативы</t>
  </si>
  <si>
    <t>F1. Объем финансирования за счет выделенной суммы и из других источников - мужские презервативы:
 E1 + C4</t>
  </si>
  <si>
    <t>F2. Объем финансирования за счет выделенной суммы и из других источников - женские презервативы:
 E2 + C5</t>
  </si>
  <si>
    <t>G1. Остающиеся пробелы - мужские презервативы: B1 - F1</t>
  </si>
  <si>
    <t>G2. Остающиеся пробелы - женские презервативы: B2 - F2</t>
  </si>
  <si>
    <t>Все выраженные в процентах целевые показатели, содержащиеся в строках  C-G, основаны на количественном целевом показетеле, содержащемся в строках B1 и B2</t>
  </si>
  <si>
    <t>Программы профилактики для основных затронутых групп населения</t>
  </si>
  <si>
    <t>Количество распространенных презервативов и лубрикантов (мужских и женских)</t>
  </si>
  <si>
    <t>Комплексные программы профилактики для ПИН и их партнеров</t>
  </si>
  <si>
    <t>Количество распространенных игл и шприцев</t>
  </si>
  <si>
    <t>потребители инъекционных наркотиков (ПИН) и их партнеры</t>
  </si>
  <si>
    <t>Таблица программных пробелов по ВИЧ/СПИДу - Программы распространения игл и шприцев</t>
  </si>
  <si>
    <t>Количество игл и шприцев, подлежащих распространению, из расчета на человека в год</t>
  </si>
  <si>
    <t>A. Общий объем потребностей в иглах и шприцах</t>
  </si>
  <si>
    <t>B. Национальная цель - Количество игл и шприцев, подлежащих распространению (согласно Национальному стратегическому плану)</t>
  </si>
  <si>
    <t>D. Прогнозируемый годовой пробел в удовлетворении потребностей - иглы и шприцы: 
B - C</t>
  </si>
  <si>
    <t>E. Цели, подлежащие финансированию за счет выделенной суммы, - иглы и шприцы</t>
  </si>
  <si>
    <t>F. Финансирование за счет выделенной суммы и из других источников - иглы и шприцы:  E + C</t>
  </si>
  <si>
    <t>G. Остающиеся пробелы - иглы и шприцы: B - F</t>
  </si>
  <si>
    <t xml:space="preserve">ИНСТРУКЦИИ - приоритетные модули по ВИЧ </t>
  </si>
  <si>
    <t>*Данные модули относятся к следующим основным затронутым группам населения: работники секс-бизнеса и их клиенты; мужчины, имеющие половые контакты с мужчинами; трансгендерные лица; потребители инъекционных наркотиков и их партнеры; лица, находящиеся в местах лишения свободы и других учреждениях закрытого типа; подростки и молодежь, посещающие и не посещающие школу; а также другие уязвимые группы населения.</t>
  </si>
  <si>
    <t xml:space="preserve">Приступая к заполнению каждой из таблиц, укажите нужный приоритетный модуль, выбрав его из раскрывающегося списка, расположенного рядом со строкой «Приоритетный модуль». После этого соответствующий показатель охвата появится автоматически. Пустые ячейки, выделенные белым цветом, требуют введения данных. Ячейки, выделенные фиолетовым цветом, будут затем заполнены автоматически.
После выбора модуля/ мероприятия укажите целевую группу населения, выбрав ее из раскрывающегося списка, расположенного рядом со строкой  «Целевая группа населения». В отношении модулей, касающихся профилактики, заполните отдельную таблицу анализа пробелов по каждой основной затронутой группе населения, на которую ориентирована программа. В отношении АРТ рекомендуется заполнять отдельные таблицы для взрослых и для детей; при этом имеется также возможность заполнить общую таблицу.
Большая часть таблиц заполняется на вкладке «Таблицы по ВИЧ»; кроме того, на отдельных вкладках располагаются специализированные таблицы по мужскому обрезанию и распределению презервативов. Эти таблицы должны иметь иную структуру, поскольку в таблице пробелов по распределению презервативов требуется вводить данные в разбивке по мужским и женским презервативам, а также и в таблице по распределению презервативов, и в таблице по мужскому обрезанию программные пробелы рассчитываются на основе национальных целей, а не потребностей страны. В этих таблицах строка  «Приоритетный модуль» является предварительно заполненной. Тем не менее в таблице по распределению презервативов строка “Основные затронутые группы населения» требует заполнения. Просьба заполнять только те разделы, которые имеют отношение к запросу на предоставление финансирования. 
При представлении отдельных запросов на финансирование по ТБ и ВИЧ таблицы анализа пробелов по ТБ/ВИЧ должны включаться как в запрос по ТБ, так и в запрос по ВИЧ. В случае представления объединенного запроса по ТБ/ВИЧ просьба заполнить таблицы программных пробелов в едином файле Excel.
Следующие инструкции содержат подробную информацию о том, как заполнить таблицу пробелов для каждого модуля. Обратите внимание, что модуль  «Комплексные мероприятия по борьбе с коинфекцией ТБ/ВИЧ» предусматривает несколько показателей охвата, по которым необходимо заполнить отдельные таблицы. Не забудьте, что следует заполнить таблицы только для трех-шести приоритетных модулей.
</t>
  </si>
  <si>
    <t>На листе «Пустая таблица» содержится пустая таблица, которая может быть использована в том случае, если количество таблиц, содержащихся в рабочей книге, окажется недостаточным или если заявитель пожелает представить таблицу для модуля/ мероприятия, не указанного в данных ниже инструкциях.</t>
  </si>
  <si>
    <t>Вкладка «Таблицы по ВИЧ»</t>
  </si>
  <si>
    <t>Лечение, уход и поддержка - Дифференцированное оказание услуг по АРТ (заполняется отдельно для взрослых и для детей)</t>
  </si>
  <si>
    <t>Показатель охвата:  
процентная доля людей, живущих с ВИЧ, которые в настоящее время получают антиретровирусную терапию.</t>
  </si>
  <si>
    <t>Расчетная численность населения, нуждающегося в поддержке/ подверженного риску:
означает всех взрослых и детей, живущих с ВИЧ (на основе определения, применяемого в Отчетности о достигнутом прогрессе в осуществлении глобальных мер в ответ на СПИД в 2014 году).</t>
  </si>
  <si>
    <t>Национальная цель:
1) Означает национальную цель согласно НСП или любую другую последнюю согласованную национальную цель.
2) # означает общее число лиц, которые должны получить антиретровирусную терапию.
3) % означает процентную долю взрослых и детей, которые предположительно должны получать антиретровирусную терапию, среди всех взрослых и детей, живущих с ВИЧ.</t>
  </si>
  <si>
    <t xml:space="preserve">Потребности страны, уже охваченные финансированием:
Потребности страны, уже охваченные финансированием, подразделяются на потребности, которые планируется удовлетворить за счет внутренних (строка С1) и внешних ресурсов (строка С2). Инвестиции со стороны национального частного сектора должны включаться в число внутренних источников. В тех случаях, когда в течение года потребности частично финансируются за счет действующего гранта Глобального фонда (который заканчивается до начала нового периода реализации), они могут включаться в категорию внешних ресурсов. 
После заполнения строк C1 и C2 в строке С3 автоматически рассчитывается общий объем потребностей страны, по которым финансирование уже обеспечено. Обратите внимание, что строка С3 заблокирована и вносить в нее изменения  невозможно. В связи с этим в случае, если разбивка на внутренние и внешние ресурсы отсутствует, для внесения данных по общему объему используйте строку С1. В таком случае в ячейке для комментариев укажите, что строка С1 отражает общий объем внутренних и внешних ресурсов.
</t>
  </si>
  <si>
    <t>Программные пробелы: 
программные пробелы рассчитываются на основе общего объема национальных потребностей (строка A).</t>
  </si>
  <si>
    <t xml:space="preserve">Комментарии/ предположения:
1) Укажите целевые районы в случае охвата на субнациональном уровне.
2) Укажите иные источники финансирования.
3) Укажите число лиц, имеющих право на получение АРТ, согласно критериям, предусмотренным в ваших национальных руководящих принципах, а также существующий охват на основе этих руководящих принципов. Просьба указать эту информацию, в случае ее наличия, для каждой категории разбивки данных (например, в отношении детей и взрослых).
</t>
  </si>
  <si>
    <t>ППМР - Профилактика вертикальной передачи ВИЧ-инфекции</t>
  </si>
  <si>
    <t xml:space="preserve">Показатель охвата: 
процентная доля ВИЧ-положительных беременных женщин, получавших АРТ во время беременности.
</t>
  </si>
  <si>
    <t>Расчетная численность населения, нуждающегося в поддержке/ подверженного риску:
означает расчетную численность ВИЧ-положительных беременных женщин.</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</si>
  <si>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ВИЧ-положительных беременных женщин, которые предположительно должны получать антиретровирусные препараты в целях сокращения риска передачи ВИЧ-инфекции от матери ребенку в период беременности и родов.
3) % означает процентную долю ВИЧ-положительных беременных женщин, получающих антиретровирусные препараты в целях сокращения риска передачи ВИЧ-инфекции от матери ребенку, среди общего расчетного числа ВИЧ-положительных беременных женщин. Просьба принять во внимание, что, согласно новым руководящим принципам ВОЗ по стандартному лечению, право на получение АРТ имеют все беременные и кормящие грудью женщины.
</t>
  </si>
  <si>
    <t xml:space="preserve">ТБ/ВИЧ - Комплексные мероприятия по борьбе с коинфекцией ТБ/ВИЧ 
- обследование на ТБ среди пациентов с ВИЧ </t>
  </si>
  <si>
    <t xml:space="preserve">Показатель охвата: 
процентная доля ВИЧ-положительных пациентов, проходящих курс лечения (включая ППМР), прошедших обследование на туберкулез в учреждениях, предоставляющих услуги по уходу или лечению в связи с ВИЧ.
</t>
  </si>
  <si>
    <t xml:space="preserve">Расчетная численность населения, нуждающегося в поддержке/ подверженного риску:
означает число всех взрослых и детей, проходящих курс лечения в медицинских учреждениях, предоставляющих уход или лечение в связи с ВИЧ.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</si>
  <si>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взрослых и детей в медицинских учреждениях, предоставляющих уход или лечение в связи с ВИЧ, прошедших обследование на ТБ. 
3) % означает процентную долю взрослых и детей, получающих помощь в медицинских учреждениях, предоставляющих уход или лечение в связи с ВИЧ, и имеющих оцененный и зарегистрированный ТБ-статус, среди всех взрослых и детей, получающих уход в связи с ВИЧ.
</t>
  </si>
  <si>
    <t>Показатель охвата:
процентная доля зарегистрированных пациентов с туберкулезом (новых и с рецидивами) с документально подтвержденным ВИЧ-статусом.</t>
  </si>
  <si>
    <t xml:space="preserve">Расчетная численность населения, нуждающегося в поддержке/ подверженного риску:
означает общее число зарегистрированных пациентов с ТБ (новых и с рецидивами).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</si>
  <si>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зарегистрированных пациентов с туберкулезом (новых и с рецидивами) с документально подтвержденным ВИЧ-статусом. 
3) % означает процентную долю зарегистрированных пациентов с туберкулезом (новых и с рецидивами) с документально подтвержденным ВИЧ-статусом среди общей численности зарегистрированных пациентов с туберкулезом (новых и с рецидивами).
</t>
  </si>
  <si>
    <t>Показатель охвата:  процентная доля ВИЧ-положительных пациентов с туберкулезом (новых и с рецидивами), получающих АРТ в период лечения ТБ.</t>
  </si>
  <si>
    <t xml:space="preserve">Расчетная численность населения, нуждающегося в поддержке/ подверженного риску: 
означает общее число ВИЧ-положительных пациентов с ТБ (новых и с рецидивами), которые предположительно должны быть зарегистрированы в течение отчетного периода.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</si>
  <si>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ВИЧ-положительных пациентов с ТБ (новых и с рецидивами), получающих АРТ.
3) % означает процентную долю всех ВИЧ-положительных пациентов с ТБ (новых и с рецидивами), получающих АРТ, среди всех зарегистрированных ВИЧ-положительных пациентов с ТБ (новых и с  рецидивами).
</t>
  </si>
  <si>
    <t>Программы профилактики для основных затронутых групп населения - определенный пакет услуг.
Просьба заполнить отдельные таблицы для каждой целевой основной затронутой группы населения - например, в отношении работников секс-бизнеса и их клиентов; мужчин, имеющих половые контакты с мужчинами; трансгендерных лиц; потребителей инъекционных наркотиков и их партнеров; лиц, находящихся в местах лишения свободы и других учреждениях закрытого типа; подростков и молодежи, посещающих и не посещающих школу; а также других уязвимых групп населения, имеющих отношение к запросу на предоставление финансирования. После выбора данного модуля укажите нужную основную затронутую группу населения, выбрав ее из раскрывающегося списка, расположенного рядом со строкой «Целевая группа населения». В случае выбора варианта «Другие уязвимые группы населения» просьба уточнить их в разделе комментариев.</t>
  </si>
  <si>
    <t xml:space="preserve">Показатель охвата: процентная доля лиц из  основных затронутых групп населения, охваченных программами профилактики - определенный пакет услуг. </t>
  </si>
  <si>
    <t xml:space="preserve">Расчетная численность населения, нуждающегося в поддержке/ подверженного риску: 
означает расчетную численность указанных основных затронутых групп населения.
</t>
  </si>
  <si>
    <t xml:space="preserve">Национальная цель:
1) Означает национальную цель согласно НСП или любую другую последнюю согласованную национальную цель.
2) # означает количество лиц из указанных основных затронутых групп населения, которые предположительно должны быть охвачены определенным пакетом услуг в области профилактики.
3) % означает процентную долю лиц, охваченных определенным пакетом услуг в области профилактики, среди расчетной численности указанных основных затронутых групп населения.
</t>
  </si>
  <si>
    <t>Комментарии/ предположения:
1) Укажите целевые районы.
2) Укажите иные источники финансирования.
3) Укажите мероприятия, включенные в пакет услуг. Пакет услуг означает определенный комплекс мероприятий, которые должны проводиться в отношении людей и на основе которых они включаются в отчетность по результатам; т.е. следует учитывать только тех лиц, в отношении которых проведен весь комплекс мероприятий определенного пакета услуг.</t>
  </si>
  <si>
    <t>Программы профилактики для основных затронутых групп населения - тестирование на ВИЧ.
Просьба заполнить отдельные таблицы для каждой целевой основной затронутой группы населения - например, в отношении работников секс-бизнеса и их клиентов; мужчин, имеющих половые контакты с мужчинами; трансгендерных лиц; потребителей инъекционных наркотиков и их партнеров; лиц, находящихся в местах лишения свободы и других учреждениях закрытого типа; подростков и молодежи, посещающих и не посещающих школу; а также других уязвимых групп населения, имеющих отношение к запросу на предоставление финансирования. Укажите соответствующую основную затронутую группу населения, выбрав ее из раскрывающегося списка, расположенного рядом со строкой «Целевая группа населения». В случае выбора варианта «Другие уязвимые группы населения» просьба уточнить их в разделе комментариев.</t>
  </si>
  <si>
    <t>Показатель охвата: процентная доля лиц из основных затронутых групп населения, прошедших тестирование на ВИЧ за отчетный период и получивших результаты.</t>
  </si>
  <si>
    <t xml:space="preserve">Расчетная численность населения, нуждающегося в поддержке/ подверженного риску: 
означает расчетную численность указанных основных затронутых групп населения.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</si>
  <si>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лиц из указанных основных затронутых групп населения, которые предположительно должны пройти тестирование на ВИЧ в указанном году. 
3) % означает процентную долю лиц, которые пройдут тестирование на ВИЧ, среди расчетной численности указанных основных затронутых групп населения в указанном году.
</t>
  </si>
  <si>
    <t xml:space="preserve">Программы профилактики для ПИН и их партнеров - распространение игл и шприцев </t>
  </si>
  <si>
    <t>Показатель охвата: количество распространенных игл и шприцев.</t>
  </si>
  <si>
    <t xml:space="preserve">Расчетная численность населения, нуждающегося в поддержке/ подверженного риску: 
означает расчетную численность ПИН. </t>
  </si>
  <si>
    <t xml:space="preserve">Количество игл и шприцев, которые планируется распространить из расчета на  человека в  год:
укажите количество игл и шприцев, которые планируется распространить в расчете на  человека в год.
Дополнительную информацию можно найти в Руководящих указаниях ВОЗ:
</t>
  </si>
  <si>
    <t xml:space="preserve">Инструмент для установления и мониторинга целевых показателей в области профилактики, диагностики, лечения ВИЧ-инфекции и соответствующего ухода в ключевых группах населения, июль 2015 года (с. 40-41)
http://apps.who.int/iris/bitstream/10665/177992/1/9789241508995_eng.pdf?ua=1&amp;ua=1
</t>
  </si>
  <si>
    <t xml:space="preserve">Возможные значения целевого показателя: низкий ← 100 ← средний → 200 → высокий
Обратите внимание, что значения, требуемые для обеспечения профилактики гепатита С, вероятно, должны быть значительно выше предложенных здесь.
Этот показатель необходимо рассчитать даже в отсутствие данных о количестве игл и шприцев, продаваемых в аптеках.
</t>
  </si>
  <si>
    <t xml:space="preserve">Общий объем потребностей в иглах и шприцах:
означает расчетное количество игл и шприцев, которые необходимо распространять каждый год, основанное на количестве игл и шприцев, необходимых одному человеку в течение года.
</t>
  </si>
  <si>
    <t xml:space="preserve">Национальная цель:
1) Означает национальную цель согласно НСП или любую другую последнюю согласованную национальную цель.
2) # означает количество игл и шприцев, которые планируется ежегодно распространять в рамках программы, рассчитываемое на основе ожидаемого охвата потребителей инъекционных наркотиков и количества игл и шприцев, необходимых одному участнику программы.
</t>
  </si>
  <si>
    <t>Программы профилактики для ПИН и их партнеров - ОЗТ и прочие виды лечения наркотической зависимости для ПИН.</t>
  </si>
  <si>
    <t>Показатель охвата: процентная доля ПИН, получающих опиоидную заместительную терапию.</t>
  </si>
  <si>
    <t xml:space="preserve">Расчетная численность населения, нуждающегося в поддержке/ подверженного риску:
означает расчетную численность ПИН.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</si>
  <si>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ПИН, которые предположительно должны получить опиоидную заместительную терапию.
3) % означает процентную долю ПИН, получающих опиоидную заместительную терапию, среди расчетной численности ПИН. </t>
  </si>
  <si>
    <t xml:space="preserve">Комплексные программы профилактики для основных затронутых групп населения - ДКП
Просьба заполнить отдельные таблицы для каждой целевой основной затронутой группы населения - например, в отношении работников секс-бизнеса и их клиентов; мужчин, имеющих половые контакты с мужчинами; трансгендерных лиц; лиц, находящихся в местах лишения свободы и других учреждениях закрытого типа; подростков и молодежи, посещающих и не посещающих школу; а также других уязвимых групп населения, имеющих отношение к запросу на предоставление финансирования. Укажите соответствующую основную затронутую группу населения, выбрав ее из раскрывающегося списка, расположенного рядом со строкой «Целевая группа населения». В случае выбора варианта «Другие уязвимые группы населения» просьба уточнить их в расположенном ниже разделе комментариев.
</t>
  </si>
  <si>
    <t>Показатель охвата: процентная доля применяющих ДКП лиц из основных затронутых групп населения среди приоритетных групп населения, применяющих ДКП.</t>
  </si>
  <si>
    <t xml:space="preserve">Расчетная численность населения, нуждающегося в поддержке/ подверженного риску:
означает расчетную численность людей, относящихся к указанной основной затронутой группе населения в указанном году. 
В поле для комментариев укажите источники данных/ ссылки/ предположения, использованные для оценки численности населения, нуждающегося в поддержке.
</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</si>
  <si>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людей, относящихся к указанной основной затронутой группе населения, которые предположительно будут применять ДКП в указанном году.
3) % означает процентную долю людей, которые будут применять ДКП, среди расчетной численности людей, относящихся к указанной основной затронутой группе населения в указанном году.
</t>
  </si>
  <si>
    <t>Программные пробелы: 
программные пробелы рассчитываются автоматически на основе общего объема национальных потребностей (строка B).</t>
  </si>
  <si>
    <t>Программы профилактики для населения в целом - распространение презервативов</t>
  </si>
  <si>
    <t>Показатель охвата: количество распространенных презервативов (мужских и женских).</t>
  </si>
  <si>
    <t xml:space="preserve">Целевые группы населения:
означает расчетную численность людей из числа населения в целом, на которых ориентированы программы пропаганды использования презервативов и распространения презервативов.
</t>
  </si>
  <si>
    <t xml:space="preserve">Общий объем потребностей в презервативах: 
означает расчетное количество требуемых презервативов (мужских и женских) в соответствии с результатами проведенной на национальном уровне количественной оценки потребностей в презервативах. Прогноз может быть основан: a) на данных реализованных ранее программ; b) на логистических данных, а в тех случаях, когда никаких данных нет, на расчетной численности населения, умноженной на расчетное количество «половых актов, сопряженных с риском» (в соответствии с изданием: http://www.unaids.org/sites/default/files/media_asset/condoms_guidancenote_en.pdf).
</t>
  </si>
  <si>
    <t xml:space="preserve">Национальная цель:
1) Означает национальную цель согласно НСП или любую другую последнюю согласованную национальную цель.
2) # означает количество мужских и женских презервативов, которые предположительно будут распределены в рамках программы, рассчитываемое на основе ожидаемого охвата населения в целом.
</t>
  </si>
  <si>
    <t xml:space="preserve">Национальные цели, по которым финансирование уже обеспечено:
национальные цели, по которым финансирование уже обеспечено, представляются в разбивке сначала по типу источника финансирования, а затем по типу презервативов.
Тип источника финансирования: национальные цели, по которым финансирование уже обеспечено, подразделяются на цели, которые планируется удовлетворить за счет внутренних (строка С1) и внешних ресурсов (строка С2). Инвестиции со стороны национального частного сектора должны включаться в число внутренних источников. В тех случаях, когда в течение года цели частично финансируются за счет действующего гранта Глобального фонда (который заканчивается до начала нового периода реализации), они могут включаться в категорию внешних ресурсов. Сумма этих двух строк автоматически генерируется в строке С3. 
Тип презервативов: национальные цели, по которым финансирование уже обеспечено, подразделяются на касающиеся мужских презервативов (строка C4) и женских презервативов (строка С5). Сумма этих двух строк автоматически генерируется в строке C6.
</t>
  </si>
  <si>
    <t xml:space="preserve">Комментарии/ предположения:
1) В поле для комментариев укажите применяемую методику прогнозирования (строки A1 и A2).
2) Укажите, включается ли в оценку количество презервативов, необходимых для планирования семьи, помимо презервативов, необходимых для программ профилактики ВИЧ (строки А1 и А2).
3) Укажите ожидаемый охват населения в целом (строки В1 и В2, а также строки E1 и E2).
4) Укажите иные источники финансирования.
</t>
  </si>
  <si>
    <t xml:space="preserve">Программы профилактики для основных затронутых групп населения - распространение презервативов
Просьба заполнить отдельные таблицы для каждой целевой основной затронутой группы населения - например, в отношении работников секс-бизнеса и их клиентов; мужчин, имеющих половые контакты с мужчинами; трансгендерных лиц; потребителей инъекционных наркотиков и их партнеров; лиц, находящихся в местах лишения свободы и других учреждениях закрытого типа; подростков и молодежи, посещающих и не посещающих школу; а также других уязвимых групп населения, имеющих отношение к запросу на предоставление финансирования. Укажите соответствующую основную затронутую группу населения, выбрав ее из раскрывающегося списка, расположенного рядом со строкой «Соответствующая группа населения». В случае выбора варианта «Другие уязвимые группы населения» просьба уточнить их в расположенном ниже разделе комментариев. При заполнении таблицы пробелов в отношении мужчин, имеющих половые контакты с мужчинами, строки, относящиеся к женским презервативам, не предусмотрены.
</t>
  </si>
  <si>
    <t>Показатель охвата: количество распространенных презервативов и лубрикантов (мужских и женских).</t>
  </si>
  <si>
    <t xml:space="preserve">Целевые группы населения:
означает расчетную численность людей, относящихся к указанным основным затронутым группам населения, в стране.
</t>
  </si>
  <si>
    <t xml:space="preserve">Общий объем потребностей в презервативах:
означает расчетное количество требуемых презервативов (мужских и женских). Прогноз может быть основан: a) на данных реализованных ранее программ; b) на логистических данных, а в тех случаях, когда никаких данных нет, на расчетной численности населения, умноженной на расчетное количество «половых актов, сопряженных с риском» (в соответствии с изданием: http://www.unaids.org/sites/default/files/media_asset/condoms_guidancenote_en.pdf).
</t>
  </si>
  <si>
    <t xml:space="preserve">Национальная цель:
1) Означает национальную цель согласно НСП или любую другую последнюю согласованную национальную цель.
2) # означает количество мужских и женских презервативов, которые предположительно будут распределены в рамках программы, рассчитываемое на основе ожидаемого охвата основных затронутых групп населения.
</t>
  </si>
  <si>
    <t xml:space="preserve">Комментарии/ предположения:
1) В поле для комментариев укажите применяемую методику прогнозирования (строки A1 и A2).
2) Укажите ожидаемый охват основных затронутых групп населения (строки В1 и В2, а также строки E1 и E2).
3) Укажите иные источники финансирования.
</t>
  </si>
  <si>
    <t>Показатель охвата:  число медицинских мужских обрезаний, проведенных в соответствии с национальными стандартами.</t>
  </si>
  <si>
    <t>Расчетная численность населения, нуждающегося в поддержке/ подверженного риску: 
означает расчетную численность мужчин, отвечающих критериям для мужского обрезания.</t>
  </si>
  <si>
    <t xml:space="preserve">Национальная цель: 
1) Означает национальную цель согласно НСП или любую другую последнюю согласованную национальную цель.
2) # означает число мужчин, подлежащих обрезанию. </t>
  </si>
  <si>
    <t xml:space="preserve">Национальные цели, по которым финансирование уже обеспечено:
национальные цели, по которым финансирование уже обеспечено, подразделяются на цели, которые планируется финансировать за счет внутренних (строка С1) и внешних ресурсов (строка С2). Инвестиции со стороны национального частного сектора должны включаться в число внутренних источников. В тех случаях, когда в течение года цели частично финансируются за счет действующего гранта Глобального фонда (который заканчивается до начала нового периода реализации), они могут включаться в категорию внешних ресурсов. Сумма этих двух строк автоматически генерируется в строке С3. 
После заполнения строк C1 и C2 в строке С3 автоматически рассчитывается общий объем уже обеспеченного финансирования национальных целей. Обратите внимание, что строка С3 заблокирована и вносить в нее изменения невозможно. В связи с этим в случае, если разбивка на внутренние и внешние ресурсы отсутствует, для внесения данных по общему объему используйте строку С1. В таком случае в поле для комментариев укажите, что строка С1 отражает общий объем внутренних и внешних ресурсов.
</t>
  </si>
  <si>
    <t>Программные пробелы: 
программные пробелы рассчитываются на основе национальных целей (строка B).</t>
  </si>
  <si>
    <t xml:space="preserve">Комментарии/ предположения:
1) Укажите целевые районы.
2) Укажите иные источники финансирования.
3) Вместе с национальными целями в колонке комментариев укажите процентную долю обрезанных мужчин (существующий и целевой уровни охвата, включая общее число обрезанных мужчин) на основе имеющихся результатов обзоров или данных по программам. </t>
  </si>
  <si>
    <t>Просьба внимательно ознакомиться с инструкциями, прежде чем приступать к заполнению таблиц программных пробелов.</t>
  </si>
  <si>
    <t>При заполнении титульного листа выберите из выпадающего списка страну или регион и категорию кандидата.</t>
  </si>
  <si>
    <t>Кандидат</t>
  </si>
  <si>
    <t>Компонент</t>
  </si>
  <si>
    <t>Категория кандидата</t>
  </si>
  <si>
    <t xml:space="preserve">Прежде чем приступать к заполнению таблицы анализа программных пробелов, внимательно ознакомьтесь с инструкциями, содержащимися во вкладке «Инструкции».
Инструкции составлены применительно к каждому конкретному модулю/ мероприятию.
</t>
  </si>
  <si>
    <t>Процентная доля людей, живущих с ВИЧ, которые в настоящее время получают антиретровирусную терапию</t>
  </si>
  <si>
    <t>Процентная доля ВИЧ-положительных беременных женщин, получающих антиретровирусные препараты в целях сокращения риска передачи от матери ребенку</t>
  </si>
  <si>
    <t>Комплексные мероприятия по борьбе с коинфекцией ТБ/ВИЧ_Обследование на ТБ среди пациентов с ВИЧ</t>
  </si>
  <si>
    <t>Процентная доля ВИЧ-положительных пациентов, проходящих курс лечения (включая ППМР), прошедших обследование на туберкулез в учреждениях, предоставляющих услуги по уходу или лечению в связи с ВИЧ</t>
  </si>
  <si>
    <t>Комплексные мероприятия по борьбе с коинфекцией ТБ/ВИЧ_Пациенты с ТБ с известным ВИЧ-статусом</t>
  </si>
  <si>
    <t>Процентная доля зарегистрированных пациентов с туберкулезом (новых и с рецидивами) с документально подтвержденным ВИЧ-статусом</t>
  </si>
  <si>
    <t>Комплексные мероприятия по борьбе с коинфекцией ТБ/ВИЧ_ ВИЧ-положительные пациенты с ТБ, получающие АРТ</t>
  </si>
  <si>
    <t>Процентная доля ВИЧ-положительных пациентов с туберкулезом (новых и с рецидивами), получающих АРТ в период лечения ТБ</t>
  </si>
  <si>
    <t>Программы профилактики для основных затронутых групп населения_Определенный пакет услуг</t>
  </si>
  <si>
    <t>Процентная доля лиц из основных затронутых групп населения, охваченных программами профилактики - определенный пакет услуг</t>
  </si>
  <si>
    <t>Программы профилактики для основных затронутых групп населения_Тестирование на ВИЧ</t>
  </si>
  <si>
    <t>Процентная доля лиц из основных затронутых групп населения, прошедших анализ на ВИЧ за отчетный период и получивших результаты</t>
  </si>
  <si>
    <t>Программы профилактики для ПИН и их партнеров_Распространение игл и шприцев</t>
  </si>
  <si>
    <t>Процентная доля ПИН, охваченных программами распространения игл и шприцев</t>
  </si>
  <si>
    <t>Программы профилактики для ПИН и их партнеров_ ОЗТ и прочие виды лечения наркотической зависимости для ПИН</t>
  </si>
  <si>
    <t>Процентная доля ПИН, получающих опиоидную заместительную терапию</t>
  </si>
  <si>
    <t>Взрослые</t>
  </si>
  <si>
    <t>Дети</t>
  </si>
  <si>
    <t>Взрослые и дети</t>
  </si>
  <si>
    <t>Беременные женщины</t>
  </si>
  <si>
    <t>Население в целом</t>
  </si>
  <si>
    <t>Программы профилактики для основных затронутых групп населения_ Определенный пакет услуг</t>
  </si>
  <si>
    <t>Мужчины, имеющие половые контакты с мужчинами (МСМ)</t>
  </si>
  <si>
    <t>Работники секс-бизнеса и их клиенты</t>
  </si>
  <si>
    <t>Трансгендерные лица</t>
  </si>
  <si>
    <t>Потребители инъекционных наркотиков (ПИН) и их партнеры</t>
  </si>
  <si>
    <t>Лица, находящиеся в местах лишения свободы и других учреждениях закрытого типа</t>
  </si>
  <si>
    <t>Подростки и молодежь, посещающие и не посещающие школу</t>
  </si>
  <si>
    <t>Другие уязвимые группы населения – просьба указать в комментариях</t>
  </si>
  <si>
    <t>специализированные</t>
  </si>
  <si>
    <t>Приоритетные модули по ВИЧ: Программы профилактики для населения в целом</t>
  </si>
  <si>
    <t>Основные затронутые группы населения</t>
  </si>
  <si>
    <t>Выберите…</t>
  </si>
  <si>
    <t>Основные затронутые группы населения - доконтактная профилактика</t>
  </si>
  <si>
    <t xml:space="preserve">Подростки и молодежь, посещающие и не посещающие школу </t>
  </si>
  <si>
    <t>Выберите географическое расположение…</t>
  </si>
  <si>
    <t>СКК</t>
  </si>
  <si>
    <t>Без участия СКК</t>
  </si>
  <si>
    <t>Coverage indicator:
Percentage of HIV-positive new and relapse TB patients on ART during TB treatment</t>
  </si>
  <si>
    <t>Percentage of registered new and relapse TB patients with documented HIV status</t>
  </si>
  <si>
    <t>Pourcentage de nouveaux patients tuberculeux et de rechutes, séropositifs au VIH, sous traitement antirétroviral au cours du traitement de la tuberculose</t>
  </si>
  <si>
    <r>
      <t xml:space="preserve">Indicador de cobertura: </t>
    </r>
    <r>
      <rPr>
        <sz val="11"/>
        <color rgb="FFFF0000"/>
        <rFont val="Arial"/>
        <family val="2"/>
      </rPr>
      <t>Porcentaje de casos de TB nuevos y recaídas VIH+ en TARV durante el tratamiento para la tuberculosis</t>
    </r>
  </si>
  <si>
    <t>Porcentaje de casos de TB nuevos y recaídas VIH+ en TARV durante el tratamiento para la tuberculosis</t>
  </si>
  <si>
    <t>Indicateur de couverture : 
Pourcentage de personnes appartenant aux populations clés atteintes par des programmes de prévention - paquet de services définis</t>
  </si>
  <si>
    <t>Prevention programs for key populations- HIV testing services
Please complete separate tables for each of the targeted key populations- e.g. sex workers and their clients; men who have sex with men; transgender people; people who inject drugs and their partners; people in prisons and other closed settings; adolescents and youth, in and out of school; and, other vulnerable populations, as relevant to the funding request. Select the relevant key population using the drop-down list provided next to the "Target Population" line.  If "other vulnerable populations", please specify in the comments section below.</t>
  </si>
  <si>
    <t xml:space="preserve">Comprehensive prevention programs for key populations-PrEP
Please complete separate tables for each of the targeted key populations- e.g. sex workers and their clients; men who have sex with men; transgender people; people in prisons and other closed settings; adolescents and youth, in and out of school; and, other vulnerable populations, as relevant to the funding request. Select the relevant key population using the drop-down list provided next to the "Target Population" line.  If "other vulnerable populations", please specify in the comments section below. </t>
  </si>
  <si>
    <t>Prevention programs for key populations- condoms distributed
Please complete separate tables for each of the targeted Key Populations- e.g. sex workers and their clients; men who have sex with men; transgender people; people who inject drugs and their partners; people in prisons and other closed settings; adolescents and youth, in and out of school; and, other vulnerable populations, as relevant. Select the relevant key population using the drop-down list provided next to the "Relevant Population" line.  If "other vulnerable populations", please specify in the comments section below.  When filling the gap table for men who have sex with men, rows for female condoms are not applicable.</t>
  </si>
  <si>
    <t>*These modules refer to the following key populations: sex workers and their clients; men who have sex with men; transgender people; people who inject drugs and their partners; people in prisons and other closed settings; adolescents and youth, in and out of school; and, other vulnerable populations.</t>
  </si>
  <si>
    <t xml:space="preserve">Prevention programs for key populations- defined package of services
Please complete separate tables for each of the targeted key populations- e.g. sex workers and their clients; men who have sex with men; transgender people; people who inject drugs and their partners; people in prisons and other closed settings; adolescents and youth, in and out of school; and, other vulnerable populations, as relevant to the funding request. Once this module has been selected, select the desired key population using the drop-down list provided next to the "Target Population" line. If "other vulnerable populations", please specify in the comments section. </t>
  </si>
  <si>
    <t>transgender people (TG)</t>
  </si>
  <si>
    <r>
      <t xml:space="preserve">Indicateur de couverture :
</t>
    </r>
    <r>
      <rPr>
        <sz val="11"/>
        <color rgb="FFFF0000"/>
        <rFont val="Calibri"/>
        <family val="2"/>
      </rPr>
      <t>Pourcentage de nouveaux patients  tuberculeux et de rechutes, séropositifs au VIH, sous traitement antirétroviral au cours du traitement de la tuberculose</t>
    </r>
  </si>
  <si>
    <r>
      <rPr>
        <sz val="11"/>
        <color theme="1"/>
        <rFont val="Calibri"/>
        <family val="2"/>
      </rPr>
      <t xml:space="preserve">Programmes de prévention pour les </t>
    </r>
    <r>
      <rPr>
        <sz val="11"/>
        <color rgb="FFC00000"/>
        <rFont val="Calibri"/>
        <family val="2"/>
      </rPr>
      <t>populations clés_</t>
    </r>
    <r>
      <rPr>
        <sz val="11"/>
        <color rgb="FFFF0000"/>
        <rFont val="Calibri"/>
        <family val="2"/>
      </rPr>
      <t>Paquet de services définis</t>
    </r>
  </si>
  <si>
    <r>
      <rPr>
        <sz val="11"/>
        <color theme="1"/>
        <rFont val="Calibri"/>
        <family val="2"/>
      </rPr>
      <t xml:space="preserve">Pourcentage de personnes appartenant aux populations clés atteintes par des programmes de prévention - </t>
    </r>
    <r>
      <rPr>
        <sz val="11"/>
        <color rgb="FFFF0000"/>
        <rFont val="Calibri"/>
        <family val="2"/>
      </rPr>
      <t>paquet de services définis</t>
    </r>
  </si>
  <si>
    <r>
      <rPr>
        <sz val="11"/>
        <color rgb="FFFF0000"/>
        <rFont val="Arial"/>
        <family val="2"/>
      </rPr>
      <t>Programmes de prévention destinés aux usagers de drogues injectables et à leurs partenaires</t>
    </r>
    <r>
      <rPr>
        <sz val="11"/>
        <color theme="1"/>
        <rFont val="Arial"/>
        <family val="2"/>
      </rPr>
      <t xml:space="preserve"> - </t>
    </r>
    <r>
      <rPr>
        <sz val="11"/>
        <color theme="1"/>
        <rFont val="Calibri"/>
        <family val="2"/>
      </rPr>
      <t>Programmes de distribution d'aiguilles et de seringues</t>
    </r>
  </si>
  <si>
    <t>Programmes de prévention destinés aux usagers de drogues injectables et à leurs partenaires - Traitements de substitution aux opiacés et autres traitements de la dépendance pour les usagers de drogues injectables</t>
  </si>
  <si>
    <t>Programas de prevención integral para personas que se inyectan drogas y sus parejas - terapia de sustitución de opiáceos y otros tratamientos para la drogodependencia de personas que se inyectan drogas</t>
  </si>
  <si>
    <r>
      <t xml:space="preserve">Country </t>
    </r>
    <r>
      <rPr>
        <sz val="11"/>
        <color theme="1"/>
        <rFont val="Arial"/>
        <family val="2"/>
      </rPr>
      <t>Target Already Covered:
Country target already covered is broken down into the target planned to be covered by domestic resources (line C1), and external resources (line C2). National private sector investments are to be included under domestic sources. In cases where part of the target during the year is covered by a current Global Fund grant (that ends prior to the start of the new implementation period), it can be included in the external resources category. 
Once C1 and C2 are filled in, the total of country target already covered is automatically calculated in line C3. Note that line C3 is locked and cannot be overridden. Therefore, please use line C1 to povide a total if the domestic and external breakdown of resources is not available. If this is the case, specify in the comments box that line C1 refers to the total of both domestic and external resources.</t>
    </r>
  </si>
  <si>
    <r>
      <t xml:space="preserve">Prevention programs for </t>
    </r>
    <r>
      <rPr>
        <sz val="11"/>
        <color theme="9"/>
        <rFont val="Calibri"/>
        <family val="2"/>
        <scheme val="minor"/>
      </rPr>
      <t>key populations</t>
    </r>
  </si>
  <si>
    <r>
      <t xml:space="preserve">A. Estimation </t>
    </r>
    <r>
      <rPr>
        <sz val="11"/>
        <color rgb="FFFF0000"/>
        <rFont val="Calibri"/>
        <family val="2"/>
      </rPr>
      <t>du total des populations</t>
    </r>
    <r>
      <rPr>
        <sz val="11"/>
        <color theme="1"/>
        <rFont val="Calibri"/>
        <family val="2"/>
      </rPr>
      <t xml:space="preserve"> dans le besoin/à risque</t>
    </r>
  </si>
  <si>
    <r>
      <rPr>
        <sz val="11"/>
        <color rgb="FFFF0000"/>
        <rFont val="Calibri"/>
        <family val="2"/>
      </rPr>
      <t>Toutes</t>
    </r>
    <r>
      <rPr>
        <sz val="11"/>
        <color theme="1"/>
        <rFont val="Calibri"/>
        <family val="2"/>
      </rPr>
      <t xml:space="preserve"> les cibles en % des </t>
    </r>
    <r>
      <rPr>
        <sz val="11"/>
        <color rgb="FFFF0000"/>
        <rFont val="Calibri"/>
        <family val="2"/>
      </rPr>
      <t>rangées</t>
    </r>
    <r>
      <rPr>
        <sz val="11"/>
        <color theme="1"/>
        <rFont val="Calibri"/>
        <family val="2"/>
      </rPr>
      <t xml:space="preserve"> C à G sont basées sur les valeurs numériques de la rangée B.</t>
    </r>
  </si>
  <si>
    <r>
      <t xml:space="preserve">Pourcentage de personnes appartenant à des populations clés prioritaires pour la PPrE qui </t>
    </r>
    <r>
      <rPr>
        <sz val="11"/>
        <color rgb="FFFF0000"/>
        <rFont val="Calibri"/>
        <family val="2"/>
      </rPr>
      <t>ont recours à celle-ci</t>
    </r>
  </si>
  <si>
    <r>
      <rPr>
        <sz val="11"/>
        <color rgb="FFFF0000"/>
        <rFont val="Arial"/>
        <family val="2"/>
      </rPr>
      <t>Toutes</t>
    </r>
    <r>
      <rPr>
        <sz val="11"/>
        <color theme="1"/>
        <rFont val="Arial"/>
        <family val="2"/>
      </rPr>
      <t xml:space="preserve"> les cibles en % des</t>
    </r>
    <r>
      <rPr>
        <sz val="11"/>
        <color rgb="FFFF0000"/>
        <rFont val="Arial"/>
        <family val="2"/>
      </rPr>
      <t xml:space="preserve"> rangées </t>
    </r>
    <r>
      <rPr>
        <sz val="11"/>
        <color theme="1"/>
        <rFont val="Arial"/>
        <family val="2"/>
      </rPr>
      <t>C à G sont basées sur les valeurs numériques des rangées B1 et B2.</t>
    </r>
  </si>
  <si>
    <r>
      <t>Merci de bien vouloir remplir des tableaux séparés pour les modules prioritaires 3 à 6 dans la demande de financement relative au VIH. La liste suivante précise les modules possibles et les interventions correspondantes. Ne remplissez des tableaux que pour les interventions/indicateurs pouvant faire l'objet d'un soutien et pour lesquels un financement est demandé. Consultez le Manuel du cadre modulaire pour obtenir la liste de l'ensemble des modules et des interventions, avec leur description et leurs indicateurs</t>
    </r>
    <r>
      <rPr>
        <sz val="11"/>
        <color rgb="FFFF0000"/>
        <rFont val="Calibri"/>
        <family val="2"/>
      </rPr>
      <t xml:space="preserve"> respectifs</t>
    </r>
    <r>
      <rPr>
        <sz val="11"/>
        <color theme="1"/>
        <rFont val="Calibri"/>
        <family val="2"/>
      </rPr>
      <t xml:space="preserve">. 
Pour obtenir des </t>
    </r>
    <r>
      <rPr>
        <sz val="11"/>
        <color rgb="FFFF0000"/>
        <rFont val="Calibri"/>
        <family val="2"/>
      </rPr>
      <t>indications</t>
    </r>
    <r>
      <rPr>
        <sz val="11"/>
        <color theme="1"/>
        <rFont val="Calibri"/>
        <family val="2"/>
      </rPr>
      <t xml:space="preserve"> au moment de remplir ce tableau des déficits programmatiques, reportez-vous à la note d'information du Fonds mondial sur le VIH, dans laquelle vous trouverez des références aux documents d'orientation techniques appropriés. 
Modules prioritaires :
- </t>
    </r>
    <r>
      <rPr>
        <sz val="11"/>
        <color rgb="FFFF0000"/>
        <rFont val="Calibri"/>
        <family val="2"/>
      </rPr>
      <t>Traitement, prise en charge et soutien</t>
    </r>
    <r>
      <rPr>
        <sz val="11"/>
        <color theme="1"/>
        <rFont val="Calibri"/>
        <family val="2"/>
      </rPr>
      <t xml:space="preserve">
          -&gt; </t>
    </r>
    <r>
      <rPr>
        <sz val="11"/>
        <color rgb="FFFF0000"/>
        <rFont val="Calibri"/>
        <family val="2"/>
      </rPr>
      <t>Prestation de services différenciés pour les traitements antirétroviraux</t>
    </r>
    <r>
      <rPr>
        <sz val="11"/>
        <color theme="1"/>
        <rFont val="Calibri"/>
        <family val="2"/>
      </rPr>
      <t xml:space="preserve">
- </t>
    </r>
    <r>
      <rPr>
        <sz val="11"/>
        <color rgb="FFFF0000"/>
        <rFont val="Calibri"/>
        <family val="2"/>
      </rPr>
      <t>Tuberculose/VIH</t>
    </r>
    <r>
      <rPr>
        <sz val="11"/>
        <color theme="1"/>
        <rFont val="Calibri"/>
        <family val="2"/>
      </rPr>
      <t xml:space="preserve">
          -&gt; Interventions conjointes de lutte contre la tuberculose et le VIH
- PTME
          -&gt; Prévention de la transmission verticale du VIH
- Programmes de prévention </t>
    </r>
    <r>
      <rPr>
        <sz val="11"/>
        <color rgb="FFFF0000"/>
        <rFont val="Calibri"/>
        <family val="2"/>
      </rPr>
      <t>destinés à la</t>
    </r>
    <r>
      <rPr>
        <sz val="11"/>
        <color theme="1"/>
        <rFont val="Calibri"/>
        <family val="2"/>
      </rPr>
      <t xml:space="preserve"> population générale
          -&gt; Circoncision masculine
          -&gt; Préservatifs distribués
- Programmes de prévention </t>
    </r>
    <r>
      <rPr>
        <sz val="11"/>
        <color rgb="FFFF0000"/>
        <rFont val="Calibri"/>
        <family val="2"/>
      </rPr>
      <t>destinés aux</t>
    </r>
    <r>
      <rPr>
        <sz val="11"/>
        <color theme="1"/>
        <rFont val="Calibri"/>
        <family val="2"/>
      </rPr>
      <t xml:space="preserve"> populations clés*
          -&gt; Ensemble défini de services 
          -&gt; Services de dépistage du VIH
          -&gt; Préservatifs distribués
         -&gt; </t>
    </r>
    <r>
      <rPr>
        <sz val="11"/>
        <color rgb="FFFF0000"/>
        <rFont val="Calibri"/>
        <family val="2"/>
      </rPr>
      <t>Prophylaxie préexposition (PPrE)</t>
    </r>
    <r>
      <rPr>
        <sz val="11"/>
        <color theme="1"/>
        <rFont val="Calibri"/>
        <family val="2"/>
      </rPr>
      <t xml:space="preserve">
- </t>
    </r>
    <r>
      <rPr>
        <sz val="11"/>
        <color rgb="FFFF0000"/>
        <rFont val="Calibri"/>
        <family val="2"/>
      </rPr>
      <t>Programmes de prévention destinés aux usagers de drogues injectables et à leurs partenaires</t>
    </r>
    <r>
      <rPr>
        <sz val="11"/>
        <color theme="1"/>
        <rFont val="Calibri"/>
        <family val="2"/>
      </rPr>
      <t xml:space="preserve">
          -&gt; </t>
    </r>
    <r>
      <rPr>
        <sz val="11"/>
        <color rgb="FFFF0000"/>
        <rFont val="Calibri"/>
        <family val="2"/>
      </rPr>
      <t>Programmes liés aux</t>
    </r>
    <r>
      <rPr>
        <sz val="11"/>
        <color theme="1"/>
        <rFont val="Calibri"/>
        <family val="2"/>
      </rPr>
      <t xml:space="preserve"> aiguilles et de seringues
          -&gt; </t>
    </r>
    <r>
      <rPr>
        <sz val="11"/>
        <color rgb="FFFF0000"/>
        <rFont val="Calibri"/>
        <family val="2"/>
      </rPr>
      <t>Traitements de substitution aux opiacés et autres traitements de la dépendance pour les usagers de drogues injectables</t>
    </r>
  </si>
  <si>
    <t>* Ces modules concernent les populations clés suivantes : les professionnel(le)s du sexe et leurs clients ; les hommes qui ont des rapports sexuels avec d'autres hommes ; les personnes transgenres ; les consommateurs de drogues injectables et leurs partenaires ; les personnes incarcérées ou se trouvant dans d'autres lieux fermés ; les adolescents et les jeunes, scolarisés ou non ; les autres populations vulnérables.</t>
  </si>
  <si>
    <r>
      <t xml:space="preserve">Pour commencer le remplissage de chaque tableau, précisez le </t>
    </r>
    <r>
      <rPr>
        <sz val="11"/>
        <color rgb="FFFF0000"/>
        <rFont val="Calibri"/>
        <family val="2"/>
      </rPr>
      <t xml:space="preserve">module/intervention </t>
    </r>
    <r>
      <rPr>
        <sz val="11"/>
        <color theme="1"/>
        <rFont val="Calibri"/>
        <family val="2"/>
      </rPr>
      <t xml:space="preserve">prioritaire souhaité en le sélectionnant dans la liste déroulante qui se trouve à côté de la cellule « Module prioritaire ». L'indicateur de couverture correspondant s'affiche alors automatiquement. Des informations doivent être saisies dans les cellules vides avec fond blanc. Les cellules avec fond violet se rempliront alors automatiquement.
Après avoir sélectionné le module/l'intervention, précisez la population cible dans la liste déroulante prévue à côté de la cellule « Population cible ».
Pour les modules portant sur la prévention, complétez un tableau d'analyse des déficits distinct pour chacune des populations clés concernées par le programme. Pour ce qui est traitements antirétroviraux, nous vous encourageons à remplir des tableaux distincts pour les adultes et pour les enfants, mais il est également possible de ne remplir qu'un seul tableau.
La plupart des tableaux doivent être remplis dans l'onglet « HIV Tables » ; cependant, vous trouverez des tableaux adaptés pour la circoncision masculine et les préservatifs distribués dans des onglets distincts. Cette adaptation était nécessaire, d'une part, parce que le tableau des déficits programmatiques concernant la distribution de préservatifs exigeait de ventiler les données entre préservatifs masculins et préservatifs féminins, et d'autre part, parce que le calcul du déficit programmatique concernant la distribution de préservatifs et la circoncision masculine est basé sur la cible </t>
    </r>
    <r>
      <rPr>
        <sz val="11"/>
        <color rgb="FFFF0000"/>
        <rFont val="Calibri"/>
        <family val="2"/>
      </rPr>
      <t>du pays, non sur les besoins</t>
    </r>
    <r>
      <rPr>
        <sz val="11"/>
        <color theme="1"/>
        <rFont val="Calibri"/>
        <family val="2"/>
      </rPr>
      <t xml:space="preserve">. Dans ces tableaux, la </t>
    </r>
    <r>
      <rPr>
        <sz val="11"/>
        <color rgb="FFFF0000"/>
        <rFont val="Calibri"/>
        <family val="2"/>
      </rPr>
      <t>rangée</t>
    </r>
    <r>
      <rPr>
        <sz val="11"/>
        <color theme="1"/>
        <rFont val="Calibri"/>
        <family val="2"/>
      </rPr>
      <t xml:space="preserve"> du module prioritaire a été préremplie. Cependant, dans le tableau portant sur les préservatifs, la population clé doit être saisie. Ne remplissez que les tableaux qui se rapportent à la demande de financement.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 Notez que l'intervention conjointe de lutte contre la tuberculose et le VIH est associée à plusieurs indicateurs de couverture, ce qui impose de remplir des tableaux distincts. Souvenez-vous que vous ne devez remplir que les tableaux des modules prioritaires 3 à 6. </t>
    </r>
  </si>
  <si>
    <r>
      <t xml:space="preserve">La feuille « Blank table » contient un tableau vierge qui pourra être utilisé si le nombre de tableaux fournis dans le classeur </t>
    </r>
    <r>
      <rPr>
        <sz val="11"/>
        <color rgb="FFFF0000"/>
        <rFont val="Calibri"/>
        <family val="2"/>
      </rPr>
      <t>Excel</t>
    </r>
    <r>
      <rPr>
        <sz val="11"/>
        <color theme="1"/>
        <rFont val="Calibri"/>
        <family val="2"/>
      </rPr>
      <t xml:space="preserve"> est insuffisant ou si le candidat souhaite soumettre un tableau pour un module/une intervention qui n'apparaît pas dans les instructions ci-dessous.</t>
    </r>
  </si>
  <si>
    <r>
      <t xml:space="preserve">Estimation </t>
    </r>
    <r>
      <rPr>
        <sz val="11"/>
        <color rgb="FFFF0000"/>
        <rFont val="Calibri"/>
        <family val="2"/>
      </rPr>
      <t>des populations</t>
    </r>
    <r>
      <rPr>
        <sz val="11"/>
        <color theme="1"/>
        <rFont val="Calibri"/>
        <family val="2"/>
      </rPr>
      <t xml:space="preserve"> dans le besoin/à risque :
</t>
    </r>
    <r>
      <rPr>
        <sz val="11"/>
        <color rgb="FFFF0000"/>
        <rFont val="Calibri"/>
        <family val="2"/>
      </rPr>
      <t>Cela</t>
    </r>
    <r>
      <rPr>
        <sz val="11"/>
        <color theme="1"/>
        <rFont val="Calibri"/>
        <family val="2"/>
      </rPr>
      <t xml:space="preserve"> se rapporte à l'ensemble des adultes et enfants vivant avec le VIH (selon la définition du rapport d'activité de la </t>
    </r>
    <r>
      <rPr>
        <sz val="11"/>
        <color rgb="FFFF0000"/>
        <rFont val="Calibri"/>
        <family val="2"/>
      </rPr>
      <t>Riposte Au sida Dans le Monde de 2014</t>
    </r>
    <r>
      <rPr>
        <sz val="11"/>
        <color theme="1"/>
        <rFont val="Calibri"/>
        <family val="2"/>
      </rPr>
      <t xml:space="preserve">).
</t>
    </r>
  </si>
  <si>
    <r>
      <t xml:space="preserve">Cible du pays :
1) Se rapporte au plan stratégique national ou à toute autre cible du pays approuvée plus récemment
2) « # » correspond au nombre total de personnes </t>
    </r>
    <r>
      <rPr>
        <sz val="11"/>
        <color rgb="FFFF0000"/>
        <rFont val="Calibri"/>
        <family val="2"/>
      </rPr>
      <t>devant être</t>
    </r>
    <r>
      <rPr>
        <sz val="11"/>
        <color theme="1"/>
        <rFont val="Calibri"/>
        <family val="2"/>
      </rPr>
      <t xml:space="preserve"> sous traitement antirétroviral
3) « % » correspond au nombre d'adultes et d'enfants censés être sous traitement antirétroviral dans l'ensemble des adultes et des enfants vivant avec le VIH</t>
    </r>
  </si>
  <si>
    <r>
      <t>Besoins du pays déjà couverts :
Les besoins du pays déjà couverts sont subdivisés entre les besoins devant être couverts par des ressources nationales (</t>
    </r>
    <r>
      <rPr>
        <sz val="11"/>
        <color rgb="FFFF0000"/>
        <rFont val="Calibri"/>
        <family val="2"/>
      </rPr>
      <t>rangée</t>
    </r>
    <r>
      <rPr>
        <sz val="11"/>
        <color theme="1"/>
        <rFont val="Calibri"/>
        <family val="2"/>
      </rPr>
      <t> C1) et par des ressources extérieures (</t>
    </r>
    <r>
      <rPr>
        <sz val="11"/>
        <color rgb="FFFF0000"/>
        <rFont val="Calibri"/>
        <family val="2"/>
      </rPr>
      <t>rangée</t>
    </r>
    <r>
      <rPr>
        <sz val="11"/>
        <color theme="1"/>
        <rFont val="Calibri"/>
        <family val="2"/>
      </rPr>
      <t xml:space="preserve"> C2). Les investissements du secteur privé national doivent figurer dans les sources nationales. Dans les cas où une partie des besoins pendant l'année est </t>
    </r>
    <r>
      <rPr>
        <sz val="11"/>
        <color rgb="FFFF0000"/>
        <rFont val="Calibri"/>
        <family val="2"/>
      </rPr>
      <t>couverte</t>
    </r>
    <r>
      <rPr>
        <sz val="11"/>
        <color theme="1"/>
        <rFont val="Calibri"/>
        <family val="2"/>
      </rPr>
      <t xml:space="preserve"> par une subvention en cours du Fonds mondial (se terminant avant le début de la nouvelle période de mise en œuvre), le montant correspondant peut être inclus dans la catégorie des ressources extérieures. 
Une fois les</t>
    </r>
    <r>
      <rPr>
        <sz val="11"/>
        <color rgb="FFFF0000"/>
        <rFont val="Calibri"/>
        <family val="2"/>
      </rPr>
      <t xml:space="preserve"> rangées</t>
    </r>
    <r>
      <rPr>
        <sz val="11"/>
        <color theme="1"/>
        <rFont val="Calibri"/>
        <family val="2"/>
      </rPr>
      <t xml:space="preserve"> C1 et C2 remplies, le total des besoins du pays déjà couverts s'affiche automatiquement dans la </t>
    </r>
    <r>
      <rPr>
        <sz val="11"/>
        <color rgb="FFFF0000"/>
        <rFont val="Calibri"/>
        <family val="2"/>
      </rPr>
      <t>rangée</t>
    </r>
    <r>
      <rPr>
        <sz val="11"/>
        <color theme="1"/>
        <rFont val="Calibri"/>
        <family val="2"/>
      </rPr>
      <t xml:space="preserve"> C3. Notez que la </t>
    </r>
    <r>
      <rPr>
        <sz val="11"/>
        <color rgb="FFFF0000"/>
        <rFont val="Calibri"/>
        <family val="2"/>
      </rPr>
      <t>rangée</t>
    </r>
    <r>
      <rPr>
        <sz val="11"/>
        <color theme="1"/>
        <rFont val="Calibri"/>
        <family val="2"/>
      </rPr>
      <t xml:space="preserve"> C3 est verrouillée et ne peut pas être modifiée. Par conséquent, si vous ne disposez de données ventilées entre ressources nationales et extérieures, indiquez le total dans la </t>
    </r>
    <r>
      <rPr>
        <sz val="11"/>
        <color rgb="FFFF0000"/>
        <rFont val="Calibri"/>
        <family val="2"/>
      </rPr>
      <t>rangée</t>
    </r>
    <r>
      <rPr>
        <sz val="11"/>
        <color theme="1"/>
        <rFont val="Calibri"/>
        <family val="2"/>
      </rPr>
      <t xml:space="preserve"> C1. Dans ce cas, précisez dans la cellule des observations que les données de la </t>
    </r>
    <r>
      <rPr>
        <sz val="11"/>
        <color rgb="FFFF0000"/>
        <rFont val="Calibri"/>
        <family val="2"/>
      </rPr>
      <t>rangée </t>
    </r>
    <r>
      <rPr>
        <sz val="11"/>
        <color theme="1"/>
        <rFont val="Calibri"/>
        <family val="2"/>
      </rPr>
      <t>C1 correspondent au total des ressources nationales et extérieures.</t>
    </r>
  </si>
  <si>
    <r>
      <t>Déficit programmatique :
Le déficit programmatique est calculé à partir des besoins totaux (</t>
    </r>
    <r>
      <rPr>
        <sz val="11"/>
        <color rgb="FFFF0000"/>
        <rFont val="Calibri"/>
        <family val="2"/>
      </rPr>
      <t>rangée</t>
    </r>
    <r>
      <rPr>
        <sz val="11"/>
        <color theme="1"/>
        <rFont val="Calibri"/>
        <family val="2"/>
      </rPr>
      <t> A).</t>
    </r>
  </si>
  <si>
    <r>
      <t xml:space="preserve">Observations/Hypothèses :
1) Indiquez la région cible en cas de couverture infranationale
2) Précisez qui sont les autres sources de financement
3) Indiquez le nombre de personnes </t>
    </r>
    <r>
      <rPr>
        <sz val="11"/>
        <color rgb="FFFF0000"/>
        <rFont val="Calibri"/>
        <family val="2"/>
      </rPr>
      <t>éligibles pour les traitements antirétroviraux, selon les  critères de vos directives nationales en matière de traitement antirétroviral, et de la couverture actuelle en fonction de ces directives</t>
    </r>
    <r>
      <rPr>
        <sz val="11"/>
        <color theme="1"/>
        <rFont val="Calibri"/>
        <family val="2"/>
      </rPr>
      <t xml:space="preserve">. Veuillez donner ces indications pour chaque catégorie </t>
    </r>
    <r>
      <rPr>
        <sz val="11"/>
        <color rgb="FFFF0000"/>
        <rFont val="Calibri"/>
        <family val="2"/>
      </rPr>
      <t xml:space="preserve">désagrégée </t>
    </r>
    <r>
      <rPr>
        <sz val="11"/>
        <color theme="1"/>
        <rFont val="Calibri"/>
        <family val="2"/>
      </rPr>
      <t>sélectionnée (par exemple, pour les enfants et les adultes).</t>
    </r>
  </si>
  <si>
    <r>
      <t xml:space="preserve">Estimation </t>
    </r>
    <r>
      <rPr>
        <sz val="11"/>
        <color rgb="FFFF0000"/>
        <rFont val="Calibri"/>
        <family val="2"/>
      </rPr>
      <t>des population</t>
    </r>
    <r>
      <rPr>
        <sz val="11"/>
        <color theme="1"/>
        <rFont val="Calibri"/>
        <family val="2"/>
      </rPr>
      <t>s dans le besoin/à risque :
Se rapporte au nombre estimé de femmes enceintes séropositives.</t>
    </r>
  </si>
  <si>
    <t>Cible du pays :
1) Se rapporte au plan stratégique national ou à toute autre cible du pays approuvée plus récemment.
2) « # » se rapporte au nombre de femmes enceintes séropositives censées recevoir des antirétroviraux afin de réduire le risque de transmission de la mère à l'enfant au cours de la grossesse et de l'accouchement.
3) « % » se rapporte au pourcentage de femmes enceintes séropositives recevant des antirétroviraux afin de réduire le risque de transmission de la mère à l'enfant dans la population estimée des femmes enceintes séropositives. Notez que selon les nouvelles rangées directrices de l'OMS sur les antirétroviraux, toutes les femmes enceintes ou qui allaitent sont éligibles au traitement.</t>
  </si>
  <si>
    <t>Déficit programmatique :
Le déficit programmatique est calculé à partir des besoins totaux (rangée A).</t>
  </si>
  <si>
    <t>Observations/Hypothèses :
1) Indiquez la zone cible
2) Spécifiez les autres sources de financement.</t>
  </si>
  <si>
    <t>Tuberculose et VIH - Interventions conjointes de lutte contre la tuberculose et le VIH - Dépistage de la tuberculose parmi les patients atteints du VIH</t>
  </si>
  <si>
    <t>Indicateur de couverture :
Proportion de personnes vivant avec le VIH prises en charge (PTME comprise) qui sont dépistées pour la tuberculose dans un service de prise en charge ou de traitement du VIH</t>
  </si>
  <si>
    <r>
      <t xml:space="preserve">Estimation </t>
    </r>
    <r>
      <rPr>
        <sz val="11"/>
        <color rgb="FFFF0000"/>
        <rFont val="Calibri"/>
        <family val="2"/>
      </rPr>
      <t>des population</t>
    </r>
    <r>
      <rPr>
        <sz val="11"/>
        <color theme="1"/>
        <rFont val="Calibri"/>
        <family val="2"/>
      </rPr>
      <t xml:space="preserve">s dans le besoin/à risque:
Se rapporte à tous les adultes et enfants inscrits dans un programme de prise en charge </t>
    </r>
    <r>
      <rPr>
        <sz val="11"/>
        <color rgb="FFFF0000"/>
        <rFont val="Calibri"/>
        <family val="2"/>
      </rPr>
      <t>ou de traitement</t>
    </r>
    <r>
      <rPr>
        <sz val="11"/>
        <color theme="1"/>
        <rFont val="Calibri"/>
        <family val="2"/>
      </rPr>
      <t xml:space="preserve"> du VIH
</t>
    </r>
  </si>
  <si>
    <r>
      <t xml:space="preserve">Cible du pays :
1) Se rapporte au plan stratégique national ou à toute autre cible du pays approuvée plus récemment
2) « # » correspond au nombre d’adultes et d’enfants inscrits dans un programme de prise en charge </t>
    </r>
    <r>
      <rPr>
        <sz val="11"/>
        <color rgb="FFFF0000"/>
        <rFont val="Calibri"/>
        <family val="2"/>
      </rPr>
      <t>ou de traitement</t>
    </r>
    <r>
      <rPr>
        <sz val="11"/>
        <color theme="1"/>
        <rFont val="Calibri"/>
        <family val="2"/>
      </rPr>
      <t xml:space="preserve"> du VIH, qui sont dépistés pour la tuberculose
3) « % » correspond à la part des adultes et enfants inscrits dans un programme de prise en charge du VIH, dépistés pour la tuberculose et dont le statut sérologique vis-à-vis de la tuberculose a été évalué et consigné, parmi tous les adultes et enfants inscrits dans un programme de prise en charge </t>
    </r>
    <r>
      <rPr>
        <sz val="11"/>
        <color rgb="FFFF0000"/>
        <rFont val="Calibri"/>
        <family val="2"/>
      </rPr>
      <t>ou de traitemen</t>
    </r>
    <r>
      <rPr>
        <sz val="11"/>
        <color theme="1"/>
        <rFont val="Calibri"/>
        <family val="2"/>
      </rPr>
      <t>t du VIH</t>
    </r>
  </si>
  <si>
    <r>
      <t>Déficit programmatique :
Le déficit programmatique est calculé à partir des besoins totaux (</t>
    </r>
    <r>
      <rPr>
        <sz val="11"/>
        <color rgb="FFFF0000"/>
        <rFont val="Arial"/>
        <family val="2"/>
      </rPr>
      <t>rangée </t>
    </r>
    <r>
      <rPr>
        <sz val="11"/>
        <color theme="1"/>
        <rFont val="Arial"/>
        <family val="2"/>
      </rPr>
      <t>A).</t>
    </r>
  </si>
  <si>
    <t>Observations/Hypothèses :
1) Indiquez la zone cible.
2) Précisez qui sont les autres sources de financement.</t>
  </si>
  <si>
    <t>Indicateur de couverture :
Proportion de patients tuberculeux enregistrés, nouveaux cas et cas de récidive confondus, dont le statut sérologique vis-à-vis du VIH est documenté</t>
  </si>
  <si>
    <r>
      <t xml:space="preserve">Estimation </t>
    </r>
    <r>
      <rPr>
        <sz val="11"/>
        <color rgb="FFFF0000"/>
        <rFont val="Calibri"/>
        <family val="2"/>
      </rPr>
      <t>des populations</t>
    </r>
    <r>
      <rPr>
        <sz val="11"/>
        <color theme="1"/>
        <rFont val="Calibri"/>
        <family val="2"/>
      </rPr>
      <t xml:space="preserve"> dans le besoin/à risque :
Se rapporte au nombre total de patients tuberculeux (nouveaux cas et récidives) enregistrés</t>
    </r>
  </si>
  <si>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</si>
  <si>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Tuberculose et VIH - Interventions conjointes de lutte contre la tuberculose et le VIH - Patients tuberculeux séropositifs sous traitement antirétroviral</t>
  </si>
  <si>
    <r>
      <t xml:space="preserve">Estimation </t>
    </r>
    <r>
      <rPr>
        <sz val="11"/>
        <color rgb="FFFF0000"/>
        <rFont val="Calibri"/>
        <family val="2"/>
      </rPr>
      <t xml:space="preserve">des populations </t>
    </r>
    <r>
      <rPr>
        <sz val="11"/>
        <color theme="1"/>
        <rFont val="Calibri"/>
        <family val="2"/>
      </rPr>
      <t>dans le besoin/à risque :
Correspond au nombre total de patients tuberculeux (nouveaux cas et récidives) et séropositifs que l'on s'attend à enregistrer sur la période</t>
    </r>
  </si>
  <si>
    <t>Cible du pays :
1) Se rapporte au plan stratégique national ou à toute cible du pays approuvée plus récemment
2) « # » correspond au nombre de patients tuberculeux (nouveaux cas et récidives) et séropositifs sous traitement antirétroviral
3) « % » correspond au pourcentage de patients tuberculeux (nouveaux cas et récidives) et séropositifs sous traitement antirétroviral dans la population totale des patients tuberculeux (nouveaux cas et cas de récidive) et séropositifs enregistrés</t>
  </si>
  <si>
    <r>
      <t xml:space="preserve">Programmes de prévention pour les populations clés - </t>
    </r>
    <r>
      <rPr>
        <sz val="11"/>
        <color rgb="FFFF0000"/>
        <rFont val="Calibri"/>
        <family val="2"/>
      </rPr>
      <t>ensemble de services définis</t>
    </r>
    <r>
      <rPr>
        <sz val="11"/>
        <color theme="1"/>
        <rFont val="Calibri"/>
        <family val="2"/>
      </rPr>
      <t xml:space="preserve">
Remplissez un tableau distinct pour chacune des populations clés concernées, par exemple : les professionnel(le)s du sexe et leurs clients ; les hommes qui ont des rapports sexuels avec d'autres hommes ; les personnes transgenres ; les consommateurs de drogues injectables et leurs partenaires ; les personnes incarcérées ou se trouvant dans d'autres lieux fermés ; les adolescents et les jeunes, scolarisés ou non ; les autres populations vulnérables. Après avoir sélectionné ce module, sélectionnez la population clé souhaitée dans la liste déroulante prévue à côté de la cellule « Population cible ». Si vous sélectionnez « autres populations vulnérables », veuillez préciser de quelle population il s'agit dans la section des observations. </t>
    </r>
  </si>
  <si>
    <t>Estimation des populations dans le besoin/à risque :
Correspond à l'effectif estimé des populations clé spécifiée</t>
  </si>
  <si>
    <t xml:space="preserve">Cible du pays :
1) Se rapporte au plan stratégique national ou à toute autre cible du pays approuvée plus récemment
2) « # » correspond au nombre de personnes issues des populations clé spécifiée et censées bénéficier d'un ensemble de services de prévention définis 
3) « % » correspond au pourcentage de personnes bénéficiant d'un ensemble de services de prévention définis dans le total estimé des personnes qui constituent la population clé spécifiée </t>
  </si>
  <si>
    <r>
      <t>Déficit programmatique :
Le déficit programmatique est calculé à partir des besoins totaux (</t>
    </r>
    <r>
      <rPr>
        <sz val="11"/>
        <color rgb="FFFF0000"/>
        <rFont val="Arial"/>
        <family val="2"/>
      </rPr>
      <t>rangée</t>
    </r>
    <r>
      <rPr>
        <sz val="11"/>
        <color theme="1"/>
        <rFont val="Arial"/>
        <family val="2"/>
      </rPr>
      <t> A).</t>
    </r>
  </si>
  <si>
    <t>Programmes de prévention pour les populations clés - services de dépistage du VIH
Remplissez un tableau distinct pour chacune des populations clés concernées, par exemple : les professionnel(le)s du sexe et leurs clients ; les hommes qui ont des rapports sexuels avec d'autres hommes ; les personnes transgenres ; les consommateurs de drogues injectables et leurs partenaires ; les personnes incarcérées ou se trouvant dans d'autres lieux fermés ; les adolescents et les jeunes, scolarisés ou non ; les autres populations vulnérables. Sélectionnez la population clé concernée dans la liste déroulante prévue à côté de la cellule « Population cible ».  Si vous sélectionnez « autres populations vulnérables », veuillez préciser ci-dessous de quelle population il s'agit dans la section des observations.</t>
  </si>
  <si>
    <r>
      <t xml:space="preserve">Indicateur de couverture : Pourcentage de personnes appartenant aux populations clés, qui ont effectué un test de dépistage du VIH pendant la période </t>
    </r>
    <r>
      <rPr>
        <sz val="11"/>
        <color rgb="FFFF0000"/>
        <rFont val="Calibri"/>
        <family val="2"/>
      </rPr>
      <t>de rapportage</t>
    </r>
    <r>
      <rPr>
        <sz val="11"/>
        <color theme="1"/>
        <rFont val="Calibri"/>
        <family val="2"/>
      </rPr>
      <t xml:space="preserve"> de l'information et qui en connaissent le résultat </t>
    </r>
  </si>
  <si>
    <t>Cible du pays :
1) Se rapporte au plan stratégique national ou à toute autre cible du pays approuvée plus récemment.
2) « # » correspond au nombre de personnes appartenant à la population clé spécifiée, censées être dépistées pour le VIH durant l'année indiquée
3) « % » correspond au pourcentage de personnes devant être dépistées dans le total estimé des personnes qui constituent la population clé spécifiée</t>
  </si>
  <si>
    <r>
      <t xml:space="preserve">Estimation </t>
    </r>
    <r>
      <rPr>
        <sz val="11"/>
        <color rgb="FFFF0000"/>
        <rFont val="Arial"/>
        <family val="2"/>
      </rPr>
      <t>des populations</t>
    </r>
    <r>
      <rPr>
        <sz val="11"/>
        <color theme="1"/>
        <rFont val="Arial"/>
        <family val="2"/>
      </rPr>
      <t xml:space="preserve"> dans le besoin/à risque :
Correspond au nombre estimé de consommateurs de drogues injectables </t>
    </r>
  </si>
  <si>
    <t xml:space="preserve">Nombre d'aiguilles et de seringues a distribuer par personne et par an : 
Indiquez le nombre d'aiguilles et de seringues qu'il est prévu de distribuer par personne et par an.
Pour plus de détails, reportez-vous aux rangées directrices (en anglais) de l'OMS : </t>
  </si>
  <si>
    <t>Cibles envisageables : Basse ← 100 ← Moyenne → 200 → Haute
Notez que les quantités nécessaires pour prévenir la transmission du VHC seront vraisemblablement très supérieures à celles qui sont proposées ici.
Ce nombre doit être calculé même si vous ne connaissez pas le nombre d'aiguilles/seringues vendues en pharmacie.</t>
  </si>
  <si>
    <t>Nombre total d'aiguilles et de seringues nécessaire :
Correspond au nombre total d'aiguilles et de seringues à distribuer chaque année, estimé à partir du nombre d'aiguilles et de seringues nécessaires par personne et par an.</t>
  </si>
  <si>
    <t xml:space="preserve">Cible du pays :
1) Se rapporte au plan stratégique national ou à toute autre cible du pays approuvée plus récemment
2) « # » correspond au nombre d'aiguilles et de seringues qu'il est prévu de distribuer chaque année dans le cadre du programme, en fonction de la couverture attendue des populations des consommateurs de drogues injectables et du nombre d'aiguilles et de seringues nécessaires par personne concernée.  </t>
  </si>
  <si>
    <r>
      <t xml:space="preserve">Estimation </t>
    </r>
    <r>
      <rPr>
        <sz val="11"/>
        <color rgb="FFFF0000"/>
        <rFont val="Arial"/>
        <family val="2"/>
      </rPr>
      <t>des populations</t>
    </r>
    <r>
      <rPr>
        <sz val="11"/>
        <color theme="1"/>
        <rFont val="Arial"/>
        <family val="2"/>
      </rPr>
      <t xml:space="preserve"> dans le besoin/à risque :
Se rapporte au nombre estimé de consommateurs de drogues injectables </t>
    </r>
  </si>
  <si>
    <r>
      <t xml:space="preserve">Cible du pays :
1) Se rapporte au plan stratégique national ou à toute autre cible du pays approuvée plus récemment
2) « # » correspond au nombre de consommateurs de drogues injectables censés recevoir </t>
    </r>
    <r>
      <rPr>
        <sz val="11"/>
        <color rgb="FFFF0000"/>
        <rFont val="Calibri"/>
        <family val="2"/>
      </rPr>
      <t xml:space="preserve">un </t>
    </r>
    <r>
      <rPr>
        <sz val="11"/>
        <color theme="1"/>
        <rFont val="Calibri"/>
        <family val="2"/>
      </rPr>
      <t>traitement substitutif aux opiacés
3) « % » correspond au pourcentage de consommateurs de drogues injectables recevant un traitement de substitution aux opiacés dans la population estimée des consommateurs de drogues injectables</t>
    </r>
  </si>
  <si>
    <t>Onglet « PrEP gap table »</t>
  </si>
  <si>
    <t xml:space="preserve">Programmes de prévention pour les populations clés - PPrE
Remplissez un tableau distinct pour chacune des populations clés concernées, par exemple : les professionnel(le)s du sexe et leurs clients ; les hommes qui ont des rapports sexuels avec d'autres hommes ; les personnes transgenres ; les personnes incarcérées ou se trouvant dans d'autres lieux fermés ; les adolescents et les jeunes, scolarisés ou non ; les autres populations vulnérables. Sélectionnez la population clé concernée dans la liste déroulante prévue à côté de la cellule « Population cible ».  Si vous sélectionnez « autres populations vulnérables », veuillez préciser ci-dessous de quelle population il s'agit dans la section des observations. </t>
  </si>
  <si>
    <r>
      <t>Estimation</t>
    </r>
    <r>
      <rPr>
        <sz val="11"/>
        <color rgb="FFFF0000"/>
        <rFont val="Calibri"/>
        <family val="2"/>
      </rPr>
      <t xml:space="preserve"> des populations</t>
    </r>
    <r>
      <rPr>
        <sz val="11"/>
        <color theme="1"/>
        <rFont val="Calibri"/>
        <family val="2"/>
      </rPr>
      <t xml:space="preserve"> dans le besoin/à risque :
Correspond à l'effectif estimé des populations clé spécifiée pendant l'année indiquée 
Indiquez les source de données/les références/les hypothèses utilisées pour estimer la taille des populations dans le besoin dans la cellule des observations.</t>
    </r>
  </si>
  <si>
    <t>Cible du pays :
1) Se rapporte au plan stratégique national ou à toute autre cible du pays approuvée plus récemment.
2) « # » correspond au nombre de personnes appartenant à la population clé spécifiée, censées recevoir une PPrE durant l'année indiquée
3) « % » correspond au pourcentage de personnes devant recevoir une PPrE dans l'effectif total estimé des populations clé spécifiée durant l'année indiquée</t>
  </si>
  <si>
    <r>
      <t>Déficit programmatique :
Le déficit programmatique est calculé automatiquement à partir de la cible du pays (</t>
    </r>
    <r>
      <rPr>
        <sz val="11"/>
        <color rgb="FFFF0000"/>
        <rFont val="Calibri"/>
        <family val="2"/>
      </rPr>
      <t>rangée</t>
    </r>
    <r>
      <rPr>
        <sz val="11"/>
        <color theme="1"/>
        <rFont val="Calibri"/>
        <family val="2"/>
      </rPr>
      <t> B).</t>
    </r>
  </si>
  <si>
    <r>
      <t xml:space="preserve">Population cible : Correspond à l'effectif estimé </t>
    </r>
    <r>
      <rPr>
        <sz val="11"/>
        <color rgb="FFFF0000"/>
        <rFont val="Calibri"/>
        <family val="2"/>
      </rPr>
      <t>de personnes dans la population</t>
    </r>
    <r>
      <rPr>
        <sz val="11"/>
        <color theme="1"/>
        <rFont val="Calibri"/>
        <family val="2"/>
      </rPr>
      <t xml:space="preserve"> générale ciblée par la promotion et la distribution de préservatifs</t>
    </r>
  </si>
  <si>
    <r>
      <t>Nombre total de préservatif</t>
    </r>
    <r>
      <rPr>
        <sz val="11"/>
        <color rgb="FFFF0000"/>
        <rFont val="Calibri"/>
        <family val="2"/>
      </rPr>
      <t>s</t>
    </r>
    <r>
      <rPr>
        <sz val="11"/>
        <color theme="1"/>
        <rFont val="Calibri"/>
        <family val="2"/>
      </rPr>
      <t xml:space="preserve"> nécessaire</t>
    </r>
    <r>
      <rPr>
        <sz val="11"/>
        <color rgb="FFFF0000"/>
        <rFont val="Calibri"/>
        <family val="2"/>
      </rPr>
      <t>s</t>
    </r>
    <r>
      <rPr>
        <sz val="11"/>
        <color theme="1"/>
        <rFont val="Calibri"/>
        <family val="2"/>
      </rPr>
      <t xml:space="preserve">: 
Correspond au nombre estimé de préservatifs nécessaires (masculins et féminins) </t>
    </r>
    <r>
      <rPr>
        <sz val="11"/>
        <color rgb="FFFF0000"/>
        <rFont val="Calibri"/>
        <family val="2"/>
      </rPr>
      <t xml:space="preserve">d’après </t>
    </r>
    <r>
      <rPr>
        <sz val="11"/>
        <color theme="1"/>
        <rFont val="Calibri"/>
        <family val="2"/>
      </rPr>
      <t>l'exercice national de quantification</t>
    </r>
    <r>
      <rPr>
        <sz val="11"/>
        <color rgb="FFFF0000"/>
        <rFont val="Calibri"/>
        <family val="2"/>
      </rPr>
      <t xml:space="preserve"> de préservatifs</t>
    </r>
    <r>
      <rPr>
        <sz val="11"/>
        <color theme="1"/>
        <rFont val="Calibri"/>
        <family val="2"/>
      </rPr>
      <t xml:space="preserve">. 
 On pourra fonder la prévision sur : a) des données programmatiques historiques ; b) des données logistiques et, en l'absence de données, l'effectif estimé des populations multiplié par une estimation du nombre de « rapports sexuels à risque » par personne (cf. http://www.unaids.org/sites/default/files/media_asset/ condoms_guidancenote_en.pdf). </t>
    </r>
  </si>
  <si>
    <t>Cible du pays : 
1) Se rapporte au plan stratégique national ou à toute autre cible du pays approuvée plus récemment
2) # correspond au nombre de préservatifs masculins et féminins censés être distribués dans le cadre du programme sur la base de la couverture attendue des populations générale</t>
  </si>
  <si>
    <r>
      <t>Cible nationale déjà couverte :
La cible du pays déjà couverte est ventilée d'abord par type de ressource de financement, puis par type de préservatif.
Type de ressource : La cible du pays déjà couverte est ventilée selon l'origine des ressources, ressources nationales (</t>
    </r>
    <r>
      <rPr>
        <sz val="11"/>
        <color rgb="FFFF0000"/>
        <rFont val="Calibri"/>
        <family val="2"/>
      </rPr>
      <t xml:space="preserve">rangée </t>
    </r>
    <r>
      <rPr>
        <sz val="11"/>
        <color theme="1"/>
        <rFont val="Calibri"/>
        <family val="2"/>
      </rPr>
      <t>C1) et ressources extérieures (</t>
    </r>
    <r>
      <rPr>
        <sz val="11"/>
        <color rgb="FFFF0000"/>
        <rFont val="Calibri"/>
        <family val="2"/>
      </rPr>
      <t xml:space="preserve">rangée </t>
    </r>
    <r>
      <rPr>
        <sz val="11"/>
        <color theme="1"/>
        <rFont val="Calibri"/>
        <family val="2"/>
      </rPr>
      <t xml:space="preserve">C2). Les investissements du secteur privé national doivent figurer dans les sources nationales. Dans les cas où une partie de la cible est </t>
    </r>
    <r>
      <rPr>
        <sz val="11"/>
        <color rgb="FFFF0000"/>
        <rFont val="Calibri"/>
        <family val="2"/>
      </rPr>
      <t>couverte</t>
    </r>
    <r>
      <rPr>
        <sz val="11"/>
        <color theme="1"/>
        <rFont val="Calibri"/>
        <family val="2"/>
      </rPr>
      <t xml:space="preserve"> pendant l'année par une subvention en cours du Fonds mondial (se terminant avant le début de la nouvelle période de mise en œuvre), le montant correspondant peut être inclus dans la catégorie des ressources extérieures. Le total des deux est calculé automatiquement dans la </t>
    </r>
    <r>
      <rPr>
        <sz val="11"/>
        <color rgb="FFFF0000"/>
        <rFont val="Calibri"/>
        <family val="2"/>
      </rPr>
      <t>rangée</t>
    </r>
    <r>
      <rPr>
        <sz val="11"/>
        <color theme="1"/>
        <rFont val="Calibri"/>
        <family val="2"/>
      </rPr>
      <t xml:space="preserve"> C3. 
Type de préservatif : La cible du pays déjà couverte est subdivisée entre les préservatifs masculins (C4) et les préservatifs féminins (C5). Le total des deux est calculé automatiquement dans la </t>
    </r>
    <r>
      <rPr>
        <sz val="11"/>
        <color rgb="FFFF0000"/>
        <rFont val="Calibri"/>
        <family val="2"/>
      </rPr>
      <t>rangée</t>
    </r>
    <r>
      <rPr>
        <sz val="11"/>
        <color theme="1"/>
        <rFont val="Calibri"/>
        <family val="2"/>
      </rPr>
      <t xml:space="preserve"> C6. Si vous ne disposez pas des données nécessaires pour remplir les cellules C1 et C2, remplissez uniquement les cellules C4 et C5.
</t>
    </r>
  </si>
  <si>
    <r>
      <t>Observations/Hypothèses :
1) Précisez la méthodologie utilisée pour les prévisions dans la cellule des observations (</t>
    </r>
    <r>
      <rPr>
        <sz val="11"/>
        <color rgb="FFFF0000"/>
        <rFont val="Calibri"/>
        <family val="2"/>
      </rPr>
      <t xml:space="preserve">rangées </t>
    </r>
    <r>
      <rPr>
        <sz val="11"/>
        <color theme="1"/>
        <rFont val="Calibri"/>
        <family val="2"/>
      </rPr>
      <t>A1 et A2)
2) Précisez si l'estimation comprend les préservatifs nécessaires à la planification familiale, en plus du nombre nécessaire pour les programmes de prévention du VIH (</t>
    </r>
    <r>
      <rPr>
        <sz val="11"/>
        <color rgb="FFFF0000"/>
        <rFont val="Calibri"/>
        <family val="2"/>
      </rPr>
      <t>rangées</t>
    </r>
    <r>
      <rPr>
        <sz val="11"/>
        <color theme="1"/>
        <rFont val="Calibri"/>
        <family val="2"/>
      </rPr>
      <t xml:space="preserve"> A1 et A2)
3) Indiquez la couverture attendue des populations générale -</t>
    </r>
    <r>
      <rPr>
        <sz val="11"/>
        <color rgb="FFFF0000"/>
        <rFont val="Calibri"/>
        <family val="2"/>
      </rPr>
      <t xml:space="preserve"> rangées</t>
    </r>
    <r>
      <rPr>
        <sz val="11"/>
        <color theme="1"/>
        <rFont val="Calibri"/>
        <family val="2"/>
      </rPr>
      <t xml:space="preserve"> B1 et B2 et </t>
    </r>
    <r>
      <rPr>
        <sz val="11"/>
        <color rgb="FFFF0000"/>
        <rFont val="Calibri"/>
        <family val="2"/>
      </rPr>
      <t>rangées</t>
    </r>
    <r>
      <rPr>
        <sz val="11"/>
        <color theme="1"/>
        <rFont val="Calibri"/>
        <family val="2"/>
      </rPr>
      <t xml:space="preserve"> E1 et E2
4) Précisez qui sont les autres sources de financement</t>
    </r>
  </si>
  <si>
    <r>
      <t xml:space="preserve">Programmes de prévention pour les populations clés - préservatifs distribués
Remplissez un tableau distinct pour chacune des populations clés concernées, par exemple : les professionnel(le)s du sexe et leurs clients ; les hommes qui ont des rapports sexuels avec d'autres hommes ; les personnes transgenres ; les consommateurs de drogues injectables et leurs partenaires ; les personnes incarcérées ou se trouvant dans d'autres lieux fermés ; les adolescents et les jeunes, scolarisés ou non ; les autres populations vulnérables. Sélectionnez la population clé concernée dans la liste déroulante prévue à côté de la cellule « Population cible ».  Si vous sélectionnez « autres populations vulnérables », veuillez préciser ci-dessous de quelle population il s'agit dans la section des observations.  Lorsque vous remplissez un tableau des déficits programmatiques concernant les hommes qui ont des rapports sexuels avec d'autres hommes, ignorez les </t>
    </r>
    <r>
      <rPr>
        <sz val="11"/>
        <color rgb="FFFF0000"/>
        <rFont val="Calibri"/>
        <family val="2"/>
      </rPr>
      <t>rangées</t>
    </r>
    <r>
      <rPr>
        <sz val="11"/>
        <color theme="1"/>
        <rFont val="Calibri"/>
        <family val="2"/>
      </rPr>
      <t xml:space="preserve"> relatives aux préservatifs féminins.</t>
    </r>
  </si>
  <si>
    <r>
      <t>Nombre total de préservatifs nécessaire</t>
    </r>
    <r>
      <rPr>
        <sz val="11"/>
        <color rgb="FFFF0000"/>
        <rFont val="Calibri"/>
        <family val="2"/>
      </rPr>
      <t>s</t>
    </r>
    <r>
      <rPr>
        <sz val="11"/>
        <color theme="1"/>
        <rFont val="Calibri"/>
        <family val="2"/>
      </rPr>
      <t>: 
Correspond au nombre estimé de préservatifs nécessaire</t>
    </r>
    <r>
      <rPr>
        <sz val="11"/>
        <color rgb="FFFF0000"/>
        <rFont val="Calibri"/>
        <family val="2"/>
      </rPr>
      <t>s</t>
    </r>
    <r>
      <rPr>
        <sz val="11"/>
        <color theme="1"/>
        <rFont val="Calibri"/>
        <family val="2"/>
      </rPr>
      <t xml:space="preserve"> (masculins et féminins) On pourra fonder la prévision sur : a) des données programmatiques historiques ; b) des données logistiques et, en l'absence de données, l'effectif estimé des populations multiplié par une estimation du nombre de « rapports sexuels à risque » par personne (cf. http://www.unaids.org/sites/default/files/media_asset/ condoms_guidancenote_en.pdf). </t>
    </r>
  </si>
  <si>
    <t>Cible du pays : 
1) Se rapporte au plan stratégique national ou à toute autre cible du pays approuvée plus récemment
2) # correspond au nombre de préservatifs masculins et féminins censés être distribués dans le cadre du programme sur la base de la couverture attendue des populations clés</t>
  </si>
  <si>
    <r>
      <t>Observations/Hypothèses :
1) Précisez la méthodologie utilisée pour les prévisions dans la cellule des observations (</t>
    </r>
    <r>
      <rPr>
        <sz val="11"/>
        <color rgb="FFFF0000"/>
        <rFont val="Calibri"/>
        <family val="2"/>
      </rPr>
      <t>rangées</t>
    </r>
    <r>
      <rPr>
        <sz val="11"/>
        <color theme="1"/>
        <rFont val="Calibri"/>
        <family val="2"/>
      </rPr>
      <t xml:space="preserve"> A1 et A2)
2) Indiquez la couverture attendue des populations clés - </t>
    </r>
    <r>
      <rPr>
        <sz val="11"/>
        <color rgb="FFFF0000"/>
        <rFont val="Calibri"/>
        <family val="2"/>
      </rPr>
      <t>rangées</t>
    </r>
    <r>
      <rPr>
        <sz val="11"/>
        <color theme="1"/>
        <rFont val="Calibri"/>
        <family val="2"/>
      </rPr>
      <t xml:space="preserve"> B1 et B2 et </t>
    </r>
    <r>
      <rPr>
        <sz val="11"/>
        <color rgb="FFFF0000"/>
        <rFont val="Calibri"/>
        <family val="2"/>
      </rPr>
      <t>rangées</t>
    </r>
    <r>
      <rPr>
        <sz val="11"/>
        <color theme="1"/>
        <rFont val="Calibri"/>
        <family val="2"/>
      </rPr>
      <t xml:space="preserve"> E1 et E2
3) Précisez qui sont les autres sources de financement</t>
    </r>
  </si>
  <si>
    <t>Programmes de prévention pour la population générale - circoncision masculine : 
Obligatoires dans les 16 pays prioritaires caractérisés par une forte prévalence du VIH, de faibles niveaux de circoncision masculine et une épidémie généralisée de VIH dans la population hétérosexuelle, à savoir : le Botswana, l'Éthiopie, la République centrafricaine, le Kenya, le Lesotho, le Malawi, le Mozambique, la Namibie, le Rwanda, l'Afrique du Sud, le Soudan du Sud, le Swaziland, l'Ouganda, République-Unie de Tanzanie, la Zambie et le Zimbabwe.</t>
  </si>
  <si>
    <r>
      <t xml:space="preserve">Estimation </t>
    </r>
    <r>
      <rPr>
        <sz val="11"/>
        <color rgb="FFFF0000"/>
        <rFont val="Calibri"/>
        <family val="2"/>
      </rPr>
      <t>des populations</t>
    </r>
    <r>
      <rPr>
        <sz val="11"/>
        <color theme="1"/>
        <rFont val="Calibri"/>
        <family val="2"/>
      </rPr>
      <t xml:space="preserve"> dans le besoin/à risque : 
Correspond au nombre estimé d'hommes qui répondent aux critères de la circoncision</t>
    </r>
  </si>
  <si>
    <t xml:space="preserve">Cible du pays : 
1) Se rapporte au plan stratégique national ou à toute autre cible du pays approuvée plus récemment.
2) « # » correspond au nombre d'hommes ciblés pour être circoncis </t>
  </si>
  <si>
    <r>
      <t>Cible nationale déjà couverte :
La cible du pays déjà couverte est ventilée selon l'origine des ressources, ressources nationales (</t>
    </r>
    <r>
      <rPr>
        <sz val="11"/>
        <color rgb="FFFF0000"/>
        <rFont val="Arial"/>
        <family val="2"/>
      </rPr>
      <t>rangée</t>
    </r>
    <r>
      <rPr>
        <sz val="11"/>
        <color theme="1"/>
        <rFont val="Arial"/>
        <family val="2"/>
      </rPr>
      <t> C1) et ressources extérieures (</t>
    </r>
    <r>
      <rPr>
        <sz val="11"/>
        <color rgb="FFFF0000"/>
        <rFont val="Arial"/>
        <family val="2"/>
      </rPr>
      <t>rangée</t>
    </r>
    <r>
      <rPr>
        <sz val="11"/>
        <color theme="1"/>
        <rFont val="Arial"/>
        <family val="2"/>
      </rPr>
      <t xml:space="preserve"> C2). Les investissements du secteur privé national doivent figurer dans les sources nationales. Dans les cas où une partie de la cible est </t>
    </r>
    <r>
      <rPr>
        <sz val="11"/>
        <color rgb="FFFF0000"/>
        <rFont val="Arial"/>
        <family val="2"/>
      </rPr>
      <t>couverte</t>
    </r>
    <r>
      <rPr>
        <sz val="11"/>
        <color theme="1"/>
        <rFont val="Arial"/>
        <family val="2"/>
      </rPr>
      <t xml:space="preserve"> pendant l'année par une subvention en cours du Fonds mondial (se terminant avant le début de la nouvelle période de mise en œuvre), le montant correspondant peut être inclus dans la catégorie des ressources extérieures. 
Une fois les </t>
    </r>
    <r>
      <rPr>
        <sz val="11"/>
        <color rgb="FFFF0000"/>
        <rFont val="Arial"/>
        <family val="2"/>
      </rPr>
      <t>rangées</t>
    </r>
    <r>
      <rPr>
        <sz val="11"/>
        <color theme="1"/>
        <rFont val="Arial"/>
        <family val="2"/>
      </rPr>
      <t xml:space="preserve"> C1 et C2 remplies, le total de la cible nationale déjà couvert s'affiche automatiquement dans la rangée C3. Notez que la </t>
    </r>
    <r>
      <rPr>
        <sz val="11"/>
        <color rgb="FFFF0000"/>
        <rFont val="Arial"/>
        <family val="2"/>
      </rPr>
      <t>rangée</t>
    </r>
    <r>
      <rPr>
        <sz val="11"/>
        <color theme="1"/>
        <rFont val="Arial"/>
        <family val="2"/>
      </rPr>
      <t xml:space="preserve"> C3 est verrouillée et ne peut pas être modifiée. Par conséquent, si vous ne disposez de données ventilées entre ressources nationales et extérieures, indiquez le total dans la </t>
    </r>
    <r>
      <rPr>
        <sz val="11"/>
        <color rgb="FFFF0000"/>
        <rFont val="Arial"/>
        <family val="2"/>
      </rPr>
      <t>rangée</t>
    </r>
    <r>
      <rPr>
        <sz val="11"/>
        <color theme="1"/>
        <rFont val="Arial"/>
        <family val="2"/>
      </rPr>
      <t xml:space="preserve"> C1. Dans ce cas, précisez dans la cellule des observations que les données de la </t>
    </r>
    <r>
      <rPr>
        <sz val="11"/>
        <color rgb="FFFF0000"/>
        <rFont val="Arial"/>
        <family val="2"/>
      </rPr>
      <t>rangée</t>
    </r>
    <r>
      <rPr>
        <sz val="11"/>
        <color theme="1"/>
        <rFont val="Arial"/>
        <family val="2"/>
      </rPr>
      <t> C1 correspondent au total des ressources nationales et extérieures.</t>
    </r>
  </si>
  <si>
    <r>
      <t>Déficit programmatique :
Le déficit programmatique est calculé à partir de la cible du pays (</t>
    </r>
    <r>
      <rPr>
        <sz val="11"/>
        <color rgb="FFFF0000"/>
        <rFont val="Calibri"/>
        <family val="2"/>
      </rPr>
      <t>rangée</t>
    </r>
    <r>
      <rPr>
        <sz val="11"/>
        <color theme="1"/>
        <rFont val="Calibri"/>
        <family val="2"/>
      </rPr>
      <t> B).</t>
    </r>
  </si>
  <si>
    <r>
      <t xml:space="preserve">Observations/Hypothèses :
1) Indiquez la zone cible
2) Précisez qui sont les autres sources de financement
3) Avec les cibles du pays, dans la colonne destinée aux observations, indiquez la proportion d'hommes circoncis (couverture actuelle et </t>
    </r>
    <r>
      <rPr>
        <sz val="11"/>
        <color rgb="FFFF0000"/>
        <rFont val="Calibri"/>
        <family val="2"/>
      </rPr>
      <t>ciblée</t>
    </r>
    <r>
      <rPr>
        <sz val="11"/>
        <color theme="1"/>
        <rFont val="Calibri"/>
        <family val="2"/>
      </rPr>
      <t xml:space="preserve">, qui doit inclure le nombre cumulé d'hommes circoncis) à partir des données disponibles provenant d'enquêtes ou de programmes </t>
    </r>
  </si>
  <si>
    <r>
      <t>Просьба заполнить отдельные таблицы программных пробелов для трех-шести приоритетных модулей в заявке на финансирование по ВИЧ. Ниже перечислены возможные модули и</t>
    </r>
    <r>
      <rPr>
        <sz val="11"/>
        <color theme="1"/>
        <rFont val="Arial"/>
        <family val="2"/>
      </rPr>
      <t xml:space="preserve"> относящиеся к ним мероприятия, которые можно выбрать. Заполнять таблицы следует только по тем мероприятиям/показателям, которые поддерживаются и для которых запрашивается финансирование. Перечень всех модулей, мероприятий с соответствующими описаниями, а также показателей содержится в «Пособии по применению модульной системы». 
Руководящие указания относительно заполнения данной таблицы программных пробелов содержатся в Информационном бюллетене Глобального фонда по ВИЧ, в котором содержатся ссылки на соответствующую техническую документацию. 
Приоритетные модули:
- Лечение, уход и поддержка
          -&gt; Дифференцированное оказание услуг по АРТ
- ТБ / ВИЧ
          -&gt; Комплексные меры борьбы с коинфекцией ТБ/ВИЧ
- ППМР
          -&gt; Профилактика вертикальной передачи ВИЧ-инфекции
- Программы профилактики для обшего населения 
          -&gt; Мужское обрезание
          -&gt; Распространение презервативов
- Программы профилактики для основных затронутых групп населения*
          -&gt; Определенный пакет услуг 
          -&gt; Услуги по тестированию на ВИЧ
          -&gt; Распространение презервативов
         -&gt; Доконтактная профилактика
- Программы профилактики для ПИН и их партнеров
          -&gt; Программы распространения игл и шприцев
          -&gt; ОЗТ и прочие виды лечения наркотической зависимости для ПИН
</t>
    </r>
  </si>
  <si>
    <t xml:space="preserve">Программы профилактики для общего населения - мужское обрезание: 
рекомендовано в 16 приоритетных странах с высокими показателями распространенности ВИЧ, низкими показателями мужского обрезания и генерализированной эпидемией ВИЧ среди гетеросексуальных пар, т.е. в Ботсване, Замбии, Зимбабве,  Кении, Лесото, Малави, Мозамбике, Намибии, Объединенной Республике Танзания, Руанде, Свазиленде, Уганде, Центральноафриканской Республике, Эфиопии, Южной Африке и Южном Судане.
</t>
  </si>
  <si>
    <t>Программы профилактики для обшего населения - мужское обрезание</t>
  </si>
  <si>
    <t>Процентная доля применяющих ДКП лиц из основных затронутых групп населения среди приоритетных групп населения для ДКП</t>
  </si>
  <si>
    <t>Программы профилактики для обшего населения</t>
  </si>
  <si>
    <t xml:space="preserve">Обшее население </t>
  </si>
  <si>
    <r>
      <t xml:space="preserve">VIH/SIDA - Tabla de </t>
    </r>
    <r>
      <rPr>
        <sz val="11"/>
        <color rgb="FFFF0000"/>
        <rFont val="Arial"/>
        <family val="2"/>
      </rPr>
      <t>brecha programática</t>
    </r>
    <r>
      <rPr>
        <sz val="11"/>
        <color theme="1"/>
        <rFont val="Arial"/>
        <family val="2"/>
      </rPr>
      <t xml:space="preserve"> 1 (por intervención prioritaria)</t>
    </r>
  </si>
  <si>
    <r>
      <t xml:space="preserve">VIH/SIDA - Tabla de </t>
    </r>
    <r>
      <rPr>
        <sz val="11"/>
        <color rgb="FFFF0000"/>
        <rFont val="Arial"/>
        <family val="2"/>
      </rPr>
      <t>brecha programática</t>
    </r>
    <r>
      <rPr>
        <sz val="11"/>
        <color theme="1"/>
        <rFont val="Arial"/>
        <family val="2"/>
      </rPr>
      <t xml:space="preserve"> 2 (por intervención prioritaria)</t>
    </r>
  </si>
  <si>
    <r>
      <t xml:space="preserve">VIH/SIDA - Tabla de </t>
    </r>
    <r>
      <rPr>
        <sz val="11"/>
        <color rgb="FFFF0000"/>
        <rFont val="Arial"/>
        <family val="2"/>
      </rPr>
      <t>brecha programática</t>
    </r>
    <r>
      <rPr>
        <sz val="11"/>
        <color theme="1"/>
        <rFont val="Arial"/>
        <family val="2"/>
      </rPr>
      <t xml:space="preserve"> 3 (por intervención prioritaria)</t>
    </r>
  </si>
  <si>
    <r>
      <t xml:space="preserve">VIH/SIDA - Tabla de </t>
    </r>
    <r>
      <rPr>
        <sz val="11"/>
        <color rgb="FFFF0000"/>
        <rFont val="Arial"/>
        <family val="2"/>
      </rPr>
      <t>brecha programática</t>
    </r>
    <r>
      <rPr>
        <sz val="11"/>
        <color theme="1"/>
        <rFont val="Arial"/>
        <family val="2"/>
      </rPr>
      <t xml:space="preserve"> 4 (por intervención prioritaria)</t>
    </r>
  </si>
  <si>
    <r>
      <t xml:space="preserve">VIH/SIDA - Tabla de </t>
    </r>
    <r>
      <rPr>
        <sz val="11"/>
        <color rgb="FFFF0000"/>
        <rFont val="Arial"/>
        <family val="2"/>
      </rPr>
      <t>brecha programática</t>
    </r>
    <r>
      <rPr>
        <sz val="11"/>
        <color theme="1"/>
        <rFont val="Arial"/>
        <family val="2"/>
      </rPr>
      <t xml:space="preserve"> 5 (por intervención prioritaria)</t>
    </r>
  </si>
  <si>
    <r>
      <t xml:space="preserve">VIH/SIDA - Tabla de </t>
    </r>
    <r>
      <rPr>
        <sz val="11"/>
        <color rgb="FFFF0000"/>
        <rFont val="Arial"/>
        <family val="2"/>
      </rPr>
      <t>brecha programática</t>
    </r>
    <r>
      <rPr>
        <sz val="11"/>
        <color theme="1"/>
        <rFont val="Arial"/>
        <family val="2"/>
      </rPr>
      <t xml:space="preserve"> 6 (por intervención prioritaria)</t>
    </r>
  </si>
  <si>
    <r>
      <t xml:space="preserve">Población </t>
    </r>
    <r>
      <rPr>
        <sz val="11"/>
        <color rgb="FFFF0000"/>
        <rFont val="Arial"/>
        <family val="2"/>
      </rPr>
      <t>meta</t>
    </r>
  </si>
  <si>
    <r>
      <t xml:space="preserve">A. Total de población </t>
    </r>
    <r>
      <rPr>
        <sz val="11"/>
        <color rgb="FFFF0000"/>
        <rFont val="Arial"/>
        <family val="2"/>
      </rPr>
      <t xml:space="preserve">estimada </t>
    </r>
    <r>
      <rPr>
        <sz val="11"/>
        <color theme="1"/>
        <rFont val="Arial"/>
        <family val="2"/>
      </rPr>
      <t>con necesidades/en riesgo</t>
    </r>
  </si>
  <si>
    <t>B. Metas del país (según el Plan Estratégico Nacional)</t>
  </si>
  <si>
    <t>C1. Necesidades del país que se van a cubrir con recursos nacionales</t>
  </si>
  <si>
    <t xml:space="preserve">C2. Necesidades del país que se van a cubrir con recursos externos </t>
  </si>
  <si>
    <t>C. Necesidades totales del país ya cubiertas</t>
  </si>
  <si>
    <t>Brecha programática</t>
  </si>
  <si>
    <t>D. Déficit anual previsto para cubrir la necesidad: 
A - C</t>
  </si>
  <si>
    <t xml:space="preserve">Necesidades del país cubiertas por el monto asignado </t>
  </si>
  <si>
    <t xml:space="preserve">G. Déficit restante: A - F </t>
  </si>
  <si>
    <t>D. Déficit anual previsto para alcanzar la meta del país: B - C</t>
  </si>
  <si>
    <t>G. Déficit restante: A - F</t>
  </si>
  <si>
    <t>Todos los "%" de las metas de las filas C a G están basados en la meta numérica de la fila B</t>
  </si>
  <si>
    <r>
      <t xml:space="preserve">Tabla de </t>
    </r>
    <r>
      <rPr>
        <sz val="11"/>
        <color rgb="FFFF0000"/>
        <rFont val="Arial"/>
        <family val="2"/>
      </rPr>
      <t>brecha programática</t>
    </r>
    <r>
      <rPr>
        <sz val="11"/>
        <color theme="1"/>
        <rFont val="Arial"/>
        <family val="2"/>
      </rPr>
      <t xml:space="preserve"> para la profilaxis previa a la exposición (PrEP) </t>
    </r>
  </si>
  <si>
    <r>
      <t xml:space="preserve">Tabla de </t>
    </r>
    <r>
      <rPr>
        <sz val="11"/>
        <color rgb="FFFF0000"/>
        <rFont val="Arial"/>
        <family val="2"/>
      </rPr>
      <t>brecha programática</t>
    </r>
    <r>
      <rPr>
        <sz val="11"/>
        <color theme="1"/>
        <rFont val="Arial"/>
        <family val="2"/>
      </rPr>
      <t xml:space="preserve"> para el VIH/SIDA - Preservativos </t>
    </r>
  </si>
  <si>
    <t>B1. Metas del país - preservativos masculinos (según el Plan Estratégico Nacional)</t>
  </si>
  <si>
    <t>B2. Metas del país - preservativos femeninos (según el Plan Estratégico Nacional)</t>
  </si>
  <si>
    <t xml:space="preserve">D1. Déficit anual previsto para cubrir la necesidad - preservativos masculinos: B1 - C4 </t>
  </si>
  <si>
    <t xml:space="preserve">D2. Déficit anual previsto para cubrir la necesidad - preservativos femeninos: B2 - C5 </t>
  </si>
  <si>
    <t>G1. Déficit restante - preservativos masculinos: B1 - F1</t>
  </si>
  <si>
    <t>G2. Déficit restante - preservativos femeninos: B2 - F2</t>
  </si>
  <si>
    <r>
      <t xml:space="preserve">Programas de prevención destinados </t>
    </r>
    <r>
      <rPr>
        <sz val="11"/>
        <color rgb="FFFF0000"/>
        <rFont val="Arial"/>
        <family val="2"/>
      </rPr>
      <t>para</t>
    </r>
    <r>
      <rPr>
        <sz val="11"/>
        <color theme="1"/>
        <rFont val="Arial"/>
        <family val="2"/>
      </rPr>
      <t xml:space="preserve"> poblaciones clave</t>
    </r>
  </si>
  <si>
    <t>Programas de prevención integral para las personas que se inyectan drogas y sus parejas</t>
  </si>
  <si>
    <t>Personas que se inyectan drogas y sus parejas</t>
  </si>
  <si>
    <r>
      <t xml:space="preserve">Tabla de </t>
    </r>
    <r>
      <rPr>
        <sz val="11"/>
        <color rgb="FFFF0000"/>
        <rFont val="Arial"/>
        <family val="2"/>
      </rPr>
      <t>brecha programática</t>
    </r>
    <r>
      <rPr>
        <sz val="11"/>
        <color theme="1"/>
        <rFont val="Arial"/>
        <family val="2"/>
      </rPr>
      <t xml:space="preserve"> para el VIH/SIDA - Programas de agujas y jeringuillas </t>
    </r>
  </si>
  <si>
    <t>B. Meta del país - Número de agujas y jeringuillas que se van a distribuir (según el Plan Estratégico Nacional)</t>
  </si>
  <si>
    <t>D. Déficit anual previsto para satisfacer las necesidad - agujas y jeringuillas: B - C</t>
  </si>
  <si>
    <t>G. Déficit restante - agujas y jeringuillas: B - F</t>
  </si>
  <si>
    <t xml:space="preserve">Por favor, complete separadamente las tablas de brecha programática para los módulos prioritarios 3-6 incluidos en la solicitud de financiamiento para el VIH. La lista siguiente indica los posibles módulos y las intervenciones pertinentes correspondientes. Complete las tablas solo para las intervenciones o indicadores aprobados e incluidos en la solicitud de financiamiento. Consulte en el Manual del Marco Modular una lista de todos los módulos, las intervenciones con su correspondiente descripción y los indicadores. En la nota informativa del Fondo Mundial sobre el VIH se pueden consultar las instrucciones sobre cómo completar esta tabla de brecha programática, así como los documentos de directrices técnicas pertinentes.
Módulos prioritarios:
- Tratamiento, atención y apoyo
          -&gt; Prestación de servicios diferenciados de tratamiento antirretroviral
- Tuberculosis/VIH
          -&gt; Intervenciones colaborativas de tuberculosis y VIH
- PTMI 
          -&gt; Prevención de la transmisión vertical del VIH
- Programas de prevención para la población general 
          -&gt; circuncisión masculina 
          -&gt; preservativos distribuidos 
- Programas de prevención destinados a las poblaciones clave*
          -&gt; paquete definido de servicios 
          -&gt; servicios de pruebas de VIH 
          -&gt; preservativos distribuidos
         -&gt; profilaxis previa a la exposición
- Programas de prevención integral para personas que se inyectan drogas y sus parejas
          -&gt; Programas de agujas y jeringuillas 
          -&gt; Terapia de sustitución de opiáceos y otros tratamientos para la drogodependencia de personas que se inyectan drogas
</t>
  </si>
  <si>
    <t>*Estos módulos hacen referencia a las siguientes poblaciones clave: trabajadores del sexo y sus clientes; hombres que tienen relaciones sexuales con hombres; personas transgénero, personas que se inyectan drogas y sus parejas; personas en las prisiones y en otros entornos de reclusión; adolescentes y jóvenes dentro y fuera de las escuelas; y otras poblaciones vulnerables.</t>
  </si>
  <si>
    <t xml:space="preserve">Para empezar a completar cada tabla, especifique el módulo prioritario o la intervención pertinente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 o intervención, especifique la población destinataria de la lista desplegable incluida junto a la fila "Población destinataria".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es preciso completar la mayoría de las tablas en la pestaña "Tablas de VIH"; se han incluido tablas personalizadas e independientes para la circuncisión y los preservativos distribuidos. Ha sido necesario personalizar las tablas en estos casos porque en la tabla de déficit para los preservativos se debe incluir un desglose de los preservativos masculinos y femeninos y ambas tablas calculan el brecha programática basándose en la meta del país y no en las necesidades del mismo. En estas tablas se ha completado previamente la fila "Módulo prioritario". Sin embargo, en el caso de la tabla para los preservativos, será necesario introducir un valor en la fila "Población clave". Complete solo aquellas tablas incluidas en la solicitud de financiamiento. 
Si se presentan solicitudes de financiamiento separadas para la tuberculosis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a los módulos prioritarios 3-6. </t>
  </si>
  <si>
    <t>Si el número de tablas incluidas en el fichero de Excel no es suficiente o el solicitante quiere presentar una tabla para un módulo o intervención que no aparece indicado en las instrucciones, podrá utilizar la tabla en blanco incluida en la pestaña denominada "Tabla en blanco".</t>
  </si>
  <si>
    <t>Tratamiento, atención y apoyo: prestación de servicios diferenciados de tratamiento antirretroviral (a completar por separado para adultos y niños)</t>
  </si>
  <si>
    <t>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t>
  </si>
  <si>
    <t>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t>
  </si>
  <si>
    <r>
      <rPr>
        <sz val="11"/>
        <color rgb="FFFF0000"/>
        <rFont val="Arial"/>
        <family val="2"/>
      </rPr>
      <t>brecha programática:</t>
    </r>
    <r>
      <rPr>
        <sz val="11"/>
        <rFont val="Arial"/>
        <family val="2"/>
      </rPr>
      <t xml:space="preserve"> la </t>
    </r>
    <r>
      <rPr>
        <sz val="11"/>
        <color rgb="FFFF0000"/>
        <rFont val="Arial"/>
        <family val="2"/>
      </rPr>
      <t xml:space="preserve">brecha programática </t>
    </r>
    <r>
      <rPr>
        <sz val="11"/>
        <rFont val="Arial"/>
        <family val="2"/>
      </rPr>
      <t>se calcula en base a la necesidad total (fila A).</t>
    </r>
  </si>
  <si>
    <t>Comentarios/supuestos:
1) Especifique el área objetivo en caso de cobertura subnacional.
2) Especifique cuáles son las otras fuentes de financiamiento.
3) Indique el número de personas candidato a recibir tratamiento antirretroviral de acuerdo con las directrices nacionales para los criterios de tratamiento antirretroviral y la cobertura actual según estas directrices. Indique esta información para cada una de las categorías de desglose que haya (por ejemplo, para niños y adultos).</t>
  </si>
  <si>
    <t>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Tenga en cuenta que, según las nuevas directrices de tratamiento de la OMS, todas las mujeres embarazadas y en período de lactancia son candidatas a recibir tratamiento antirretroviral.</t>
  </si>
  <si>
    <r>
      <rPr>
        <sz val="11"/>
        <color rgb="FFFF0000"/>
        <rFont val="Arial"/>
        <family val="2"/>
      </rPr>
      <t>Brecha programática:</t>
    </r>
    <r>
      <rPr>
        <sz val="11"/>
        <rFont val="Arial"/>
        <family val="2"/>
      </rPr>
      <t xml:space="preserve">
</t>
    </r>
    <r>
      <rPr>
        <sz val="11"/>
        <color rgb="FFFF0000"/>
        <rFont val="Arial"/>
        <family val="2"/>
      </rPr>
      <t>La brecha programática</t>
    </r>
    <r>
      <rPr>
        <sz val="11"/>
        <rFont val="Arial"/>
        <family val="2"/>
      </rPr>
      <t xml:space="preserve"> se calcula en base a la necesidad total (fila A).</t>
    </r>
  </si>
  <si>
    <r>
      <t xml:space="preserve">Tuberculosis/VIH - Intervenciones </t>
    </r>
    <r>
      <rPr>
        <sz val="11"/>
        <color rgb="FFFF0000"/>
        <rFont val="Arial"/>
        <family val="2"/>
      </rPr>
      <t>colaborativas de tuberculosis y VIH</t>
    </r>
    <r>
      <rPr>
        <sz val="11"/>
        <color theme="1"/>
        <rFont val="Arial"/>
        <family val="2"/>
      </rPr>
      <t>: prueba de detección de tuberculosis entre los pacientes seropositivos</t>
    </r>
  </si>
  <si>
    <t>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t>
  </si>
  <si>
    <r>
      <rPr>
        <sz val="11"/>
        <color rgb="FFFF0000"/>
        <rFont val="Arial"/>
        <family val="2"/>
      </rPr>
      <t>Brecha programática:</t>
    </r>
    <r>
      <rPr>
        <sz val="11"/>
        <rFont val="Arial"/>
        <family val="2"/>
      </rPr>
      <t xml:space="preserve">
La </t>
    </r>
    <r>
      <rPr>
        <sz val="11"/>
        <color rgb="FFFF0000"/>
        <rFont val="Arial"/>
        <family val="2"/>
      </rPr>
      <t xml:space="preserve">brecha programática </t>
    </r>
    <r>
      <rPr>
        <sz val="11"/>
        <rFont val="Arial"/>
        <family val="2"/>
      </rPr>
      <t>se calcula en base a la necesidad total (fila A).</t>
    </r>
  </si>
  <si>
    <t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t>
  </si>
  <si>
    <t>Programas de prevención para poblaciones clave - paquete definido de servicios
Complete una tabla para cada una de las poblaciones clave objetivo relevantes en la solicitud de financiacón,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destinataria". En caso de seleccionar "otras poblaciones vulnerables", especifique de cuáles se trata en el apartado reservado a los comentarios.</t>
  </si>
  <si>
    <t>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t>
  </si>
  <si>
    <r>
      <rPr>
        <sz val="11"/>
        <color rgb="FFFF0000"/>
        <rFont val="Arial"/>
        <family val="2"/>
      </rPr>
      <t>Brecha programática:</t>
    </r>
    <r>
      <rPr>
        <sz val="11"/>
        <rFont val="Arial"/>
        <family val="2"/>
      </rPr>
      <t xml:space="preserve">
La </t>
    </r>
    <r>
      <rPr>
        <sz val="11"/>
        <color rgb="FFFF0000"/>
        <rFont val="Arial"/>
        <family val="2"/>
      </rPr>
      <t>brecha programática</t>
    </r>
    <r>
      <rPr>
        <sz val="11"/>
        <rFont val="Arial"/>
        <family val="2"/>
      </rPr>
      <t xml:space="preserve"> se calcula en base a la necesidad total (fila A).</t>
    </r>
  </si>
  <si>
    <t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t>
  </si>
  <si>
    <t>Programas de prevención para poblaciones clave - pruebas de VIH
Complete una tabla para cada una de las poblaciones clave objetivo,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Seleccione la población clave deseada usando la lista desplegable incluida junto a la fila "Población destinataria". En caso de seleccionar "otras poblaciones vulnerables", especifique de cuáles se trata en el apartado reservado a los comentarios.</t>
  </si>
  <si>
    <t>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t>
  </si>
  <si>
    <r>
      <rPr>
        <sz val="11"/>
        <color rgb="FFFF0000"/>
        <rFont val="Arial"/>
        <family val="2"/>
      </rPr>
      <t>Programas de prevención para personas que se inyectan drogas y sus parejas</t>
    </r>
    <r>
      <rPr>
        <sz val="11"/>
        <color theme="1"/>
        <rFont val="Arial"/>
        <family val="2"/>
      </rPr>
      <t xml:space="preserve"> - Programas de agujas y jeringuillas</t>
    </r>
  </si>
  <si>
    <t xml:space="preserve">Población estimada con necesidades/en riesgo:
Se refiere al número estimado de personas que se inyectan drogas. </t>
  </si>
  <si>
    <t>Agujas y jeringuillas que se van a distribuir por persona al año: 
Especifique el número de agujas y jeringuillas que se espera distribuir por persona al año.
Para más información, consulte las directrices de la OMS:</t>
  </si>
  <si>
    <t>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t>
  </si>
  <si>
    <t>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t>
  </si>
  <si>
    <t>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t>
  </si>
  <si>
    <r>
      <t xml:space="preserve">Programas de prevención integral destinados a las poblaciones clave - Profilaxis previa a la exposición (PreP).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t>
    </r>
    <r>
      <rPr>
        <sz val="11"/>
        <color rgb="FFFF0000"/>
        <rFont val="Arial"/>
        <family val="2"/>
      </rPr>
      <t>meta</t>
    </r>
    <r>
      <rPr>
        <sz val="11"/>
        <color theme="1"/>
        <rFont val="Arial"/>
        <family val="2"/>
      </rPr>
      <t>". En caso de seleccionar "otras poblaciones vulnerables", especifique de cuáles se trata en el apartado reservado a los comentarios.</t>
    </r>
  </si>
  <si>
    <t>Meta del país:
1) Se refiere al Plan Estratégico Nacional (PEN) o a la última meta del país acordada.
2) "#" se refiere al número de personas de la población clave indicada que se espera que reciba profilaxis previa a la exposición (PreP) en el año especificado.  
3) "%" se refiere al porcentaje de personas que recibe profilaxis previa a la exposición (PreP) respecto del número estimado de personas de la población clave indicada en el año especificado.</t>
  </si>
  <si>
    <r>
      <rPr>
        <sz val="11"/>
        <color rgb="FFFF0000"/>
        <rFont val="Arial"/>
        <family val="2"/>
      </rPr>
      <t>Brecha programática:</t>
    </r>
    <r>
      <rPr>
        <sz val="11"/>
        <rFont val="Arial"/>
        <family val="2"/>
      </rPr>
      <t xml:space="preserve">
La </t>
    </r>
    <r>
      <rPr>
        <sz val="11"/>
        <color rgb="FFFF0000"/>
        <rFont val="Arial"/>
        <family val="2"/>
      </rPr>
      <t>brecha programática</t>
    </r>
    <r>
      <rPr>
        <sz val="11"/>
        <rFont val="Arial"/>
        <family val="2"/>
      </rPr>
      <t xml:space="preserve"> se calcula de forma automática en base a la meta del país (fila B)</t>
    </r>
  </si>
  <si>
    <t xml:space="preserve">Número total de preservativos necesarios: 
Se refiere al número estimado de preservativos necesarios (masculinos y femeninos) según el ejercicio nacional de cuantificación de preservativos. La predicción puede basarse en: a) los datos históricos del programa; b) las proyecciones basadas en la logística y, en los casos en que no se disponga de datos, en estimadores de la población multiplicados por el número estimado de "relaciones sexuales de riesgo" (según http://www.unaids.org/sites/default/files/media_asset/condoms_guidancenote_en.pdf). </t>
  </si>
  <si>
    <t xml:space="preserve">Meta del país:
1) Se refiere al Plan Estratégico Nacional (PEN) o a la última meta del país acordada.
2) "#" se refiere al número de preservativos masculinos y femeninos que se espera distribuir a través del programa con base en la cobertura prevista de la población general.
</t>
  </si>
  <si>
    <t>Meta del país ya alcanzada:
Las metas del país ya alcanzadas se desglosan primero por el tipo de recurso de financiamiento, seguido del tipo de preservativo.
Tipo de recurso: las metas del país ya alcanzadas se dividen entre las metas que van a financiarse con recursos nacionales (fila C1) y aquellas que van a financiarse con recursos externos (C2). Las inversiones nacionales del sector privado se incluirán entre las fuentes nacionales. En los casos en que parte de una meta durante el año se financie con una subvención en curso del Fondo Mundial (es decir, una subvención que finalice antes de comenzar el nuevo período de ejecución), esta podrá incluirse en la categoría de recursos externos. Una vez cumplimentadas las filas C1 y C2, la meta total del país se calcula de forma automática en la fila C3.
Tipo de preservativo: las metas del país ya alcanzadas se desglosan por tipo de preservativo: masculino (C4) y femenino (C5). Una vez cumplimentadas las filas C4 y C5, el total se calcula de forma automática en la fila C6. Si no se dispone de datos para las filas C1 y C2, complete solo las filas C4 y C5.</t>
  </si>
  <si>
    <t xml:space="preserve">Comentarios/supuestos:
1) Especifique el método de predicción empleado en la casilla de comentarios (filas A1 y A2). 
2) Indique si el cálculo tiene en cuenta los preservativos necesarios para la planificación familiar, además del número requerido para los programas de prevención del VIH (filas A1 y A2).                                                                                                                                         
3) Especifique la cobertura esperada para la población general - filas B1 y B2 y filas E1 y E2.
4) Especifique cuáles son las otras fuentes de financiamiento. </t>
  </si>
  <si>
    <r>
      <t xml:space="preserve">Programas de prevención para las poblaciones clave - preservativos disribuidos. Complete una tabla para cada una de las poblaciones clave objetivo relevantes,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t>
    </r>
    <r>
      <rPr>
        <sz val="11"/>
        <color rgb="FFFF0000"/>
        <rFont val="Arial"/>
        <family val="2"/>
      </rPr>
      <t>meta</t>
    </r>
    <r>
      <rPr>
        <sz val="11"/>
        <color theme="1"/>
        <rFont val="Arial"/>
        <family val="2"/>
      </rPr>
      <t xml:space="preserve">". En caso de seleccionar "otras poblaciones vulnerables", especifique de cuáles se trata en el apartado reservado a los comentarios. Para completar la tabla de </t>
    </r>
    <r>
      <rPr>
        <sz val="11"/>
        <color rgb="FFFF0000"/>
        <rFont val="Arial"/>
        <family val="2"/>
      </rPr>
      <t>brechas</t>
    </r>
    <r>
      <rPr>
        <sz val="11"/>
        <color theme="1"/>
        <rFont val="Arial"/>
        <family val="2"/>
      </rPr>
      <t xml:space="preserve"> para los hombres que tienen relaciones sexuales con hombres, no se tendrán en cuenta las filas correspondientes a los preservativos femeninos.</t>
    </r>
  </si>
  <si>
    <r>
      <t xml:space="preserve">Población </t>
    </r>
    <r>
      <rPr>
        <sz val="11"/>
        <color rgb="FFFF0000"/>
        <rFont val="Arial"/>
        <family val="2"/>
      </rPr>
      <t>meta</t>
    </r>
    <r>
      <rPr>
        <sz val="11"/>
        <color theme="1"/>
        <rFont val="Arial"/>
        <family val="2"/>
      </rPr>
      <t xml:space="preserve">: se refiere al número estimado de personas de la población clave especificada en el país </t>
    </r>
  </si>
  <si>
    <t xml:space="preserve">Número total de preservativos necesarios: 
Se refiere al número estimado de preservativos necesarios (masculinos y femeninos). La predicción puede basarse en: a) los datos históricos del programa; b) las proyecciones basadas en la logística y, en los casos en que no se disponga de datos, en estimadores de la población multiplicados por el número estimado de "relaciones sexuales de riesgo" (según http://www.unaids.org/sites/default/files/media_asset/condoms_guidancenote_en.pdf). </t>
  </si>
  <si>
    <t>Meta del país:
1) Se refiere al Plan Estratégico Nacional (PEN) o a la última meta del país acordada.
2) "#" se refiere al número de preservativos masculinos y femeninos que se espera distribuir a través del programa con base en la cobertura prevista para las poblaciones clave.</t>
  </si>
  <si>
    <t xml:space="preserve">Comentarios/supuestos:
1) Especifique la metodología de predicción empleada en la casilla de comentarios (filas A1 y A2). 
2) Especifique la cobertura esperada para las poblaciones clave - filas B1 y B2 y filas E1 y E2.
4) Especifique cuáles son las otras fuentes de financiamiento. </t>
  </si>
  <si>
    <t xml:space="preserve">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 </t>
  </si>
  <si>
    <t>Población estimada con necesidades/en riesgo: 
Se refiere al número estimado de hombres apto para la práctica de la circuncisión.</t>
  </si>
  <si>
    <t xml:space="preserve">Meta del país: 
1) Se refiere al Plan Estratégico Nacional (PEN) o a la última meta del país acordada.
2) "#": se refiere al número de hombres a quienes se planea practicar la circuncisión. 
</t>
  </si>
  <si>
    <t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t>
  </si>
  <si>
    <t>Lea detenidamente la hoja de instrucciones antes de completar la tabla de brecha programática.</t>
  </si>
  <si>
    <t xml:space="preserve">Para completar la portada, seleccione el tipo de zona geográfica y el tipo de solicitante de las listas desplegables. </t>
  </si>
  <si>
    <r>
      <t xml:space="preserve">Lea detenidamente las instrucciones en la pestaña "Instrucciones" antes de completar la tabla de análisis de </t>
    </r>
    <r>
      <rPr>
        <sz val="11"/>
        <color rgb="FFFF0000"/>
        <rFont val="Arial"/>
        <family val="2"/>
      </rPr>
      <t>brecha programática</t>
    </r>
    <r>
      <rPr>
        <sz val="11"/>
        <rFont val="Arial"/>
        <family val="2"/>
      </rPr>
      <t xml:space="preserve">. Las instrucciones se han adaptado a cada módulo o intervención específicos. </t>
    </r>
  </si>
  <si>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</si>
  <si>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</si>
  <si>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r>
      <rPr>
        <sz val="11"/>
        <color rgb="FFFF0000"/>
        <rFont val="Calibri"/>
        <family val="2"/>
      </rPr>
      <t>Traitement prise en charge et soutien</t>
    </r>
    <r>
      <rPr>
        <sz val="11"/>
        <color theme="1"/>
        <rFont val="Calibri"/>
        <family val="2"/>
      </rPr>
      <t>_</t>
    </r>
    <r>
      <rPr>
        <sz val="11"/>
        <color rgb="FFFF0000"/>
        <rFont val="Calibri"/>
        <family val="2"/>
      </rPr>
      <t>Prestation de services différenciées pour les traitements antirétroviraux</t>
    </r>
  </si>
  <si>
    <t>Tratamiento atención y apoyo_Prestación de servicios diferenciados de tratamiento antirretroviral</t>
  </si>
  <si>
    <t>Комплексные мероприятия по борьбе с коинфекцией ТБ.ВИЧ_Обследование на ТБ среди пациентов с ВИЧ</t>
  </si>
  <si>
    <t>Лечение уход и поддержка _ Дифференцированное оказание услуг по АРТ</t>
  </si>
  <si>
    <t>Interventions conjointes TB.VIH_Patients tuberculeux dont le statut sérologique vis.à.vis du VIH est connu</t>
  </si>
  <si>
    <t>Комплексные мероприятия по борьбе с коинфекцией ТБ.ВИЧ_Пациенты с ТБ с известным ВИЧ.статусом</t>
  </si>
  <si>
    <t>Комплексные мероприятия по борьбе с коинфекцией ТБ.ВИЧ_ ВИЧ.положительные пациенты с ТБ. получающие АРТ</t>
  </si>
  <si>
    <t>Intervenciones colaborativas de tuberculosis y VIH_Pacientes seropositivos con tuberculosis que reciben tratamiento antirretroviral</t>
  </si>
  <si>
    <t>IntervencionescolaborativasdetuberculosisyVIH_Pacientesseropositivoscontuberculoisquerecibentratamientoantirretroviral</t>
  </si>
  <si>
    <t>Pestaña "NSP gap table"</t>
  </si>
  <si>
    <t>Вкладка «NSP gap table»</t>
  </si>
  <si>
    <t>Pestaña "PrEP gap table"</t>
  </si>
  <si>
    <t>Вкладка «PrEP gap table»</t>
  </si>
  <si>
    <t>Pestaña "Condom gap tables"</t>
  </si>
  <si>
    <t>Вкладка «Condom gap tables»</t>
  </si>
  <si>
    <t>Pestaña "Male circumcision gap table"</t>
  </si>
  <si>
    <t>Вкладка «Male circumcision gap table»</t>
  </si>
  <si>
    <r>
      <rPr>
        <sz val="11"/>
        <color theme="1"/>
        <rFont val="Calibri"/>
        <family val="2"/>
      </rPr>
      <t>Cette feuille contient un tableau vierge qui pourra être utilisé si le nombre de tableaux figurant dans les feuilles précédentes est insuffisant ou si le candidat souhaite soumettre un tableau pour un module/une intervention qui n'apparaît pas dans les instructions.
Ce tableau n'est pas protégé. Les formules peuvent donc être modifiées si nécessaire. Le tableau peut également être copié si plusieurs tableaux sont nécessaires.</t>
    </r>
  </si>
  <si>
    <t>Si el número de tablas incluidas en el cuaderno de Excel no es suficiente o el solicitante quiere presentar una tabla para un módulo o intervención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</si>
  <si>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 xml:space="preserve">Этот лист содержит пустую таблицу, которая может быть использована в случае, если количество таблиц, содержащихся на предыдущих листах, окажется недостаточным или если кандидат пожелает представить таблицу для модуля / мероприятия, не указанного в инструкции.
Эта таблица является незащищенной, и поэтому формулы в ячейках можно при необходимости изменять. Кроме того, эту таблицу можно копировать, если потребуется более одной таблицы.
</t>
  </si>
  <si>
    <t>Relevant population</t>
  </si>
  <si>
    <t>Population concernée</t>
  </si>
  <si>
    <t>Población relevante</t>
  </si>
  <si>
    <t>Соответствующее население</t>
  </si>
  <si>
    <t>An additional column for Year 4 is provided for funding requests extending over four calendar years (as needed).</t>
  </si>
  <si>
    <t>Une colonne supplémentaire "Année 4" a été ajoutée pour les demandes de financement ayant cours sur une quatrième année civile (le cas échéant).</t>
  </si>
  <si>
    <t>Una columna adicional para el año 4 es proporcionada para las solicitudes de financiamientos que se extienden mas de 4 años de calendario (en caso sea necesario).</t>
  </si>
  <si>
    <t>Дополнительный столбец "Год 4-ый" предоставляется для запросов на финансирование (когда применяется).</t>
  </si>
  <si>
    <t>Year 4
(as needed)</t>
  </si>
  <si>
    <t>Année 4
(le cas échéant)</t>
  </si>
  <si>
    <t>Año 4
(si procede)</t>
  </si>
  <si>
    <t>Год 4
(когда применяется)</t>
  </si>
  <si>
    <t>HIV/AIDS Programmatic Gap Table 7 (Per Priority Intervention)</t>
  </si>
  <si>
    <t>HIV/AIDS Programmatic Gap Table 8 (Per Priority Intervention)</t>
  </si>
  <si>
    <t>HIV/AIDS Programmatic Gap Table 9 (Per Priority Intervention)</t>
  </si>
  <si>
    <t>HIV/AIDS Programmatic Gap Table 10 (Per Priority Intervention)</t>
  </si>
  <si>
    <t>HIV/AIDS Programmatic Gap Table 11 (Per Priority Intervention)</t>
  </si>
  <si>
    <t>Tableau 7 des déficits programmatiques pour le VIH/sida (par intervention prioritaire)</t>
  </si>
  <si>
    <t>Tableau 8 des déficits programmatiques pour le VIH/sida (par intervention prioritaire)</t>
  </si>
  <si>
    <t>Tableau 9 des déficits programmatiques pour le VIH/sida (par intervention prioritaire)</t>
  </si>
  <si>
    <t>Tableau 10 des déficits programmatiques pour le VIH/sida (par intervention prioritaire)</t>
  </si>
  <si>
    <t>Tableau 11 des déficits programmatiques pour le VIH/sida (par intervention prioritaire)</t>
  </si>
  <si>
    <r>
      <t xml:space="preserve">VIH/SIDA - Tabla de </t>
    </r>
    <r>
      <rPr>
        <sz val="11"/>
        <color rgb="FFFF0000"/>
        <rFont val="Arial"/>
        <family val="2"/>
      </rPr>
      <t>brecha programática</t>
    </r>
    <r>
      <rPr>
        <sz val="11"/>
        <color theme="1"/>
        <rFont val="Arial"/>
        <family val="2"/>
      </rPr>
      <t xml:space="preserve"> 7 (por intervención prioritaria)</t>
    </r>
  </si>
  <si>
    <r>
      <t xml:space="preserve">VIH/SIDA - Tabla de </t>
    </r>
    <r>
      <rPr>
        <sz val="11"/>
        <color rgb="FFFF0000"/>
        <rFont val="Arial"/>
        <family val="2"/>
      </rPr>
      <t>brecha programática</t>
    </r>
    <r>
      <rPr>
        <sz val="11"/>
        <color theme="1"/>
        <rFont val="Arial"/>
        <family val="2"/>
      </rPr>
      <t xml:space="preserve"> 8 (por intervención prioritaria)</t>
    </r>
  </si>
  <si>
    <r>
      <t xml:space="preserve">VIH/SIDA - Tabla de </t>
    </r>
    <r>
      <rPr>
        <sz val="11"/>
        <color rgb="FFFF0000"/>
        <rFont val="Arial"/>
        <family val="2"/>
      </rPr>
      <t>brecha programática</t>
    </r>
    <r>
      <rPr>
        <sz val="11"/>
        <color theme="1"/>
        <rFont val="Arial"/>
        <family val="2"/>
      </rPr>
      <t xml:space="preserve"> 9 (por intervención prioritaria)</t>
    </r>
  </si>
  <si>
    <r>
      <t xml:space="preserve">VIH/SIDA - Tabla de </t>
    </r>
    <r>
      <rPr>
        <sz val="11"/>
        <color rgb="FFFF0000"/>
        <rFont val="Arial"/>
        <family val="2"/>
      </rPr>
      <t>brecha programática</t>
    </r>
    <r>
      <rPr>
        <sz val="11"/>
        <color theme="1"/>
        <rFont val="Arial"/>
        <family val="2"/>
      </rPr>
      <t xml:space="preserve"> 10 (por intervención prioritaria)</t>
    </r>
  </si>
  <si>
    <r>
      <t xml:space="preserve">VIH/SIDA - Tabla de </t>
    </r>
    <r>
      <rPr>
        <sz val="11"/>
        <color rgb="FFFF0000"/>
        <rFont val="Arial"/>
        <family val="2"/>
      </rPr>
      <t>brecha programática</t>
    </r>
    <r>
      <rPr>
        <sz val="11"/>
        <color theme="1"/>
        <rFont val="Arial"/>
        <family val="2"/>
      </rPr>
      <t xml:space="preserve"> 11 (por intervención prioritaria)</t>
    </r>
  </si>
  <si>
    <t>Таблица 7 программных пробелов по ВИЧ/СПИДу (в отношении приоритетного мероприятия)</t>
  </si>
  <si>
    <t>Таблица 8 программных пробелов по ВИЧ/СПИДу (в отношении приоритетного мероприятия)</t>
  </si>
  <si>
    <t>Таблица 9 программных пробелов по ВИЧ/СПИДу (в отношении приоритетного мероприятия)</t>
  </si>
  <si>
    <t>Таблица 10 программных пробелов по ВИЧ/СПИДу (в отношении приоритетного мероприятия)</t>
  </si>
  <si>
    <t>Таблица 11 программных пробелов по ВИЧ/СПИДу (в отношении приоритетного мероприятия)</t>
  </si>
  <si>
    <t>Latest version updated June 2017</t>
  </si>
  <si>
    <t>Dernière version mise à jour en juin 2017</t>
  </si>
  <si>
    <t>Última versión actualizada en junio 2017</t>
  </si>
  <si>
    <t>Последняя версия обновлена в июне 2017 г.</t>
  </si>
  <si>
    <t>SUMEVE</t>
  </si>
  <si>
    <t>SIGPRO</t>
  </si>
  <si>
    <t>El dato de poblacion estimada es de acuerdo al estudio " Estimacion de tamaño de poblacion de MTS, practicas y actitudes de comportamiento sexuales, realizado por Plan/El Salvador año 2016".</t>
  </si>
  <si>
    <t>Sistema Unico de Monitoreo y Evaluacion y Vigilancia Epidemiologica (SUMEVE). Sistema de Informacion de Salud. El Salvador.</t>
  </si>
  <si>
    <t>El Total de la poblacion con necesidad de TARV como meta de pais de acuerdo al PENM, que establece alcanzar el 85% de los PVVIH diagnosticados y el 85% de estos en TARV, al 2021, que corresponderia a una cobertura de incremento progresivo desde la linea de base para alcanzar el 72% sobre los PVVIH estimados. Ver proyecciones de la cascada de atencion al VIH de El Salvador en anexo XXXX.</t>
  </si>
  <si>
    <t>No hay otras fuentes externas de financiamiento para TARV.</t>
  </si>
  <si>
    <t>El GOES continuara financiando el 100% de las necesidades de ARV para alcanzar las metas de cobertura con TARV entre los estimados, por ello no se incluyen aqui PVVIH en numeros absolutos. Sin embargo, se estima un aporte del FM principalmente para cubrir las necesidades del 40%??? de las pruebas de laboratorio de CD4 y CV.</t>
  </si>
  <si>
    <t>SIGPRO / SUMEVE</t>
  </si>
  <si>
    <t>El dato de poblacion estimada es de acuerdo al estudio " Estimacion de tamaño de poblacion de TRans, practicas y actitudes de comportamiento sexuales, realizado por Plan/El Salvador año 2014".</t>
  </si>
  <si>
    <t>El dato de poblacion estimada es de acuerdo al estudio " Estimacion de tamaño de poblacion de Hombres que tienen sexo con Hombres, practicas y actitudes de comportamiento sexuales, realizado por Plan/El Salvador año 2016".</t>
  </si>
  <si>
    <t xml:space="preserve">SUMEVE </t>
  </si>
  <si>
    <t xml:space="preserve">SIGPRO </t>
  </si>
  <si>
    <t xml:space="preserve">En la actual solicitud de financiamiento, el  MINSAL, reportará el  alcance de población clave con servicios de prevención brindado a través de VICITS y expansión de servicios amigables en los 7 departamentos priorizados, además de los servicios de paquetes básicos entregados por PLAN a nivel comunitario en calidad de SR con el apoyo del FM, a través de dos estrategias de intervención una con abordajes cara a cara y otra a través de una estrategia multimedia(App) esta segunda como un pilotaje la cual estará sujeta a evaluación de su efectividad de alcance en el año 1 y este determinará un análisis para la redistribución de la meta a alcanzar con ambas estrategias.  Se espera alcanzar al final de la subvención a una cobertura del 51% de la población de HSH a nivel nacional de acuerdo al estudio de tamaño de población en HSH 2016. Los arreglos de implementación se han establecido en coordinación entre ambos implementadores para separar las áreas de intervención con la población HSH y evitar la duplicación. Ver tabla N° Anexo: Análisis de Brechas Programáticas, tabla de Paquetes de prevención   </t>
  </si>
  <si>
    <t>1.207 personas que se sometieron a pruebas de VIH y que conocen sus resultados; de los cuales el fondo mundial cubrió el 100% a través de 6 unidades móviles y los 175 laboratorios distribuidos en la red de servicios de los municipios prioritarios, en 30 hospitales, 131 unidades comunitarias de salud familiar y 14 clínicas VICITS.</t>
  </si>
  <si>
    <t xml:space="preserve">El Total de la población con necesidad o en riesgo se ha establecido de acuerdo a una estimacion nacional utilizando Spectrum actualizado al 2017, con una prevalencia estimada de VIH para poblacion 15-49 años de 0.61%.  </t>
  </si>
  <si>
    <t>De acuerdo al PENM 2016-2021, el pais se propone alcanzar metas del 85% al 2021.</t>
  </si>
  <si>
    <t>El deficit corresponde al 23% para año 1, 32% para año 2 y 40% para año 3 respecto a las metas del PENM 2016-2021, para avanzar en el acceso a servicios de prevencion y prueba de VIH en poblacion clave.</t>
  </si>
  <si>
    <t>Corresponde a 15,863 personas que conocen su resultado a través de la post consejería por el MINSAL (4,821) en servicios de salud de primer nivel y VICITS; PLAN (7,571) por tamizaje a través de las unidades móviles y PEPFAR (3,501) con apoyo de ONG´s. importante destacar que todas las pruebas cuentan con un CUI. Las pruebas entre PLAN y MINSAL han sido de-duplicadas, y PLAN reporta por medio del SUMEVE (Sistema Único de M&amp;E y Vigilancia del Ministerio de Salud)</t>
  </si>
  <si>
    <t>El dato de poblacion estimada es de acuerdo al estudio " Estimacion de tamaño de poblacion de HSH, prácticas y actitudes de comportamiento sexuales, realizado por Plan/El Salvador año 2016".</t>
  </si>
  <si>
    <t>De acuerdo al PENM 2016-2021, el país se propone alcanzar metas del 85% al 2021.</t>
  </si>
  <si>
    <t>El GOES aplicará las medidas recomendadas por la misión de evaluación externa de la OPS para el Programa Nacional de VIH en el 2018, en donde se recomienda encontrar eficiencias que permitan aumentar la cobertura de las personas que reciban antirretrovirales (ARV). Entre estas medidas se incluye el cambio de la indicación del CD4, lo cual se evaluará en el mediano plazo mientras se mantiene acceso universal a CV para seguimiento. El GOES cubre el 100% de las necesidades de ARV desde el 2017 (actual subvención) como resultado de una absorción progresiva anterior, y cubre actualmente el 60% de las necesidades para CD4 y CV, además de los costos fijos correspondientes al funcionamiento de las 20 clínicas de atención integral. Hay que tomar en cuenta que aquí no se incluyen las personas atendidas por el Instituto Salvadoreño del Seguro Social, ya que por el momento no está reportando al SUMEVE, y se estima que estos pacientes ascienden a los 2,114 en el 2018 y se proyectan 2800 PVVIH para el 2019-2021. En base a esto, se estima el aporte del MINSAL del resto (alrededor de un 80% de la meta nacional cada ano). El país continuara los esfuerzos para asegurar que el ISSS reporte oficialmente las PVVIH en TARV al SUMEVE. Se considera que el incremento se podría cubrir con el monto asignado en presupuesto nacional para tratamiento, apoyo y cuidado y las eficiencias esperadas en los cambios de las guías de atención para VIH durante el 2018. Adicionalmente, el Programa Nacional de VIH implementara en el mediano plazo el tratamiento inmediato para las poblaciones clave que sean vinculadas a la atención nuevas. El GOES podría asumir el financiamiento del 100% del ARV para estos.</t>
  </si>
  <si>
    <t xml:space="preserve">No se estima una brecha con relación a la meta establecida en el PENM sobre los estimados. Asumiendo que el ISSS se incorpore en el reporte y monitoreo del continuo de la atención de los PVVIH entre sus afiliados, más las PVVIH en los CAI del MINSAL. </t>
  </si>
  <si>
    <t xml:space="preserve"> De acuerdo al PENM 2016-2021, el país se propone alcanzar metas del 85% al 2021.</t>
  </si>
  <si>
    <t>Corresponde al aporte esperado del financiamiento de PEPFAR en los Departamentos San Salvador y San Miguel. Se han incluido las metas correspondientes al ROP 2018 asumiendo que se mantenga el financiamiento y metas para los 3 años del nuevo período de asignación, sin embargo podría no ser así por cambios en el financiamiento o metas de PEPFAR.</t>
  </si>
  <si>
    <t>Corresponde al aporte esperado del financiamiento de PEPFAR en los Departamentos San Salvador y San Miguel. Se han incluido las metas correspondientes al ROP 2018 asumiendo que se mantenga el financiamiento y metas para los 3 años del nuevo periódo de asignación, sin embargo esto podría variar si PEPFAR cambia sus metas o su financiamiento.</t>
  </si>
  <si>
    <t>Corresponde al aporte esperado del financiamiento de PEPFAR en los Departamentos San Salvador y San Miguel. Se han incluido las metas correspondientes al ROP 2018 asumiendo que se mantenga el financiamiento y metas para los 3 años del nuevo periodo de asignacion, sin embargo, esto podría variar si cambia en financimiento y las mestas de PEPFAR.</t>
  </si>
  <si>
    <t>En la linea de base, el GOES principalmente reporta pruebas de VIH realizadas a traves de la estrategia VICITS y servicios del primer nivel para poblaciones clave en todo el pais, incluyendo TRANS. Se espera que el GOES a partir del 2019 pueda incrementar la produccion de pruebas de VIH para MTS como resultado de las intervenciones de fortalecimiento de VICITS y expansion de servicios amigables en Departamentos priorizados, con el apoyo del FM, lo cual apoya la sostenibilidad en la respuesta nacional, ya que el MINSAL tiene una capacidad instalada.</t>
  </si>
  <si>
    <t>Corresponde al aporte esperado del financiamiento de PEPFAR en los Departamentos San Salvador y San Miguel. Se han incluido las metas correspondientes al ROP 2018 asumiendo que se mantenga el financiamiento y metas para los 3 años del nuevo periodo de asignacion, sin embargo, esto podría cambiar de acuerdo al financimaiento y metas de PEPFAR.</t>
  </si>
  <si>
    <t xml:space="preserve">El porcentaje población que se espera a cubrir en los tres años de subvención. Corresponde al aporte esperado del financiamiento del FM. Las coberturas se establecen asumiendo que el 85% de las personas a ser alcanzadas con servicios de paquetes de prevención. El aporte se reduce, considerando el incremento en la contribución con los recursos nacionales a través de los Servicios amigables a implementar por MINSAL. </t>
  </si>
  <si>
    <t xml:space="preserve">Las metas reflejan la cobertura nacional a alcanzar con prueba de VIH para MTS con recursos del Fondo Mundial y nacionales. El fondo mundial cubrirá el 100% en los tres años de subvención a través de 6 unidades móviles y los 175 laboratorios distribuidos en la red de servicios de los municipios prioritarios, en 30 hospitales, 131 unidades comunitarias de salud familiar y 14 clínicas VICITS. Sé espera alcanzar este indicador con el apoyo del SR, lo cual será variable en el año 1 al año 3, con la finalidad de que el RP MINSAL pueda ir absorbiendo gradualmente un porcentaje mayor de dicho indicador. Se espera alcanzar al final de la subvención a una cobertura del 16% de la población de MTS de acuerdo a las estimaciones de tamaño de población </t>
  </si>
  <si>
    <t>El Gobierno de El Salvador(GOES) cubre el 29% de la población privada de libertad, tanto las personas que se encuentran en centros penales como en bartolinas, incluidos en dicha población los menores de edad (ISNA)</t>
  </si>
  <si>
    <t>La población que esta en bartolinas es una poblacion flotante, debido a que no están recluidas en centros penales, por ello se dejar un margen de 4% de cobertura.</t>
  </si>
  <si>
    <t>Se tiene una poblacion de 46,000 PL, de los cuales se dará cobertura con prueba para VIH a 32,500 personas que corresponde al 71% de esta población; de acuerdo al protocolo se le realizarán por lo menos 2 tomas de pruebas cada año, lo que muestra una necesidad de 65,000 pruebas al año y el Gobierno financiará una de las pruebas cada año.</t>
  </si>
  <si>
    <t xml:space="preserve">Se tiene una población de 46,000 PL, de los cuales se dará cobertura con prueba para VIH a 32,500 personas que corresponde al 71% de esta población; de acuerdo al protocolo se le realizarán por lo menos 2 tomas de pruebas cada año, lo que muestra una necesidad de 65,000 pruebas al año y el Gobierno financiará una de las pruebas cada año. El tamizaje a la población privada de libertad se realiza a través de la coordinación entre el Ministerio de Salud y la Dirección General de Centros, quienes en conjunto realizan planificación anual para toma de pruebas con el apoyo de las Unidades Móviles (laboratorios móviles) en los centros penales, centros de readaptación de menores y bartolinas a nivel nacional, con el apoyo del equipo multidisciplinario conformado por personal de salud del primer nivel de atención y de las clínicas médico odontológicas de la DGCP, con los facilitadores pares, se desarrollan talleres para la formación de consejeros entre la misma población y forman parte del equipo de consejeros en centros penales.   </t>
  </si>
  <si>
    <t>. Dato de acuerdo a la población de Privados de libertad, población que puede incrementar debido al aumento de la inseguridad social. Octubre/2017. Fuente: Direción General de Centro Penales.
. Se tiene una de 46,000 PL, de los cuales se dara cobertura con prueba para VIH a 32,500 personas que corresponde al 71% de esta población; de acuerdo al protocolo se le realizarán por lo menos 2 tomas de pruebas cada año, lo que muestra una necesidad de 65,000 pruebas al año. El gobierno financia las pruebas de seguimiento y tratamiento ARV de las PPL VIH+.</t>
  </si>
  <si>
    <t xml:space="preserve">De las necesidades del país, a cubrir con el  financiamiento de Fondo Mundial es  una  prueba de VIH y la otra prueba será financiada por fondos de Gobierno, lo que corresponde al 71% de la meta nacional, ya que según los lineamientos esta población debe realizarse dos pruebas al año. </t>
  </si>
  <si>
    <t>Corresponde a 9,208 personas que viven con el VIH (PVVIH) retenidos y en Terapia con Antirretrovirales (TARV) en los 20 servicios de atencion integral del VIH distribuidos en los 14 Departamentos del pais. Alrededor del 80% en esquemas de tratamiento de primera linea. Cabe mencionar que este reporte no incluye los PVVIH en tratamiento en los servicios de atencion al VIH del Instituto Salvadoreno del Seguro Social (ISSS) que alcanza alrededor de los 2115 PVVIH notificados por el ISSS al SUMEVE en el 2017, sin embargo no se cuenta con reporte de PVVIH en TARV por el ISSS de manera oficial. De considerar la contribucion del ISSS, la cobertura de TARV podria alcanzar al 2017 el 48%.</t>
  </si>
  <si>
    <t xml:space="preserve">Las metas reflejan la cobertura nacional a alcanzar con paquetes de prevención para MTS con recursos del Fondo Mundial, a través de 3 Centros Comunitarios de Prevención Integral (CCPI) Itinerantes en San Salvador, San Miguel y Santa Ana, además MINSAL con sus servicios amigables en UCSF y PEPFAR con sus internvenciones, para estas metas no se tiene confirmado que se tendrá financiamiento. Para esta propuesta se espera alcanzar a la población MTS a través del trabajo conjunto con  Plan Internacional como sub-receptor y de sus Sub-subreceptores a través de dos estrategias de intervención una con abordajes cara a cara y otra a través de una estrategia multimedia(App) esta segunda como un pilotaje la cual estará sujeta a evaluación de su efectividad de alcance en el año 1 y este determinará un análisis para la redistribución de alcances con ambas estrategias en el año 2 y año 3; siendo entonces la distribución para los tres años:
Año1: Meta Total nacional 10344
Alcance con abordajes cara a cara y estrategia multimedia financiado por el fondo mundial: 8792 un 85% de la meta de cobertura para este año.
Alcance de paquetes de prevención con presupuesto GOES: 703 (7%) de la meta de cobertura para este año.
Alcance de paquetes de prevención con PEPFAR: 310 (3%) de la meta de cobertura para este año.
Año2: Meta Total nacional 11693
Alcance con abordajes cara a cara y estrategia multimedia financiado por el fondo mundial: 9120 un 78% de la meta de cobertura para este año.
Alcance con aplicación con presupuesto GOES: 2222 un 19% de la meta de cobertura para este año.
Alcance de paquetes de prevención con PEPFAR: 351 (3%) de la meta de cobertura para este año.
Año3: Meta Total nacional 11693
Alcance con abordajes cara a cara y estrategia multimedia financiado por el fondo mundial: 9120 un 78% de la meta de cobertura para este año.
Alcance con aplicación con GOES: 2222 un 19% de la meta de cobertura para este año.
Alcance de paquetes de prevención con PEPFAR: 351 (3%) de la meta de cobertura para este año.
</t>
  </si>
  <si>
    <t xml:space="preserve">Las necesidades del país a cubrir con fondos externos, corresponde al aporte esperado del financiamiento de PEPFAR, el cual se ha implementado en los Departamentos San Salvador y San Miguel, lo que corresponde al 1% de las metas de país. Se han incluido las metas correspondientes al ROP 2018 asumiendo que se mantenga el financiamiento y metas para los 3 años del nuevo período de asignación, sin embargo podría no ser así por cambios en el financiamiento o metas de PEPFAR.
</t>
  </si>
  <si>
    <t xml:space="preserve">A partir del año 2019 el GOES aportará paquetes de prevención para  esta población, para el primer año financiará 1,241, en los años 2 y 3 financiará 2,222 respectivamente en cada año. El aporte del Gobierno a las metas de país representa un 3%  en el primer año y se incrementa hasta un 5% en los ultimos dos años.  
</t>
  </si>
  <si>
    <t>La cobertura total  a cubrir con el financiamiento de FM, GOES y PEPFAR  para el primer año es del 23% y  del 26% para los dos últimos años.</t>
  </si>
  <si>
    <t xml:space="preserve">La brecha para lograr las metas del PENM 2016 2021 para el primer año es del 77% y el 74% para los dos últimos años, las cuales actualmente no tiene financiamiento y se realizará gestión del financiamiento para tratar de reducirlas. </t>
  </si>
  <si>
    <t>El dato de poblacion estimada es de acuerdo al estudio " Estimacion de tamaño de poblacion de Trans, prácticas y actitudes de comportamientos sexuales, realizado por Plan/El Salvador año 2014".</t>
  </si>
  <si>
    <t xml:space="preserve">El 80% de la linea de  base, corresponde a 1,609 mujeres TRANS  que les fue entregado paquete de prevención. on pruebas de VIH y conocen su diagnóstico. 
Las metas reflejan la cobertura nacional a alcanzar con paquetes de prevención para TRANS con recursos del Fondo Mundial, a través de 3 Centros Comunitarios de Prevención Integral (CCPI) Itinerantes en San Salvador, San Miguel y Santa Ana, además MINSAL con sus servicios amigables en UCSF y PEPFAR con sus internvenciones, para estas metas no se tiene confirmado que se tendrá financiamiento. Para esta propuesta se espera alcanzar a la población TRANS a través del trabajo conjunto con  Plan Internacional como sub-receptor y de sus Sub-subreceptores a través de dos estrategias de intervención una con abordajes cara a cara y otra a través de una estrategia multimedia(App) esta segunda como un pilotaje la cual estará sujeta a evaluación de su efectividad de alcance en el año 1 y este determinará un análisis para la redistribución de alcances con ambas estrategias en el año 2 y año 3.
</t>
  </si>
  <si>
    <t>El deficit corresponde al 20% para los dos primeros años y el 15%  para el tercer año con respecto a las metas del PENM 2016-2021 para avanzar en el acceso a los paquetes de prevención para esta población clave.</t>
  </si>
  <si>
    <t xml:space="preserve">
El financiamiento de Fondo Mundial en los paquetes de prevención para población TRANS con esta solicitud corresponde al 68%, 62% y 66% en los tres años de la vida del proyecto de la meta del PENM 2019 2021 . 
En la actual solicitud de financiamiento, se espera alcanzar las metas propuesta para  este indicador a través de los implementadores RP MINSAL 8% en año 1 y SR PLAN el 92% en año de la meta a ser financiada por el FM, dichos porcentajes serán implementados inversamente proporcional entre SR y RP con la finalidad de que el RP MINSAL pueda ir absorbiendo gradualmente un porcentaje mayor de dicho indicador, esto a través de los servicios amígales en los establecimientos de salud y clínicas VICITS del MINSAL y las intervenciones comunitarias realizadas por PLAN.  Se espera alcanzar al final de la subvención a una cobertura del 85% de la población de Trans a nivel nacional de acuerdo al Estudio de tamaño de población en Trans 2014 </t>
  </si>
  <si>
    <t xml:space="preserve">El 40% reportado en el año 2017 corresponden  a 21,692 HSH con paquetes de prevención alcanzados según las metas definidos en el marco de desempeño de la subvención actual e incluye las personas alcanzadas por las ONGs (18,017) bajo el RP PLAN y PEPFAR (3,501). Todas las personas de esta población cuentan con un código único de identificación (CUI) similar para FM y PEPFAR, sin embargo, estos datos no están de-duplicados. El MINSAL no reporta personas alcanzadas con paquetes de prevención, aunque se prestan servicios de prevención a poblaciones clave a través de las VICITS. </t>
  </si>
  <si>
    <t xml:space="preserve">A partir del año 2019 el GOES aportará paquetes de prevención para  esta población, para el primer año financiará 193, en el año dos para 306 y en el año tres financiará 325. El aporte del Gobierno a las metas de país representa un 10%  en el primer año y se incrementa hasta un 16% en el tercer año.  
</t>
  </si>
  <si>
    <t xml:space="preserve">A partir del año 2019 el GOES aportará paquetes de prevención para  esta población, para el primer año financiará 1,895, en el año dos para 3,037 y en el año tres financiará 3,589. El aporte del Gobierno a las metas de país representa un 4%  en el primer año y se incrementa hasta un 7% en el tercer año.  
</t>
  </si>
  <si>
    <t>El Fondo Mundial financiara 1,094, 1,004 y 1,067 pruebas de VIH para la población TRANS, para cada uno de los tres años respectivamente, lo que corresponde al 54%, 50% y 53%. 
En la actual solicitud de fondos, se espera alcanzar este indicador a través de los implementadores RP MINSAL el 40 % en año 1 y SR PLAN el 60% en año 1 de la meta a ser financiada por el FM, dichos porcentajes serán implementados inversamente proporcional entre SR y RP con la finalidad de que el RP MINSAL pueda ir absorbiendo gradualmente un porcentaje mayor de dicho indicador, esto a través de los servicios amígales en los establecimientos de salud y clínicas VICITS del MINSAL y las intervenciones comunitarias realizadas por PLAN.  Se espera alcanzar al final de la subvención a una cobertura del 85% de la población Trans a nivel nacional de acuerdo al Estudio de tamaño de población en Trans 2014</t>
  </si>
  <si>
    <t>La brecha programática en el acceso a pruebas de VIH para población TRANS corresponde al 36%, para el año 1 y  el año 2, el año 3 corresponde al  32%.</t>
  </si>
  <si>
    <t>La brecha programática corresponde al 82%, para el año 1, para el año 2 y para el año 3 es del 79% para dar cobertura a las  pruebas de VIH en poblacion clave.</t>
  </si>
  <si>
    <t>El gobierno financiará 993 en el año uno y 1,777 para los años dos y tres. En la linea de base, el GOES principalmente reporta pruebas de VIH realizadas a traves de la estrategia VICITS y servicios del primer nivel para poblaciones clave en todo el pais, incluyendo MTS. Se espera que el GOES a partir del 2019 pueda incrementar la produccion de pruebas de VIH para MTS como resultado de las intervenciones de fortalecimiento de VICITS y expansion de servicios amigables en Departamentos priorizados, con el apoyo del FM, lo cual apoya la sostenibilidad en la respuesta nacional, ya que el MINSAL tiene una capacidad instalada.</t>
  </si>
  <si>
    <t xml:space="preserve">El financiamiento de Fondo Mundial en pruebas de VIH para el año uno es de 7,034 y para los años dos y tres 7,296 en cada año. 
 El porcentaje poblacion que se espera a cubrir en los tres años de subvencion, corresponde al aporte esperado del financiamiento del FM en los 7 Departamentos priorizados. Este aporte corresponde a coberturas del 16% en estos departamentos que presentan las mas altas tasas de prevalencia del VIH . Las coberturas se establecen asumiendo que el 85% de las personas a ser alcanzadas con servicios de paquetes de prevención. El aporte se reduce, considerando el incremento en la contribucion con los recursos nacionales a través de los Servicios amigables a implentar por MINSAL </t>
  </si>
  <si>
    <t xml:space="preserve">El Fondo Mundial financiara 18,408 pruebas de VIH en el año uno, en el año dos 17,230 y en el año tres 16,567 para la población HSH. 
En la actual solicitud de financiamiento, se han continua priorizando trabajar en 7 departamentos de mayor carga de la enfermedad.  Este aporte corresponde a coberturas entre el 59-60% en estos departamentos que presentan las más altas tasas de prevalencia del VIH. Las coberturas se establecen asumiendo que el 80% de las personas a ser alcanzadas con servicios de prevención aceptaran realizarse una prueba de VIH. El aporte se reduce, considerando el incremento en la contribución con los recursos nacionales. Incluye población a ser alcanzada por las distintas modalidades de servicios de diagnóstico y estrategias que se describen en la solicitud de financiamiento. Se espera alcanzar al final de la subvención a una cobertura hasta del 41% de la población de HSH a nivel nacional de acuerdo al estudio de tamaño de población en HSH 2016. </t>
  </si>
  <si>
    <t xml:space="preserve">La brecha programática sin financiamiento para pruebas de VIH para  esta población es del 60% para año 1,  el 59% para  los dos últimos años año 2 y 52%.  </t>
  </si>
  <si>
    <t>El gobierno de El Salvador financiará 1,516 pruebas de VIH en el año uno, para el año dos financiará 3,092 y para el año tres financiará 3,534. 
En la linea de base, el GOES principalmente reporta pruebas de VIH realizadas a traves de la estrategia VICITS y servicios del primer nivel para poblaciones clave en todo el pais, incluyendo HSH. Se espera que el GOES a partir del 2019 pueda incrementar la produccion de pruebas de VIH para HSH como resultado de las intervenciones de fortalecimiento de VICITS y expansion de servicios amigables en Departamentos priorizados, con el apoyo del FM, lo cual podria sostener y absorber cada año, como capacidad instalada.</t>
  </si>
  <si>
    <t xml:space="preserve">De acuerdo a las metas nacionales en PENM se royecta alcanzan las metas del 85 % </t>
  </si>
  <si>
    <t>Esta adquisición será financiada por fondos GOES</t>
  </si>
  <si>
    <t>SIGPRO Plan International. 
Ministerio de Salud entrega condones atraves del programa de planificacion familiar a población general y poblaciones claves, sin embargo no se cuenta con un registro que indique las cantidades que se entregan a poblaciones claves, en el caso de PEPFAR no cuenta con una estrategia de distribución de condones gratuita.</t>
  </si>
  <si>
    <t>Sector de la población HSH que tienen ingresos  menores a $450.00 Fuente:Estudio Tamaño de Población 2016
Se calcula el 50% de la población del segmento con ingresos de $225.00 a $449.00 porque se supone que el segmento con ingresos mayores de $450.00 pueden adquirir con fondos propios. 48 condones/HSH/año</t>
  </si>
  <si>
    <t>Se calcula la necesidad de 48 condones/HSH/año</t>
  </si>
  <si>
    <t>El PENM tiene una meta de 80% de HSH que usen el preservativo en su ultima relación sexual, Tomando de base el calculo de 54,140 HSH a quienes se les deberia distribuir 48 preservativos/año</t>
  </si>
  <si>
    <t>Representa el total de los calculos indicados en la sección C3</t>
  </si>
  <si>
    <t>Sector de la población MTS que tienen ingresos  menores a $450.00 Fuente: Estudio Tamaño de Población 2016
Se calcula el 50% de la población del segmento con ingresos de $225.00 a $449.00 porque se supone que el segmento con ingresos mayores de $450.00 pueden adquirir con fondos propios. 144 condones/MTS/año</t>
  </si>
  <si>
    <t>Se calcula la necesidad de 144 condones/TSF/año</t>
  </si>
  <si>
    <t>El PENM tiene una meta de 98% de MTS que usen el preservativo. Tomando de base el cálculo de 44,972 MTS a quienes se les distribuye 144 preservativos/año</t>
  </si>
  <si>
    <t>En esta sección se han colocado las proyecciones de las necesidades de condones masculinos de acuerdo a la meta a realizar por Plan International, cuya compra sera realizada con fondos de la subvención 2017-2018 y serán puestos a disposición de la subvención 2019-2021 para población MTS.</t>
  </si>
  <si>
    <t>En esta sección se han colocado las proyecciones de las necesidades de condones masculinos de acuerdo a la meta a realizar por Plan International, cuya compra sera realizada con fondos de la subvención 2017-2018 y serán puestos a disposición de la subvención 2019-2021 para población HSH.</t>
  </si>
  <si>
    <t>Se incluyo el 100% de la población identificada en el Estudio de tamaño poblacional 2014.</t>
  </si>
  <si>
    <t>La proyección ha sido realizada con el número de condones que se entrega con la subvención del Fondo mundial, es decir 144 condones/persona/año</t>
  </si>
  <si>
    <t>En esta sección se han colocado las proyecciones de las necesidades de condones masculinos de acuerdo a la meta a realizar por Plan International, cuya compra sera realizada con fondos de la subvención 2017-2018 y serán puestos a disposición de la subvención 2019-2021 para población TRANS.</t>
  </si>
  <si>
    <t>Esta compra será realizada por el RP MINSAL, con fondos de la subvención 2019-2021 del Fondo Mundial, están calculadas sobre la base de las metas de prevención que serán realizadas directamente por el RP MINSAL en popblación TRANS.</t>
  </si>
  <si>
    <t>Esta compra será realizada por el RP MINSAL, con fondos de la subvención 2019-2021 del Fondo Mundial, están calculadas sobre la base de las metas de prevención que serán realizadas directamente por el RP MINSAL en población MTS.</t>
  </si>
  <si>
    <t>Esta compra será realizada por el RP MINSAL, con fondos de la subvención 2019-2021 del Fondo Mundial, estan calculadas sobre la base de las metas de prevención que serán realizadas directamente por el RP MINSAL en población HSH.</t>
  </si>
  <si>
    <t>El PENM tiene una meta de 80% de trans que usen el preservativo. Tomando de base 2011 trans a quienes se les distribuye 144 preservativos/año</t>
  </si>
  <si>
    <t>los excedentes se deben a: 
La base para el cálculo de la brecha es el 80% de la población Trans de acuerdo al PENM, sin embargo por tratarse de una población reducida los cálculos de entrega de condones para la subvención 2019-2021 es del 82%, 83% y 85% para los años del 2019 al 2021 respectivamente.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</si>
</sst>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i/>
      <sz val="11"/>
      <name val="Arial"/>
      <family val="2"/>
    </font>
    <font>
      <sz val="11"/>
      <color rgb="FFFF0000"/>
      <name val="Arial"/>
      <family val="2"/>
    </font>
    <font>
      <sz val="10"/>
      <color rgb="FFFF0000"/>
      <name val="Arial"/>
      <family val="2"/>
    </font>
    <font>
      <b/>
      <i/>
      <sz val="18"/>
      <color rgb="FFFF0000"/>
      <name val="Arial"/>
      <family val="2"/>
    </font>
    <font>
      <b/>
      <sz val="14"/>
      <color rgb="FF000000"/>
      <name val="Arial"/>
      <family val="2"/>
    </font>
    <font>
      <b/>
      <sz val="12"/>
      <color rgb="FF000000"/>
      <name val="Arial"/>
      <family val="2"/>
    </font>
    <font>
      <i/>
      <sz val="11"/>
      <color theme="1"/>
      <name val="Calibri"/>
      <family val="2"/>
      <scheme val="minor"/>
    </font>
    <font>
      <b/>
      <sz val="12"/>
      <name val="Arial"/>
      <family val="2"/>
    </font>
    <font>
      <sz val="11"/>
      <color rgb="FFC00000"/>
      <name val="Calibri"/>
      <family val="2"/>
      <scheme val="minor"/>
    </font>
    <font>
      <sz val="11"/>
      <color rgb="FFFF0000"/>
      <name val="Calibri"/>
      <family val="2"/>
      <scheme val="minor"/>
    </font>
    <font>
      <b/>
      <sz val="11"/>
      <color theme="1"/>
      <name val="Calibri"/>
      <family val="2"/>
      <scheme val="minor"/>
    </font>
    <font>
      <sz val="11"/>
      <color theme="7"/>
      <name val="Calibri"/>
      <family val="2"/>
      <scheme val="minor"/>
    </font>
    <font>
      <b/>
      <sz val="11"/>
      <color theme="3"/>
      <name val="Arial"/>
      <family val="2"/>
    </font>
    <font>
      <sz val="12"/>
      <name val="Arial"/>
      <family val="2"/>
    </font>
    <font>
      <sz val="11"/>
      <color theme="9" tint="-0.249977111117893"/>
      <name val="Calibri"/>
      <family val="2"/>
      <scheme val="minor"/>
    </font>
    <font>
      <b/>
      <sz val="11"/>
      <name val="Calibri"/>
      <family val="2"/>
      <scheme val="minor"/>
    </font>
    <font>
      <sz val="11"/>
      <color rgb="FFFFC000"/>
      <name val="Arial"/>
      <family val="2"/>
    </font>
    <font>
      <u/>
      <sz val="11"/>
      <color theme="10"/>
      <name val="Arial"/>
      <family val="2"/>
    </font>
    <font>
      <sz val="11"/>
      <name val="Calibri"/>
      <family val="2"/>
      <scheme val="minor"/>
    </font>
    <font>
      <sz val="11"/>
      <color theme="1"/>
      <name val="Calibri"/>
      <family val="2"/>
    </font>
    <font>
      <b/>
      <sz val="11"/>
      <color theme="1"/>
      <name val="Calibri"/>
      <family val="2"/>
    </font>
    <font>
      <i/>
      <sz val="11"/>
      <color theme="1"/>
      <name val="Calibri"/>
      <family val="2"/>
    </font>
    <font>
      <sz val="11"/>
      <color rgb="FFC00000"/>
      <name val="Calibri"/>
      <family val="2"/>
    </font>
    <font>
      <sz val="11"/>
      <color rgb="FF8064A2"/>
      <name val="Calibri"/>
      <family val="2"/>
    </font>
    <font>
      <sz val="11"/>
      <color rgb="FFF79646" tint="-0.249977111117893"/>
      <name val="Calibri"/>
      <family val="2"/>
    </font>
    <font>
      <sz val="11"/>
      <color rgb="FF000000"/>
      <name val="Calibri"/>
      <family val="2"/>
    </font>
    <font>
      <sz val="11"/>
      <color rgb="FFFF0000"/>
      <name val="Calibri"/>
      <family val="2"/>
    </font>
    <font>
      <b/>
      <sz val="11"/>
      <color theme="1"/>
      <name val="Calibri"/>
      <family val="2"/>
      <charset val="204"/>
      <scheme val="minor"/>
    </font>
    <font>
      <i/>
      <sz val="11"/>
      <color theme="1"/>
      <name val="Calibri"/>
      <family val="2"/>
      <charset val="204"/>
    </font>
    <font>
      <sz val="11"/>
      <color theme="9"/>
      <name val="Calibri"/>
      <family val="2"/>
      <scheme val="minor"/>
    </font>
    <font>
      <b/>
      <sz val="9"/>
      <color indexed="81"/>
      <name val="Tahoma"/>
      <family val="2"/>
    </font>
    <font>
      <sz val="9"/>
      <color indexed="81"/>
      <name val="Tahoma"/>
      <family val="2"/>
    </font>
    <font>
      <sz val="11"/>
      <name val="Georgia"/>
      <family val="1"/>
    </font>
  </fonts>
  <fills count="25">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CD5B4"/>
        <bgColor rgb="FF000000"/>
      </patternFill>
    </fill>
    <fill>
      <patternFill patternType="solid">
        <fgColor rgb="FFD9D9D9"/>
        <bgColor rgb="FF000000"/>
      </patternFill>
    </fill>
    <fill>
      <patternFill patternType="solid">
        <fgColor rgb="FFBFBFBF"/>
        <bgColor rgb="FF000000"/>
      </patternFill>
    </fill>
    <fill>
      <patternFill patternType="solid">
        <fgColor theme="0" tint="-0.14999847407452621"/>
        <bgColor rgb="FF000000"/>
      </patternFill>
    </fill>
    <fill>
      <patternFill patternType="solid">
        <fgColor theme="7" tint="0.79998168889431442"/>
        <bgColor indexed="64"/>
      </patternFill>
    </fill>
    <fill>
      <patternFill patternType="solid">
        <fgColor theme="0"/>
        <bgColor rgb="FF000000"/>
      </patternFill>
    </fill>
    <fill>
      <patternFill patternType="solid">
        <fgColor theme="7" tint="0.79998168889431442"/>
        <bgColor rgb="FF000000"/>
      </patternFill>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12487D"/>
        <bgColor indexed="64"/>
      </patternFill>
    </fill>
    <fill>
      <patternFill patternType="solid">
        <fgColor theme="9" tint="0.79998168889431442"/>
        <bgColor indexed="64"/>
      </patternFill>
    </fill>
    <fill>
      <patternFill patternType="solid">
        <fgColor rgb="FFE4DFEC"/>
        <bgColor indexed="64"/>
      </patternFill>
    </fill>
    <fill>
      <patternFill patternType="solid">
        <fgColor rgb="FFE4DFEC"/>
        <bgColor rgb="FF000000"/>
      </patternFill>
    </fill>
  </fills>
  <borders count="51">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bottom style="medium">
        <color auto="1"/>
      </bottom>
      <diagonal/>
    </border>
    <border>
      <left style="thin">
        <color auto="1"/>
      </left>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9" fontId="17" fillId="0" borderId="0" applyFont="0" applyFill="0" applyBorder="0" applyAlignment="0" applyProtection="0"/>
    <xf numFmtId="43" fontId="17" fillId="0" borderId="0" applyFont="0" applyFill="0" applyBorder="0" applyAlignment="0" applyProtection="0"/>
    <xf numFmtId="0" fontId="49" fillId="0" borderId="0" applyNumberFormat="0" applyFill="0" applyBorder="0" applyAlignment="0" applyProtection="0"/>
    <xf numFmtId="0" fontId="17" fillId="0" borderId="0"/>
  </cellStyleXfs>
  <cellXfs count="380">
    <xf numFmtId="0" fontId="0" fillId="0" borderId="0" xfId="0"/>
    <xf numFmtId="0" fontId="21" fillId="0" borderId="0" xfId="0" applyFont="1" applyBorder="1" applyAlignment="1">
      <alignment vertical="center" wrapText="1"/>
    </xf>
    <xf numFmtId="0" fontId="19" fillId="0" borderId="0" xfId="0" applyFont="1" applyBorder="1" applyAlignment="1">
      <alignment vertical="center" wrapText="1"/>
    </xf>
    <xf numFmtId="0" fontId="19"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0" fillId="0" borderId="0" xfId="0" applyAlignment="1">
      <alignment vertical="top"/>
    </xf>
    <xf numFmtId="0" fontId="0" fillId="3" borderId="6"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3" borderId="9" xfId="0" applyFill="1" applyBorder="1" applyAlignment="1" applyProtection="1">
      <alignment horizontal="left" vertical="top"/>
    </xf>
    <xf numFmtId="0" fontId="0" fillId="8" borderId="0" xfId="0" applyFill="1" applyBorder="1" applyAlignment="1" applyProtection="1">
      <alignment horizontal="left" vertical="top"/>
    </xf>
    <xf numFmtId="0" fontId="0" fillId="8"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0" fillId="0" borderId="0" xfId="0" applyFont="1" applyAlignment="1">
      <alignment wrapText="1"/>
    </xf>
    <xf numFmtId="0" fontId="18" fillId="0" borderId="0" xfId="0" applyFont="1" applyAlignment="1" applyProtection="1">
      <alignment wrapText="1"/>
      <protection locked="0"/>
    </xf>
    <xf numFmtId="0" fontId="20" fillId="0" borderId="0" xfId="0" applyFont="1" applyFill="1" applyBorder="1" applyAlignment="1" applyProtection="1">
      <alignment horizontal="center" vertical="center" wrapText="1"/>
    </xf>
    <xf numFmtId="0" fontId="21"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0" fillId="0" borderId="0" xfId="0" applyFont="1" applyProtection="1"/>
    <xf numFmtId="0" fontId="27" fillId="8" borderId="0" xfId="0" applyFont="1" applyFill="1" applyBorder="1" applyAlignment="1" applyProtection="1">
      <alignment horizontal="left" vertical="center" wrapText="1"/>
    </xf>
    <xf numFmtId="0" fontId="28" fillId="8" borderId="0" xfId="0" applyFont="1" applyFill="1" applyBorder="1" applyAlignment="1" applyProtection="1">
      <alignment horizontal="center" vertical="center" wrapText="1"/>
    </xf>
    <xf numFmtId="0" fontId="27" fillId="8" borderId="0" xfId="0" applyFont="1" applyFill="1" applyBorder="1" applyAlignment="1" applyProtection="1">
      <alignment horizontal="right" vertical="center" wrapText="1"/>
    </xf>
    <xf numFmtId="0" fontId="30" fillId="2" borderId="2" xfId="0" applyFont="1" applyFill="1" applyBorder="1" applyAlignment="1" applyProtection="1">
      <alignment horizontal="left" vertical="center"/>
      <protection locked="0"/>
    </xf>
    <xf numFmtId="0" fontId="30" fillId="2" borderId="3" xfId="0" applyFont="1" applyFill="1" applyBorder="1" applyAlignment="1" applyProtection="1">
      <alignment horizontal="left" vertical="center"/>
      <protection locked="0"/>
    </xf>
    <xf numFmtId="0" fontId="22" fillId="4" borderId="8" xfId="0" applyFont="1" applyFill="1" applyBorder="1" applyAlignment="1" applyProtection="1">
      <alignment horizontal="left" vertical="center"/>
      <protection locked="0"/>
    </xf>
    <xf numFmtId="0" fontId="22" fillId="4" borderId="15" xfId="0" applyFont="1" applyFill="1" applyBorder="1" applyAlignment="1" applyProtection="1">
      <alignment horizontal="left" vertical="center"/>
      <protection locked="0"/>
    </xf>
    <xf numFmtId="0" fontId="16" fillId="0" borderId="0" xfId="0" applyFont="1"/>
    <xf numFmtId="0" fontId="40" fillId="0" borderId="0" xfId="0" applyFont="1"/>
    <xf numFmtId="0" fontId="38" fillId="0" borderId="0" xfId="0" applyFont="1"/>
    <xf numFmtId="0" fontId="42" fillId="0" borderId="0" xfId="0" applyFont="1"/>
    <xf numFmtId="4" fontId="0" fillId="0" borderId="0" xfId="0" applyNumberFormat="1" applyFont="1" applyProtection="1"/>
    <xf numFmtId="0" fontId="24" fillId="5" borderId="6" xfId="0" applyFont="1" applyFill="1" applyBorder="1" applyAlignment="1" applyProtection="1">
      <alignment vertical="center" wrapText="1"/>
      <protection locked="0"/>
    </xf>
    <xf numFmtId="0" fontId="24" fillId="5" borderId="17" xfId="0" applyFont="1" applyFill="1" applyBorder="1" applyAlignment="1" applyProtection="1">
      <alignment vertical="center" wrapText="1"/>
      <protection locked="0"/>
    </xf>
    <xf numFmtId="3" fontId="24" fillId="5" borderId="6" xfId="0" applyNumberFormat="1" applyFont="1" applyFill="1" applyBorder="1" applyAlignment="1" applyProtection="1">
      <alignment horizontal="right" vertical="center" wrapText="1"/>
      <protection locked="0"/>
    </xf>
    <xf numFmtId="9" fontId="24" fillId="15" borderId="6" xfId="1" applyFont="1" applyFill="1" applyBorder="1" applyAlignment="1" applyProtection="1">
      <alignment horizontal="right" vertical="center" wrapText="1"/>
    </xf>
    <xf numFmtId="3" fontId="24" fillId="5" borderId="5" xfId="0" applyNumberFormat="1" applyFont="1" applyFill="1" applyBorder="1" applyAlignment="1" applyProtection="1">
      <alignment horizontal="right" vertical="center" wrapText="1"/>
      <protection locked="0"/>
    </xf>
    <xf numFmtId="3" fontId="24" fillId="15" borderId="6" xfId="0" applyNumberFormat="1" applyFont="1" applyFill="1" applyBorder="1" applyAlignment="1" applyProtection="1">
      <alignment horizontal="right" vertical="center" wrapText="1"/>
    </xf>
    <xf numFmtId="3" fontId="24" fillId="15" borderId="5" xfId="0" applyNumberFormat="1" applyFont="1" applyFill="1" applyBorder="1" applyAlignment="1" applyProtection="1">
      <alignment horizontal="right" vertical="center" wrapText="1"/>
    </xf>
    <xf numFmtId="0" fontId="24" fillId="5" borderId="39" xfId="0" applyFont="1" applyFill="1" applyBorder="1" applyAlignment="1" applyProtection="1">
      <alignment horizontal="center" vertical="center" wrapText="1"/>
      <protection locked="0"/>
    </xf>
    <xf numFmtId="0" fontId="12" fillId="0" borderId="0" xfId="0" applyFont="1"/>
    <xf numFmtId="0" fontId="42" fillId="0" borderId="0" xfId="0" applyFont="1" applyFill="1"/>
    <xf numFmtId="0" fontId="17" fillId="0" borderId="0" xfId="0" applyFont="1" applyAlignment="1" applyProtection="1">
      <alignment vertical="center"/>
    </xf>
    <xf numFmtId="0" fontId="47" fillId="0" borderId="0" xfId="0" applyFont="1" applyFill="1"/>
    <xf numFmtId="0" fontId="0" fillId="0" borderId="0" xfId="0" applyFont="1" applyAlignment="1" applyProtection="1">
      <alignment vertical="top" wrapText="1"/>
    </xf>
    <xf numFmtId="0" fontId="48" fillId="5" borderId="0" xfId="0" applyFont="1" applyFill="1" applyAlignment="1" applyProtection="1">
      <alignment vertical="top" wrapText="1"/>
    </xf>
    <xf numFmtId="0" fontId="0" fillId="0" borderId="48" xfId="0" applyFont="1" applyBorder="1" applyAlignment="1" applyProtection="1">
      <alignment vertical="top" wrapText="1"/>
    </xf>
    <xf numFmtId="4" fontId="0" fillId="0" borderId="48" xfId="0" applyNumberFormat="1" applyFont="1" applyBorder="1" applyAlignment="1" applyProtection="1">
      <alignment vertical="top" wrapText="1"/>
    </xf>
    <xf numFmtId="3" fontId="24" fillId="14" borderId="6" xfId="0" applyNumberFormat="1" applyFont="1" applyFill="1" applyBorder="1" applyAlignment="1" applyProtection="1">
      <alignment horizontal="right" vertical="center" wrapText="1"/>
      <protection locked="0"/>
    </xf>
    <xf numFmtId="3" fontId="24" fillId="0" borderId="6" xfId="0" applyNumberFormat="1" applyFont="1" applyFill="1" applyBorder="1" applyAlignment="1" applyProtection="1">
      <alignment horizontal="right" vertical="center" wrapText="1"/>
      <protection locked="0"/>
    </xf>
    <xf numFmtId="3" fontId="24" fillId="15" borderId="6" xfId="1" applyNumberFormat="1" applyFont="1" applyFill="1" applyBorder="1" applyAlignment="1" applyProtection="1">
      <alignment horizontal="right" vertical="center" wrapText="1"/>
    </xf>
    <xf numFmtId="0" fontId="0" fillId="16" borderId="6" xfId="0" applyFill="1" applyBorder="1" applyAlignment="1" applyProtection="1">
      <alignment horizontal="left" vertical="top"/>
    </xf>
    <xf numFmtId="0" fontId="0" fillId="16" borderId="7" xfId="0" applyFill="1" applyBorder="1" applyAlignment="1" applyProtection="1">
      <alignment horizontal="left" vertical="top"/>
    </xf>
    <xf numFmtId="0" fontId="0" fillId="20" borderId="0" xfId="0" applyFill="1" applyAlignment="1">
      <alignment vertical="top"/>
    </xf>
    <xf numFmtId="0" fontId="0" fillId="4" borderId="0" xfId="0" applyFill="1" applyAlignment="1">
      <alignment vertical="top"/>
    </xf>
    <xf numFmtId="0" fontId="0" fillId="21" borderId="0" xfId="0" applyFill="1"/>
    <xf numFmtId="0" fontId="17" fillId="3" borderId="6" xfId="4" applyFill="1" applyBorder="1" applyAlignment="1" applyProtection="1">
      <alignment horizontal="left" vertical="top"/>
    </xf>
    <xf numFmtId="0" fontId="17" fillId="3" borderId="7" xfId="4" applyFill="1" applyBorder="1" applyAlignment="1" applyProtection="1">
      <alignment horizontal="left" vertical="top"/>
    </xf>
    <xf numFmtId="0" fontId="50" fillId="19" borderId="0" xfId="0" applyFont="1" applyFill="1"/>
    <xf numFmtId="0" fontId="7" fillId="0" borderId="0" xfId="0" applyFont="1"/>
    <xf numFmtId="0" fontId="0" fillId="3" borderId="6" xfId="4" applyFont="1" applyFill="1" applyBorder="1" applyAlignment="1" applyProtection="1">
      <alignment horizontal="left" vertical="top"/>
    </xf>
    <xf numFmtId="0" fontId="7" fillId="0" borderId="0" xfId="0" applyFont="1" applyFill="1"/>
    <xf numFmtId="0" fontId="0" fillId="0" borderId="0" xfId="0" applyFill="1" applyBorder="1"/>
    <xf numFmtId="0" fontId="0" fillId="0" borderId="28" xfId="0" applyFill="1" applyBorder="1"/>
    <xf numFmtId="0" fontId="0" fillId="0" borderId="0" xfId="0" applyFill="1"/>
    <xf numFmtId="0" fontId="6" fillId="0" borderId="0" xfId="0" applyFont="1" applyFill="1"/>
    <xf numFmtId="0" fontId="5" fillId="0" borderId="0" xfId="0" applyFont="1"/>
    <xf numFmtId="0" fontId="57" fillId="0" borderId="0" xfId="0" applyFont="1"/>
    <xf numFmtId="0" fontId="5" fillId="17" borderId="0" xfId="0" applyFont="1" applyFill="1"/>
    <xf numFmtId="0" fontId="51" fillId="17" borderId="0" xfId="0" applyFont="1" applyFill="1"/>
    <xf numFmtId="0" fontId="16" fillId="4" borderId="0" xfId="0" applyFont="1" applyFill="1"/>
    <xf numFmtId="0" fontId="59" fillId="0" borderId="0" xfId="0" applyFont="1"/>
    <xf numFmtId="0" fontId="58" fillId="17" borderId="0" xfId="0" applyFont="1" applyFill="1"/>
    <xf numFmtId="0" fontId="41" fillId="17" borderId="0" xfId="0" applyFont="1" applyFill="1"/>
    <xf numFmtId="0" fontId="0" fillId="0" borderId="0" xfId="0" applyFont="1" applyFill="1" applyAlignment="1">
      <alignment vertical="top"/>
    </xf>
    <xf numFmtId="0" fontId="15" fillId="0" borderId="0" xfId="0" applyFont="1" applyFill="1"/>
    <xf numFmtId="0" fontId="11" fillId="0" borderId="0" xfId="0" applyFont="1" applyFill="1"/>
    <xf numFmtId="0" fontId="16" fillId="0" borderId="0" xfId="0" applyFont="1" applyFill="1"/>
    <xf numFmtId="0" fontId="12" fillId="0" borderId="0" xfId="0" applyFont="1" applyFill="1"/>
    <xf numFmtId="0" fontId="5" fillId="0" borderId="0" xfId="0" applyFont="1" applyFill="1"/>
    <xf numFmtId="0" fontId="14" fillId="0" borderId="0" xfId="0" applyFont="1" applyFill="1"/>
    <xf numFmtId="0" fontId="8" fillId="0" borderId="0" xfId="0" applyFont="1" applyFill="1"/>
    <xf numFmtId="0" fontId="4" fillId="0" borderId="0" xfId="0" applyFont="1" applyFill="1"/>
    <xf numFmtId="0" fontId="7" fillId="22" borderId="0" xfId="0" applyFont="1" applyFill="1"/>
    <xf numFmtId="0" fontId="5" fillId="22" borderId="0" xfId="0" applyFont="1" applyFill="1"/>
    <xf numFmtId="0" fontId="38" fillId="22" borderId="0" xfId="0" applyFont="1" applyFill="1"/>
    <xf numFmtId="0" fontId="16" fillId="22" borderId="0" xfId="0" applyFont="1" applyFill="1"/>
    <xf numFmtId="0" fontId="60" fillId="22" borderId="0" xfId="0" applyFont="1" applyFill="1"/>
    <xf numFmtId="0" fontId="51" fillId="22" borderId="0" xfId="0" applyFont="1" applyFill="1"/>
    <xf numFmtId="0" fontId="9" fillId="0" borderId="0" xfId="0" applyFont="1" applyFill="1"/>
    <xf numFmtId="0" fontId="10" fillId="0" borderId="0" xfId="0" applyFont="1" applyFill="1"/>
    <xf numFmtId="0" fontId="5" fillId="18" borderId="0" xfId="0" applyFont="1" applyFill="1"/>
    <xf numFmtId="0" fontId="0" fillId="22" borderId="38" xfId="0" applyFill="1" applyBorder="1"/>
    <xf numFmtId="0" fontId="0" fillId="22" borderId="0" xfId="0" applyFill="1"/>
    <xf numFmtId="0" fontId="0" fillId="5" borderId="0" xfId="0" applyFill="1"/>
    <xf numFmtId="0" fontId="44" fillId="5" borderId="6" xfId="0" applyFont="1" applyFill="1" applyBorder="1"/>
    <xf numFmtId="0" fontId="13" fillId="23" borderId="6" xfId="0" applyFont="1" applyFill="1" applyBorder="1"/>
    <xf numFmtId="0" fontId="3" fillId="22" borderId="0" xfId="0" applyFont="1" applyFill="1"/>
    <xf numFmtId="0" fontId="3" fillId="18" borderId="0" xfId="0" applyFont="1" applyFill="1"/>
    <xf numFmtId="0" fontId="3" fillId="17" borderId="0" xfId="0" applyFont="1" applyFill="1"/>
    <xf numFmtId="0" fontId="2" fillId="0" borderId="0" xfId="0" quotePrefix="1" applyFont="1"/>
    <xf numFmtId="0" fontId="2" fillId="17" borderId="0" xfId="0" applyFont="1" applyFill="1"/>
    <xf numFmtId="0" fontId="2" fillId="0" borderId="0" xfId="0" applyFont="1"/>
    <xf numFmtId="0" fontId="0" fillId="0" borderId="0" xfId="0" applyFont="1" applyAlignment="1" applyProtection="1">
      <alignment wrapText="1"/>
    </xf>
    <xf numFmtId="0" fontId="38" fillId="5" borderId="6" xfId="0" applyFont="1" applyFill="1" applyBorder="1" applyProtection="1">
      <protection locked="0"/>
    </xf>
    <xf numFmtId="0" fontId="19" fillId="0" borderId="0" xfId="0" applyFont="1" applyFill="1" applyBorder="1" applyAlignment="1" applyProtection="1">
      <alignment horizontal="left" vertical="center" wrapText="1"/>
    </xf>
    <xf numFmtId="0" fontId="18" fillId="0" borderId="0" xfId="0" applyFont="1" applyAlignment="1" applyProtection="1">
      <alignment wrapText="1"/>
    </xf>
    <xf numFmtId="0" fontId="30" fillId="2" borderId="2" xfId="0" applyFont="1" applyFill="1" applyBorder="1" applyAlignment="1" applyProtection="1">
      <alignment horizontal="left" vertical="center"/>
    </xf>
    <xf numFmtId="0" fontId="30" fillId="2" borderId="3" xfId="0" applyFont="1" applyFill="1" applyBorder="1" applyAlignment="1" applyProtection="1">
      <alignment horizontal="left" vertical="center"/>
    </xf>
    <xf numFmtId="0" fontId="31" fillId="3" borderId="19" xfId="0" applyFont="1" applyFill="1" applyBorder="1" applyAlignment="1" applyProtection="1">
      <alignment horizontal="left" vertical="center"/>
    </xf>
    <xf numFmtId="0" fontId="0" fillId="3" borderId="5" xfId="0" applyFont="1" applyFill="1" applyBorder="1" applyAlignment="1" applyProtection="1">
      <alignment horizontal="left" vertical="center"/>
    </xf>
    <xf numFmtId="0" fontId="0" fillId="3" borderId="36" xfId="0" applyFont="1" applyFill="1" applyBorder="1" applyAlignment="1" applyProtection="1">
      <alignment horizontal="left" vertical="center"/>
    </xf>
    <xf numFmtId="0" fontId="22" fillId="3" borderId="16" xfId="0" applyFont="1" applyFill="1" applyBorder="1" applyAlignment="1" applyProtection="1">
      <alignment horizontal="left" vertical="center" wrapText="1"/>
    </xf>
    <xf numFmtId="0" fontId="22" fillId="4" borderId="14" xfId="0" applyFont="1" applyFill="1" applyBorder="1" applyAlignment="1" applyProtection="1">
      <alignment horizontal="left" vertical="center"/>
    </xf>
    <xf numFmtId="0" fontId="22" fillId="4" borderId="8" xfId="0" applyFont="1" applyFill="1" applyBorder="1" applyAlignment="1" applyProtection="1">
      <alignment horizontal="left" vertical="center"/>
    </xf>
    <xf numFmtId="0" fontId="22" fillId="4" borderId="15" xfId="0" applyFont="1" applyFill="1" applyBorder="1" applyAlignment="1" applyProtection="1">
      <alignment horizontal="left" vertical="center"/>
    </xf>
    <xf numFmtId="0" fontId="32" fillId="3" borderId="16" xfId="0" applyFont="1" applyFill="1" applyBorder="1" applyAlignment="1" applyProtection="1">
      <alignment vertical="center" wrapText="1"/>
    </xf>
    <xf numFmtId="0" fontId="32" fillId="3" borderId="6" xfId="0" applyFont="1" applyFill="1" applyBorder="1" applyAlignment="1" applyProtection="1">
      <alignment horizontal="left" vertical="center" wrapText="1"/>
    </xf>
    <xf numFmtId="0" fontId="32" fillId="3" borderId="7" xfId="0" applyFont="1" applyFill="1" applyBorder="1" applyAlignment="1" applyProtection="1">
      <alignment horizontal="left" vertical="center" wrapText="1"/>
    </xf>
    <xf numFmtId="0" fontId="0" fillId="5" borderId="0" xfId="0" applyFont="1" applyFill="1" applyBorder="1" applyAlignment="1" applyProtection="1">
      <alignment wrapText="1"/>
    </xf>
    <xf numFmtId="0" fontId="25" fillId="0" borderId="0" xfId="0" applyFont="1" applyAlignment="1" applyProtection="1">
      <alignment horizontal="center" vertical="center" wrapText="1"/>
    </xf>
    <xf numFmtId="0" fontId="31" fillId="3" borderId="25" xfId="0" applyFont="1" applyFill="1" applyBorder="1" applyAlignment="1" applyProtection="1">
      <alignment horizontal="left" vertical="center"/>
    </xf>
    <xf numFmtId="0" fontId="0" fillId="3" borderId="35" xfId="0" applyFont="1" applyFill="1" applyBorder="1" applyAlignment="1" applyProtection="1">
      <alignment horizontal="left" vertical="center"/>
    </xf>
    <xf numFmtId="0" fontId="0" fillId="0" borderId="0" xfId="0" applyFont="1" applyAlignment="1" applyProtection="1">
      <alignment vertical="center" wrapText="1"/>
    </xf>
    <xf numFmtId="0" fontId="24" fillId="3" borderId="14" xfId="0" applyFont="1" applyFill="1" applyBorder="1" applyAlignment="1" applyProtection="1">
      <alignment vertical="center" wrapText="1"/>
    </xf>
    <xf numFmtId="0" fontId="24" fillId="3" borderId="16" xfId="0" applyFont="1" applyFill="1" applyBorder="1" applyAlignment="1" applyProtection="1">
      <alignment vertical="center" wrapText="1"/>
    </xf>
    <xf numFmtId="0" fontId="33" fillId="0" borderId="0" xfId="0" applyFont="1" applyAlignment="1" applyProtection="1">
      <alignment vertical="center" wrapText="1"/>
    </xf>
    <xf numFmtId="0" fontId="21" fillId="0" borderId="0"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0" fillId="0" borderId="0" xfId="0" applyFont="1" applyFill="1" applyBorder="1" applyAlignment="1" applyProtection="1">
      <alignment wrapText="1"/>
    </xf>
    <xf numFmtId="0" fontId="0" fillId="0" borderId="0" xfId="0" applyFont="1" applyFill="1" applyBorder="1" applyAlignment="1" applyProtection="1">
      <alignment horizontal="left" vertical="center" wrapText="1"/>
    </xf>
    <xf numFmtId="0" fontId="36" fillId="9" borderId="3" xfId="0" applyFont="1" applyFill="1" applyBorder="1" applyAlignment="1" applyProtection="1">
      <alignment horizontal="left" vertical="center"/>
    </xf>
    <xf numFmtId="0" fontId="37" fillId="10" borderId="45" xfId="0" applyFont="1" applyFill="1" applyBorder="1" applyAlignment="1" applyProtection="1">
      <alignment horizontal="left" vertical="center"/>
    </xf>
    <xf numFmtId="0" fontId="0" fillId="10" borderId="35" xfId="0" applyFont="1" applyFill="1" applyBorder="1" applyAlignment="1" applyProtection="1">
      <alignment horizontal="left" vertical="center"/>
    </xf>
    <xf numFmtId="0" fontId="22" fillId="11" borderId="8" xfId="0" applyFont="1" applyFill="1" applyBorder="1" applyAlignment="1" applyProtection="1">
      <alignment horizontal="left" vertical="center"/>
    </xf>
    <xf numFmtId="0" fontId="22" fillId="11" borderId="15" xfId="0" applyFont="1" applyFill="1" applyBorder="1" applyAlignment="1" applyProtection="1">
      <alignment horizontal="left" vertical="center"/>
    </xf>
    <xf numFmtId="0" fontId="24" fillId="10" borderId="6" xfId="0" applyFont="1" applyFill="1" applyBorder="1" applyAlignment="1" applyProtection="1">
      <alignment horizontal="center" vertical="center" wrapText="1"/>
    </xf>
    <xf numFmtId="0" fontId="33" fillId="0" borderId="0" xfId="0" applyFont="1" applyFill="1" applyBorder="1" applyAlignment="1" applyProtection="1">
      <alignment wrapText="1"/>
    </xf>
    <xf numFmtId="0" fontId="24" fillId="10" borderId="14" xfId="0" applyFont="1" applyFill="1" applyBorder="1" applyAlignment="1" applyProtection="1">
      <alignment vertical="center" wrapText="1"/>
    </xf>
    <xf numFmtId="0" fontId="24" fillId="10" borderId="16" xfId="0" applyFont="1" applyFill="1" applyBorder="1" applyAlignment="1" applyProtection="1">
      <alignment vertical="center" wrapText="1"/>
    </xf>
    <xf numFmtId="0" fontId="24" fillId="10" borderId="9" xfId="0" applyFont="1" applyFill="1" applyBorder="1" applyAlignment="1" applyProtection="1">
      <alignment horizontal="center" vertical="center" wrapText="1"/>
    </xf>
    <xf numFmtId="0" fontId="22" fillId="11" borderId="14" xfId="0" applyFont="1" applyFill="1" applyBorder="1" applyAlignment="1" applyProtection="1">
      <alignment horizontal="left" vertical="center"/>
    </xf>
    <xf numFmtId="0" fontId="33" fillId="0" borderId="0" xfId="0" applyFont="1" applyFill="1" applyBorder="1" applyAlignment="1" applyProtection="1">
      <alignment vertical="top" wrapText="1"/>
    </xf>
    <xf numFmtId="0" fontId="22" fillId="11" borderId="25" xfId="0"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24" fillId="10" borderId="5" xfId="0" applyFont="1" applyFill="1" applyBorder="1" applyAlignment="1" applyProtection="1">
      <alignment horizontal="center" vertical="center" wrapText="1"/>
    </xf>
    <xf numFmtId="0" fontId="22" fillId="11" borderId="8" xfId="0" applyFont="1" applyFill="1" applyBorder="1" applyAlignment="1" applyProtection="1">
      <alignment horizontal="left" vertical="center" wrapText="1"/>
    </xf>
    <xf numFmtId="0" fontId="24" fillId="12" borderId="10" xfId="0" applyFont="1" applyFill="1" applyBorder="1" applyAlignment="1" applyProtection="1">
      <alignment horizontal="center" vertical="center" wrapText="1"/>
    </xf>
    <xf numFmtId="0" fontId="24" fillId="12" borderId="9" xfId="0" applyFont="1" applyFill="1" applyBorder="1" applyAlignment="1" applyProtection="1">
      <alignment horizontal="center" vertical="center" wrapText="1"/>
    </xf>
    <xf numFmtId="3" fontId="24" fillId="13" borderId="5" xfId="0" applyNumberFormat="1" applyFont="1" applyFill="1" applyBorder="1" applyAlignment="1" applyProtection="1">
      <alignment horizontal="right" vertical="center" wrapText="1"/>
    </xf>
    <xf numFmtId="3" fontId="24" fillId="13" borderId="6" xfId="0" applyNumberFormat="1" applyFont="1" applyFill="1" applyBorder="1" applyAlignment="1" applyProtection="1">
      <alignment horizontal="right" vertical="center" wrapText="1"/>
    </xf>
    <xf numFmtId="0" fontId="22" fillId="11" borderId="40" xfId="0" applyFont="1" applyFill="1" applyBorder="1" applyAlignment="1" applyProtection="1">
      <alignment horizontal="left" vertical="center"/>
    </xf>
    <xf numFmtId="0" fontId="22" fillId="11" borderId="15" xfId="0" applyFont="1" applyFill="1" applyBorder="1" applyAlignment="1" applyProtection="1">
      <alignment horizontal="left" vertical="center" wrapText="1"/>
    </xf>
    <xf numFmtId="0" fontId="24" fillId="13" borderId="8" xfId="0" applyFont="1" applyFill="1" applyBorder="1" applyAlignment="1" applyProtection="1">
      <alignment horizontal="left" vertical="center" wrapText="1"/>
    </xf>
    <xf numFmtId="0" fontId="24" fillId="13" borderId="15" xfId="0" applyFont="1" applyFill="1" applyBorder="1" applyAlignment="1" applyProtection="1">
      <alignment horizontal="left" vertical="center" wrapText="1"/>
    </xf>
    <xf numFmtId="0" fontId="24" fillId="12" borderId="6" xfId="0" applyFont="1" applyFill="1" applyBorder="1" applyAlignment="1" applyProtection="1">
      <alignment horizontal="center" vertical="center" wrapText="1"/>
    </xf>
    <xf numFmtId="0" fontId="48" fillId="0" borderId="0" xfId="0" applyFont="1" applyFill="1" applyBorder="1" applyAlignment="1" applyProtection="1">
      <alignment wrapText="1"/>
    </xf>
    <xf numFmtId="3" fontId="24" fillId="14" borderId="6" xfId="1" applyNumberFormat="1" applyFont="1" applyFill="1" applyBorder="1" applyAlignment="1" applyProtection="1">
      <alignment horizontal="right" vertical="center" wrapText="1"/>
      <protection locked="0"/>
    </xf>
    <xf numFmtId="3" fontId="24" fillId="24" borderId="6" xfId="2" applyNumberFormat="1" applyFont="1" applyFill="1" applyBorder="1" applyAlignment="1" applyProtection="1">
      <alignment horizontal="right" vertical="center" wrapText="1"/>
    </xf>
    <xf numFmtId="3" fontId="24" fillId="24" borderId="6" xfId="0" applyNumberFormat="1" applyFont="1" applyFill="1" applyBorder="1" applyAlignment="1" applyProtection="1">
      <alignment horizontal="right" vertical="center" wrapText="1"/>
    </xf>
    <xf numFmtId="0" fontId="0" fillId="3" borderId="28" xfId="0" applyFont="1" applyFill="1" applyBorder="1" applyAlignment="1" applyProtection="1">
      <alignment horizontal="left" vertical="center"/>
    </xf>
    <xf numFmtId="0" fontId="17" fillId="0" borderId="0" xfId="4" applyFill="1" applyAlignment="1">
      <alignment vertical="top"/>
    </xf>
    <xf numFmtId="0" fontId="51" fillId="0" borderId="0" xfId="0" applyFont="1" applyFill="1" applyAlignment="1">
      <alignment vertical="top"/>
    </xf>
    <xf numFmtId="0" fontId="0" fillId="0" borderId="0" xfId="0" applyFill="1" applyAlignment="1"/>
    <xf numFmtId="0" fontId="33" fillId="0" borderId="0" xfId="0" applyFont="1" applyFill="1" applyAlignment="1">
      <alignment vertical="top"/>
    </xf>
    <xf numFmtId="0" fontId="24" fillId="0" borderId="0" xfId="0" applyFont="1" applyFill="1" applyAlignment="1">
      <alignment vertical="top"/>
    </xf>
    <xf numFmtId="0" fontId="24" fillId="0" borderId="0" xfId="0" applyFont="1" applyFill="1" applyAlignment="1">
      <alignment horizontal="center" vertical="top"/>
    </xf>
    <xf numFmtId="0" fontId="58" fillId="0" borderId="0" xfId="0" applyFont="1" applyFill="1" applyAlignment="1">
      <alignment vertical="top"/>
    </xf>
    <xf numFmtId="0" fontId="24" fillId="0" borderId="0" xfId="4" applyFont="1" applyFill="1" applyAlignment="1">
      <alignment vertical="top"/>
    </xf>
    <xf numFmtId="0" fontId="0" fillId="0" borderId="0" xfId="0" applyFill="1" applyAlignment="1">
      <alignment vertical="top" wrapText="1"/>
    </xf>
    <xf numFmtId="0" fontId="51" fillId="0" borderId="0" xfId="0" applyFont="1" applyFill="1" applyAlignment="1">
      <alignment vertical="top" wrapText="1"/>
    </xf>
    <xf numFmtId="0" fontId="22" fillId="4" borderId="8" xfId="0" applyFont="1" applyFill="1" applyBorder="1" applyAlignment="1" applyProtection="1">
      <alignment horizontal="left" vertical="center" wrapText="1"/>
    </xf>
    <xf numFmtId="0" fontId="24" fillId="5" borderId="20" xfId="0" applyFont="1" applyFill="1" applyBorder="1" applyAlignment="1" applyProtection="1">
      <alignment horizontal="center" vertical="center" wrapText="1"/>
      <protection locked="0"/>
    </xf>
    <xf numFmtId="0" fontId="24" fillId="5" borderId="27" xfId="0" applyFont="1" applyFill="1" applyBorder="1" applyAlignment="1" applyProtection="1">
      <alignment horizontal="center" vertical="center" wrapText="1"/>
      <protection locked="0"/>
    </xf>
    <xf numFmtId="0" fontId="19" fillId="2" borderId="4" xfId="0" applyFont="1" applyFill="1" applyBorder="1" applyAlignment="1" applyProtection="1">
      <alignment horizontal="left" vertical="center"/>
    </xf>
    <xf numFmtId="0" fontId="24" fillId="3" borderId="37" xfId="0" applyFont="1" applyFill="1" applyBorder="1" applyAlignment="1" applyProtection="1">
      <alignment horizontal="left" vertical="center"/>
    </xf>
    <xf numFmtId="0" fontId="32" fillId="7" borderId="4" xfId="0" applyFont="1" applyFill="1" applyBorder="1" applyAlignment="1" applyProtection="1">
      <alignment vertical="center" wrapText="1"/>
    </xf>
    <xf numFmtId="0" fontId="22" fillId="4" borderId="15" xfId="0" applyFont="1" applyFill="1" applyBorder="1" applyAlignment="1" applyProtection="1">
      <alignment horizontal="left" vertical="center" wrapText="1"/>
    </xf>
    <xf numFmtId="0" fontId="24" fillId="5" borderId="17" xfId="0" applyFont="1" applyFill="1" applyBorder="1" applyAlignment="1" applyProtection="1">
      <alignment horizontal="left" vertical="center" wrapText="1"/>
      <protection locked="0"/>
    </xf>
    <xf numFmtId="0" fontId="24" fillId="5" borderId="40" xfId="0" applyFont="1" applyFill="1" applyBorder="1" applyAlignment="1" applyProtection="1">
      <alignment horizontal="left" vertical="center" wrapText="1"/>
      <protection locked="0"/>
    </xf>
    <xf numFmtId="0" fontId="24" fillId="5" borderId="0" xfId="0" applyFont="1" applyFill="1" applyAlignment="1" applyProtection="1">
      <alignment wrapText="1"/>
    </xf>
    <xf numFmtId="0" fontId="24" fillId="5" borderId="39" xfId="0" applyFont="1" applyFill="1" applyBorder="1" applyAlignment="1" applyProtection="1">
      <alignment wrapText="1"/>
    </xf>
    <xf numFmtId="0" fontId="22" fillId="4" borderId="15" xfId="0" applyFont="1" applyFill="1" applyBorder="1" applyAlignment="1" applyProtection="1">
      <alignment vertical="center" wrapText="1"/>
    </xf>
    <xf numFmtId="0" fontId="64" fillId="5" borderId="0" xfId="0" applyFont="1" applyFill="1" applyAlignment="1" applyProtection="1">
      <alignment wrapText="1"/>
    </xf>
    <xf numFmtId="0" fontId="64" fillId="0" borderId="0" xfId="0" applyFont="1" applyAlignment="1" applyProtection="1">
      <alignment wrapText="1"/>
    </xf>
    <xf numFmtId="3" fontId="24" fillId="5" borderId="6" xfId="1" applyNumberFormat="1" applyFont="1" applyFill="1" applyBorder="1" applyAlignment="1" applyProtection="1">
      <alignment horizontal="right" vertical="center" wrapText="1"/>
      <protection locked="0"/>
    </xf>
    <xf numFmtId="3" fontId="24" fillId="13" borderId="6" xfId="1" applyNumberFormat="1" applyFont="1" applyFill="1" applyBorder="1" applyAlignment="1" applyProtection="1">
      <alignment horizontal="right" vertical="center" wrapText="1"/>
    </xf>
    <xf numFmtId="0" fontId="24" fillId="5" borderId="40" xfId="0" applyFont="1" applyFill="1" applyBorder="1" applyAlignment="1" applyProtection="1">
      <alignment horizontal="center" vertical="center" wrapText="1"/>
      <protection locked="0"/>
    </xf>
    <xf numFmtId="0" fontId="24" fillId="0" borderId="0" xfId="0" applyFont="1" applyAlignment="1" applyProtection="1">
      <alignment wrapText="1"/>
    </xf>
    <xf numFmtId="0" fontId="19" fillId="9" borderId="4" xfId="0" applyFont="1" applyFill="1" applyBorder="1" applyAlignment="1" applyProtection="1">
      <alignment horizontal="left" vertical="center"/>
    </xf>
    <xf numFmtId="0" fontId="24" fillId="10" borderId="37" xfId="0" applyFont="1" applyFill="1" applyBorder="1" applyAlignment="1" applyProtection="1">
      <alignment horizontal="left" vertical="center"/>
    </xf>
    <xf numFmtId="0" fontId="24" fillId="5" borderId="27"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0" xfId="0" applyFont="1" applyFill="1" applyBorder="1" applyAlignment="1" applyProtection="1">
      <alignment wrapText="1"/>
    </xf>
    <xf numFmtId="0" fontId="24" fillId="0" borderId="0" xfId="0" applyFont="1" applyFill="1" applyBorder="1" applyAlignment="1" applyProtection="1">
      <alignment wrapText="1"/>
    </xf>
    <xf numFmtId="3" fontId="24" fillId="10" borderId="6" xfId="0" applyNumberFormat="1" applyFont="1" applyFill="1" applyBorder="1" applyAlignment="1" applyProtection="1">
      <alignment horizontal="center" vertical="center" wrapText="1"/>
    </xf>
    <xf numFmtId="0" fontId="19" fillId="2" borderId="4" xfId="0" applyFont="1" applyFill="1" applyBorder="1" applyAlignment="1" applyProtection="1">
      <alignment horizontal="left" vertical="center"/>
      <protection locked="0"/>
    </xf>
    <xf numFmtId="0" fontId="32" fillId="7" borderId="4" xfId="0" applyFont="1" applyFill="1" applyBorder="1" applyAlignment="1" applyProtection="1">
      <alignment vertical="center" wrapText="1"/>
      <protection locked="0"/>
    </xf>
    <xf numFmtId="0" fontId="22" fillId="4" borderId="15" xfId="0" applyFont="1" applyFill="1" applyBorder="1" applyAlignment="1" applyProtection="1">
      <alignment horizontal="left" vertical="center" wrapText="1"/>
      <protection locked="0"/>
    </xf>
    <xf numFmtId="0" fontId="64" fillId="0" borderId="0" xfId="0" applyFont="1" applyAlignment="1" applyProtection="1">
      <alignment wrapText="1"/>
      <protection locked="0"/>
    </xf>
    <xf numFmtId="3" fontId="24" fillId="13" borderId="6" xfId="0" applyNumberFormat="1" applyFont="1" applyFill="1" applyBorder="1" applyAlignment="1" applyProtection="1">
      <alignment horizontal="right" vertical="center" wrapText="1"/>
      <protection locked="0"/>
    </xf>
    <xf numFmtId="3" fontId="24" fillId="5" borderId="6" xfId="1" applyNumberFormat="1" applyFont="1" applyFill="1" applyBorder="1" applyAlignment="1" applyProtection="1">
      <alignment horizontal="right" vertical="center" wrapText="1"/>
    </xf>
    <xf numFmtId="0" fontId="64" fillId="5" borderId="0" xfId="0" applyFont="1" applyFill="1" applyBorder="1" applyAlignment="1" applyProtection="1">
      <alignment wrapText="1"/>
      <protection locked="0"/>
    </xf>
    <xf numFmtId="0" fontId="32" fillId="3" borderId="12" xfId="0" applyFont="1" applyFill="1" applyBorder="1" applyAlignment="1" applyProtection="1">
      <alignment horizontal="left" vertical="center" wrapText="1"/>
    </xf>
    <xf numFmtId="0" fontId="32" fillId="7" borderId="2" xfId="0" applyFont="1" applyFill="1" applyBorder="1" applyAlignment="1" applyProtection="1">
      <alignment vertical="center" wrapText="1"/>
    </xf>
    <xf numFmtId="0" fontId="32" fillId="7" borderId="3" xfId="0" applyFont="1" applyFill="1" applyBorder="1" applyAlignment="1" applyProtection="1">
      <alignment vertical="center" wrapText="1"/>
    </xf>
    <xf numFmtId="0" fontId="22" fillId="3" borderId="23" xfId="0" applyFont="1" applyFill="1" applyBorder="1" applyAlignment="1" applyProtection="1">
      <alignment horizontal="center" vertical="center" wrapText="1"/>
    </xf>
    <xf numFmtId="0" fontId="32" fillId="5" borderId="6" xfId="0" applyFont="1" applyFill="1" applyBorder="1" applyAlignment="1" applyProtection="1">
      <alignment horizontal="center" vertical="center" wrapText="1"/>
      <protection locked="0"/>
    </xf>
    <xf numFmtId="0" fontId="24" fillId="3" borderId="6"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9" fontId="24" fillId="13" borderId="6" xfId="1" applyFont="1" applyFill="1" applyBorder="1" applyAlignment="1" applyProtection="1">
      <alignment horizontal="right" vertical="center" wrapText="1"/>
    </xf>
    <xf numFmtId="0" fontId="19" fillId="2" borderId="2" xfId="0" applyFont="1" applyFill="1" applyBorder="1" applyAlignment="1" applyProtection="1">
      <alignment horizontal="left" vertical="center"/>
    </xf>
    <xf numFmtId="0" fontId="19" fillId="2" borderId="3" xfId="0" applyFont="1" applyFill="1" applyBorder="1" applyAlignment="1" applyProtection="1">
      <alignment horizontal="left" vertical="center"/>
    </xf>
    <xf numFmtId="0" fontId="39" fillId="3" borderId="19" xfId="0" applyFont="1" applyFill="1" applyBorder="1" applyAlignment="1" applyProtection="1">
      <alignment horizontal="left" vertical="center"/>
    </xf>
    <xf numFmtId="0" fontId="24" fillId="3" borderId="5" xfId="0" applyFont="1" applyFill="1" applyBorder="1" applyAlignment="1" applyProtection="1">
      <alignment horizontal="left" vertical="center"/>
    </xf>
    <xf numFmtId="0" fontId="24" fillId="3" borderId="36" xfId="0" applyFont="1" applyFill="1" applyBorder="1" applyAlignment="1" applyProtection="1">
      <alignment horizontal="left" vertical="center"/>
    </xf>
    <xf numFmtId="0" fontId="24" fillId="3" borderId="28" xfId="0" applyFont="1" applyFill="1" applyBorder="1" applyAlignment="1" applyProtection="1">
      <alignment horizontal="left" vertical="center"/>
    </xf>
    <xf numFmtId="0" fontId="24" fillId="5" borderId="31" xfId="0" applyFont="1" applyFill="1" applyBorder="1" applyAlignment="1" applyProtection="1">
      <alignment wrapText="1"/>
    </xf>
    <xf numFmtId="0" fontId="22" fillId="4" borderId="8" xfId="0" applyFont="1" applyFill="1" applyBorder="1" applyAlignment="1" applyProtection="1">
      <alignment vertical="center" wrapText="1"/>
    </xf>
    <xf numFmtId="9" fontId="24" fillId="23" borderId="6" xfId="1" applyFont="1" applyFill="1" applyBorder="1" applyAlignment="1" applyProtection="1">
      <alignment horizontal="right" vertical="center" wrapText="1"/>
    </xf>
    <xf numFmtId="0" fontId="24" fillId="13" borderId="7" xfId="0" applyFont="1" applyFill="1" applyBorder="1" applyAlignment="1" applyProtection="1">
      <alignment horizontal="left" vertical="center"/>
    </xf>
    <xf numFmtId="0" fontId="39" fillId="10" borderId="45" xfId="0" applyFont="1" applyFill="1" applyBorder="1" applyAlignment="1" applyProtection="1">
      <alignment horizontal="left" vertical="center"/>
    </xf>
    <xf numFmtId="0" fontId="24" fillId="10" borderId="34" xfId="0" applyFont="1" applyFill="1" applyBorder="1" applyAlignment="1" applyProtection="1">
      <alignment horizontal="left" vertical="center"/>
    </xf>
    <xf numFmtId="0" fontId="24" fillId="10" borderId="35" xfId="0" applyFont="1" applyFill="1" applyBorder="1" applyAlignment="1" applyProtection="1">
      <alignment horizontal="left" vertical="center"/>
    </xf>
    <xf numFmtId="0" fontId="39" fillId="3" borderId="25" xfId="0" applyFont="1" applyFill="1" applyBorder="1" applyAlignment="1" applyProtection="1">
      <alignment horizontal="left" vertical="center"/>
    </xf>
    <xf numFmtId="0" fontId="24" fillId="3" borderId="35" xfId="0" applyFont="1" applyFill="1" applyBorder="1" applyAlignment="1" applyProtection="1">
      <alignment horizontal="left" vertical="center"/>
    </xf>
    <xf numFmtId="0" fontId="32" fillId="7" borderId="2" xfId="0" applyFont="1" applyFill="1" applyBorder="1" applyAlignment="1" applyProtection="1">
      <alignment vertical="center" wrapText="1"/>
      <protection locked="0"/>
    </xf>
    <xf numFmtId="0" fontId="32" fillId="7" borderId="3" xfId="0" applyFont="1" applyFill="1" applyBorder="1" applyAlignment="1" applyProtection="1">
      <alignment vertical="center" wrapText="1"/>
      <protection locked="0"/>
    </xf>
    <xf numFmtId="0" fontId="22" fillId="4" borderId="8" xfId="0" applyFont="1" applyFill="1" applyBorder="1" applyAlignment="1" applyProtection="1">
      <alignment horizontal="left" vertical="center" wrapText="1"/>
      <protection locked="0"/>
    </xf>
    <xf numFmtId="0" fontId="24" fillId="3" borderId="6" xfId="0" applyFont="1" applyFill="1" applyBorder="1" applyAlignment="1" applyProtection="1">
      <alignment horizontal="center" vertical="center" wrapText="1"/>
      <protection locked="0"/>
    </xf>
    <xf numFmtId="0" fontId="24" fillId="3" borderId="9" xfId="0" applyFont="1" applyFill="1" applyBorder="1" applyAlignment="1" applyProtection="1">
      <alignment horizontal="center" vertical="center" wrapText="1"/>
      <protection locked="0"/>
    </xf>
    <xf numFmtId="0" fontId="24" fillId="5" borderId="44" xfId="0" applyFont="1" applyFill="1" applyBorder="1" applyAlignment="1" applyProtection="1">
      <alignment horizontal="left" vertical="center" wrapText="1"/>
    </xf>
    <xf numFmtId="0" fontId="0" fillId="5" borderId="0" xfId="0" applyFont="1" applyFill="1" applyAlignment="1" applyProtection="1">
      <alignment wrapText="1"/>
    </xf>
    <xf numFmtId="0" fontId="31" fillId="3" borderId="45" xfId="0" applyFont="1" applyFill="1" applyBorder="1" applyAlignment="1" applyProtection="1">
      <alignment horizontal="left" vertical="center"/>
    </xf>
    <xf numFmtId="0" fontId="24" fillId="5" borderId="39"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center" vertical="center" wrapText="1"/>
      <protection locked="0"/>
    </xf>
    <xf numFmtId="9" fontId="24" fillId="5" borderId="0" xfId="1" applyFont="1" applyFill="1" applyBorder="1" applyAlignment="1" applyProtection="1">
      <alignment horizontal="right" vertical="center" wrapText="1"/>
    </xf>
    <xf numFmtId="0" fontId="24" fillId="5" borderId="21" xfId="0" applyFont="1" applyFill="1" applyBorder="1" applyAlignment="1" applyProtection="1">
      <alignment horizontal="left" vertical="center" wrapText="1"/>
    </xf>
    <xf numFmtId="9" fontId="24" fillId="5" borderId="6" xfId="0" applyNumberFormat="1" applyFont="1" applyFill="1" applyBorder="1" applyAlignment="1" applyProtection="1">
      <alignment vertical="center" wrapText="1"/>
      <protection locked="0"/>
    </xf>
    <xf numFmtId="10" fontId="24" fillId="5" borderId="6" xfId="0" applyNumberFormat="1" applyFont="1" applyFill="1" applyBorder="1" applyAlignment="1" applyProtection="1">
      <alignment vertical="center" wrapText="1"/>
      <protection locked="0"/>
    </xf>
    <xf numFmtId="0" fontId="24" fillId="5" borderId="27" xfId="0" applyFont="1" applyFill="1" applyBorder="1" applyAlignment="1" applyProtection="1">
      <alignment horizontal="left" vertical="center" wrapText="1"/>
      <protection locked="0"/>
    </xf>
    <xf numFmtId="0" fontId="24" fillId="5" borderId="27" xfId="0" applyFont="1" applyFill="1" applyBorder="1" applyAlignment="1" applyProtection="1">
      <alignment horizontal="center" vertical="center" wrapText="1"/>
      <protection locked="0"/>
    </xf>
    <xf numFmtId="4" fontId="24" fillId="0" borderId="7" xfId="0" applyNumberFormat="1" applyFont="1" applyBorder="1" applyAlignment="1" applyProtection="1">
      <alignment vertical="center" wrapText="1"/>
    </xf>
    <xf numFmtId="4" fontId="24" fillId="0" borderId="8" xfId="0" applyNumberFormat="1" applyFont="1" applyBorder="1" applyAlignment="1" applyProtection="1">
      <alignment vertical="center" wrapText="1"/>
    </xf>
    <xf numFmtId="4" fontId="24" fillId="0" borderId="9" xfId="0" applyNumberFormat="1" applyFont="1" applyBorder="1" applyAlignment="1" applyProtection="1">
      <alignment vertical="center" wrapText="1"/>
    </xf>
    <xf numFmtId="0" fontId="24" fillId="0" borderId="7"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24" fillId="0" borderId="9" xfId="0" applyFont="1" applyBorder="1" applyAlignment="1" applyProtection="1">
      <alignment horizontal="left" vertical="center" wrapText="1"/>
    </xf>
    <xf numFmtId="0" fontId="24" fillId="0" borderId="7" xfId="0" applyFont="1" applyFill="1" applyBorder="1" applyAlignment="1" applyProtection="1">
      <alignment horizontal="left" vertical="center" wrapText="1"/>
    </xf>
    <xf numFmtId="0" fontId="24" fillId="0" borderId="8" xfId="0" applyFont="1" applyFill="1" applyBorder="1" applyAlignment="1" applyProtection="1">
      <alignment horizontal="left" vertical="center" wrapText="1"/>
    </xf>
    <xf numFmtId="0" fontId="24" fillId="0" borderId="9" xfId="0" applyFont="1" applyFill="1" applyBorder="1" applyAlignment="1" applyProtection="1">
      <alignment horizontal="left" vertical="center" wrapText="1"/>
    </xf>
    <xf numFmtId="0" fontId="22" fillId="3" borderId="7" xfId="0" applyFont="1" applyFill="1" applyBorder="1" applyAlignment="1" applyProtection="1">
      <alignment horizontal="left" vertical="center" wrapText="1"/>
    </xf>
    <xf numFmtId="0" fontId="22" fillId="3" borderId="8" xfId="0" applyFont="1" applyFill="1" applyBorder="1" applyAlignment="1" applyProtection="1">
      <alignment horizontal="left" vertical="center" wrapText="1"/>
    </xf>
    <xf numFmtId="4" fontId="24" fillId="0" borderId="7" xfId="0" applyNumberFormat="1" applyFont="1" applyFill="1" applyBorder="1" applyAlignment="1" applyProtection="1">
      <alignment vertical="center" wrapText="1"/>
    </xf>
    <xf numFmtId="4" fontId="24" fillId="0" borderId="8" xfId="0" applyNumberFormat="1" applyFont="1" applyFill="1" applyBorder="1" applyAlignment="1" applyProtection="1">
      <alignment vertical="center" wrapText="1"/>
    </xf>
    <xf numFmtId="4" fontId="24" fillId="0" borderId="9" xfId="0" applyNumberFormat="1" applyFont="1" applyFill="1" applyBorder="1" applyAlignment="1" applyProtection="1">
      <alignment vertical="center" wrapText="1"/>
    </xf>
    <xf numFmtId="0" fontId="24" fillId="3" borderId="46" xfId="0" applyFont="1" applyFill="1" applyBorder="1" applyAlignment="1" applyProtection="1">
      <alignment horizontal="left" vertical="center" wrapText="1"/>
    </xf>
    <xf numFmtId="0" fontId="24" fillId="3" borderId="29" xfId="0" applyFont="1" applyFill="1" applyBorder="1" applyAlignment="1" applyProtection="1">
      <alignment horizontal="left" vertical="center" wrapText="1"/>
    </xf>
    <xf numFmtId="0" fontId="24" fillId="3" borderId="22" xfId="0" applyFont="1" applyFill="1" applyBorder="1" applyAlignment="1" applyProtection="1">
      <alignment horizontal="left" vertical="center" wrapText="1"/>
    </xf>
    <xf numFmtId="0" fontId="39" fillId="6" borderId="2" xfId="0" applyFont="1" applyFill="1" applyBorder="1" applyAlignment="1" applyProtection="1">
      <alignment horizontal="left" vertical="center" wrapText="1"/>
    </xf>
    <xf numFmtId="0" fontId="39" fillId="6" borderId="3" xfId="0" applyFont="1" applyFill="1" applyBorder="1" applyAlignment="1" applyProtection="1">
      <alignment horizontal="left" vertical="center" wrapText="1"/>
    </xf>
    <xf numFmtId="0" fontId="39" fillId="6" borderId="4" xfId="0" applyFont="1" applyFill="1" applyBorder="1" applyAlignment="1" applyProtection="1">
      <alignment horizontal="left" vertical="center" wrapText="1"/>
    </xf>
    <xf numFmtId="0" fontId="24" fillId="3" borderId="0" xfId="0" applyFont="1" applyFill="1" applyBorder="1" applyAlignment="1" applyProtection="1">
      <alignment horizontal="left" vertical="center" wrapText="1"/>
    </xf>
    <xf numFmtId="0" fontId="24" fillId="3" borderId="1" xfId="0" applyFont="1" applyFill="1" applyBorder="1" applyAlignment="1" applyProtection="1">
      <alignment horizontal="left" vertical="center" wrapText="1"/>
    </xf>
    <xf numFmtId="0" fontId="24" fillId="3" borderId="47"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22" fillId="4" borderId="9" xfId="0" applyFont="1" applyFill="1" applyBorder="1" applyAlignment="1" applyProtection="1">
      <alignment horizontal="left" vertical="center" wrapText="1"/>
    </xf>
    <xf numFmtId="0" fontId="24" fillId="3" borderId="7" xfId="0" applyFont="1" applyFill="1" applyBorder="1" applyAlignment="1" applyProtection="1">
      <alignment horizontal="left" vertical="center" wrapText="1"/>
    </xf>
    <xf numFmtId="0" fontId="24" fillId="3" borderId="8" xfId="0" applyFont="1" applyFill="1" applyBorder="1" applyAlignment="1" applyProtection="1">
      <alignment horizontal="left" vertical="center" wrapText="1"/>
    </xf>
    <xf numFmtId="0" fontId="24" fillId="3" borderId="9" xfId="0" applyFont="1" applyFill="1" applyBorder="1" applyAlignment="1" applyProtection="1">
      <alignment horizontal="left" vertical="center" wrapText="1"/>
    </xf>
    <xf numFmtId="4" fontId="22" fillId="5" borderId="21" xfId="0" applyNumberFormat="1" applyFont="1" applyFill="1" applyBorder="1" applyAlignment="1" applyProtection="1">
      <alignment horizontal="left" vertical="center" wrapText="1"/>
    </xf>
    <xf numFmtId="4" fontId="22" fillId="5" borderId="29" xfId="0" applyNumberFormat="1" applyFont="1" applyFill="1" applyBorder="1" applyAlignment="1" applyProtection="1">
      <alignment horizontal="left" vertical="center" wrapText="1"/>
    </xf>
    <xf numFmtId="4" fontId="22" fillId="5" borderId="31" xfId="0" applyNumberFormat="1" applyFont="1" applyFill="1" applyBorder="1" applyAlignment="1" applyProtection="1">
      <alignment horizontal="left" vertical="center" wrapText="1"/>
    </xf>
    <xf numFmtId="4" fontId="22" fillId="5" borderId="0" xfId="0" applyNumberFormat="1" applyFont="1" applyFill="1" applyBorder="1" applyAlignment="1" applyProtection="1">
      <alignment horizontal="left" vertical="center" wrapText="1"/>
    </xf>
    <xf numFmtId="0" fontId="26" fillId="5" borderId="2" xfId="0" applyFont="1" applyFill="1" applyBorder="1" applyAlignment="1" applyProtection="1">
      <alignment horizontal="center" vertical="center" wrapText="1"/>
      <protection locked="0"/>
    </xf>
    <xf numFmtId="0" fontId="26" fillId="5" borderId="3" xfId="0" applyFont="1" applyFill="1" applyBorder="1" applyAlignment="1" applyProtection="1">
      <alignment horizontal="center" vertical="center" wrapText="1"/>
      <protection locked="0"/>
    </xf>
    <xf numFmtId="0" fontId="26" fillId="5" borderId="4" xfId="0" applyFont="1" applyFill="1" applyBorder="1" applyAlignment="1" applyProtection="1">
      <alignment horizontal="center" vertical="center" wrapText="1"/>
      <protection locked="0"/>
    </xf>
    <xf numFmtId="0" fontId="35" fillId="0" borderId="1" xfId="0" applyFont="1" applyBorder="1" applyAlignment="1" applyProtection="1">
      <alignment horizontal="center" vertical="center" wrapText="1"/>
    </xf>
    <xf numFmtId="0" fontId="31" fillId="6" borderId="2" xfId="0" applyFont="1" applyFill="1" applyBorder="1" applyAlignment="1" applyProtection="1">
      <alignment horizontal="left" vertical="center" wrapText="1"/>
    </xf>
    <xf numFmtId="0" fontId="31" fillId="6" borderId="3" xfId="0" applyFont="1" applyFill="1" applyBorder="1" applyAlignment="1" applyProtection="1">
      <alignment horizontal="left" vertical="center" wrapText="1"/>
    </xf>
    <xf numFmtId="0" fontId="31" fillId="6" borderId="4" xfId="0" applyFont="1" applyFill="1" applyBorder="1" applyAlignment="1" applyProtection="1">
      <alignment horizontal="left" vertical="center" wrapText="1"/>
    </xf>
    <xf numFmtId="0" fontId="24" fillId="3" borderId="0" xfId="0" applyFont="1" applyFill="1" applyBorder="1" applyAlignment="1" applyProtection="1">
      <alignment vertical="center" wrapText="1"/>
    </xf>
    <xf numFmtId="0" fontId="25" fillId="0" borderId="21" xfId="0" applyFont="1" applyFill="1" applyBorder="1" applyAlignment="1" applyProtection="1">
      <alignment horizontal="center" vertical="center" wrapText="1"/>
    </xf>
    <xf numFmtId="0" fontId="25" fillId="0" borderId="31" xfId="0" applyFont="1" applyFill="1" applyBorder="1" applyAlignment="1" applyProtection="1">
      <alignment horizontal="center" vertical="center" wrapText="1"/>
    </xf>
    <xf numFmtId="0" fontId="24" fillId="5" borderId="7" xfId="0" applyFont="1" applyFill="1" applyBorder="1" applyAlignment="1" applyProtection="1">
      <alignment horizontal="left" vertical="center" wrapText="1"/>
    </xf>
    <xf numFmtId="0" fontId="24" fillId="5" borderId="8" xfId="0" applyFont="1" applyFill="1" applyBorder="1" applyAlignment="1" applyProtection="1">
      <alignment horizontal="left" vertical="center" wrapText="1"/>
    </xf>
    <xf numFmtId="0" fontId="24" fillId="10" borderId="34" xfId="0" applyFont="1" applyFill="1" applyBorder="1" applyAlignment="1" applyProtection="1">
      <alignment horizontal="left" vertical="center" wrapText="1"/>
    </xf>
    <xf numFmtId="0" fontId="24" fillId="10" borderId="35" xfId="0" applyFont="1" applyFill="1" applyBorder="1" applyAlignment="1" applyProtection="1">
      <alignment horizontal="left" vertical="center" wrapText="1"/>
    </xf>
    <xf numFmtId="0" fontId="39" fillId="10" borderId="7" xfId="0" applyFont="1" applyFill="1" applyBorder="1" applyAlignment="1" applyProtection="1">
      <alignment horizontal="left" vertical="center" wrapText="1"/>
    </xf>
    <xf numFmtId="0" fontId="22" fillId="10" borderId="8" xfId="0" applyFont="1" applyFill="1" applyBorder="1" applyAlignment="1" applyProtection="1">
      <alignment horizontal="left" vertical="center" wrapText="1"/>
    </xf>
    <xf numFmtId="0" fontId="49" fillId="0" borderId="7" xfId="3" applyFill="1" applyBorder="1" applyAlignment="1" applyProtection="1">
      <alignment horizontal="left" vertical="center" wrapText="1"/>
    </xf>
    <xf numFmtId="0" fontId="49" fillId="0" borderId="8" xfId="3" applyFill="1" applyBorder="1" applyAlignment="1" applyProtection="1">
      <alignment horizontal="left" vertical="center" wrapText="1"/>
    </xf>
    <xf numFmtId="0" fontId="49" fillId="0" borderId="9" xfId="3" applyFill="1" applyBorder="1" applyAlignment="1" applyProtection="1">
      <alignment horizontal="left" vertical="center" wrapText="1"/>
    </xf>
    <xf numFmtId="0" fontId="24" fillId="0" borderId="6" xfId="0" applyFont="1" applyBorder="1" applyAlignment="1" applyProtection="1">
      <alignment horizontal="left" vertical="center" wrapText="1"/>
    </xf>
    <xf numFmtId="0" fontId="24" fillId="3" borderId="6" xfId="0" applyFont="1" applyFill="1" applyBorder="1" applyAlignment="1" applyProtection="1">
      <alignment horizontal="left" vertical="top" wrapText="1"/>
    </xf>
    <xf numFmtId="0" fontId="24" fillId="3" borderId="7" xfId="0" applyFont="1" applyFill="1" applyBorder="1" applyAlignment="1" applyProtection="1">
      <alignment horizontal="left" vertical="top" wrapText="1"/>
    </xf>
    <xf numFmtId="0" fontId="24" fillId="5" borderId="6" xfId="0" applyFont="1" applyFill="1" applyBorder="1" applyAlignment="1" applyProtection="1">
      <alignment horizontal="left" vertical="center" wrapText="1"/>
    </xf>
    <xf numFmtId="0" fontId="24" fillId="0" borderId="6" xfId="0" applyFont="1" applyFill="1" applyBorder="1" applyAlignment="1" applyProtection="1">
      <alignment horizontal="left" vertical="center" wrapText="1"/>
    </xf>
    <xf numFmtId="0" fontId="24" fillId="5" borderId="0" xfId="0" applyFont="1" applyFill="1" applyAlignment="1">
      <alignment horizontal="left" vertical="top" wrapText="1"/>
    </xf>
    <xf numFmtId="0" fontId="24" fillId="3" borderId="26" xfId="0" applyFont="1" applyFill="1" applyBorder="1" applyAlignment="1" applyProtection="1">
      <alignment horizontal="left" vertical="center" wrapText="1"/>
    </xf>
    <xf numFmtId="0" fontId="24" fillId="3" borderId="41" xfId="0" applyFont="1" applyFill="1" applyBorder="1" applyAlignment="1" applyProtection="1">
      <alignment horizontal="left" vertical="center" wrapText="1"/>
    </xf>
    <xf numFmtId="0" fontId="24" fillId="5" borderId="27"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3" borderId="19" xfId="0" applyFont="1" applyFill="1" applyBorder="1" applyAlignment="1" applyProtection="1">
      <alignment horizontal="left" vertical="center" wrapText="1"/>
    </xf>
    <xf numFmtId="0" fontId="24" fillId="5" borderId="7" xfId="0" applyFont="1" applyFill="1" applyBorder="1" applyAlignment="1" applyProtection="1">
      <alignment horizontal="left" vertical="center" wrapText="1"/>
      <protection locked="0"/>
    </xf>
    <xf numFmtId="0" fontId="24" fillId="5" borderId="8"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0" fontId="24" fillId="13" borderId="7" xfId="0" applyFont="1" applyFill="1" applyBorder="1" applyAlignment="1" applyProtection="1">
      <alignment horizontal="left" vertical="center" wrapText="1"/>
    </xf>
    <xf numFmtId="0" fontId="24" fillId="13" borderId="8" xfId="0" applyFont="1" applyFill="1" applyBorder="1" applyAlignment="1" applyProtection="1">
      <alignment horizontal="left" vertical="center" wrapText="1"/>
    </xf>
    <xf numFmtId="0" fontId="24" fillId="13" borderId="15" xfId="0" applyFont="1" applyFill="1" applyBorder="1" applyAlignment="1" applyProtection="1">
      <alignment horizontal="left" vertical="center" wrapText="1"/>
    </xf>
    <xf numFmtId="0" fontId="24" fillId="5" borderId="7" xfId="0" applyFont="1" applyFill="1" applyBorder="1" applyAlignment="1" applyProtection="1">
      <alignment vertical="center" wrapText="1"/>
      <protection locked="0"/>
    </xf>
    <xf numFmtId="0" fontId="24" fillId="5" borderId="8" xfId="0" applyFont="1" applyFill="1" applyBorder="1" applyAlignment="1" applyProtection="1">
      <alignment vertical="center" wrapText="1"/>
      <protection locked="0"/>
    </xf>
    <xf numFmtId="0" fontId="24" fillId="5" borderId="15" xfId="0" applyFont="1" applyFill="1" applyBorder="1" applyAlignment="1" applyProtection="1">
      <alignment vertical="center" wrapText="1"/>
      <protection locked="0"/>
    </xf>
    <xf numFmtId="0" fontId="32" fillId="5" borderId="7" xfId="0" applyFont="1" applyFill="1" applyBorder="1" applyAlignment="1" applyProtection="1">
      <alignment horizontal="left" vertical="center" wrapText="1"/>
      <protection locked="0"/>
    </xf>
    <xf numFmtId="0" fontId="32" fillId="5" borderId="15" xfId="0" applyFont="1" applyFill="1" applyBorder="1" applyAlignment="1" applyProtection="1">
      <alignment horizontal="left" vertical="center" wrapText="1"/>
      <protection locked="0"/>
    </xf>
    <xf numFmtId="0" fontId="32" fillId="5" borderId="18" xfId="0" applyFont="1" applyFill="1" applyBorder="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center" vertical="center" wrapText="1"/>
    </xf>
    <xf numFmtId="0" fontId="22" fillId="3" borderId="22" xfId="0" applyFont="1" applyFill="1" applyBorder="1" applyAlignment="1" applyProtection="1">
      <alignment horizontal="center" vertical="center" wrapText="1"/>
    </xf>
    <xf numFmtId="0" fontId="22" fillId="3" borderId="25" xfId="0" applyFont="1" applyFill="1" applyBorder="1" applyAlignment="1" applyProtection="1">
      <alignment horizontal="center" vertical="center" wrapText="1"/>
    </xf>
    <xf numFmtId="0" fontId="22" fillId="3" borderId="10" xfId="0" applyFont="1" applyFill="1" applyBorder="1" applyAlignment="1" applyProtection="1">
      <alignment horizontal="center" vertical="center" wrapText="1"/>
    </xf>
    <xf numFmtId="0" fontId="22" fillId="3" borderId="24" xfId="0" applyFont="1" applyFill="1" applyBorder="1" applyAlignment="1" applyProtection="1">
      <alignment horizontal="center" vertical="center" wrapText="1"/>
    </xf>
    <xf numFmtId="0" fontId="22" fillId="3" borderId="20" xfId="0" applyFont="1" applyFill="1" applyBorder="1" applyAlignment="1" applyProtection="1">
      <alignment horizontal="center" vertical="center" wrapText="1"/>
    </xf>
    <xf numFmtId="0" fontId="18" fillId="0" borderId="0" xfId="0" applyFont="1" applyAlignment="1" applyProtection="1">
      <alignment horizontal="left" vertical="center" wrapText="1"/>
    </xf>
    <xf numFmtId="0" fontId="22" fillId="5" borderId="30" xfId="0" applyFont="1" applyFill="1" applyBorder="1" applyAlignment="1" applyProtection="1">
      <alignment horizontal="left" vertical="center" wrapText="1"/>
    </xf>
    <xf numFmtId="0" fontId="22" fillId="5" borderId="32" xfId="0" applyFont="1" applyFill="1" applyBorder="1" applyAlignment="1" applyProtection="1">
      <alignment horizontal="left" vertical="center" wrapText="1"/>
    </xf>
    <xf numFmtId="0" fontId="22" fillId="5" borderId="33" xfId="0" applyFont="1" applyFill="1" applyBorder="1" applyAlignment="1" applyProtection="1">
      <alignment horizontal="left" vertical="center" wrapText="1"/>
    </xf>
    <xf numFmtId="0" fontId="29" fillId="0" borderId="2"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29" fillId="0" borderId="4" xfId="0" applyFont="1" applyFill="1" applyBorder="1" applyAlignment="1" applyProtection="1">
      <alignment horizontal="center" vertical="center" wrapText="1"/>
    </xf>
    <xf numFmtId="0" fontId="25" fillId="0" borderId="49" xfId="0" applyFont="1" applyFill="1" applyBorder="1" applyAlignment="1" applyProtection="1">
      <alignment horizontal="center" vertical="center" wrapText="1"/>
    </xf>
    <xf numFmtId="0" fontId="25" fillId="0" borderId="39" xfId="0" applyFont="1" applyFill="1" applyBorder="1" applyAlignment="1" applyProtection="1">
      <alignment horizontal="center" vertical="center" wrapText="1"/>
    </xf>
    <xf numFmtId="0" fontId="25" fillId="0" borderId="44" xfId="0" applyFont="1" applyFill="1" applyBorder="1" applyAlignment="1" applyProtection="1">
      <alignment horizontal="center" vertical="center" wrapText="1"/>
    </xf>
    <xf numFmtId="0" fontId="25" fillId="0" borderId="50" xfId="0" applyFont="1" applyFill="1" applyBorder="1" applyAlignment="1" applyProtection="1">
      <alignment horizontal="center" vertical="center" wrapText="1"/>
    </xf>
    <xf numFmtId="0" fontId="24" fillId="5" borderId="27"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2" xfId="0" applyFont="1" applyFill="1" applyBorder="1" applyAlignment="1" applyProtection="1">
      <alignment horizontal="left" vertical="center" wrapText="1"/>
    </xf>
    <xf numFmtId="0" fontId="24" fillId="5" borderId="3" xfId="0" applyFont="1" applyFill="1" applyBorder="1" applyAlignment="1" applyProtection="1">
      <alignment horizontal="left" vertical="center" wrapText="1"/>
    </xf>
    <xf numFmtId="0" fontId="24" fillId="5" borderId="4" xfId="0" applyFont="1" applyFill="1" applyBorder="1" applyAlignment="1" applyProtection="1">
      <alignment horizontal="left" vertical="center" wrapText="1"/>
    </xf>
    <xf numFmtId="0" fontId="34" fillId="0" borderId="28" xfId="0" applyFont="1" applyBorder="1" applyAlignment="1" applyProtection="1">
      <alignment horizontal="left" vertical="center" wrapText="1"/>
    </xf>
    <xf numFmtId="0" fontId="34" fillId="0" borderId="8" xfId="0" applyFont="1" applyBorder="1" applyAlignment="1" applyProtection="1">
      <alignment horizontal="left" vertical="center" wrapText="1"/>
    </xf>
    <xf numFmtId="0" fontId="34" fillId="0" borderId="38" xfId="0" applyFont="1" applyBorder="1" applyAlignment="1" applyProtection="1">
      <alignment horizontal="left" vertical="center" wrapText="1"/>
    </xf>
    <xf numFmtId="0" fontId="0" fillId="0" borderId="0" xfId="0" applyFont="1" applyAlignment="1" applyProtection="1">
      <alignment horizontal="left" vertical="center" wrapText="1"/>
    </xf>
    <xf numFmtId="0" fontId="24" fillId="5" borderId="7" xfId="0" applyFont="1" applyFill="1" applyBorder="1" applyAlignment="1" applyProtection="1">
      <alignment horizontal="left" vertical="center"/>
      <protection locked="0"/>
    </xf>
    <xf numFmtId="0" fontId="24" fillId="5" borderId="8" xfId="0" applyFont="1" applyFill="1" applyBorder="1" applyAlignment="1" applyProtection="1">
      <alignment horizontal="left" vertical="center"/>
      <protection locked="0"/>
    </xf>
    <xf numFmtId="0" fontId="24" fillId="5" borderId="15" xfId="0" applyFont="1" applyFill="1" applyBorder="1" applyAlignment="1" applyProtection="1">
      <alignment horizontal="left" vertical="center"/>
      <protection locked="0"/>
    </xf>
    <xf numFmtId="0" fontId="24" fillId="0" borderId="2" xfId="0" applyFont="1" applyBorder="1" applyAlignment="1" applyProtection="1">
      <alignment horizontal="left" vertical="center" wrapText="1"/>
    </xf>
    <xf numFmtId="0" fontId="24" fillId="0" borderId="3" xfId="0" applyFont="1" applyBorder="1" applyAlignment="1" applyProtection="1">
      <alignment horizontal="left" vertical="center" wrapText="1"/>
    </xf>
    <xf numFmtId="0" fontId="24" fillId="0" borderId="4" xfId="0" applyFont="1" applyBorder="1" applyAlignment="1" applyProtection="1">
      <alignment horizontal="left" vertical="center" wrapText="1"/>
    </xf>
    <xf numFmtId="0" fontId="22" fillId="13" borderId="7" xfId="0" applyFont="1" applyFill="1" applyBorder="1" applyAlignment="1" applyProtection="1">
      <alignment horizontal="left" vertical="center"/>
    </xf>
    <xf numFmtId="0" fontId="22" fillId="13" borderId="8" xfId="0" applyFont="1" applyFill="1" applyBorder="1" applyAlignment="1" applyProtection="1">
      <alignment horizontal="left" vertical="center"/>
    </xf>
    <xf numFmtId="0" fontId="22" fillId="13" borderId="15" xfId="0" applyFont="1" applyFill="1" applyBorder="1" applyAlignment="1" applyProtection="1">
      <alignment horizontal="left" vertical="center"/>
    </xf>
    <xf numFmtId="0" fontId="24" fillId="12" borderId="26" xfId="0" applyFont="1" applyFill="1" applyBorder="1" applyAlignment="1" applyProtection="1">
      <alignment horizontal="left" vertical="center" wrapText="1"/>
    </xf>
    <xf numFmtId="0" fontId="24" fillId="12" borderId="19" xfId="0" applyFont="1" applyFill="1" applyBorder="1" applyAlignment="1" applyProtection="1">
      <alignment horizontal="left" vertical="center" wrapText="1"/>
    </xf>
    <xf numFmtId="0" fontId="24" fillId="10" borderId="26" xfId="0" applyFont="1" applyFill="1" applyBorder="1" applyAlignment="1" applyProtection="1">
      <alignment horizontal="left" vertical="center" wrapText="1"/>
    </xf>
    <xf numFmtId="0" fontId="24" fillId="10" borderId="19" xfId="0" applyFont="1" applyFill="1" applyBorder="1" applyAlignment="1" applyProtection="1">
      <alignment horizontal="left" vertical="center" wrapText="1"/>
    </xf>
    <xf numFmtId="0" fontId="24" fillId="5" borderId="44" xfId="0" applyFont="1" applyFill="1" applyBorder="1" applyAlignment="1" applyProtection="1">
      <alignment horizontal="left" vertical="center" wrapText="1"/>
    </xf>
    <xf numFmtId="0" fontId="24" fillId="5" borderId="11" xfId="0" applyFont="1" applyFill="1" applyBorder="1" applyAlignment="1" applyProtection="1">
      <alignment horizontal="left" vertical="center" wrapText="1"/>
    </xf>
    <xf numFmtId="0" fontId="24" fillId="5" borderId="13" xfId="0" applyFont="1" applyFill="1" applyBorder="1" applyAlignment="1" applyProtection="1">
      <alignment horizontal="left" vertical="center" wrapText="1"/>
    </xf>
    <xf numFmtId="0" fontId="24" fillId="12" borderId="42" xfId="0" applyFont="1" applyFill="1" applyBorder="1" applyAlignment="1" applyProtection="1">
      <alignment horizontal="left" vertical="center" wrapText="1"/>
    </xf>
    <xf numFmtId="0" fontId="24" fillId="5" borderId="43" xfId="0" applyFont="1" applyFill="1" applyBorder="1" applyAlignment="1" applyProtection="1">
      <alignment horizontal="center" vertical="center" wrapText="1"/>
      <protection locked="0"/>
    </xf>
    <xf numFmtId="0" fontId="24" fillId="3" borderId="42" xfId="0" applyFont="1" applyFill="1" applyBorder="1" applyAlignment="1" applyProtection="1">
      <alignment horizontal="left" vertical="center" wrapText="1"/>
    </xf>
    <xf numFmtId="0" fontId="24" fillId="0" borderId="7" xfId="0" applyFont="1" applyFill="1" applyBorder="1" applyAlignment="1" applyProtection="1">
      <alignment horizontal="left" vertical="center" wrapText="1"/>
      <protection locked="0"/>
    </xf>
    <xf numFmtId="0" fontId="24" fillId="0" borderId="8"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22" fillId="3" borderId="21" xfId="0" applyFont="1" applyFill="1" applyBorder="1" applyAlignment="1" applyProtection="1">
      <alignment horizontal="center" vertical="center" wrapText="1"/>
      <protection locked="0"/>
    </xf>
    <xf numFmtId="0" fontId="22" fillId="3" borderId="22" xfId="0" applyFont="1" applyFill="1" applyBorder="1" applyAlignment="1" applyProtection="1">
      <alignment horizontal="center" vertical="center" wrapText="1"/>
      <protection locked="0"/>
    </xf>
    <xf numFmtId="0" fontId="22" fillId="3" borderId="25" xfId="0" applyFont="1" applyFill="1" applyBorder="1" applyAlignment="1" applyProtection="1">
      <alignment horizontal="center" vertical="center" wrapText="1"/>
      <protection locked="0"/>
    </xf>
    <xf numFmtId="0" fontId="22" fillId="3" borderId="10" xfId="0" applyFont="1" applyFill="1" applyBorder="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22" fillId="5" borderId="30" xfId="0" applyFont="1" applyFill="1" applyBorder="1" applyAlignment="1">
      <alignment horizontal="left" vertical="center" wrapText="1"/>
    </xf>
    <xf numFmtId="0" fontId="22" fillId="5" borderId="32" xfId="0" applyFont="1" applyFill="1" applyBorder="1" applyAlignment="1">
      <alignment horizontal="left" vertical="center" wrapText="1"/>
    </xf>
    <xf numFmtId="0" fontId="22" fillId="5" borderId="33" xfId="0" applyFont="1" applyFill="1" applyBorder="1" applyAlignment="1">
      <alignment horizontal="left" vertical="center" wrapText="1"/>
    </xf>
    <xf numFmtId="0" fontId="45" fillId="3" borderId="2" xfId="0" applyFont="1" applyFill="1" applyBorder="1" applyAlignment="1" applyProtection="1">
      <alignment horizontal="left" vertical="center" wrapText="1"/>
      <protection locked="0"/>
    </xf>
    <xf numFmtId="0" fontId="45" fillId="3" borderId="3" xfId="0" applyFont="1" applyFill="1" applyBorder="1" applyAlignment="1" applyProtection="1">
      <alignment horizontal="left" vertical="center" wrapText="1"/>
      <protection locked="0"/>
    </xf>
    <xf numFmtId="0" fontId="45" fillId="3" borderId="4" xfId="0" applyFont="1" applyFill="1" applyBorder="1" applyAlignment="1" applyProtection="1">
      <alignment horizontal="left" vertical="center" wrapText="1"/>
      <protection locked="0"/>
    </xf>
  </cellXfs>
  <cellStyles count="5">
    <cellStyle name="Hipervínculo" xfId="3" builtinId="8"/>
    <cellStyle name="Millares" xfId="2" builtinId="3"/>
    <cellStyle name="Normal" xfId="0" builtinId="0"/>
    <cellStyle name="Normal 2" xfId="4" xr:uid="{00000000-0005-0000-0000-000003000000}"/>
    <cellStyle name="Porcentaje" xfId="1" builtinId="5"/>
  </cellStyles>
  <dxfs count="0"/>
  <tableStyles count="0" defaultTableStyle="TableStyleMedium2" defaultPivotStyle="PivotStyleLight16"/>
  <colors>
    <mruColors>
      <color rgb="FFE4DFEC"/>
      <color rgb="FF12487D"/>
      <color rgb="FF0000FF"/>
      <color rgb="FFB1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1639698</xdr:colOff>
      <xdr:row>2</xdr:row>
      <xdr:rowOff>77000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2944623" cy="438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who.int/iris/bitstream/10665/177992/1/9789241508995_eng.pdf?ua=1&amp;ua=1"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V116"/>
  <sheetViews>
    <sheetView zoomScale="89" zoomScaleNormal="89" zoomScaleSheetLayoutView="100" zoomScalePageLayoutView="125" workbookViewId="0">
      <pane xSplit="7" ySplit="9" topLeftCell="H94" activePane="bottomRight" state="frozen"/>
      <selection pane="topRight" activeCell="H1" sqref="H1"/>
      <selection pane="bottomLeft" activeCell="A3" sqref="A3"/>
      <selection pane="bottomRight" activeCell="A96" sqref="A96:G96"/>
    </sheetView>
  </sheetViews>
  <sheetFormatPr baseColWidth="10" defaultColWidth="9" defaultRowHeight="14.15" x14ac:dyDescent="0.35"/>
  <cols>
    <col min="1" max="5" width="9.5703125" style="21" customWidth="1"/>
    <col min="6" max="6" width="12.2109375" style="21" customWidth="1"/>
    <col min="7" max="7" width="66.0703125" style="21" customWidth="1"/>
    <col min="8" max="16384" width="9" style="21"/>
  </cols>
  <sheetData>
    <row r="1" spans="1:22" ht="18" customHeight="1" x14ac:dyDescent="0.35">
      <c r="A1" s="273" t="s">
        <v>24</v>
      </c>
      <c r="B1" s="274"/>
      <c r="C1" s="274"/>
      <c r="D1" s="274"/>
      <c r="E1" s="274"/>
      <c r="F1" s="274"/>
      <c r="G1" s="285" t="str">
        <f ca="1">Translations!$G$114</f>
        <v>Última versión actualizada en junio 2017</v>
      </c>
      <c r="H1" s="18"/>
      <c r="I1" s="19"/>
      <c r="J1" s="19"/>
      <c r="K1" s="19"/>
      <c r="L1" s="19"/>
      <c r="M1" s="19"/>
      <c r="N1" s="19"/>
      <c r="O1" s="20"/>
      <c r="P1" s="20"/>
      <c r="Q1" s="20"/>
      <c r="R1" s="20"/>
      <c r="S1" s="20"/>
      <c r="T1" s="20"/>
      <c r="U1" s="20"/>
      <c r="V1" s="20"/>
    </row>
    <row r="2" spans="1:22" ht="33" customHeight="1" x14ac:dyDescent="0.35">
      <c r="A2" s="275" t="s">
        <v>1827</v>
      </c>
      <c r="B2" s="276"/>
      <c r="C2" s="276"/>
      <c r="D2" s="276"/>
      <c r="E2" s="276"/>
      <c r="F2" s="276"/>
      <c r="G2" s="286"/>
      <c r="H2" s="18"/>
      <c r="I2" s="19"/>
      <c r="J2" s="19"/>
      <c r="K2" s="19"/>
      <c r="L2" s="19"/>
      <c r="M2" s="19"/>
      <c r="N2" s="19"/>
      <c r="O2" s="20"/>
      <c r="P2" s="20"/>
      <c r="Q2" s="20"/>
      <c r="R2" s="20"/>
      <c r="S2" s="20"/>
      <c r="T2" s="20"/>
      <c r="U2" s="20"/>
      <c r="V2" s="20"/>
    </row>
    <row r="3" spans="1:22" ht="18" customHeight="1" x14ac:dyDescent="0.35">
      <c r="A3" s="275" t="s">
        <v>1828</v>
      </c>
      <c r="B3" s="276"/>
      <c r="C3" s="276"/>
      <c r="D3" s="276"/>
      <c r="E3" s="276"/>
      <c r="F3" s="276"/>
      <c r="G3" s="286"/>
      <c r="H3" s="18"/>
      <c r="I3" s="19"/>
      <c r="J3" s="19"/>
      <c r="K3" s="19"/>
      <c r="L3" s="19"/>
      <c r="M3" s="19"/>
      <c r="N3" s="19"/>
      <c r="O3" s="20"/>
      <c r="P3" s="20"/>
      <c r="Q3" s="20"/>
      <c r="R3" s="20"/>
      <c r="S3" s="20"/>
      <c r="T3" s="20"/>
      <c r="U3" s="20"/>
      <c r="V3" s="20"/>
    </row>
    <row r="4" spans="1:22" ht="34.5" customHeight="1" x14ac:dyDescent="0.35">
      <c r="A4" s="275" t="s">
        <v>94</v>
      </c>
      <c r="B4" s="276"/>
      <c r="C4" s="276"/>
      <c r="D4" s="276"/>
      <c r="E4" s="276"/>
      <c r="F4" s="276"/>
      <c r="G4" s="286"/>
      <c r="H4" s="18"/>
      <c r="I4" s="19"/>
      <c r="J4" s="19"/>
      <c r="K4" s="19"/>
      <c r="L4" s="19"/>
      <c r="M4" s="19"/>
      <c r="N4" s="19"/>
      <c r="O4" s="20"/>
      <c r="P4" s="20"/>
      <c r="Q4" s="20"/>
      <c r="R4" s="20"/>
      <c r="S4" s="20"/>
      <c r="T4" s="20"/>
      <c r="U4" s="20"/>
      <c r="V4" s="20"/>
    </row>
    <row r="5" spans="1:22" ht="6" customHeight="1" thickBot="1" x14ac:dyDescent="0.4">
      <c r="A5" s="22"/>
      <c r="B5" s="22"/>
      <c r="C5" s="22"/>
      <c r="D5" s="22"/>
      <c r="E5" s="22"/>
      <c r="F5" s="22"/>
      <c r="G5" s="23"/>
      <c r="H5" s="18"/>
      <c r="I5" s="19"/>
      <c r="J5" s="19"/>
      <c r="K5" s="19"/>
      <c r="L5" s="19"/>
      <c r="M5" s="19"/>
      <c r="N5" s="19"/>
      <c r="O5" s="20"/>
      <c r="P5" s="20"/>
      <c r="Q5" s="20"/>
      <c r="R5" s="20"/>
      <c r="S5" s="20"/>
      <c r="T5" s="20"/>
      <c r="U5" s="20"/>
      <c r="V5" s="20"/>
    </row>
    <row r="6" spans="1:22" ht="25.5" customHeight="1" thickBot="1" x14ac:dyDescent="0.4">
      <c r="A6" s="24" t="s">
        <v>22</v>
      </c>
      <c r="B6" s="277" t="s">
        <v>26</v>
      </c>
      <c r="C6" s="278"/>
      <c r="D6" s="279"/>
      <c r="E6" s="22"/>
      <c r="F6" s="22"/>
      <c r="G6" s="23"/>
      <c r="H6" s="18"/>
      <c r="I6" s="19"/>
      <c r="J6" s="19"/>
      <c r="K6" s="19"/>
      <c r="L6" s="19"/>
      <c r="M6" s="19"/>
      <c r="N6" s="19"/>
      <c r="O6" s="20"/>
      <c r="P6" s="20"/>
      <c r="Q6" s="20"/>
      <c r="R6" s="20"/>
      <c r="S6" s="20"/>
      <c r="T6" s="20"/>
      <c r="U6" s="20"/>
      <c r="V6" s="20"/>
    </row>
    <row r="7" spans="1:22" ht="6" customHeight="1" x14ac:dyDescent="0.35">
      <c r="A7" s="22"/>
      <c r="B7" s="22"/>
      <c r="C7" s="22"/>
      <c r="D7" s="22"/>
      <c r="E7" s="22"/>
      <c r="F7" s="22"/>
      <c r="G7" s="23"/>
      <c r="H7" s="18"/>
      <c r="I7" s="19"/>
      <c r="J7" s="19"/>
      <c r="K7" s="19"/>
      <c r="L7" s="19"/>
      <c r="M7" s="19"/>
      <c r="N7" s="19"/>
      <c r="O7" s="20"/>
      <c r="P7" s="20"/>
      <c r="Q7" s="20"/>
      <c r="R7" s="20"/>
      <c r="S7" s="20"/>
      <c r="T7" s="20"/>
      <c r="U7" s="20"/>
      <c r="V7" s="20"/>
    </row>
    <row r="8" spans="1:22" ht="23.15" thickBot="1" x14ac:dyDescent="0.4">
      <c r="A8" s="280" t="str">
        <f ca="1">Translations!G3</f>
        <v>INSTRUCCIONES- Módulos prioritarios para el VIH/sida</v>
      </c>
      <c r="B8" s="280"/>
      <c r="C8" s="280"/>
      <c r="D8" s="280"/>
      <c r="E8" s="280"/>
      <c r="F8" s="280"/>
      <c r="G8" s="280"/>
    </row>
    <row r="9" spans="1:22" ht="15.9" hidden="1" thickBot="1" x14ac:dyDescent="0.4">
      <c r="A9" s="281">
        <f ca="1">Translations!$G4</f>
        <v>0</v>
      </c>
      <c r="B9" s="282"/>
      <c r="C9" s="282"/>
      <c r="D9" s="282"/>
      <c r="E9" s="282"/>
      <c r="F9" s="282"/>
      <c r="G9" s="283"/>
    </row>
    <row r="10" spans="1:22" ht="385.5" customHeight="1" x14ac:dyDescent="0.35">
      <c r="A10" s="258" t="str">
        <f ca="1">Translations!G5</f>
        <v xml:space="preserve">Por favor, complete separadamente las tablas de brecha programática para los módulos prioritarios 3-6 incluidos en la solicitud de financiamiento para el VIH. La lista siguiente indica los posibles módulos y las intervenciones pertinentes correspondientes. Complete las tablas solo para las intervenciones o indicadores aprobados e incluidos en la solicitud de financiamiento. Consulte en el Manual del Marco Modular una lista de todos los módulos, las intervenciones con su correspondiente descripción y los indicadores. En la nota informativa del Fondo Mundial sobre el VIH se pueden consultar las instrucciones sobre cómo completar esta tabla de brecha programática, así como los documentos de directrices técnicas pertinentes.
Módulos prioritarios:
- Tratamiento, atención y apoyo
          -&gt; Prestación de servicios diferenciados de tratamiento antirretroviral
- Tuberculosis/VIH
          -&gt; Intervenciones colaborativas de tuberculosis y VIH
- PTMI 
          -&gt; Prevención de la transmisión vertical del VIH
- Programas de prevención para la población general 
          -&gt; circuncisión masculina 
          -&gt; preservativos distribuidos 
- Programas de prevención destinados a las poblaciones clave*
          -&gt; paquete definido de servicios 
          -&gt; servicios de pruebas de VIH 
          -&gt; preservativos distribuidos
         -&gt; profilaxis previa a la exposición
- Programas de prevención integral para personas que se inyectan drogas y sus parejas
          -&gt; Programas de agujas y jeringuillas 
          -&gt; Terapia de sustitución de opiáceos y otros tratamientos para la drogodependencia de personas que se inyectan drogas
</v>
      </c>
      <c r="B10" s="259"/>
      <c r="C10" s="259"/>
      <c r="D10" s="259"/>
      <c r="E10" s="259"/>
      <c r="F10" s="259"/>
      <c r="G10" s="260"/>
    </row>
    <row r="11" spans="1:22" ht="54" customHeight="1" x14ac:dyDescent="0.35">
      <c r="A11" s="284" t="str">
        <f ca="1">Translations!$G$6</f>
        <v>*Estos módulos hacen referencia a las siguientes poblaciones clave: trabajadores del sexo y sus clientes; hombres que tienen relaciones sexuales con hombres; personas transgénero, personas que se inyectan drogas y sus parejas; personas en las prisiones y en otros entornos de reclusión; adolescentes y jóvenes dentro y fuera de las escuelas; y otras poblaciones vulnerables.</v>
      </c>
      <c r="B11" s="284"/>
      <c r="C11" s="284"/>
      <c r="D11" s="284"/>
      <c r="E11" s="284"/>
      <c r="F11" s="284"/>
      <c r="G11" s="284"/>
    </row>
    <row r="12" spans="1:22" ht="367.5" customHeight="1" x14ac:dyDescent="0.35">
      <c r="A12" s="264" t="str">
        <f ca="1">Translations!G7</f>
        <v xml:space="preserve">Para empezar a completar cada tabla, especifique el módulo prioritario o la intervención pertinente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 o intervención, especifique la población destinataria de la lista desplegable incluida junto a la fila "Población destinataria".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es preciso completar la mayoría de las tablas en la pestaña "Tablas de VIH"; se han incluido tablas personalizadas e independientes para la circuncisión y los preservativos distribuidos. Ha sido necesario personalizar las tablas en estos casos porque en la tabla de déficit para los preservativos se debe incluir un desglose de los preservativos masculinos y femeninos y ambas tablas calculan el brecha programática basándose en la meta del país y no en las necesidades del mismo. En estas tablas se ha completado previamente la fila "Módulo prioritario". Sin embargo, en el caso de la tabla para los preservativos, será necesario introducir un valor en la fila "Población clave". Complete solo aquellas tablas incluidas en la solicitud de financiamiento. 
Si se presentan solicitudes de financiamiento separadas para la tuberculosis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a los módulos prioritarios 3-6. </v>
      </c>
      <c r="B12" s="264"/>
      <c r="C12" s="264"/>
      <c r="D12" s="264"/>
      <c r="E12" s="264"/>
      <c r="F12" s="264"/>
      <c r="G12" s="264"/>
    </row>
    <row r="13" spans="1:22" ht="57" customHeight="1" x14ac:dyDescent="0.35">
      <c r="A13" s="264" t="str">
        <f ca="1">Translations!G116</f>
        <v>Una columna adicional para el año 4 es proporcionada para las solicitudes de financiamientos que se extienden mas de 4 años de calendario (en caso sea necesario).</v>
      </c>
      <c r="B13" s="264"/>
      <c r="C13" s="264"/>
      <c r="D13" s="264"/>
      <c r="E13" s="264"/>
      <c r="F13" s="264"/>
      <c r="G13" s="264"/>
    </row>
    <row r="14" spans="1:22" s="44" customFormat="1" ht="43.5" customHeight="1" thickBot="1" x14ac:dyDescent="0.4">
      <c r="A14" s="265" t="str">
        <f ca="1">Translations!G8</f>
        <v>Si el número de tablas incluidas en el fichero de Excel no es suficiente o el solicitante quiere presentar una tabla para un módulo o intervención que no aparece indicado en las instrucciones, podrá utilizar la tabla en blanco incluida en la pestaña denominada "Tabla en blanco".</v>
      </c>
      <c r="B14" s="265"/>
      <c r="C14" s="265"/>
      <c r="D14" s="265"/>
      <c r="E14" s="265"/>
      <c r="F14" s="265"/>
      <c r="G14" s="266"/>
    </row>
    <row r="15" spans="1:22" ht="15.9" thickBot="1" x14ac:dyDescent="0.4">
      <c r="A15" s="261" t="s">
        <v>147</v>
      </c>
      <c r="B15" s="262"/>
      <c r="C15" s="262"/>
      <c r="D15" s="262"/>
      <c r="E15" s="262"/>
      <c r="F15" s="262"/>
      <c r="G15" s="263"/>
    </row>
    <row r="16" spans="1:22" ht="38.25" customHeight="1" x14ac:dyDescent="0.35">
      <c r="A16" s="267" t="str">
        <f ca="1">Translations!G15</f>
        <v>Tratamiento, atención y apoyo: prestación de servicios diferenciados de tratamiento antirretroviral (a completar por separado para adultos y niños)</v>
      </c>
      <c r="B16" s="268"/>
      <c r="C16" s="268"/>
      <c r="D16" s="268"/>
      <c r="E16" s="268"/>
      <c r="F16" s="268"/>
      <c r="G16" s="269"/>
    </row>
    <row r="17" spans="1:7" ht="51" customHeight="1" x14ac:dyDescent="0.35">
      <c r="A17" s="247" t="str">
        <f ca="1">Translations!G16</f>
        <v>Indicador de cobertura: 
Porcentaje de personas que viven con el VIH  que actualmente reciben tratamiento antirretroviral</v>
      </c>
      <c r="B17" s="248"/>
      <c r="C17" s="248"/>
      <c r="D17" s="248"/>
      <c r="E17" s="248"/>
      <c r="F17" s="248"/>
      <c r="G17" s="249"/>
    </row>
    <row r="18" spans="1:7" ht="60.75" customHeight="1" x14ac:dyDescent="0.35">
      <c r="A18" s="247" t="str">
        <f ca="1">Translations!G17</f>
        <v>Población estimada con necesidades/en riesgo:
Se refiere a todos los adultos y niños que viven con el VIH (de acuerdo con la definición del Informe Mundial de Avances de la Lucha contra el SIDA [GARPR, Global AIDS Response Progress Reporting] para el informe de 2014).</v>
      </c>
      <c r="B18" s="248"/>
      <c r="C18" s="248"/>
      <c r="D18" s="248"/>
      <c r="E18" s="248"/>
      <c r="F18" s="248"/>
      <c r="G18" s="249"/>
    </row>
    <row r="19" spans="1:7" ht="90.75" customHeight="1" x14ac:dyDescent="0.35">
      <c r="A19" s="247" t="str">
        <f ca="1">Translations!G18</f>
        <v>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v>
      </c>
      <c r="B19" s="248"/>
      <c r="C19" s="248"/>
      <c r="D19" s="248"/>
      <c r="E19" s="248"/>
      <c r="F19" s="248"/>
      <c r="G19" s="249"/>
    </row>
    <row r="20" spans="1:7" s="33" customFormat="1" ht="141.75" customHeight="1" x14ac:dyDescent="0.35">
      <c r="A20"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20" s="256"/>
      <c r="C20" s="256"/>
      <c r="D20" s="256"/>
      <c r="E20" s="256"/>
      <c r="F20" s="256"/>
      <c r="G20" s="257"/>
    </row>
    <row r="21" spans="1:7" ht="43.5" customHeight="1" x14ac:dyDescent="0.35">
      <c r="A21" s="247" t="str">
        <f ca="1">Translations!G20</f>
        <v>brecha programática: la brecha programática se calcula en base a la necesidad total (fila A).</v>
      </c>
      <c r="B21" s="248"/>
      <c r="C21" s="248"/>
      <c r="D21" s="248"/>
      <c r="E21" s="248"/>
      <c r="F21" s="248"/>
      <c r="G21" s="249"/>
    </row>
    <row r="22" spans="1:7" ht="99" customHeight="1" x14ac:dyDescent="0.35">
      <c r="A22" s="247" t="str">
        <f ca="1">Translations!G21</f>
        <v>Comentarios/supuestos:
1) Especifique el área objetivo en caso de cobertura subnacional.
2) Especifique cuáles son las otras fuentes de financiamiento.
3) Indique el número de personas candidato a recibir tratamiento antirretroviral de acuerdo con las directrices nacionales para los criterios de tratamiento antirretroviral y la cobertura actual según estas directrices. Indique esta información para cada una de las categorías de desglose que haya (por ejemplo, para niños y adultos).</v>
      </c>
      <c r="B22" s="248"/>
      <c r="C22" s="248"/>
      <c r="D22" s="248"/>
      <c r="E22" s="248"/>
      <c r="F22" s="248"/>
      <c r="G22" s="249"/>
    </row>
    <row r="23" spans="1:7" x14ac:dyDescent="0.35">
      <c r="A23" s="267" t="str">
        <f ca="1">Translations!G22</f>
        <v>PTMI - Prevención de la transmisión vertical del VIH</v>
      </c>
      <c r="B23" s="268"/>
      <c r="C23" s="268"/>
      <c r="D23" s="268"/>
      <c r="E23" s="268"/>
      <c r="F23" s="268"/>
      <c r="G23" s="269"/>
    </row>
    <row r="24" spans="1:7" ht="42.75" customHeight="1" x14ac:dyDescent="0.35">
      <c r="A24" s="247" t="str">
        <f ca="1">Translations!G23</f>
        <v>Indicador de cobertura: 
Porcentaje de mujeres embarazadas VIH positivas que recibieron TARV durante el embarazo</v>
      </c>
      <c r="B24" s="248"/>
      <c r="C24" s="248"/>
      <c r="D24" s="248"/>
      <c r="E24" s="248"/>
      <c r="F24" s="248"/>
      <c r="G24" s="249"/>
    </row>
    <row r="25" spans="1:7" ht="34.5" customHeight="1" x14ac:dyDescent="0.35">
      <c r="A25" s="247" t="str">
        <f ca="1">Translations!G24</f>
        <v>Población estimada con necesidades/en riesgo:
Se refiere al número estimado de mujeres embarazadas seropositivas.</v>
      </c>
      <c r="B25" s="248"/>
      <c r="C25" s="248"/>
      <c r="D25" s="248"/>
      <c r="E25" s="248"/>
      <c r="F25" s="248"/>
      <c r="G25" s="249"/>
    </row>
    <row r="26" spans="1:7" ht="115.5" customHeight="1" x14ac:dyDescent="0.35">
      <c r="A26" s="247" t="str">
        <f ca="1">Translations!G25</f>
        <v>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Tenga en cuenta que, según las nuevas directrices de tratamiento de la OMS, todas las mujeres embarazadas y en período de lactancia son candidatas a recibir tratamiento antirretroviral.</v>
      </c>
      <c r="B26" s="248"/>
      <c r="C26" s="248"/>
      <c r="D26" s="248"/>
      <c r="E26" s="248"/>
      <c r="F26" s="248"/>
      <c r="G26" s="249"/>
    </row>
    <row r="27" spans="1:7" s="33" customFormat="1" ht="140.25" customHeight="1" x14ac:dyDescent="0.35">
      <c r="A27"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27" s="256"/>
      <c r="C27" s="256"/>
      <c r="D27" s="256"/>
      <c r="E27" s="256"/>
      <c r="F27" s="256"/>
      <c r="G27" s="257"/>
    </row>
    <row r="28" spans="1:7" ht="41.25" customHeight="1" x14ac:dyDescent="0.35">
      <c r="A28" s="247" t="str">
        <f ca="1">Translations!G26</f>
        <v>Brecha programática:
La brecha programática se calcula en base a la necesidad total (fila A).</v>
      </c>
      <c r="B28" s="248"/>
      <c r="C28" s="248"/>
      <c r="D28" s="248"/>
      <c r="E28" s="248"/>
      <c r="F28" s="248"/>
      <c r="G28" s="249"/>
    </row>
    <row r="29" spans="1:7" ht="51.75" customHeight="1" x14ac:dyDescent="0.35">
      <c r="A29" s="247" t="str">
        <f ca="1">Translations!G27</f>
        <v>Comentarios/supuestos:
1) Especifique el área objetivo.
2) Especifique cuáles son las otras fuentes de financiamiento.</v>
      </c>
      <c r="B29" s="248"/>
      <c r="C29" s="248"/>
      <c r="D29" s="248"/>
      <c r="E29" s="248"/>
      <c r="F29" s="248"/>
      <c r="G29" s="249"/>
    </row>
    <row r="30" spans="1:7" ht="15" customHeight="1" x14ac:dyDescent="0.35">
      <c r="A30" s="267" t="str">
        <f ca="1">Translations!G28</f>
        <v>Tuberculosis/VIH - Intervenciones colaborativas de tuberculosis y VIH: prueba de detección de tuberculosis entre los pacientes seropositivos</v>
      </c>
      <c r="B30" s="268"/>
      <c r="C30" s="268"/>
      <c r="D30" s="268"/>
      <c r="E30" s="268"/>
      <c r="F30" s="268"/>
      <c r="G30" s="269"/>
    </row>
    <row r="31" spans="1:7" ht="61.5" customHeight="1" x14ac:dyDescent="0.35">
      <c r="A31" s="247" t="str">
        <f ca="1">Translations!G29</f>
        <v>Indicador de cobertura: 
Porcentaje de pacientes seropositivos en tratamiento (incluidos los que reciben PTMI) que se sometieron a pruebas de detección de tuberculosis en centros de atención y tratamiento del VIH.</v>
      </c>
      <c r="B31" s="248"/>
      <c r="C31" s="248"/>
      <c r="D31" s="248"/>
      <c r="E31" s="248"/>
      <c r="F31" s="248"/>
      <c r="G31" s="249"/>
    </row>
    <row r="32" spans="1:7" ht="53.25" customHeight="1" x14ac:dyDescent="0.35">
      <c r="A32" s="247" t="str">
        <f ca="1">Translations!G30</f>
        <v xml:space="preserve">Población estimada con necesidades/en riesgo:
Se refiere a todos los adultos y niños que reciben servicios en centros de atención y tratamiento del VIH. </v>
      </c>
      <c r="B32" s="248"/>
      <c r="C32" s="248"/>
      <c r="D32" s="248"/>
      <c r="E32" s="248"/>
      <c r="F32" s="248"/>
      <c r="G32" s="249"/>
    </row>
    <row r="33" spans="1:7" ht="107.25" customHeight="1" x14ac:dyDescent="0.35">
      <c r="A33" s="247" t="str">
        <f ca="1">Translations!G31</f>
        <v>Meta del país:
1) Se refiere al Plan Estratégico Nacional (PEN) o a la última meta del país acordada.
2) "#" se refiere al número de adultos y niños que se han sometido a pruebas de detección de tuberculosis en centros de atención o tratamiento del VIH. 
3) "%" se refiere al porcentaje de adultos y niños que reciben servicios en centros de atención y tratamiento del VIH a quienes se ha evaluado y registrado su estado con respecto a la tuberculosis entre todos los adultos y niños que reciben servicios en centros de atención y tratamiento del VIH.</v>
      </c>
      <c r="B33" s="248"/>
      <c r="C33" s="248"/>
      <c r="D33" s="248"/>
      <c r="E33" s="248"/>
      <c r="F33" s="248"/>
      <c r="G33" s="249"/>
    </row>
    <row r="34" spans="1:7" s="33" customFormat="1" ht="143.25" customHeight="1" x14ac:dyDescent="0.35">
      <c r="A34"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34" s="256"/>
      <c r="C34" s="256"/>
      <c r="D34" s="256"/>
      <c r="E34" s="256"/>
      <c r="F34" s="256"/>
      <c r="G34" s="257"/>
    </row>
    <row r="35" spans="1:7" ht="51" customHeight="1" x14ac:dyDescent="0.35">
      <c r="A35" s="247" t="str">
        <f ca="1">Translations!G32</f>
        <v>Brecha programática:
La brecha programática se calcula en base a la necesidad total (fila A).</v>
      </c>
      <c r="B35" s="248"/>
      <c r="C35" s="248"/>
      <c r="D35" s="248"/>
      <c r="E35" s="248"/>
      <c r="F35" s="248"/>
      <c r="G35" s="249"/>
    </row>
    <row r="36" spans="1:7" ht="51" customHeight="1" x14ac:dyDescent="0.35">
      <c r="A36" s="247" t="str">
        <f ca="1">Translations!G33</f>
        <v>Comentarios/supuestos:
1) Especifique el área objetivo.
2) Especifique cuáles son las otras fuentes de financiamiento.</v>
      </c>
      <c r="B36" s="248"/>
      <c r="C36" s="248"/>
      <c r="D36" s="248"/>
      <c r="E36" s="248"/>
      <c r="F36" s="248"/>
      <c r="G36" s="249"/>
    </row>
    <row r="37" spans="1:7" ht="41.25" customHeight="1" x14ac:dyDescent="0.35">
      <c r="A37" s="267" t="str">
        <f ca="1">Translations!G34</f>
        <v>Tuberculosis/VIH - colaborativas de tuberculosis y VIH: pacientes de tuberculosis con estado serológico respecto al VIH conocido.</v>
      </c>
      <c r="B37" s="268"/>
      <c r="C37" s="268"/>
      <c r="D37" s="268"/>
      <c r="E37" s="268"/>
      <c r="F37" s="268"/>
      <c r="G37" s="269"/>
    </row>
    <row r="38" spans="1:7" ht="48.75" customHeight="1" x14ac:dyDescent="0.35">
      <c r="A38" s="247" t="str">
        <f ca="1">Translations!G35</f>
        <v>Indicador de cobertura: 
Porcentaje de pacientes con tuberculosis (casos nuevos y recaídas) registrados para los que se registró el resultado de la prueba del VIH</v>
      </c>
      <c r="B38" s="248"/>
      <c r="C38" s="248"/>
      <c r="D38" s="248"/>
      <c r="E38" s="248"/>
      <c r="F38" s="248"/>
      <c r="G38" s="249"/>
    </row>
    <row r="39" spans="1:7" ht="33" customHeight="1" x14ac:dyDescent="0.35">
      <c r="A39" s="247" t="str">
        <f ca="1">Translations!G36</f>
        <v xml:space="preserve">Población estimada con necesidades/en riesgo:
Se refiere al número total de pacientes con tuberculosis (casos nuevos y recaídas) registrados. </v>
      </c>
      <c r="B39" s="248"/>
      <c r="C39" s="248"/>
      <c r="D39" s="248"/>
      <c r="E39" s="248"/>
      <c r="F39" s="248"/>
      <c r="G39" s="249"/>
    </row>
    <row r="40" spans="1:7" ht="97.5" customHeight="1" x14ac:dyDescent="0.35">
      <c r="A40" s="247" t="str">
        <f ca="1">Translations!G37</f>
        <v>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v>
      </c>
      <c r="B40" s="248"/>
      <c r="C40" s="248"/>
      <c r="D40" s="248"/>
      <c r="E40" s="248"/>
      <c r="F40" s="248"/>
      <c r="G40" s="249"/>
    </row>
    <row r="41" spans="1:7" s="33" customFormat="1" ht="138.75" customHeight="1" x14ac:dyDescent="0.35">
      <c r="A41"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41" s="256"/>
      <c r="C41" s="256"/>
      <c r="D41" s="256"/>
      <c r="E41" s="256"/>
      <c r="F41" s="256"/>
      <c r="G41" s="257"/>
    </row>
    <row r="42" spans="1:7" ht="37.5" customHeight="1" x14ac:dyDescent="0.35">
      <c r="A42" s="247" t="str">
        <f ca="1">Translations!G38</f>
        <v>Brecha programática:
La brecha programática se calcula en base a la necesidad total (fila A).</v>
      </c>
      <c r="B42" s="248"/>
      <c r="C42" s="248"/>
      <c r="D42" s="248"/>
      <c r="E42" s="248"/>
      <c r="F42" s="248"/>
      <c r="G42" s="249"/>
    </row>
    <row r="43" spans="1:7" ht="48.75" customHeight="1" x14ac:dyDescent="0.35">
      <c r="A43" s="247" t="str">
        <f ca="1">Translations!G39</f>
        <v>Comentarios/supuestos:
1) Especifique el área objetivo.
2) Especifique cuáles son las otras fuentes de financiamiento.</v>
      </c>
      <c r="B43" s="248"/>
      <c r="C43" s="248"/>
      <c r="D43" s="248"/>
      <c r="E43" s="248"/>
      <c r="F43" s="248"/>
      <c r="G43" s="249"/>
    </row>
    <row r="44" spans="1:7" ht="41.25" customHeight="1" x14ac:dyDescent="0.35">
      <c r="A44" s="267" t="str">
        <f ca="1">Translations!G40</f>
        <v>Tuberculosis/VIH - Intervenciones colaborativas de tuberculosis y VIH: pacientes seropositivos con tuberculosis que reciben tratamiento antirretroviral</v>
      </c>
      <c r="B44" s="268"/>
      <c r="C44" s="268"/>
      <c r="D44" s="268"/>
      <c r="E44" s="268"/>
      <c r="F44" s="268"/>
      <c r="G44" s="269"/>
    </row>
    <row r="45" spans="1:7" ht="48.75" customHeight="1" x14ac:dyDescent="0.35">
      <c r="A45" s="247" t="str">
        <f ca="1">Translations!G41</f>
        <v>Indicador de cobertura: Porcentaje de casos de TB nuevos y recaídas VIH+ en TARV durante el tratamiento para la tuberculosis</v>
      </c>
      <c r="B45" s="248"/>
      <c r="C45" s="248"/>
      <c r="D45" s="248"/>
      <c r="E45" s="248"/>
      <c r="F45" s="248"/>
      <c r="G45" s="249"/>
    </row>
    <row r="46" spans="1:7" ht="49.5" customHeight="1" x14ac:dyDescent="0.35">
      <c r="A46" s="247" t="str">
        <f ca="1">Translations!G42</f>
        <v xml:space="preserve">Población estimada con necesidades/en riesgo:
Se refiere al número total de pacientes seropositivos con tuberculosis (casos nuevos y recaídas) que se espera registrar durante el período de informe. </v>
      </c>
      <c r="B46" s="248"/>
      <c r="C46" s="248"/>
      <c r="D46" s="248"/>
      <c r="E46" s="248"/>
      <c r="F46" s="248"/>
      <c r="G46" s="249"/>
    </row>
    <row r="47" spans="1:7" ht="82.5" customHeight="1" x14ac:dyDescent="0.35">
      <c r="A47" s="247" t="str">
        <f ca="1">Translations!G43</f>
        <v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v>
      </c>
      <c r="B47" s="248"/>
      <c r="C47" s="248"/>
      <c r="D47" s="248"/>
      <c r="E47" s="248"/>
      <c r="F47" s="248"/>
      <c r="G47" s="249"/>
    </row>
    <row r="48" spans="1:7" s="33" customFormat="1" ht="142.5" customHeight="1" x14ac:dyDescent="0.35">
      <c r="A48"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48" s="256"/>
      <c r="C48" s="256"/>
      <c r="D48" s="256"/>
      <c r="E48" s="256"/>
      <c r="F48" s="256"/>
      <c r="G48" s="257"/>
    </row>
    <row r="49" spans="1:7" ht="39.75" customHeight="1" x14ac:dyDescent="0.35">
      <c r="A49" s="247" t="str">
        <f ca="1">Translations!G44</f>
        <v>Brecha programática:
La brecha programática se calcula en base a la necesidad total (fila A).</v>
      </c>
      <c r="B49" s="248"/>
      <c r="C49" s="248"/>
      <c r="D49" s="248"/>
      <c r="E49" s="248"/>
      <c r="F49" s="248"/>
      <c r="G49" s="249"/>
    </row>
    <row r="50" spans="1:7" ht="46.5" customHeight="1" x14ac:dyDescent="0.35">
      <c r="A50" s="247" t="str">
        <f ca="1">Translations!G45</f>
        <v>Comentarios/supuestos:
1) Especifique el área objetivo.
2) Especifique cuáles son las otras fuentes de financiamiento.</v>
      </c>
      <c r="B50" s="248"/>
      <c r="C50" s="248"/>
      <c r="D50" s="248"/>
      <c r="E50" s="248"/>
      <c r="F50" s="248"/>
      <c r="G50" s="249"/>
    </row>
    <row r="51" spans="1:7" ht="114" customHeight="1" x14ac:dyDescent="0.35">
      <c r="A51" s="270" t="str">
        <f ca="1">Translations!G46</f>
        <v>Programas de prevención para poblaciones clave - paquete definido de servicios
Complete una tabla para cada una de las poblaciones clave objetivo relevantes en la solicitud de financiacón,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destinataria". En caso de seleccionar "otras poblaciones vulnerables", especifique de cuáles se trata en el apartado reservado a los comentarios.</v>
      </c>
      <c r="B51" s="271"/>
      <c r="C51" s="271"/>
      <c r="D51" s="271"/>
      <c r="E51" s="271"/>
      <c r="F51" s="271"/>
      <c r="G51" s="272"/>
    </row>
    <row r="52" spans="1:7" ht="36.75" customHeight="1" x14ac:dyDescent="0.35">
      <c r="A52" s="250" t="str">
        <f ca="1">Translations!G47</f>
        <v>Indicador de cobertura: porcentaje de la población clave atendida por los programas de prevención - paquete definido de servicios.</v>
      </c>
      <c r="B52" s="251"/>
      <c r="C52" s="251"/>
      <c r="D52" s="251"/>
      <c r="E52" s="251"/>
      <c r="F52" s="251"/>
      <c r="G52" s="252"/>
    </row>
    <row r="53" spans="1:7" ht="40.5" customHeight="1" x14ac:dyDescent="0.35">
      <c r="A53" s="247" t="str">
        <f ca="1">Translations!G48</f>
        <v xml:space="preserve">Población estimada con necesidades/en riesgo:
Se refiere al número estimado de personas de la población clave indicada. </v>
      </c>
      <c r="B53" s="248"/>
      <c r="C53" s="248"/>
      <c r="D53" s="248"/>
      <c r="E53" s="248"/>
      <c r="F53" s="248"/>
      <c r="G53" s="249"/>
    </row>
    <row r="54" spans="1:7" ht="84.75" customHeight="1" x14ac:dyDescent="0.35">
      <c r="A54" s="247" t="str">
        <f ca="1">Translations!G49</f>
        <v>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v>
      </c>
      <c r="B54" s="248"/>
      <c r="C54" s="248"/>
      <c r="D54" s="248"/>
      <c r="E54" s="248"/>
      <c r="F54" s="248"/>
      <c r="G54" s="249"/>
    </row>
    <row r="55" spans="1:7" s="33" customFormat="1" ht="139.5" customHeight="1" x14ac:dyDescent="0.35">
      <c r="A55"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55" s="256"/>
      <c r="C55" s="256"/>
      <c r="D55" s="256"/>
      <c r="E55" s="256"/>
      <c r="F55" s="256"/>
      <c r="G55" s="257"/>
    </row>
    <row r="56" spans="1:7" ht="38.25" customHeight="1" x14ac:dyDescent="0.35">
      <c r="A56" s="247" t="str">
        <f ca="1">Translations!G50</f>
        <v>Brecha programática:
La brecha programática se calcula en base a la necesidad total (fila A).</v>
      </c>
      <c r="B56" s="248"/>
      <c r="C56" s="248"/>
      <c r="D56" s="248"/>
      <c r="E56" s="248"/>
      <c r="F56" s="248"/>
      <c r="G56" s="249"/>
    </row>
    <row r="57" spans="1:7" ht="96.75" customHeight="1" x14ac:dyDescent="0.35">
      <c r="A57" s="247" t="str">
        <f ca="1">Translations!G51</f>
        <v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v>
      </c>
      <c r="B57" s="248"/>
      <c r="C57" s="248"/>
      <c r="D57" s="248"/>
      <c r="E57" s="248"/>
      <c r="F57" s="248"/>
      <c r="G57" s="249"/>
    </row>
    <row r="58" spans="1:7" ht="88.5" customHeight="1" x14ac:dyDescent="0.35">
      <c r="A58" s="270" t="str">
        <f ca="1">Translations!G52</f>
        <v>Programas de prevención para poblaciones clave - pruebas de VIH
Complete una tabla para cada una de las poblaciones clave objetivo,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Seleccione la población clave deseada usando la lista desplegable incluida junto a la fila "Población destinataria". En caso de seleccionar "otras poblaciones vulnerables", especifique de cuáles se trata en el apartado reservado a los comentarios.</v>
      </c>
      <c r="B58" s="271"/>
      <c r="C58" s="271"/>
      <c r="D58" s="271"/>
      <c r="E58" s="271"/>
      <c r="F58" s="271"/>
      <c r="G58" s="272"/>
    </row>
    <row r="59" spans="1:7" ht="44.25" customHeight="1" x14ac:dyDescent="0.35">
      <c r="A59" s="247" t="str">
        <f ca="1">Translations!G53</f>
        <v>Indicador de cobertura: porcentaje de la población clave que se sometió a una prueba de VIH durante el período de informe y conoce los resultados.</v>
      </c>
      <c r="B59" s="248"/>
      <c r="C59" s="248"/>
      <c r="D59" s="248"/>
      <c r="E59" s="248"/>
      <c r="F59" s="248"/>
      <c r="G59" s="249"/>
    </row>
    <row r="60" spans="1:7" ht="36.75" customHeight="1" x14ac:dyDescent="0.35">
      <c r="A60" s="247" t="str">
        <f ca="1">Translations!G54</f>
        <v xml:space="preserve">Población estimada con necesidades/en riesgo:
Se refiere al número estimado de personas de la población clave indicada. </v>
      </c>
      <c r="B60" s="248"/>
      <c r="C60" s="248"/>
      <c r="D60" s="248"/>
      <c r="E60" s="248"/>
      <c r="F60" s="248"/>
      <c r="G60" s="248"/>
    </row>
    <row r="61" spans="1:7" ht="71.25" customHeight="1" x14ac:dyDescent="0.35">
      <c r="A61" s="247" t="str">
        <f ca="1">Translations!G55</f>
        <v>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v>
      </c>
      <c r="B61" s="248"/>
      <c r="C61" s="248"/>
      <c r="D61" s="248"/>
      <c r="E61" s="248"/>
      <c r="F61" s="248"/>
      <c r="G61" s="248"/>
    </row>
    <row r="62" spans="1:7" s="33" customFormat="1" ht="139.5" customHeight="1" x14ac:dyDescent="0.35">
      <c r="A62"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62" s="256"/>
      <c r="C62" s="256"/>
      <c r="D62" s="256"/>
      <c r="E62" s="256"/>
      <c r="F62" s="256"/>
      <c r="G62" s="257"/>
    </row>
    <row r="63" spans="1:7" ht="36.75" customHeight="1" x14ac:dyDescent="0.35">
      <c r="A63" s="247" t="str">
        <f ca="1">Translations!G56</f>
        <v>Brecha programática:
La brecha programática se calcula en base a la necesidad total (fila A).</v>
      </c>
      <c r="B63" s="248"/>
      <c r="C63" s="248"/>
      <c r="D63" s="248"/>
      <c r="E63" s="248"/>
      <c r="F63" s="248"/>
      <c r="G63" s="248"/>
    </row>
    <row r="64" spans="1:7" ht="56.25" customHeight="1" x14ac:dyDescent="0.35">
      <c r="A64" s="247" t="str">
        <f ca="1">Translations!G57</f>
        <v>Comentarios/supuestos:
1) Especifique el área objetivo.
2) Especifique cuáles son las otras fuentes de financiamiento.</v>
      </c>
      <c r="B64" s="248"/>
      <c r="C64" s="248"/>
      <c r="D64" s="248"/>
      <c r="E64" s="248"/>
      <c r="F64" s="248"/>
      <c r="G64" s="248"/>
    </row>
    <row r="65" spans="1:8" ht="46.5" customHeight="1" x14ac:dyDescent="0.35">
      <c r="A65" s="253" t="str">
        <f ca="1">Translations!G69</f>
        <v>Programas de prevención integral para personas que se inyectan drogas y sus parejas - terapia de sustitución de opiáceos y otros tratamientos para la drogodependencia de personas que se inyectan drogas</v>
      </c>
      <c r="B65" s="254"/>
      <c r="C65" s="254"/>
      <c r="D65" s="254"/>
      <c r="E65" s="254"/>
      <c r="F65" s="254"/>
      <c r="G65" s="254"/>
    </row>
    <row r="66" spans="1:8" ht="30" customHeight="1" x14ac:dyDescent="0.35">
      <c r="A66" s="287" t="str">
        <f ca="1">Translations!G70</f>
        <v xml:space="preserve">Indicador de cobertura: porcentaje de usuarios de drogas inyectables que reciben terapia de sustitución con opiáceos. </v>
      </c>
      <c r="B66" s="288"/>
      <c r="C66" s="288"/>
      <c r="D66" s="288"/>
      <c r="E66" s="288"/>
      <c r="F66" s="288"/>
      <c r="G66" s="288"/>
    </row>
    <row r="67" spans="1:8" ht="35.25" customHeight="1" x14ac:dyDescent="0.35">
      <c r="A67" s="247" t="str">
        <f ca="1">Translations!G71</f>
        <v xml:space="preserve">Población estimada con necesidades/en riesgo:
Se refiere al número estimado de personas que se inyectan drogas. </v>
      </c>
      <c r="B67" s="248"/>
      <c r="C67" s="248"/>
      <c r="D67" s="248"/>
      <c r="E67" s="248"/>
      <c r="F67" s="248"/>
      <c r="G67" s="248"/>
    </row>
    <row r="68" spans="1:8" ht="93" customHeight="1" x14ac:dyDescent="0.35">
      <c r="A68" s="247" t="str">
        <f ca="1">Translations!G72</f>
        <v>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v>
      </c>
      <c r="B68" s="248"/>
      <c r="C68" s="248"/>
      <c r="D68" s="248"/>
      <c r="E68" s="248"/>
      <c r="F68" s="248"/>
      <c r="G68" s="248"/>
    </row>
    <row r="69" spans="1:8" s="33" customFormat="1" ht="135.75" customHeight="1" x14ac:dyDescent="0.35">
      <c r="A69" s="255"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69" s="256"/>
      <c r="C69" s="256"/>
      <c r="D69" s="256"/>
      <c r="E69" s="256"/>
      <c r="F69" s="256"/>
      <c r="G69" s="257"/>
    </row>
    <row r="70" spans="1:8" ht="36.75" customHeight="1" x14ac:dyDescent="0.35">
      <c r="A70" s="247" t="str">
        <f ca="1">Translations!G73</f>
        <v>Brecha programática:
La brecha programática se calcula en base a la necesidad total (fila A).</v>
      </c>
      <c r="B70" s="248"/>
      <c r="C70" s="248"/>
      <c r="D70" s="248"/>
      <c r="E70" s="248"/>
      <c r="F70" s="248"/>
      <c r="G70" s="248"/>
    </row>
    <row r="71" spans="1:8" ht="52.5" customHeight="1" thickBot="1" x14ac:dyDescent="0.4">
      <c r="A71" s="247" t="str">
        <f ca="1">Translations!G74</f>
        <v>Comentarios/supuestos:
1) Especifique el área objetivo.
2) Especifique cuáles son las otras fuentes de financiamiento.</v>
      </c>
      <c r="B71" s="248"/>
      <c r="C71" s="248"/>
      <c r="D71" s="248"/>
      <c r="E71" s="248"/>
      <c r="F71" s="248"/>
      <c r="G71" s="248"/>
    </row>
    <row r="72" spans="1:8" ht="15.9" thickBot="1" x14ac:dyDescent="0.4">
      <c r="A72" s="261" t="str">
        <f ca="1">Translations!G75</f>
        <v>Pestaña "PrEP gap table"</v>
      </c>
      <c r="B72" s="262"/>
      <c r="C72" s="262"/>
      <c r="D72" s="262"/>
      <c r="E72" s="262"/>
      <c r="F72" s="262"/>
      <c r="G72" s="263"/>
    </row>
    <row r="73" spans="1:8" ht="105" customHeight="1" x14ac:dyDescent="0.35">
      <c r="A73" s="270" t="str">
        <f ca="1">Translations!G76</f>
        <v>Programas de prevención integral destinados a las poblaciones clave - Profilaxis previa a la exposición (PreP).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meta". En caso de seleccionar "otras poblaciones vulnerables", especifique de cuáles se trata en el apartado reservado a los comentarios.</v>
      </c>
      <c r="B73" s="271"/>
      <c r="C73" s="271"/>
      <c r="D73" s="271"/>
      <c r="E73" s="271"/>
      <c r="F73" s="271"/>
      <c r="G73" s="272"/>
      <c r="H73" s="46"/>
    </row>
    <row r="74" spans="1:8" ht="48" customHeight="1" x14ac:dyDescent="0.35">
      <c r="A74" s="247" t="str">
        <f ca="1">Translations!G77</f>
        <v>Indicador de cobertura: Porcentaje de la población clave que usa profilaxis previa a la exposición (PreP) respecto de las poblaciones prioritarias que utilizan PreP</v>
      </c>
      <c r="B74" s="248"/>
      <c r="C74" s="248"/>
      <c r="D74" s="248"/>
      <c r="E74" s="248"/>
      <c r="F74" s="248"/>
      <c r="G74" s="249"/>
      <c r="H74" s="47"/>
    </row>
    <row r="75" spans="1:8" ht="66.75" customHeight="1" x14ac:dyDescent="0.35">
      <c r="A75" s="247" t="str">
        <f ca="1">Translations!G78</f>
        <v>Población estimada con necesidades/en riesgo:
Se refiere al número estimado de personas de la población clave indicada en el año especificado. En la casilla de comentarios, indique la fuente de datos/referencia/supuestos empleados para calcular la población con necesidades.</v>
      </c>
      <c r="B75" s="248"/>
      <c r="C75" s="248"/>
      <c r="D75" s="248"/>
      <c r="E75" s="248"/>
      <c r="F75" s="248"/>
      <c r="G75" s="248"/>
      <c r="H75" s="48"/>
    </row>
    <row r="76" spans="1:8" ht="93" customHeight="1" x14ac:dyDescent="0.35">
      <c r="A76" s="247" t="str">
        <f ca="1">Translations!G79</f>
        <v>Meta del país:
1) Se refiere al Plan Estratégico Nacional (PEN) o a la última meta del país acordada.
2) "#" se refiere al número de personas de la población clave indicada que se espera que reciba profilaxis previa a la exposición (PreP) en el año especificado.  
3) "%" se refiere al porcentaje de personas que recibe profilaxis previa a la exposición (PreP) respecto del número estimado de personas de la población clave indicada en el año especificado.</v>
      </c>
      <c r="B76" s="248"/>
      <c r="C76" s="248"/>
      <c r="D76" s="248"/>
      <c r="E76" s="248"/>
      <c r="F76" s="248"/>
      <c r="G76" s="248"/>
      <c r="H76" s="48"/>
    </row>
    <row r="77" spans="1:8" s="33" customFormat="1" ht="140.25" customHeight="1" x14ac:dyDescent="0.35">
      <c r="A77" s="244" t="str">
        <f ca="1">Translations!G19</f>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B77" s="245"/>
      <c r="C77" s="245"/>
      <c r="D77" s="245"/>
      <c r="E77" s="245"/>
      <c r="F77" s="245"/>
      <c r="G77" s="245"/>
      <c r="H77" s="49"/>
    </row>
    <row r="78" spans="1:8" ht="36.75" customHeight="1" x14ac:dyDescent="0.35">
      <c r="A78" s="247" t="str">
        <f ca="1">Translations!G80</f>
        <v>Brecha programática:
La brecha programática se calcula de forma automática en base a la meta del país (fila B)</v>
      </c>
      <c r="B78" s="248"/>
      <c r="C78" s="248"/>
      <c r="D78" s="248"/>
      <c r="E78" s="248"/>
      <c r="F78" s="248"/>
      <c r="G78" s="248"/>
      <c r="H78" s="48"/>
    </row>
    <row r="79" spans="1:8" ht="56.25" customHeight="1" thickBot="1" x14ac:dyDescent="0.4">
      <c r="A79" s="247" t="str">
        <f ca="1">Translations!G57</f>
        <v>Comentarios/supuestos:
1) Especifique el área objetivo.
2) Especifique cuáles son las otras fuentes de financiamiento.</v>
      </c>
      <c r="B79" s="248"/>
      <c r="C79" s="248"/>
      <c r="D79" s="248"/>
      <c r="E79" s="248"/>
      <c r="F79" s="248"/>
      <c r="G79" s="248"/>
      <c r="H79" s="48"/>
    </row>
    <row r="80" spans="1:8" ht="15.9" thickBot="1" x14ac:dyDescent="0.4">
      <c r="A80" s="281" t="str">
        <f ca="1">Translations!G81</f>
        <v>Pestaña "Condom gap tables"</v>
      </c>
      <c r="B80" s="282"/>
      <c r="C80" s="282"/>
      <c r="D80" s="282"/>
      <c r="E80" s="282"/>
      <c r="F80" s="282"/>
      <c r="G80" s="282"/>
    </row>
    <row r="81" spans="1:7" ht="28.5" customHeight="1" x14ac:dyDescent="0.35">
      <c r="A81" s="291" t="str">
        <f ca="1">Translations!G82</f>
        <v>Programas de prevención destinados a la población general: preservativos distribuidos</v>
      </c>
      <c r="B81" s="292"/>
      <c r="C81" s="292"/>
      <c r="D81" s="292"/>
      <c r="E81" s="292"/>
      <c r="F81" s="292"/>
      <c r="G81" s="292"/>
    </row>
    <row r="82" spans="1:7" ht="21.75" customHeight="1" x14ac:dyDescent="0.35">
      <c r="A82" s="287" t="str">
        <f ca="1">Translations!G83</f>
        <v>Indicador de cobertura: número de preservativos distribuidos (masculinos y femeninos)</v>
      </c>
      <c r="B82" s="288"/>
      <c r="C82" s="288"/>
      <c r="D82" s="288"/>
      <c r="E82" s="288"/>
      <c r="F82" s="288"/>
      <c r="G82" s="288"/>
    </row>
    <row r="83" spans="1:7" ht="68.25" customHeight="1" x14ac:dyDescent="0.35">
      <c r="A83" s="250" t="str">
        <f ca="1">Translations!G84</f>
        <v>Población destinataria: se refiere al número estimado de personas en la población general a las que se dirigirán las iniciativas de promoción y distribución de preservativos</v>
      </c>
      <c r="B83" s="251"/>
      <c r="C83" s="251"/>
      <c r="D83" s="251"/>
      <c r="E83" s="251"/>
      <c r="F83" s="251"/>
      <c r="G83" s="251"/>
    </row>
    <row r="84" spans="1:7" ht="96.75" customHeight="1" x14ac:dyDescent="0.35">
      <c r="A84" s="250" t="str">
        <f ca="1">Translations!G85</f>
        <v xml:space="preserve">Número total de preservativos necesarios: 
Se refiere al número estimado de preservativos necesarios (masculinos y femeninos) según el ejercicio nacional de cuantificación de preservativos. La predicción puede basarse en: a) los datos históricos del programa; b) las proyecciones basadas en la logística y, en los casos en que no se disponga de datos, en estimadores de la población multiplicados por el número estimado de "relaciones sexuales de riesgo" (según http://www.unaids.org/sites/default/files/media_asset/condoms_guidancenote_en.pdf). </v>
      </c>
      <c r="B84" s="251"/>
      <c r="C84" s="251"/>
      <c r="D84" s="251"/>
      <c r="E84" s="251"/>
      <c r="F84" s="251"/>
      <c r="G84" s="251"/>
    </row>
    <row r="85" spans="1:7" ht="71.25" customHeight="1" x14ac:dyDescent="0.35">
      <c r="A85" s="250" t="str">
        <f ca="1">Translations!G86</f>
        <v xml:space="preserve">Meta del país:
1) Se refiere al Plan Estratégico Nacional (PEN) o a la última meta del país acordada.
2) "#" se refiere al número de preservativos masculinos y femeninos que se espera distribuir a través del programa con base en la cobertura prevista de la población general.
</v>
      </c>
      <c r="B85" s="251"/>
      <c r="C85" s="251"/>
      <c r="D85" s="251"/>
      <c r="E85" s="251"/>
      <c r="F85" s="251"/>
      <c r="G85" s="251"/>
    </row>
    <row r="86" spans="1:7" s="33" customFormat="1" ht="171" customHeight="1" x14ac:dyDescent="0.35">
      <c r="A86" s="244" t="str">
        <f ca="1">Translations!G87</f>
        <v>Meta del país ya alcanzada:
Las metas del país ya alcanzadas se desglosan primero por el tipo de recurso de financiamiento, seguido del tipo de preservativo.
Tipo de recurso: las metas del país ya alcanzadas se dividen entre las metas que van a financiarse con recursos nacionales (fila C1) y aquellas que van a financiarse con recursos externos (C2). Las inversiones nacionales del sector privado se incluirán entre las fuentes nacionales. En los casos en que parte de una meta durante el año se financie con una subvención en curso del Fondo Mundial (es decir, una subvención que finalice antes de comenzar el nuevo período de ejecución), esta podrá incluirse en la categoría de recursos externos. Una vez cumplimentadas las filas C1 y C2, la meta total del país se calcula de forma automática en la fila C3.
Tipo de preservativo: las metas del país ya alcanzadas se desglosan por tipo de preservativo: masculino (C4) y femenino (C5). Una vez cumplimentadas las filas C4 y C5, el total se calcula de forma automática en la fila C6. Si no se dispone de datos para las filas C1 y C2, complete solo las filas C4 y C5.</v>
      </c>
      <c r="B86" s="245"/>
      <c r="C86" s="245"/>
      <c r="D86" s="245"/>
      <c r="E86" s="245"/>
      <c r="F86" s="245"/>
      <c r="G86" s="245"/>
    </row>
    <row r="87" spans="1:7" ht="33" customHeight="1" x14ac:dyDescent="0.35">
      <c r="A87" s="250" t="str">
        <f ca="1">Translations!G80</f>
        <v>Brecha programática:
La brecha programática se calcula de forma automática en base a la meta del país (fila B)</v>
      </c>
      <c r="B87" s="251"/>
      <c r="C87" s="251"/>
      <c r="D87" s="251"/>
      <c r="E87" s="251"/>
      <c r="F87" s="251"/>
      <c r="G87" s="251"/>
    </row>
    <row r="88" spans="1:7" ht="101.25" customHeight="1" thickBot="1" x14ac:dyDescent="0.4">
      <c r="A88" s="250" t="str">
        <f ca="1">Translations!G88</f>
        <v xml:space="preserve">Comentarios/supuestos:
1) Especifique el método de predicción empleado en la casilla de comentarios (filas A1 y A2). 
2) Indique si el cálculo tiene en cuenta los preservativos necesarios para la planificación familiar, además del número requerido para los programas de prevención del VIH (filas A1 y A2).                                                                                                                                         
3) Especifique la cobertura esperada para la población general - filas B1 y B2 y filas E1 y E2.
4) Especifique cuáles son las otras fuentes de financiamiento. </v>
      </c>
      <c r="B88" s="251"/>
      <c r="C88" s="251"/>
      <c r="D88" s="251"/>
      <c r="E88" s="251"/>
      <c r="F88" s="251"/>
      <c r="G88" s="251"/>
    </row>
    <row r="89" spans="1:7" ht="134.25" customHeight="1" x14ac:dyDescent="0.35">
      <c r="A89" s="289" t="str">
        <f ca="1">Translations!G89</f>
        <v>Programas de prevención para las poblaciones clave - preservativos disribuidos. Complete una tabla para cada una de las poblaciones clave objetivo relevantes,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meta". En caso de seleccionar "otras poblaciones vulnerables", especifique de cuáles se trata en el apartado reservado a los comentarios. Para completar la tabla de brechas para los hombres que tienen relaciones sexuales con hombres, no se tendrán en cuenta las filas correspondientes a los preservativos femeninos.</v>
      </c>
      <c r="B89" s="290"/>
      <c r="C89" s="290"/>
      <c r="D89" s="290"/>
      <c r="E89" s="290"/>
      <c r="F89" s="290"/>
      <c r="G89" s="290"/>
    </row>
    <row r="90" spans="1:7" ht="21.75" customHeight="1" x14ac:dyDescent="0.35">
      <c r="A90" s="250" t="str">
        <f ca="1">Translations!G90</f>
        <v>Indicador de cobertura: número de preservativos y lubricantes distribuidos (masculinos y femeninos)</v>
      </c>
      <c r="B90" s="251"/>
      <c r="C90" s="251"/>
      <c r="D90" s="251"/>
      <c r="E90" s="251"/>
      <c r="F90" s="251"/>
      <c r="G90" s="251"/>
    </row>
    <row r="91" spans="1:7" ht="23.25" customHeight="1" x14ac:dyDescent="0.35">
      <c r="A91" s="250" t="str">
        <f ca="1">Translations!G91</f>
        <v xml:space="preserve">Población meta: se refiere al número estimado de personas de la población clave especificada en el país </v>
      </c>
      <c r="B91" s="251"/>
      <c r="C91" s="251"/>
      <c r="D91" s="251"/>
      <c r="E91" s="251"/>
      <c r="F91" s="251"/>
      <c r="G91" s="251"/>
    </row>
    <row r="92" spans="1:7" ht="84" customHeight="1" x14ac:dyDescent="0.35">
      <c r="A92" s="250" t="str">
        <f ca="1">Translations!G92</f>
        <v xml:space="preserve">Número total de preservativos necesarios: 
Se refiere al número estimado de preservativos necesarios (masculinos y femeninos). La predicción puede basarse en: a) los datos históricos del programa; b) las proyecciones basadas en la logística y, en los casos en que no se disponga de datos, en estimadores de la población multiplicados por el número estimado de "relaciones sexuales de riesgo" (según http://www.unaids.org/sites/default/files/media_asset/condoms_guidancenote_en.pdf). </v>
      </c>
      <c r="B92" s="251"/>
      <c r="C92" s="251"/>
      <c r="D92" s="251"/>
      <c r="E92" s="251"/>
      <c r="F92" s="251"/>
      <c r="G92" s="251"/>
    </row>
    <row r="93" spans="1:7" ht="66" customHeight="1" x14ac:dyDescent="0.35">
      <c r="A93" s="250" t="str">
        <f ca="1">Translations!G93</f>
        <v>Meta del país:
1) Se refiere al Plan Estratégico Nacional (PEN) o a la última meta del país acordada.
2) "#" se refiere al número de preservativos masculinos y femeninos que se espera distribuir a través del programa con base en la cobertura prevista para las poblaciones clave.</v>
      </c>
      <c r="B93" s="251"/>
      <c r="C93" s="251"/>
      <c r="D93" s="251"/>
      <c r="E93" s="251"/>
      <c r="F93" s="251"/>
      <c r="G93" s="251"/>
    </row>
    <row r="94" spans="1:7" s="33" customFormat="1" ht="149.25" customHeight="1" x14ac:dyDescent="0.35">
      <c r="A94" s="244" t="str">
        <f ca="1">Translations!G87</f>
        <v>Meta del país ya alcanzada:
Las metas del país ya alcanzadas se desglosan primero por el tipo de recurso de financiamiento, seguido del tipo de preservativo.
Tipo de recurso: las metas del país ya alcanzadas se dividen entre las metas que van a financiarse con recursos nacionales (fila C1) y aquellas que van a financiarse con recursos externos (C2). Las inversiones nacionales del sector privado se incluirán entre las fuentes nacionales. En los casos en que parte de una meta durante el año se financie con una subvención en curso del Fondo Mundial (es decir, una subvención que finalice antes de comenzar el nuevo período de ejecución), esta podrá incluirse en la categoría de recursos externos. Una vez cumplimentadas las filas C1 y C2, la meta total del país se calcula de forma automática en la fila C3.
Tipo de preservativo: las metas del país ya alcanzadas se desglosan por tipo de preservativo: masculino (C4) y femenino (C5). Una vez cumplimentadas las filas C4 y C5, el total se calcula de forma automática en la fila C6. Si no se dispone de datos para las filas C1 y C2, complete solo las filas C4 y C5.</v>
      </c>
      <c r="B94" s="245"/>
      <c r="C94" s="245"/>
      <c r="D94" s="245"/>
      <c r="E94" s="245"/>
      <c r="F94" s="245"/>
      <c r="G94" s="245"/>
    </row>
    <row r="95" spans="1:7" ht="39" customHeight="1" x14ac:dyDescent="0.35">
      <c r="A95" s="250" t="str">
        <f ca="1">Translations!G80</f>
        <v>Brecha programática:
La brecha programática se calcula de forma automática en base a la meta del país (fila B)</v>
      </c>
      <c r="B95" s="251"/>
      <c r="C95" s="251"/>
      <c r="D95" s="251"/>
      <c r="E95" s="251"/>
      <c r="F95" s="251"/>
      <c r="G95" s="251"/>
    </row>
    <row r="96" spans="1:7" ht="69" customHeight="1" thickBot="1" x14ac:dyDescent="0.4">
      <c r="A96" s="250" t="str">
        <f ca="1">Translations!G94</f>
        <v xml:space="preserve">Comentarios/supuestos:
1) Especifique la metodología de predicción empleada en la casilla de comentarios (filas A1 y A2). 
2) Especifique la cobertura esperada para las poblaciones clave - filas B1 y B2 y filas E1 y E2.
4) Especifique cuáles son las otras fuentes de financiamiento. </v>
      </c>
      <c r="B96" s="251"/>
      <c r="C96" s="251"/>
      <c r="D96" s="251"/>
      <c r="E96" s="251"/>
      <c r="F96" s="251"/>
      <c r="G96" s="251"/>
    </row>
    <row r="97" spans="1:8" ht="21.75" customHeight="1" thickBot="1" x14ac:dyDescent="0.4">
      <c r="A97" s="281" t="str">
        <f ca="1">Translations!G95</f>
        <v>Pestaña "Male circumcision gap table"</v>
      </c>
      <c r="B97" s="282"/>
      <c r="C97" s="282"/>
      <c r="D97" s="282"/>
      <c r="E97" s="282"/>
      <c r="F97" s="282"/>
      <c r="G97" s="282"/>
    </row>
    <row r="98" spans="1:8" s="105" customFormat="1" ht="84" customHeight="1" x14ac:dyDescent="0.35">
      <c r="A98" s="297" t="str">
        <f ca="1">Translations!G96</f>
        <v xml:space="preserve">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 </v>
      </c>
      <c r="B98" s="297"/>
      <c r="C98" s="297"/>
      <c r="D98" s="297"/>
      <c r="E98" s="297"/>
      <c r="F98" s="297"/>
      <c r="G98" s="298"/>
    </row>
    <row r="99" spans="1:8" s="105" customFormat="1" ht="30.75" customHeight="1" x14ac:dyDescent="0.35">
      <c r="A99" s="299" t="str">
        <f ca="1">Translations!G97</f>
        <v>Indicador de cobertura: número de circuncisiones médicas practicadas de acuerdo con la normativa nacional.</v>
      </c>
      <c r="B99" s="299"/>
      <c r="C99" s="299"/>
      <c r="D99" s="299"/>
      <c r="E99" s="299"/>
      <c r="F99" s="299"/>
      <c r="G99" s="287"/>
    </row>
    <row r="100" spans="1:8" s="105" customFormat="1" ht="57" customHeight="1" x14ac:dyDescent="0.35">
      <c r="A100" s="296" t="str">
        <f ca="1">Translations!G98</f>
        <v>Población estimada con necesidades/en riesgo: 
Se refiere al número estimado de hombres apto para la práctica de la circuncisión.</v>
      </c>
      <c r="B100" s="296"/>
      <c r="C100" s="296"/>
      <c r="D100" s="296"/>
      <c r="E100" s="296"/>
      <c r="F100" s="296"/>
      <c r="G100" s="247"/>
    </row>
    <row r="101" spans="1:8" s="105" customFormat="1" ht="58.5" customHeight="1" x14ac:dyDescent="0.35">
      <c r="A101" s="300" t="str">
        <f ca="1">Translations!G99</f>
        <v xml:space="preserve">Meta del país: 
1) Se refiere al Plan Estratégico Nacional (PEN) o a la última meta del país acordada.
2) "#": se refiere al número de hombres a quienes se planea practicar la circuncisión. 
</v>
      </c>
      <c r="B101" s="300"/>
      <c r="C101" s="300"/>
      <c r="D101" s="300"/>
      <c r="E101" s="300"/>
      <c r="F101" s="300"/>
      <c r="G101" s="250"/>
    </row>
    <row r="102" spans="1:8" s="33" customFormat="1" ht="138" customHeight="1" x14ac:dyDescent="0.35">
      <c r="A102" s="255" t="str">
        <f ca="1">Translations!G100</f>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B102" s="256"/>
      <c r="C102" s="256"/>
      <c r="D102" s="256"/>
      <c r="E102" s="256"/>
      <c r="F102" s="256"/>
      <c r="G102" s="257"/>
    </row>
    <row r="103" spans="1:8" s="105" customFormat="1" ht="42" customHeight="1" x14ac:dyDescent="0.35">
      <c r="A103" s="296" t="str">
        <f ca="1">Translations!G101</f>
        <v>Brecha programática:
La brecha programática se calcula de forma automática en base a la meta del país (fila B)</v>
      </c>
      <c r="B103" s="296"/>
      <c r="C103" s="296"/>
      <c r="D103" s="296"/>
      <c r="E103" s="296"/>
      <c r="F103" s="296"/>
      <c r="G103" s="247"/>
    </row>
    <row r="104" spans="1:8" s="105" customFormat="1" ht="93.75" customHeight="1" thickBot="1" x14ac:dyDescent="0.4">
      <c r="A104" s="296" t="str">
        <f ca="1">Translations!G102</f>
        <v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v>
      </c>
      <c r="B104" s="296"/>
      <c r="C104" s="296"/>
      <c r="D104" s="296"/>
      <c r="E104" s="296"/>
      <c r="F104" s="296"/>
      <c r="G104" s="247"/>
    </row>
    <row r="105" spans="1:8" ht="15.9" thickBot="1" x14ac:dyDescent="0.4">
      <c r="A105" s="281" t="str">
        <f ca="1">Translations!G58</f>
        <v>Pestaña "NSP gap table"</v>
      </c>
      <c r="B105" s="282"/>
      <c r="C105" s="282"/>
      <c r="D105" s="282"/>
      <c r="E105" s="282"/>
      <c r="F105" s="282"/>
      <c r="G105" s="282"/>
    </row>
    <row r="106" spans="1:8" x14ac:dyDescent="0.35">
      <c r="A106" s="253" t="str">
        <f ca="1">Translations!G59</f>
        <v>Programas de prevención para personas que se inyectan drogas y sus parejas - Programas de agujas y jeringuillas</v>
      </c>
      <c r="B106" s="254"/>
      <c r="C106" s="254"/>
      <c r="D106" s="254"/>
      <c r="E106" s="254"/>
      <c r="F106" s="254"/>
      <c r="G106" s="254"/>
      <c r="H106" s="46"/>
    </row>
    <row r="107" spans="1:8" ht="29.25" customHeight="1" x14ac:dyDescent="0.35">
      <c r="A107" s="250" t="str">
        <f ca="1">Translations!G60</f>
        <v xml:space="preserve">Indicador de cobertura: número de agujas y jeringuillas distribuidas </v>
      </c>
      <c r="B107" s="251"/>
      <c r="C107" s="251"/>
      <c r="D107" s="251"/>
      <c r="E107" s="251"/>
      <c r="F107" s="251"/>
      <c r="G107" s="252"/>
      <c r="H107" s="46"/>
    </row>
    <row r="108" spans="1:8" ht="35.25" customHeight="1" x14ac:dyDescent="0.35">
      <c r="A108" s="247" t="str">
        <f ca="1">Translations!G61</f>
        <v xml:space="preserve">Población estimada con necesidades/en riesgo:
Se refiere al número estimado de personas que se inyectan drogas. </v>
      </c>
      <c r="B108" s="248"/>
      <c r="C108" s="248"/>
      <c r="D108" s="248"/>
      <c r="E108" s="248"/>
      <c r="F108" s="248"/>
      <c r="G108" s="249"/>
      <c r="H108" s="46"/>
    </row>
    <row r="109" spans="1:8" ht="62.25" customHeight="1" x14ac:dyDescent="0.35">
      <c r="A109" s="250" t="str">
        <f ca="1">Translations!G62</f>
        <v>Agujas y jeringuillas que se van a distribuir por persona al año: 
Especifique el número de agujas y jeringuillas que se espera distribuir por persona al año.
Para más información, consulte las directrices de la OMS:</v>
      </c>
      <c r="B109" s="251"/>
      <c r="C109" s="251"/>
      <c r="D109" s="251"/>
      <c r="E109" s="251"/>
      <c r="F109" s="251"/>
      <c r="G109" s="252"/>
      <c r="H109" s="46"/>
    </row>
    <row r="110" spans="1:8" ht="55.5" customHeight="1" x14ac:dyDescent="0.35">
      <c r="A110" s="293" t="str">
        <f ca="1">Translations!G63</f>
        <v>Tool to Set and Monitor Targets for HIV Prevention, Diagnosis, Treatment and Care for Key Populations, julio de 2015 (págs. 40-41)
http://apps.who.int/iris/bitstream/10665/177992/1/9789241508995_eng.pdf?ua=1&amp;ua=1</v>
      </c>
      <c r="B110" s="294"/>
      <c r="C110" s="294"/>
      <c r="D110" s="294"/>
      <c r="E110" s="294"/>
      <c r="F110" s="294"/>
      <c r="G110" s="295"/>
      <c r="H110" s="46"/>
    </row>
    <row r="111" spans="1:8" ht="71.25" customHeight="1" x14ac:dyDescent="0.35">
      <c r="A111" s="250" t="str">
        <f ca="1">Translations!G64</f>
        <v>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v>
      </c>
      <c r="B111" s="251"/>
      <c r="C111" s="251"/>
      <c r="D111" s="251"/>
      <c r="E111" s="251"/>
      <c r="F111" s="251"/>
      <c r="G111" s="252"/>
      <c r="H111" s="46"/>
    </row>
    <row r="112" spans="1:8" ht="58.5" customHeight="1" x14ac:dyDescent="0.35">
      <c r="A112" s="250" t="str">
        <f ca="1">Translations!G65</f>
        <v>Número total de agujas y jeringuillas necesarias:
Se refiere al número estimado de agujas y jeringuillas necesarias para su distribución cada año basado en el número de agujas y jeringuillas necesarias por persona al año.</v>
      </c>
      <c r="B112" s="251"/>
      <c r="C112" s="251"/>
      <c r="D112" s="251"/>
      <c r="E112" s="251"/>
      <c r="F112" s="251"/>
      <c r="G112" s="252"/>
      <c r="H112" s="46"/>
    </row>
    <row r="113" spans="1:8" ht="75.75" customHeight="1" x14ac:dyDescent="0.35">
      <c r="A113" s="250" t="str">
        <f ca="1">Translations!G66</f>
        <v>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v>
      </c>
      <c r="B113" s="251"/>
      <c r="C113" s="251"/>
      <c r="D113" s="251"/>
      <c r="E113" s="251"/>
      <c r="F113" s="251"/>
      <c r="G113" s="252"/>
      <c r="H113" s="46"/>
    </row>
    <row r="114" spans="1:8" ht="139.5" customHeight="1" x14ac:dyDescent="0.35">
      <c r="A114" s="244" t="str">
        <f ca="1">Translations!G100</f>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B114" s="245"/>
      <c r="C114" s="245"/>
      <c r="D114" s="245"/>
      <c r="E114" s="245"/>
      <c r="F114" s="245"/>
      <c r="G114" s="246"/>
      <c r="H114" s="46"/>
    </row>
    <row r="115" spans="1:8" ht="35.25" customHeight="1" x14ac:dyDescent="0.35">
      <c r="A115" s="247" t="str">
        <f ca="1">Translations!G80</f>
        <v>Brecha programática:
La brecha programática se calcula de forma automática en base a la meta del país (fila B)</v>
      </c>
      <c r="B115" s="248"/>
      <c r="C115" s="248"/>
      <c r="D115" s="248"/>
      <c r="E115" s="248"/>
      <c r="F115" s="248"/>
      <c r="G115" s="249"/>
      <c r="H115" s="46"/>
    </row>
    <row r="116" spans="1:8" ht="53.25" customHeight="1" x14ac:dyDescent="0.35">
      <c r="A116" s="247" t="str">
        <f ca="1">Translations!G57</f>
        <v>Comentarios/supuestos:
1) Especifique el área objetivo.
2) Especifique cuáles son las otras fuentes de financiamiento.</v>
      </c>
      <c r="B116" s="248"/>
      <c r="C116" s="248"/>
      <c r="D116" s="248"/>
      <c r="E116" s="248"/>
      <c r="F116" s="248"/>
      <c r="G116" s="249"/>
      <c r="H116" s="46"/>
    </row>
  </sheetData>
  <sheetProtection algorithmName="SHA-512" hashValue="8Fs47RlsNlNNp1sPhITMGp4jQSBt2cWfejA42lR3nuLTZSIvGSEPDq9D43Vuq8QXuc0sw25qiyJwgklqxuMy3A==" saltValue="YRw3Jga/JUn7sjts480lcg==" spinCount="100000" sheet="1" objects="1" scenarios="1" formatColumns="0" formatRows="0"/>
  <mergeCells count="115">
    <mergeCell ref="A105:G105"/>
    <mergeCell ref="A72:G72"/>
    <mergeCell ref="A110:G110"/>
    <mergeCell ref="A111:G111"/>
    <mergeCell ref="A103:G103"/>
    <mergeCell ref="A104:G104"/>
    <mergeCell ref="A88:G88"/>
    <mergeCell ref="A98:G98"/>
    <mergeCell ref="A99:G99"/>
    <mergeCell ref="A100:G100"/>
    <mergeCell ref="A92:G92"/>
    <mergeCell ref="A93:G93"/>
    <mergeCell ref="A95:G95"/>
    <mergeCell ref="A96:G96"/>
    <mergeCell ref="A91:G91"/>
    <mergeCell ref="A97:G97"/>
    <mergeCell ref="A101:G101"/>
    <mergeCell ref="A102:G102"/>
    <mergeCell ref="A94:G94"/>
    <mergeCell ref="A71:G71"/>
    <mergeCell ref="A89:G89"/>
    <mergeCell ref="A90:G90"/>
    <mergeCell ref="A80:G80"/>
    <mergeCell ref="A86:G86"/>
    <mergeCell ref="A82:G82"/>
    <mergeCell ref="A83:G83"/>
    <mergeCell ref="A84:G84"/>
    <mergeCell ref="A85:G85"/>
    <mergeCell ref="A87:G87"/>
    <mergeCell ref="A81:G81"/>
    <mergeCell ref="A73:G73"/>
    <mergeCell ref="A74:G74"/>
    <mergeCell ref="A75:G75"/>
    <mergeCell ref="A76:G76"/>
    <mergeCell ref="A77:G77"/>
    <mergeCell ref="A78:G78"/>
    <mergeCell ref="A79:G79"/>
    <mergeCell ref="A70:G70"/>
    <mergeCell ref="A32:G32"/>
    <mergeCell ref="A53:G53"/>
    <mergeCell ref="A47:G47"/>
    <mergeCell ref="A49:G49"/>
    <mergeCell ref="A50:G50"/>
    <mergeCell ref="A46:G46"/>
    <mergeCell ref="A33:G33"/>
    <mergeCell ref="A35:G35"/>
    <mergeCell ref="A36:G36"/>
    <mergeCell ref="A37:G37"/>
    <mergeCell ref="A38:G38"/>
    <mergeCell ref="A39:G39"/>
    <mergeCell ref="A51:G51"/>
    <mergeCell ref="A52:G52"/>
    <mergeCell ref="A62:G62"/>
    <mergeCell ref="A67:G67"/>
    <mergeCell ref="A65:G65"/>
    <mergeCell ref="A66:G66"/>
    <mergeCell ref="A42:G42"/>
    <mergeCell ref="A43:G43"/>
    <mergeCell ref="A44:G44"/>
    <mergeCell ref="A45:G45"/>
    <mergeCell ref="A54:G54"/>
    <mergeCell ref="A61:G61"/>
    <mergeCell ref="A40:G40"/>
    <mergeCell ref="A1:F1"/>
    <mergeCell ref="A2:F2"/>
    <mergeCell ref="A3:F3"/>
    <mergeCell ref="A4:F4"/>
    <mergeCell ref="B6:D6"/>
    <mergeCell ref="A8:G8"/>
    <mergeCell ref="A19:G19"/>
    <mergeCell ref="A21:G21"/>
    <mergeCell ref="A22:G22"/>
    <mergeCell ref="A24:G24"/>
    <mergeCell ref="A23:G23"/>
    <mergeCell ref="A20:G20"/>
    <mergeCell ref="A18:G18"/>
    <mergeCell ref="A9:G9"/>
    <mergeCell ref="A16:G16"/>
    <mergeCell ref="A17:G17"/>
    <mergeCell ref="A11:G11"/>
    <mergeCell ref="G1:G4"/>
    <mergeCell ref="A13:G13"/>
    <mergeCell ref="A69:G69"/>
    <mergeCell ref="A10:G10"/>
    <mergeCell ref="A15:G15"/>
    <mergeCell ref="A12:G12"/>
    <mergeCell ref="A14:G14"/>
    <mergeCell ref="A26:G26"/>
    <mergeCell ref="A59:G59"/>
    <mergeCell ref="A60:G60"/>
    <mergeCell ref="A30:G30"/>
    <mergeCell ref="A31:G31"/>
    <mergeCell ref="A25:G25"/>
    <mergeCell ref="A68:G68"/>
    <mergeCell ref="A63:G63"/>
    <mergeCell ref="A64:G64"/>
    <mergeCell ref="A28:G28"/>
    <mergeCell ref="A29:G29"/>
    <mergeCell ref="A56:G56"/>
    <mergeCell ref="A57:G57"/>
    <mergeCell ref="A58:G58"/>
    <mergeCell ref="A27:G27"/>
    <mergeCell ref="A34:G34"/>
    <mergeCell ref="A41:G41"/>
    <mergeCell ref="A48:G48"/>
    <mergeCell ref="A55:G55"/>
    <mergeCell ref="A114:G114"/>
    <mergeCell ref="A115:G115"/>
    <mergeCell ref="A116:G116"/>
    <mergeCell ref="A112:G112"/>
    <mergeCell ref="A106:G106"/>
    <mergeCell ref="A107:G107"/>
    <mergeCell ref="A108:G108"/>
    <mergeCell ref="A109:G109"/>
    <mergeCell ref="A113:G113"/>
  </mergeCells>
  <dataValidations count="1">
    <dataValidation type="list" allowBlank="1" showInputMessage="1" showErrorMessage="1" sqref="B6" xr:uid="{00000000-0002-0000-0000-000000000000}">
      <formula1>"English,French,Spanish,Russian"</formula1>
    </dataValidation>
  </dataValidations>
  <hyperlinks>
    <hyperlink ref="A110:G110" r:id="rId1" display="http://apps.who.int/iris/bitstream/10665/177992/1/9789241508995_eng.pdf?ua=1&amp;ua=1" xr:uid="{00000000-0004-0000-0000-000000000000}"/>
  </hyperlinks>
  <pageMargins left="0.70866141732283472" right="0.70866141732283472" top="0.74803149606299213" bottom="0.74803149606299213" header="0.31496062992125984" footer="0.31496062992125984"/>
  <pageSetup paperSize="8" scale="56" fitToHeight="4" orientation="portrait" r:id="rId2"/>
  <rowBreaks count="1" manualBreakCount="1">
    <brk id="86" max="6"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Z527"/>
  <sheetViews>
    <sheetView zoomScale="85" zoomScaleNormal="85" workbookViewId="0">
      <selection activeCell="E23" sqref="E23"/>
    </sheetView>
  </sheetViews>
  <sheetFormatPr baseColWidth="10" defaultColWidth="9" defaultRowHeight="14.15" x14ac:dyDescent="0.35"/>
  <cols>
    <col min="1" max="1" width="19.5703125" style="5" customWidth="1"/>
    <col min="2" max="2" width="21.0703125" style="5" customWidth="1"/>
    <col min="3" max="3" width="33.5" style="5" customWidth="1"/>
    <col min="4" max="4" width="19.5703125" style="14" customWidth="1"/>
    <col min="5" max="5" width="46.5" style="5" customWidth="1"/>
    <col min="6" max="6" width="16.0703125" style="12" customWidth="1"/>
    <col min="7" max="7" width="19.5703125" style="5" customWidth="1"/>
    <col min="8" max="8" width="70.0703125" style="5" customWidth="1"/>
    <col min="9" max="9" width="96.78515625" style="14" customWidth="1"/>
    <col min="10" max="10" width="83.2109375" style="14" customWidth="1"/>
    <col min="11" max="11" width="19.5703125" style="5" customWidth="1"/>
    <col min="12" max="16384" width="9" style="5"/>
  </cols>
  <sheetData>
    <row r="1" spans="1:11" x14ac:dyDescent="0.35">
      <c r="A1" s="6" t="s">
        <v>22</v>
      </c>
      <c r="B1" s="7"/>
      <c r="C1" s="7">
        <f>IF(Language="English",0,IF(Language="French",1,IF(Language="Spanish",2,IF(Language="Russian",3))))</f>
        <v>2</v>
      </c>
      <c r="D1" s="7"/>
      <c r="E1" s="7"/>
      <c r="F1" s="11"/>
      <c r="G1" s="8" t="s">
        <v>27</v>
      </c>
      <c r="H1" s="9"/>
      <c r="I1" s="15"/>
      <c r="J1" s="15"/>
      <c r="K1" s="9"/>
    </row>
    <row r="2" spans="1:11" x14ac:dyDescent="0.35">
      <c r="A2" s="6" t="s">
        <v>28</v>
      </c>
      <c r="B2" s="6" t="s">
        <v>23</v>
      </c>
      <c r="C2" s="53" t="s">
        <v>29</v>
      </c>
      <c r="D2" s="53" t="s">
        <v>26</v>
      </c>
      <c r="E2" s="54" t="s">
        <v>30</v>
      </c>
      <c r="F2" s="11"/>
      <c r="G2" s="10" t="s">
        <v>28</v>
      </c>
      <c r="H2" s="6" t="s">
        <v>23</v>
      </c>
      <c r="I2" s="53" t="s">
        <v>29</v>
      </c>
      <c r="J2" s="53" t="s">
        <v>26</v>
      </c>
      <c r="K2" s="53" t="s">
        <v>30</v>
      </c>
    </row>
    <row r="3" spans="1:11" ht="14.6" x14ac:dyDescent="0.35">
      <c r="A3" s="14" t="str">
        <f t="shared" ref="A3:A28" ca="1" si="0">OFFSET($B3,0,LangOffset,1,1)</f>
        <v>VIH/SIDA</v>
      </c>
      <c r="B3" s="14" t="s">
        <v>0</v>
      </c>
      <c r="C3" s="14" t="s">
        <v>1261</v>
      </c>
      <c r="D3" s="14" t="s">
        <v>52</v>
      </c>
      <c r="E3" s="14" t="s">
        <v>1479</v>
      </c>
      <c r="G3" s="5" t="str">
        <f t="shared" ref="G3:G110" ca="1" si="1">OFFSET($H3,0,LangOffset,1,1)</f>
        <v>INSTRUCCIONES- Módulos prioritarios para el VIH/sida</v>
      </c>
      <c r="H3" s="14" t="s">
        <v>68</v>
      </c>
      <c r="I3" s="14" t="s">
        <v>1333</v>
      </c>
      <c r="J3" s="14" t="s">
        <v>1400</v>
      </c>
      <c r="K3" s="14" t="s">
        <v>1543</v>
      </c>
    </row>
    <row r="4" spans="1:11" ht="14.6" x14ac:dyDescent="0.35">
      <c r="A4" s="14" t="str">
        <f t="shared" ca="1" si="0"/>
        <v>VIH/SIDA - Tabla de brecha programática 1 (por intervención prioritaria)</v>
      </c>
      <c r="B4" s="14" t="s">
        <v>21</v>
      </c>
      <c r="C4" s="14" t="s">
        <v>1262</v>
      </c>
      <c r="D4" s="14" t="s">
        <v>1747</v>
      </c>
      <c r="E4" s="14" t="s">
        <v>1480</v>
      </c>
      <c r="G4" s="5">
        <f t="shared" ca="1" si="1"/>
        <v>0</v>
      </c>
      <c r="H4" s="14"/>
      <c r="K4" s="14"/>
    </row>
    <row r="5" spans="1:11" ht="14.6" x14ac:dyDescent="0.35">
      <c r="A5" s="14" t="str">
        <f t="shared" ca="1" si="0"/>
        <v>VIH/SIDA - Tabla de brecha programática 2 (por intervención prioritaria)</v>
      </c>
      <c r="B5" s="14" t="s">
        <v>16</v>
      </c>
      <c r="C5" s="14" t="s">
        <v>1263</v>
      </c>
      <c r="D5" s="14" t="s">
        <v>1748</v>
      </c>
      <c r="E5" s="14" t="s">
        <v>1481</v>
      </c>
      <c r="G5" s="5" t="str">
        <f t="shared" ca="1" si="1"/>
        <v xml:space="preserve">Por favor, complete separadamente las tablas de brecha programática para los módulos prioritarios 3-6 incluidos en la solicitud de financiamiento para el VIH. La lista siguiente indica los posibles módulos y las intervenciones pertinentes correspondientes. Complete las tablas solo para las intervenciones o indicadores aprobados e incluidos en la solicitud de financiamiento. Consulte en el Manual del Marco Modular una lista de todos los módulos, las intervenciones con su correspondiente descripción y los indicadores. En la nota informativa del Fondo Mundial sobre el VIH se pueden consultar las instrucciones sobre cómo completar esta tabla de brecha programática, así como los documentos de directrices técnicas pertinentes.
Módulos prioritarios:
- Tratamiento, atención y apoyo
          -&gt; Prestación de servicios diferenciados de tratamiento antirretroviral
- Tuberculosis/VIH
          -&gt; Intervenciones colaborativas de tuberculosis y VIH
- PTMI 
          -&gt; Prevención de la transmisión vertical del VIH
- Programas de prevención para la población general 
          -&gt; circuncisión masculina 
          -&gt; preservativos distribuidos 
- Programas de prevención destinados a las poblaciones clave*
          -&gt; paquete definido de servicios 
          -&gt; servicios de pruebas de VIH 
          -&gt; preservativos distribuidos
         -&gt; profilaxis previa a la exposición
- Programas de prevención integral para personas que se inyectan drogas y sus parejas
          -&gt; Programas de agujas y jeringuillas 
          -&gt; Terapia de sustitución de opiáceos y otros tratamientos para la drogodependencia de personas que se inyectan drogas
</v>
      </c>
      <c r="H5" s="14" t="s">
        <v>462</v>
      </c>
      <c r="I5" s="164" t="s">
        <v>1682</v>
      </c>
      <c r="J5" s="167" t="s">
        <v>1781</v>
      </c>
      <c r="K5" s="14" t="s">
        <v>1741</v>
      </c>
    </row>
    <row r="6" spans="1:11" ht="14.6" x14ac:dyDescent="0.35">
      <c r="A6" s="14" t="str">
        <f t="shared" ca="1" si="0"/>
        <v>VIH/SIDA - Tabla de brecha programática 3 (por intervención prioritaria)</v>
      </c>
      <c r="B6" s="14" t="s">
        <v>17</v>
      </c>
      <c r="C6" s="14" t="s">
        <v>1264</v>
      </c>
      <c r="D6" s="14" t="s">
        <v>1749</v>
      </c>
      <c r="E6" s="14" t="s">
        <v>1482</v>
      </c>
      <c r="G6" s="5" t="str">
        <f t="shared" ca="1" si="1"/>
        <v>*Estos módulos hacen referencia a las siguientes poblaciones clave: trabajadores del sexo y sus clientes; hombres que tienen relaciones sexuales con hombres; personas transgénero, personas que se inyectan drogas y sus parejas; personas en las prisiones y en otros entornos de reclusión; adolescentes y jóvenes dentro y fuera de las escuelas; y otras poblaciones vulnerables.</v>
      </c>
      <c r="H6" s="14" t="s">
        <v>1667</v>
      </c>
      <c r="I6" s="164" t="s">
        <v>1683</v>
      </c>
      <c r="J6" s="14" t="s">
        <v>1782</v>
      </c>
      <c r="K6" s="14" t="s">
        <v>1544</v>
      </c>
    </row>
    <row r="7" spans="1:11" ht="14.6" x14ac:dyDescent="0.35">
      <c r="A7" s="14" t="str">
        <f t="shared" ca="1" si="0"/>
        <v>VIH/SIDA - Tabla de brecha programática 4 (por intervención prioritaria)</v>
      </c>
      <c r="B7" s="14" t="s">
        <v>18</v>
      </c>
      <c r="C7" s="14" t="s">
        <v>1265</v>
      </c>
      <c r="D7" s="14" t="s">
        <v>1750</v>
      </c>
      <c r="E7" s="14" t="s">
        <v>1483</v>
      </c>
      <c r="G7" s="5" t="str">
        <f t="shared" ca="1" si="1"/>
        <v xml:space="preserve">Para empezar a completar cada tabla, especifique el módulo prioritario o la intervención pertinente seccionándolos de la lista desplegable incluida junto a la fila  "Módulo prioritario". Al seleccionar un módulo o intervención, el indicador de cobertura correspondiente aparecerá a continuación de forma automática. Es obligatorio completar las celdas vacías destacadas en blanco. Las celdas destacadas en color morado se completarán de forma automática.
Una vez seleccionado el módulo o intervención, especifique la población destinataria de la lista desplegable incluida junto a la fila "Población destinataria". Para los módulos relacionados con la prevención, complete separadamente una tabla de análisis de brecha programática para cada población clave a la que se dirige el programa. Para el tratamiento antirretroviral, se recomienda completar tablas distintas para los adultos y los niños, si bien también se proporciona la opción de completarlo de manera agregada.
Aunque es preciso completar la mayoría de las tablas en la pestaña "Tablas de VIH"; se han incluido tablas personalizadas e independientes para la circuncisión y los preservativos distribuidos. Ha sido necesario personalizar las tablas en estos casos porque en la tabla de déficit para los preservativos se debe incluir un desglose de los preservativos masculinos y femeninos y ambas tablas calculan el brecha programática basándose en la meta del país y no en las necesidades del mismo. En estas tablas se ha completado previamente la fila "Módulo prioritario". Sin embargo, en el caso de la tabla para los preservativos, será necesario introducir un valor en la fila "Población clave". Complete solo aquellas tablas incluidas en la solicitud de financiamiento. 
Si se presentan solicitudes de financiamiento separadas para la tuberculosis y el VIH, se deberán incluir en ambas las tablas de análisis de déficit para las intervenciones de tuberculosis/VIH. En caso de presentar una solicitud conjunta para tuberculosis/VIH,complete las tablas incluidas en el archivo de Excel de brecha programática conjunto para tuberculosis/VIH.
En las instrucciones siguientes se explica detalladamente cómo completar la tabla de déficit para cada módulo. Tenga presente que hay varios indicadores de cobertura para las intervenciones conjuntas de tuberculosis/VIH, por lo que se deberán completar separadamente las tablas pertinentes. Recuerde que solo tiene que completar las tablas correspondientes a los módulos prioritarios 3-6. </v>
      </c>
      <c r="H7" s="14" t="s">
        <v>463</v>
      </c>
      <c r="I7" s="164" t="s">
        <v>1684</v>
      </c>
      <c r="J7" s="168" t="s">
        <v>1783</v>
      </c>
      <c r="K7" s="14" t="s">
        <v>1545</v>
      </c>
    </row>
    <row r="8" spans="1:11" ht="14.6" x14ac:dyDescent="0.35">
      <c r="A8" s="14" t="str">
        <f t="shared" ca="1" si="0"/>
        <v>VIH/SIDA - Tabla de brecha programática 5 (por intervención prioritaria)</v>
      </c>
      <c r="B8" s="14" t="s">
        <v>31</v>
      </c>
      <c r="C8" s="14" t="s">
        <v>1266</v>
      </c>
      <c r="D8" s="14" t="s">
        <v>1751</v>
      </c>
      <c r="E8" s="14" t="s">
        <v>1484</v>
      </c>
      <c r="G8" s="5" t="str">
        <f t="shared" ca="1" si="1"/>
        <v>Si el número de tablas incluidas en el fichero de Excel no es suficiente o el solicitante quiere presentar una tabla para un módulo o intervención que no aparece indicado en las instrucciones, podrá utilizar la tabla en blanco incluida en la pestaña denominada "Tabla en blanco".</v>
      </c>
      <c r="H8" s="14" t="s">
        <v>161</v>
      </c>
      <c r="I8" s="164" t="s">
        <v>1685</v>
      </c>
      <c r="J8" s="14" t="s">
        <v>1784</v>
      </c>
      <c r="K8" s="14" t="s">
        <v>1546</v>
      </c>
    </row>
    <row r="9" spans="1:11" ht="14.6" x14ac:dyDescent="0.35">
      <c r="A9" s="14" t="str">
        <f t="shared" ca="1" si="0"/>
        <v>VIH/SIDA - Tabla de brecha programática 6 (por intervención prioritaria)</v>
      </c>
      <c r="B9" s="14" t="s">
        <v>19</v>
      </c>
      <c r="C9" s="14" t="s">
        <v>1267</v>
      </c>
      <c r="D9" s="14" t="s">
        <v>1752</v>
      </c>
      <c r="E9" s="14" t="s">
        <v>1485</v>
      </c>
      <c r="H9" s="14" t="s">
        <v>147</v>
      </c>
      <c r="I9" s="14" t="s">
        <v>1334</v>
      </c>
      <c r="J9" s="14" t="s">
        <v>1401</v>
      </c>
      <c r="K9" s="14" t="s">
        <v>1547</v>
      </c>
    </row>
    <row r="10" spans="1:11" ht="14.6" x14ac:dyDescent="0.35">
      <c r="A10" s="14" t="str">
        <f t="shared" ca="1" si="0"/>
        <v>VIH/SIDA - Tabla de brecha programática 7 (por intervención prioritaria)</v>
      </c>
      <c r="B10" s="14" t="s">
        <v>1861</v>
      </c>
      <c r="C10" s="164" t="s">
        <v>1866</v>
      </c>
      <c r="D10" s="14" t="s">
        <v>1871</v>
      </c>
      <c r="E10" s="14" t="s">
        <v>1876</v>
      </c>
      <c r="H10" s="14"/>
      <c r="K10" s="14"/>
    </row>
    <row r="11" spans="1:11" ht="14.6" x14ac:dyDescent="0.35">
      <c r="A11" s="14" t="str">
        <f t="shared" ca="1" si="0"/>
        <v>VIH/SIDA - Tabla de brecha programática 8 (por intervención prioritaria)</v>
      </c>
      <c r="B11" s="14" t="s">
        <v>1862</v>
      </c>
      <c r="C11" s="164" t="s">
        <v>1867</v>
      </c>
      <c r="D11" s="14" t="s">
        <v>1872</v>
      </c>
      <c r="E11" s="14" t="s">
        <v>1877</v>
      </c>
      <c r="H11" s="14"/>
      <c r="K11" s="14"/>
    </row>
    <row r="12" spans="1:11" ht="14.6" x14ac:dyDescent="0.35">
      <c r="A12" s="14" t="str">
        <f t="shared" ca="1" si="0"/>
        <v>VIH/SIDA - Tabla de brecha programática 9 (por intervención prioritaria)</v>
      </c>
      <c r="B12" s="14" t="s">
        <v>1863</v>
      </c>
      <c r="C12" s="164" t="s">
        <v>1868</v>
      </c>
      <c r="D12" s="14" t="s">
        <v>1873</v>
      </c>
      <c r="E12" s="14" t="s">
        <v>1878</v>
      </c>
      <c r="H12" s="14"/>
      <c r="K12" s="14"/>
    </row>
    <row r="13" spans="1:11" ht="14.6" x14ac:dyDescent="0.35">
      <c r="A13" s="14" t="str">
        <f t="shared" ca="1" si="0"/>
        <v>VIH/SIDA - Tabla de brecha programática 10 (por intervención prioritaria)</v>
      </c>
      <c r="B13" s="14" t="s">
        <v>1864</v>
      </c>
      <c r="C13" s="164" t="s">
        <v>1869</v>
      </c>
      <c r="D13" s="14" t="s">
        <v>1874</v>
      </c>
      <c r="E13" s="14" t="s">
        <v>1879</v>
      </c>
      <c r="H13" s="14"/>
      <c r="K13" s="14"/>
    </row>
    <row r="14" spans="1:11" ht="14.6" x14ac:dyDescent="0.35">
      <c r="A14" s="14" t="str">
        <f t="shared" ca="1" si="0"/>
        <v>VIH/SIDA - Tabla de brecha programática 11 (por intervención prioritaria)</v>
      </c>
      <c r="B14" s="14" t="s">
        <v>1865</v>
      </c>
      <c r="C14" s="164" t="s">
        <v>1870</v>
      </c>
      <c r="D14" s="14" t="s">
        <v>1875</v>
      </c>
      <c r="E14" s="14" t="s">
        <v>1880</v>
      </c>
      <c r="H14" s="14"/>
      <c r="K14" s="14"/>
    </row>
    <row r="15" spans="1:11" ht="14.6" x14ac:dyDescent="0.35">
      <c r="A15" s="14" t="str">
        <f t="shared" ca="1" si="0"/>
        <v>Módulo prioritario</v>
      </c>
      <c r="B15" s="14" t="s">
        <v>32</v>
      </c>
      <c r="C15" s="14" t="s">
        <v>1268</v>
      </c>
      <c r="D15" s="14" t="s">
        <v>1363</v>
      </c>
      <c r="E15" s="14" t="s">
        <v>72</v>
      </c>
      <c r="G15" s="5" t="str">
        <f t="shared" ca="1" si="1"/>
        <v>Tratamiento, atención y apoyo: prestación de servicios diferenciados de tratamiento antirretroviral (a completar por separado para adultos y niños)</v>
      </c>
      <c r="H15" s="14" t="s">
        <v>464</v>
      </c>
      <c r="I15" s="164" t="s">
        <v>1459</v>
      </c>
      <c r="J15" s="14" t="s">
        <v>1785</v>
      </c>
      <c r="K15" s="14" t="s">
        <v>1548</v>
      </c>
    </row>
    <row r="16" spans="1:11" ht="14.6" x14ac:dyDescent="0.35">
      <c r="A16" s="14" t="str">
        <f t="shared" ca="1" si="0"/>
        <v>Indicador de cobertura seleccionado</v>
      </c>
      <c r="B16" s="14" t="s">
        <v>1</v>
      </c>
      <c r="C16" s="14" t="s">
        <v>1269</v>
      </c>
      <c r="D16" s="14" t="s">
        <v>55</v>
      </c>
      <c r="E16" s="14" t="s">
        <v>73</v>
      </c>
      <c r="G16" s="5" t="str">
        <f t="shared" ca="1" si="1"/>
        <v>Indicador de cobertura: 
Porcentaje de personas que viven con el VIH  que actualmente reciben tratamiento antirretroviral</v>
      </c>
      <c r="H16" s="14" t="s">
        <v>465</v>
      </c>
      <c r="I16" s="164" t="s">
        <v>1471</v>
      </c>
      <c r="J16" s="14" t="s">
        <v>1473</v>
      </c>
      <c r="K16" s="14" t="s">
        <v>1549</v>
      </c>
    </row>
    <row r="17" spans="1:11" ht="14.6" x14ac:dyDescent="0.35">
      <c r="A17" s="14" t="str">
        <f t="shared" ca="1" si="0"/>
        <v>Población meta</v>
      </c>
      <c r="B17" s="14" t="s">
        <v>166</v>
      </c>
      <c r="C17" s="14" t="s">
        <v>1270</v>
      </c>
      <c r="D17" s="14" t="s">
        <v>1753</v>
      </c>
      <c r="E17" s="14" t="s">
        <v>1486</v>
      </c>
      <c r="G17" s="5" t="str">
        <f t="shared" ca="1" si="1"/>
        <v>Población estimada con necesidades/en riesgo:
Se refiere a todos los adultos y niños que viven con el VIH (de acuerdo con la definición del Informe Mundial de Avances de la Lucha contra el SIDA [GARPR, Global AIDS Response Progress Reporting] para el informe de 2014).</v>
      </c>
      <c r="H17" s="14" t="s">
        <v>466</v>
      </c>
      <c r="I17" s="164" t="s">
        <v>1686</v>
      </c>
      <c r="J17" s="14" t="s">
        <v>1402</v>
      </c>
      <c r="K17" s="14" t="s">
        <v>1550</v>
      </c>
    </row>
    <row r="18" spans="1:11" ht="14.6" x14ac:dyDescent="0.35">
      <c r="A18" s="14" t="str">
        <f t="shared" ca="1" si="0"/>
        <v xml:space="preserve">Cobertura nacional actual </v>
      </c>
      <c r="B18" s="14" t="s">
        <v>13</v>
      </c>
      <c r="C18" s="14" t="s">
        <v>1271</v>
      </c>
      <c r="D18" s="14" t="s">
        <v>56</v>
      </c>
      <c r="E18" s="14" t="s">
        <v>74</v>
      </c>
      <c r="G18" s="5" t="str">
        <f t="shared" ca="1" si="1"/>
        <v>Meta del país:
1) Se refiere al Plan Estratégico Nacional (PEN) o a la última meta del país acordada.
2) "#" se refiere al número total de personas que recibirán tratamiento antirretroviral.
3) "%" se refiere al número de adultos y niños que se espera que reciba tratamiento antirretroviral entre todos los adultos y niños que viven con el VIH.</v>
      </c>
      <c r="H18" s="14" t="s">
        <v>467</v>
      </c>
      <c r="I18" s="164" t="s">
        <v>1687</v>
      </c>
      <c r="J18" s="14" t="s">
        <v>1786</v>
      </c>
      <c r="K18" s="14" t="s">
        <v>1551</v>
      </c>
    </row>
    <row r="19" spans="1:11" ht="14.6" x14ac:dyDescent="0.35">
      <c r="A19" s="14" t="str">
        <f t="shared" ca="1" si="0"/>
        <v>Inserte los últimos resultados</v>
      </c>
      <c r="B19" s="14" t="s">
        <v>14</v>
      </c>
      <c r="C19" s="14" t="s">
        <v>1272</v>
      </c>
      <c r="D19" s="14" t="s">
        <v>57</v>
      </c>
      <c r="E19" s="14" t="s">
        <v>75</v>
      </c>
      <c r="G19" s="56" t="str">
        <f t="shared" ca="1" si="1"/>
        <v>Necesidades del país ya alcanzadas:
Las necesidades del país ya alcanzadas se desglosan en aquellas que serán financiadas por recursos nacionales (fila C1) y recursos externos (fila C2). Las inversiones nacionales del sector privado se incluirán entre las fuentes de financiamiento nacionales. En los casos en que parte de una necesidad durante el año esté financiada por una subvención en curso del Fondo Mundial (es decir, una subvención que finalice antes de comenzar el nuevo periodo de ejecución), esta podrá incluirse en la categoría de recursos externos. 
Una vez completadas las filas C1 y C2, la necesidad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conjuntamente al total de recursos nacionales y externos.</v>
      </c>
      <c r="H19" s="14" t="s">
        <v>468</v>
      </c>
      <c r="I19" s="164" t="s">
        <v>1688</v>
      </c>
      <c r="J19" s="14" t="s">
        <v>1787</v>
      </c>
      <c r="K19" s="14" t="s">
        <v>1552</v>
      </c>
    </row>
    <row r="20" spans="1:11" ht="14.6" x14ac:dyDescent="0.35">
      <c r="A20" s="14" t="str">
        <f t="shared" ca="1" si="0"/>
        <v>Año</v>
      </c>
      <c r="B20" s="14" t="s">
        <v>10</v>
      </c>
      <c r="C20" s="14" t="s">
        <v>1273</v>
      </c>
      <c r="D20" s="14" t="s">
        <v>58</v>
      </c>
      <c r="E20" s="14" t="s">
        <v>76</v>
      </c>
      <c r="G20" s="5" t="str">
        <f t="shared" ca="1" si="1"/>
        <v>brecha programática: la brecha programática se calcula en base a la necesidad total (fila A).</v>
      </c>
      <c r="H20" s="14" t="s">
        <v>43</v>
      </c>
      <c r="I20" s="164" t="s">
        <v>1689</v>
      </c>
      <c r="J20" s="167" t="s">
        <v>1788</v>
      </c>
      <c r="K20" s="14" t="s">
        <v>1553</v>
      </c>
    </row>
    <row r="21" spans="1:11" ht="14.6" x14ac:dyDescent="0.35">
      <c r="A21" s="14" t="str">
        <f t="shared" ca="1" si="0"/>
        <v>Fuente de datos</v>
      </c>
      <c r="B21" s="14" t="s">
        <v>11</v>
      </c>
      <c r="C21" s="14" t="s">
        <v>1274</v>
      </c>
      <c r="D21" s="14" t="s">
        <v>62</v>
      </c>
      <c r="E21" s="14" t="s">
        <v>80</v>
      </c>
      <c r="G21" s="5" t="str">
        <f t="shared" ca="1" si="1"/>
        <v>Comentarios/supuestos:
1) Especifique el área objetivo en caso de cobertura subnacional.
2) Especifique cuáles son las otras fuentes de financiamiento.
3) Indique el número de personas candidato a recibir tratamiento antirretroviral de acuerdo con las directrices nacionales para los criterios de tratamiento antirretroviral y la cobertura actual según estas directrices. Indique esta información para cada una de las categorías de desglose que haya (por ejemplo, para niños y adultos).</v>
      </c>
      <c r="H21" s="14" t="s">
        <v>469</v>
      </c>
      <c r="I21" s="164" t="s">
        <v>1690</v>
      </c>
      <c r="J21" s="14" t="s">
        <v>1789</v>
      </c>
      <c r="K21" s="14" t="s">
        <v>1554</v>
      </c>
    </row>
    <row r="22" spans="1:11" ht="14.6" x14ac:dyDescent="0.35">
      <c r="A22" s="14" t="str">
        <f t="shared" ca="1" si="0"/>
        <v>Comentarios</v>
      </c>
      <c r="B22" s="14" t="s">
        <v>12</v>
      </c>
      <c r="C22" s="14" t="s">
        <v>1275</v>
      </c>
      <c r="D22" s="14" t="s">
        <v>63</v>
      </c>
      <c r="E22" s="14" t="s">
        <v>81</v>
      </c>
      <c r="G22" s="5" t="str">
        <f t="shared" ca="1" si="1"/>
        <v>PTMI - Prevención de la transmisión vertical del VIH</v>
      </c>
      <c r="H22" s="14" t="s">
        <v>470</v>
      </c>
      <c r="I22" s="14" t="s">
        <v>1335</v>
      </c>
      <c r="J22" s="14" t="s">
        <v>1403</v>
      </c>
      <c r="K22" s="14" t="s">
        <v>1555</v>
      </c>
    </row>
    <row r="23" spans="1:11" ht="14.6" x14ac:dyDescent="0.35">
      <c r="A23" s="14" t="str">
        <f t="shared" ca="1" si="0"/>
        <v>Año 1</v>
      </c>
      <c r="B23" s="14" t="s">
        <v>2</v>
      </c>
      <c r="C23" s="14" t="s">
        <v>1276</v>
      </c>
      <c r="D23" s="14" t="s">
        <v>59</v>
      </c>
      <c r="E23" s="14" t="s">
        <v>77</v>
      </c>
      <c r="G23" s="5" t="str">
        <f t="shared" ca="1" si="1"/>
        <v>Indicador de cobertura: 
Porcentaje de mujeres embarazadas VIH positivas que recibieron TARV durante el embarazo</v>
      </c>
      <c r="H23" s="14" t="s">
        <v>471</v>
      </c>
      <c r="I23" s="164" t="s">
        <v>1475</v>
      </c>
      <c r="J23" s="14" t="s">
        <v>1478</v>
      </c>
      <c r="K23" s="14" t="s">
        <v>1556</v>
      </c>
    </row>
    <row r="24" spans="1:11" ht="14.6" x14ac:dyDescent="0.35">
      <c r="A24" s="14" t="str">
        <f t="shared" ca="1" si="0"/>
        <v>Año 2</v>
      </c>
      <c r="B24" s="14" t="s">
        <v>3</v>
      </c>
      <c r="C24" s="14" t="s">
        <v>1277</v>
      </c>
      <c r="D24" s="14" t="s">
        <v>60</v>
      </c>
      <c r="E24" s="14" t="s">
        <v>78</v>
      </c>
      <c r="G24" s="5" t="str">
        <f t="shared" ca="1" si="1"/>
        <v>Población estimada con necesidades/en riesgo:
Se refiere al número estimado de mujeres embarazadas seropositivas.</v>
      </c>
      <c r="H24" s="14" t="s">
        <v>38</v>
      </c>
      <c r="I24" s="164" t="s">
        <v>1691</v>
      </c>
      <c r="J24" s="14" t="s">
        <v>69</v>
      </c>
      <c r="K24" s="14" t="s">
        <v>1557</v>
      </c>
    </row>
    <row r="25" spans="1:11" ht="14.6" x14ac:dyDescent="0.35">
      <c r="A25" s="14" t="str">
        <f t="shared" ca="1" si="0"/>
        <v>Año 3</v>
      </c>
      <c r="B25" s="14" t="s">
        <v>4</v>
      </c>
      <c r="C25" s="14" t="s">
        <v>1278</v>
      </c>
      <c r="D25" s="14" t="s">
        <v>61</v>
      </c>
      <c r="E25" s="14" t="s">
        <v>79</v>
      </c>
      <c r="G25" s="5" t="str">
        <f t="shared" ca="1" si="1"/>
        <v>Meta del país:
1) Se refiere al Plan Estratégico Nacional (PEN) o a la última meta del país acordada.
2) "#" se refiere al número de mujeres embarazadas seropositivas que está previsto que reciban medicamentos antirretrovirales para reducir el riesgo de transmisión maternoinfantil durante el embarazo y el parto.
3) "%" se refiere al porcentaje de mujeres embarazadas seropositivas que recibe antirretrovirales para reducir el riesgo de transmisión maternoinfantil entre el total estimado de mujeres embarazadas seropositivas. Tenga en cuenta que, según las nuevas directrices de tratamiento de la OMS, todas las mujeres embarazadas y en período de lactancia son candidatas a recibir tratamiento antirretroviral.</v>
      </c>
      <c r="H25" s="14" t="s">
        <v>39</v>
      </c>
      <c r="I25" s="164" t="s">
        <v>1692</v>
      </c>
      <c r="J25" s="14" t="s">
        <v>1790</v>
      </c>
      <c r="K25" s="14" t="s">
        <v>1558</v>
      </c>
    </row>
    <row r="26" spans="1:11" ht="14.6" x14ac:dyDescent="0.35">
      <c r="A26" s="14" t="str">
        <f t="shared" ca="1" si="0"/>
        <v>Inserte el año</v>
      </c>
      <c r="B26" s="14" t="s">
        <v>5</v>
      </c>
      <c r="C26" s="14" t="s">
        <v>1279</v>
      </c>
      <c r="D26" s="14" t="s">
        <v>1364</v>
      </c>
      <c r="E26" s="14" t="s">
        <v>82</v>
      </c>
      <c r="G26" s="5" t="str">
        <f t="shared" ca="1" si="1"/>
        <v>Brecha programática:
La brecha programática se calcula en base a la necesidad total (fila A).</v>
      </c>
      <c r="H26" s="14" t="s">
        <v>37</v>
      </c>
      <c r="I26" s="14" t="s">
        <v>1693</v>
      </c>
      <c r="J26" s="167" t="s">
        <v>1791</v>
      </c>
      <c r="K26" s="14" t="s">
        <v>1553</v>
      </c>
    </row>
    <row r="27" spans="1:11" ht="14.6" x14ac:dyDescent="0.35">
      <c r="A27" s="14" t="str">
        <f t="shared" ca="1" si="0"/>
        <v>Comentarios /supuestos</v>
      </c>
      <c r="B27" s="14" t="s">
        <v>33</v>
      </c>
      <c r="C27" s="14" t="s">
        <v>1280</v>
      </c>
      <c r="D27" s="14" t="s">
        <v>64</v>
      </c>
      <c r="E27" s="14" t="s">
        <v>83</v>
      </c>
      <c r="G27" s="5" t="str">
        <f t="shared" ca="1" si="1"/>
        <v>Comentarios/supuestos:
1) Especifique el área objetivo.
2) Especifique cuáles son las otras fuentes de financiamiento.</v>
      </c>
      <c r="H27" s="14" t="s">
        <v>40</v>
      </c>
      <c r="I27" s="164" t="s">
        <v>1694</v>
      </c>
      <c r="J27" s="14" t="s">
        <v>70</v>
      </c>
      <c r="K27" s="14" t="s">
        <v>90</v>
      </c>
    </row>
    <row r="28" spans="1:11" ht="14.25" customHeight="1" x14ac:dyDescent="0.35">
      <c r="A28" s="14" t="str">
        <f t="shared" ca="1" si="0"/>
        <v>Necesidades estimadas actuales del país</v>
      </c>
      <c r="B28" s="14" t="s">
        <v>6</v>
      </c>
      <c r="C28" s="14" t="s">
        <v>1281</v>
      </c>
      <c r="D28" s="14" t="s">
        <v>65</v>
      </c>
      <c r="E28" s="14" t="s">
        <v>84</v>
      </c>
      <c r="G28" s="5" t="str">
        <f t="shared" ca="1" si="1"/>
        <v>Tuberculosis/VIH - Intervenciones colaborativas de tuberculosis y VIH: prueba de detección de tuberculosis entre los pacientes seropositivos</v>
      </c>
      <c r="H28" s="14" t="s">
        <v>41</v>
      </c>
      <c r="I28" s="164" t="s">
        <v>1695</v>
      </c>
      <c r="J28" s="14" t="s">
        <v>1792</v>
      </c>
      <c r="K28" s="14" t="s">
        <v>1559</v>
      </c>
    </row>
    <row r="29" spans="1:11" ht="14.6" x14ac:dyDescent="0.35">
      <c r="A29" s="14" t="str">
        <f t="shared" ref="A29:A42" ca="1" si="2">OFFSET($B29,0,LangOffset,1,1)</f>
        <v>A. Total de población estimada con necesidades/en riesgo</v>
      </c>
      <c r="B29" s="14" t="s">
        <v>34</v>
      </c>
      <c r="C29" s="164" t="s">
        <v>1678</v>
      </c>
      <c r="D29" s="14" t="s">
        <v>1754</v>
      </c>
      <c r="E29" s="14" t="s">
        <v>85</v>
      </c>
      <c r="G29" s="5" t="str">
        <f t="shared" ca="1" si="1"/>
        <v>Indicador de cobertura: 
Porcentaje de pacientes seropositivos en tratamiento (incluidos los que reciben PTMI) que se sometieron a pruebas de detección de tuberculosis en centros de atención y tratamiento del VIH.</v>
      </c>
      <c r="H29" s="14" t="s">
        <v>472</v>
      </c>
      <c r="I29" s="164" t="s">
        <v>1696</v>
      </c>
      <c r="J29" s="14" t="s">
        <v>1404</v>
      </c>
      <c r="K29" s="14" t="s">
        <v>1560</v>
      </c>
    </row>
    <row r="30" spans="1:11" ht="14.6" x14ac:dyDescent="0.35">
      <c r="A30" s="14" t="str">
        <f t="shared" ca="1" si="2"/>
        <v>B. Metas del país (según el Plan Estratégico Nacional)</v>
      </c>
      <c r="B30" s="14" t="s">
        <v>35</v>
      </c>
      <c r="C30" s="14" t="s">
        <v>1282</v>
      </c>
      <c r="D30" s="14" t="s">
        <v>1755</v>
      </c>
      <c r="E30" s="14" t="s">
        <v>86</v>
      </c>
      <c r="G30" s="5" t="str">
        <f t="shared" ca="1" si="1"/>
        <v xml:space="preserve">Población estimada con necesidades/en riesgo:
Se refiere a todos los adultos y niños que reciben servicios en centros de atención y tratamiento del VIH. </v>
      </c>
      <c r="H30" s="14" t="s">
        <v>473</v>
      </c>
      <c r="I30" s="164" t="s">
        <v>1697</v>
      </c>
      <c r="J30" s="14" t="s">
        <v>1405</v>
      </c>
      <c r="K30" s="14" t="s">
        <v>1561</v>
      </c>
    </row>
    <row r="31" spans="1:11" ht="16.5" customHeight="1" x14ac:dyDescent="0.35">
      <c r="A31" s="14" t="str">
        <f t="shared" ca="1" si="2"/>
        <v>Necesidades del país ya cubiertas</v>
      </c>
      <c r="B31" s="14" t="s">
        <v>8</v>
      </c>
      <c r="C31" s="14" t="s">
        <v>1283</v>
      </c>
      <c r="D31" s="14" t="s">
        <v>66</v>
      </c>
      <c r="E31" s="14" t="s">
        <v>1487</v>
      </c>
      <c r="G31" s="5" t="str">
        <f t="shared" ca="1" si="1"/>
        <v>Meta del país:
1) Se refiere al Plan Estratégico Nacional (PEN) o a la última meta del país acordada.
2) "#" se refiere al número de adultos y niños que se han sometido a pruebas de detección de tuberculosis en centros de atención o tratamiento del VIH. 
3) "%" se refiere al porcentaje de adultos y niños que reciben servicios en centros de atención y tratamiento del VIH a quienes se ha evaluado y registrado su estado con respecto a la tuberculosis entre todos los adultos y niños que reciben servicios en centros de atención y tratamiento del VIH.</v>
      </c>
      <c r="H31" s="14" t="s">
        <v>474</v>
      </c>
      <c r="I31" s="164" t="s">
        <v>1698</v>
      </c>
      <c r="J31" s="14" t="s">
        <v>1406</v>
      </c>
      <c r="K31" s="14" t="s">
        <v>1562</v>
      </c>
    </row>
    <row r="32" spans="1:11" ht="14.6" x14ac:dyDescent="0.35">
      <c r="A32" s="14" t="str">
        <f t="shared" ca="1" si="2"/>
        <v>C1. Necesidades del país que se van a cubrir con recursos nacionales</v>
      </c>
      <c r="B32" s="14" t="s">
        <v>106</v>
      </c>
      <c r="C32" s="14" t="s">
        <v>1284</v>
      </c>
      <c r="D32" s="14" t="s">
        <v>1756</v>
      </c>
      <c r="E32" s="14" t="s">
        <v>1488</v>
      </c>
      <c r="G32" s="5" t="str">
        <f t="shared" ca="1" si="1"/>
        <v>Brecha programática:
La brecha programática se calcula en base a la necesidad total (fila A).</v>
      </c>
      <c r="H32" s="14" t="s">
        <v>37</v>
      </c>
      <c r="I32" s="14" t="s">
        <v>1699</v>
      </c>
      <c r="J32" s="167" t="s">
        <v>1791</v>
      </c>
      <c r="K32" s="14" t="s">
        <v>1553</v>
      </c>
    </row>
    <row r="33" spans="1:12" ht="15" customHeight="1" x14ac:dyDescent="0.35">
      <c r="A33" s="14" t="str">
        <f t="shared" ca="1" si="2"/>
        <v xml:space="preserve">C2. Necesidades del país que se van a cubrir con recursos externos </v>
      </c>
      <c r="B33" s="14" t="s">
        <v>107</v>
      </c>
      <c r="C33" s="14" t="s">
        <v>1285</v>
      </c>
      <c r="D33" s="14" t="s">
        <v>1757</v>
      </c>
      <c r="E33" s="14" t="s">
        <v>1489</v>
      </c>
      <c r="G33" s="5" t="str">
        <f t="shared" ca="1" si="1"/>
        <v>Comentarios/supuestos:
1) Especifique el área objetivo.
2) Especifique cuáles son las otras fuentes de financiamiento.</v>
      </c>
      <c r="H33" s="14" t="s">
        <v>40</v>
      </c>
      <c r="I33" s="164" t="s">
        <v>1700</v>
      </c>
      <c r="J33" s="14" t="s">
        <v>70</v>
      </c>
      <c r="K33" s="14" t="s">
        <v>90</v>
      </c>
    </row>
    <row r="34" spans="1:12" ht="14.6" x14ac:dyDescent="0.35">
      <c r="A34" s="14" t="str">
        <f t="shared" ca="1" si="2"/>
        <v>C. Necesidades totales del país ya cubiertas</v>
      </c>
      <c r="B34" s="14" t="s">
        <v>108</v>
      </c>
      <c r="C34" s="14" t="s">
        <v>1286</v>
      </c>
      <c r="D34" s="14" t="s">
        <v>1758</v>
      </c>
      <c r="E34" s="14" t="s">
        <v>1490</v>
      </c>
      <c r="G34" s="5" t="str">
        <f t="shared" ca="1" si="1"/>
        <v>Tuberculosis/VIH - colaborativas de tuberculosis y VIH: pacientes de tuberculosis con estado serológico respecto al VIH conocido.</v>
      </c>
      <c r="H34" s="14" t="s">
        <v>42</v>
      </c>
      <c r="I34" s="14" t="s">
        <v>1336</v>
      </c>
      <c r="J34" s="14" t="s">
        <v>1460</v>
      </c>
      <c r="K34" s="14" t="s">
        <v>91</v>
      </c>
    </row>
    <row r="35" spans="1:12" ht="14.6" x14ac:dyDescent="0.35">
      <c r="A35" s="14" t="str">
        <f t="shared" ca="1" si="2"/>
        <v>Brecha programática</v>
      </c>
      <c r="B35" s="14" t="s">
        <v>9</v>
      </c>
      <c r="C35" s="14" t="s">
        <v>1287</v>
      </c>
      <c r="D35" s="166" t="s">
        <v>1759</v>
      </c>
      <c r="E35" s="14" t="s">
        <v>1491</v>
      </c>
      <c r="G35" s="5" t="str">
        <f t="shared" ca="1" si="1"/>
        <v>Indicador de cobertura: 
Porcentaje de pacientes con tuberculosis (casos nuevos y recaídas) registrados para los que se registró el resultado de la prueba del VIH</v>
      </c>
      <c r="H35" s="14" t="s">
        <v>475</v>
      </c>
      <c r="I35" s="164" t="s">
        <v>1701</v>
      </c>
      <c r="J35" s="14" t="s">
        <v>1407</v>
      </c>
      <c r="K35" s="14" t="s">
        <v>1563</v>
      </c>
    </row>
    <row r="36" spans="1:12" ht="14.25" customHeight="1" x14ac:dyDescent="0.35">
      <c r="A36" s="14" t="str">
        <f t="shared" ca="1" si="2"/>
        <v>D. Déficit anual previsto para cubrir la necesidad: 
A - C</v>
      </c>
      <c r="B36" s="14" t="s">
        <v>54</v>
      </c>
      <c r="C36" s="14" t="s">
        <v>1288</v>
      </c>
      <c r="D36" s="14" t="s">
        <v>1760</v>
      </c>
      <c r="E36" s="14" t="s">
        <v>87</v>
      </c>
      <c r="G36" s="5" t="str">
        <f t="shared" ca="1" si="1"/>
        <v xml:space="preserve">Población estimada con necesidades/en riesgo:
Se refiere al número total de pacientes con tuberculosis (casos nuevos y recaídas) registrados. </v>
      </c>
      <c r="H36" s="14" t="s">
        <v>476</v>
      </c>
      <c r="I36" s="164" t="s">
        <v>1702</v>
      </c>
      <c r="J36" s="14" t="s">
        <v>1408</v>
      </c>
      <c r="K36" s="14" t="s">
        <v>1564</v>
      </c>
    </row>
    <row r="37" spans="1:12" ht="14.6" x14ac:dyDescent="0.35">
      <c r="A37" s="14" t="str">
        <f t="shared" ca="1" si="2"/>
        <v xml:space="preserve">Necesidades del país cubiertas por el monto asignado </v>
      </c>
      <c r="B37" s="14" t="s">
        <v>109</v>
      </c>
      <c r="C37" s="14" t="s">
        <v>1289</v>
      </c>
      <c r="D37" s="14" t="s">
        <v>1761</v>
      </c>
      <c r="E37" s="14" t="s">
        <v>1492</v>
      </c>
      <c r="G37" s="5" t="str">
        <f t="shared" ca="1" si="1"/>
        <v>Meta del país:
1) Se refiere al Plan Estratégico Nacional (PEN) o a la última meta del país acordada.
2) "#" se refiere al número de pacientes con tuberculosis (casos nuevos y recaídas) registrados con estado serológico conocido respecto al VIH.
3) "%" se refiere al porcentaje de pacientes con tuberculosis (casos nuevos y recaídas) registrado con estado serológico conocido respecto al VIH entre el número total de pacientes con tuberculosis (casos nuevos y recaídas) registrados.</v>
      </c>
      <c r="H37" s="14" t="s">
        <v>477</v>
      </c>
      <c r="I37" s="164" t="s">
        <v>1703</v>
      </c>
      <c r="J37" s="14" t="s">
        <v>1793</v>
      </c>
      <c r="K37" s="14" t="s">
        <v>1565</v>
      </c>
    </row>
    <row r="38" spans="1:12" ht="14.25" customHeight="1" x14ac:dyDescent="0.35">
      <c r="A38" s="14" t="str">
        <f t="shared" ca="1" si="2"/>
        <v xml:space="preserve">E. Metas que se van a financiar con el monto asignado </v>
      </c>
      <c r="B38" s="14" t="s">
        <v>36</v>
      </c>
      <c r="C38" s="14" t="s">
        <v>1290</v>
      </c>
      <c r="D38" s="14" t="s">
        <v>1365</v>
      </c>
      <c r="E38" s="14" t="s">
        <v>88</v>
      </c>
      <c r="G38" s="5" t="str">
        <f t="shared" ca="1" si="1"/>
        <v>Brecha programática:
La brecha programática se calcula en base a la necesidad total (fila A).</v>
      </c>
      <c r="H38" s="14" t="s">
        <v>37</v>
      </c>
      <c r="I38" s="166" t="s">
        <v>1693</v>
      </c>
      <c r="J38" s="167" t="s">
        <v>1794</v>
      </c>
      <c r="K38" s="14" t="s">
        <v>1553</v>
      </c>
    </row>
    <row r="39" spans="1:12" ht="14.6" x14ac:dyDescent="0.35">
      <c r="A39" s="14" t="str">
        <f t="shared" ca="1" si="2"/>
        <v xml:space="preserve">F. Cobertura total realizada con el monto asignado y otros recursos: E + C </v>
      </c>
      <c r="B39" s="14" t="s">
        <v>941</v>
      </c>
      <c r="C39" s="14" t="s">
        <v>1291</v>
      </c>
      <c r="D39" s="14" t="s">
        <v>1366</v>
      </c>
      <c r="E39" s="14" t="s">
        <v>1493</v>
      </c>
      <c r="G39" s="5" t="str">
        <f t="shared" ca="1" si="1"/>
        <v>Comentarios/supuestos:
1) Especifique el área objetivo.
2) Especifique cuáles son las otras fuentes de financiamiento.</v>
      </c>
      <c r="H39" s="14" t="s">
        <v>44</v>
      </c>
      <c r="I39" s="14" t="s">
        <v>1337</v>
      </c>
      <c r="J39" s="14" t="s">
        <v>70</v>
      </c>
      <c r="K39" s="14" t="s">
        <v>90</v>
      </c>
    </row>
    <row r="40" spans="1:12" ht="13.5" customHeight="1" x14ac:dyDescent="0.35">
      <c r="A40" s="14" t="str">
        <f t="shared" ca="1" si="2"/>
        <v xml:space="preserve">G. Déficit restante: A - F </v>
      </c>
      <c r="B40" s="14" t="s">
        <v>110</v>
      </c>
      <c r="C40" s="14" t="s">
        <v>1292</v>
      </c>
      <c r="D40" s="14" t="s">
        <v>1762</v>
      </c>
      <c r="E40" s="14" t="s">
        <v>1494</v>
      </c>
      <c r="G40" s="5" t="str">
        <f t="shared" ca="1" si="1"/>
        <v>Tuberculosis/VIH - Intervenciones colaborativas de tuberculosis y VIH: pacientes seropositivos con tuberculosis que reciben tratamiento antirretroviral</v>
      </c>
      <c r="H40" s="14" t="s">
        <v>96</v>
      </c>
      <c r="I40" s="164" t="s">
        <v>1704</v>
      </c>
      <c r="J40" s="14" t="s">
        <v>1461</v>
      </c>
      <c r="K40" s="14" t="s">
        <v>92</v>
      </c>
    </row>
    <row r="41" spans="1:12" ht="14.25" customHeight="1" x14ac:dyDescent="0.35">
      <c r="A41" s="14" t="str">
        <f t="shared" ca="1" si="2"/>
        <v>Año 4
(si procede)</v>
      </c>
      <c r="B41" s="171" t="s">
        <v>1857</v>
      </c>
      <c r="C41" s="172" t="s">
        <v>1858</v>
      </c>
      <c r="D41" s="171" t="s">
        <v>1859</v>
      </c>
      <c r="E41" s="171" t="s">
        <v>1860</v>
      </c>
      <c r="G41" s="5" t="str">
        <f t="shared" ca="1" si="1"/>
        <v>Indicador de cobertura: Porcentaje de casos de TB nuevos y recaídas VIH+ en TARV durante el tratamiento para la tuberculosis</v>
      </c>
      <c r="H41" s="14" t="s">
        <v>1658</v>
      </c>
      <c r="I41" s="164" t="s">
        <v>1670</v>
      </c>
      <c r="J41" s="14" t="s">
        <v>1661</v>
      </c>
      <c r="K41" s="14" t="s">
        <v>1566</v>
      </c>
    </row>
    <row r="42" spans="1:12" s="13" customFormat="1" ht="14.6" x14ac:dyDescent="0.35">
      <c r="A42" s="5">
        <f t="shared" ca="1" si="2"/>
        <v>0</v>
      </c>
      <c r="B42" s="5"/>
      <c r="C42" s="14"/>
      <c r="D42" s="14"/>
      <c r="E42" s="5"/>
      <c r="F42" s="12"/>
      <c r="G42" s="5" t="str">
        <f t="shared" ca="1" si="1"/>
        <v xml:space="preserve">Población estimada con necesidades/en riesgo:
Se refiere al número total de pacientes seropositivos con tuberculosis (casos nuevos y recaídas) que se espera registrar durante el período de informe. </v>
      </c>
      <c r="H42" s="14" t="s">
        <v>478</v>
      </c>
      <c r="I42" s="164" t="s">
        <v>1705</v>
      </c>
      <c r="J42" s="14" t="s">
        <v>1409</v>
      </c>
      <c r="K42" s="14" t="s">
        <v>1567</v>
      </c>
      <c r="L42" s="5"/>
    </row>
    <row r="43" spans="1:12" ht="14.25" customHeight="1" x14ac:dyDescent="0.35">
      <c r="A43" s="12"/>
      <c r="B43" s="12"/>
      <c r="C43" s="12"/>
      <c r="D43" s="12"/>
      <c r="E43" s="12"/>
      <c r="G43" s="5" t="str">
        <f t="shared" ca="1" si="1"/>
        <v xml:space="preserve">Meta del país:
1)  Se refiere al Plan Estratégico Nacional (PEN) o a la última meta del país acordada.
2) "#" se refiere al número de pacientes seropositivos con tuberculosis (casos nuevos y recaídas) que reciben tratamiento antirretroviral.
3) "%" se refiere al porcentaje de los pacientes seropositivos con tuberculosis (casos nuevos y recaídas) que recibe tratamiento antirretroviral entre el total de pacientes seropositivos con tuberculosis (casos nuevos y recaídas) registrados. </v>
      </c>
      <c r="H43" s="14" t="s">
        <v>479</v>
      </c>
      <c r="I43" s="164" t="s">
        <v>1706</v>
      </c>
      <c r="J43" s="14" t="s">
        <v>1795</v>
      </c>
      <c r="K43" s="14" t="s">
        <v>1568</v>
      </c>
    </row>
    <row r="44" spans="1:12" ht="15.75" customHeight="1" x14ac:dyDescent="0.35">
      <c r="A44" s="14" t="str">
        <f t="shared" ref="A44:A58" ca="1" si="3">OFFSET($B44,0,LangOffset,1,1)</f>
        <v>Circuncisión Masculina</v>
      </c>
      <c r="B44" s="14" t="s">
        <v>20</v>
      </c>
      <c r="C44" s="14" t="s">
        <v>1293</v>
      </c>
      <c r="D44" s="14" t="s">
        <v>67</v>
      </c>
      <c r="E44" s="14" t="s">
        <v>1495</v>
      </c>
      <c r="G44" s="5" t="str">
        <f t="shared" ca="1" si="1"/>
        <v>Brecha programática:
La brecha programática se calcula en base a la necesidad total (fila A).</v>
      </c>
      <c r="H44" s="14" t="s">
        <v>43</v>
      </c>
      <c r="I44" s="164" t="s">
        <v>1693</v>
      </c>
      <c r="J44" s="167" t="s">
        <v>1794</v>
      </c>
      <c r="K44" s="14" t="s">
        <v>1553</v>
      </c>
    </row>
    <row r="45" spans="1:12" ht="14.25" customHeight="1" x14ac:dyDescent="0.35">
      <c r="A45" s="14" t="str">
        <f t="shared" ca="1" si="3"/>
        <v xml:space="preserve">Programas de prevención para la población general - circuncisión masculina </v>
      </c>
      <c r="B45" s="14" t="s">
        <v>146</v>
      </c>
      <c r="C45" s="164" t="s">
        <v>1465</v>
      </c>
      <c r="D45" s="14" t="s">
        <v>1367</v>
      </c>
      <c r="E45" s="14" t="s">
        <v>1743</v>
      </c>
      <c r="G45" s="5" t="str">
        <f t="shared" ca="1" si="1"/>
        <v>Comentarios/supuestos:
1) Especifique el área objetivo.
2) Especifique cuáles son las otras fuentes de financiamiento.</v>
      </c>
      <c r="H45" s="14" t="s">
        <v>44</v>
      </c>
      <c r="I45" s="14" t="s">
        <v>1337</v>
      </c>
      <c r="J45" s="14" t="s">
        <v>70</v>
      </c>
      <c r="K45" s="14" t="s">
        <v>90</v>
      </c>
    </row>
    <row r="46" spans="1:12" ht="14.6" x14ac:dyDescent="0.35">
      <c r="A46" s="14" t="str">
        <f t="shared" ca="1" si="3"/>
        <v xml:space="preserve">Número de circuncisiones médicas masculinas practicadas </v>
      </c>
      <c r="B46" s="14" t="s">
        <v>155</v>
      </c>
      <c r="C46" s="14" t="s">
        <v>1294</v>
      </c>
      <c r="D46" s="14" t="s">
        <v>1368</v>
      </c>
      <c r="E46" s="14" t="s">
        <v>1496</v>
      </c>
      <c r="G46" s="5" t="str">
        <f t="shared" ca="1" si="1"/>
        <v>Programas de prevención para poblaciones clave - paquete definido de servicios
Complete una tabla para cada una de las poblaciones clave objetivo relevantes en la solicitud de financiacón,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destinataria". En caso de seleccionar "otras poblaciones vulnerables", especifique de cuáles se trata en el apartado reservado a los comentarios.</v>
      </c>
      <c r="H46" s="14" t="s">
        <v>1668</v>
      </c>
      <c r="I46" s="164" t="s">
        <v>1707</v>
      </c>
      <c r="J46" s="14" t="s">
        <v>1796</v>
      </c>
      <c r="K46" s="14" t="s">
        <v>1569</v>
      </c>
      <c r="L46" s="13"/>
    </row>
    <row r="47" spans="1:12" ht="14.6" x14ac:dyDescent="0.35">
      <c r="A47" s="14" t="str">
        <f t="shared" ca="1" si="3"/>
        <v>Meta de país ya cubierta</v>
      </c>
      <c r="B47" s="14" t="s">
        <v>53</v>
      </c>
      <c r="C47" s="14" t="s">
        <v>1295</v>
      </c>
      <c r="D47" s="14" t="s">
        <v>1369</v>
      </c>
      <c r="E47" s="14" t="s">
        <v>1497</v>
      </c>
      <c r="G47" s="5" t="str">
        <f t="shared" ca="1" si="1"/>
        <v>Indicador de cobertura: porcentaje de la población clave atendida por los programas de prevención - paquete definido de servicios.</v>
      </c>
      <c r="H47" s="14" t="s">
        <v>481</v>
      </c>
      <c r="I47" s="164" t="s">
        <v>1663</v>
      </c>
      <c r="J47" s="14" t="s">
        <v>1410</v>
      </c>
      <c r="K47" s="14" t="s">
        <v>1570</v>
      </c>
    </row>
    <row r="48" spans="1:12" ht="14.6" x14ac:dyDescent="0.35">
      <c r="A48" s="14" t="str">
        <f t="shared" ca="1" si="3"/>
        <v>C1. Meta del país que se va a financiar con recursos nacionales</v>
      </c>
      <c r="B48" s="14" t="s">
        <v>440</v>
      </c>
      <c r="C48" s="14" t="s">
        <v>1296</v>
      </c>
      <c r="D48" s="14" t="s">
        <v>1370</v>
      </c>
      <c r="E48" s="14" t="s">
        <v>1498</v>
      </c>
      <c r="G48" s="5" t="str">
        <f t="shared" ca="1" si="1"/>
        <v xml:space="preserve">Población estimada con necesidades/en riesgo:
Se refiere al número estimado de personas de la población clave indicada. </v>
      </c>
      <c r="H48" s="14" t="s">
        <v>482</v>
      </c>
      <c r="I48" s="164" t="s">
        <v>1708</v>
      </c>
      <c r="J48" s="14" t="s">
        <v>1411</v>
      </c>
      <c r="K48" s="14" t="s">
        <v>1571</v>
      </c>
    </row>
    <row r="49" spans="1:11" ht="14.6" x14ac:dyDescent="0.35">
      <c r="A49" s="14" t="str">
        <f t="shared" ca="1" si="3"/>
        <v xml:space="preserve">C2. Meta del país que se va a financiar con recursos externos </v>
      </c>
      <c r="B49" s="14" t="s">
        <v>441</v>
      </c>
      <c r="C49" s="14" t="s">
        <v>1297</v>
      </c>
      <c r="D49" s="14" t="s">
        <v>1371</v>
      </c>
      <c r="E49" s="14" t="s">
        <v>1499</v>
      </c>
      <c r="G49" s="5" t="str">
        <f t="shared" ca="1" si="1"/>
        <v>Meta del país:
1) Se refiere al Plan Estratégico Nacional (PEN) o a la última meta del país acordada.
2) "#" se refiere al número de personas de la población clave indicada que está previsto alcanzar mediante un paquete definido de servicios de prevención.
3) "%" se refiere al porcentaje de personas alcanzado por un paquete definido de servicios de prevención entre el número estimado de personas en la población clave indicada.</v>
      </c>
      <c r="H49" s="14" t="s">
        <v>483</v>
      </c>
      <c r="I49" s="164" t="s">
        <v>1709</v>
      </c>
      <c r="J49" s="14" t="s">
        <v>1797</v>
      </c>
      <c r="K49" s="14" t="s">
        <v>1572</v>
      </c>
    </row>
    <row r="50" spans="1:11" ht="14.6" x14ac:dyDescent="0.35">
      <c r="A50" s="14" t="str">
        <f t="shared" ca="1" si="3"/>
        <v>C. Meta total del país ya cubierta</v>
      </c>
      <c r="B50" s="14" t="s">
        <v>116</v>
      </c>
      <c r="C50" s="14" t="s">
        <v>1298</v>
      </c>
      <c r="D50" s="14" t="s">
        <v>1372</v>
      </c>
      <c r="E50" s="14" t="s">
        <v>1500</v>
      </c>
      <c r="G50" s="5" t="str">
        <f t="shared" ca="1" si="1"/>
        <v>Brecha programática:
La brecha programática se calcula en base a la necesidad total (fila A).</v>
      </c>
      <c r="H50" s="14" t="s">
        <v>43</v>
      </c>
      <c r="I50" s="14" t="s">
        <v>1710</v>
      </c>
      <c r="J50" s="167" t="s">
        <v>1798</v>
      </c>
      <c r="K50" s="14" t="s">
        <v>1553</v>
      </c>
    </row>
    <row r="51" spans="1:11" ht="14.6" x14ac:dyDescent="0.35">
      <c r="A51" s="14" t="str">
        <f t="shared" ca="1" si="3"/>
        <v>D. Déficit anual previsto para alcanzar la meta del país: B - C</v>
      </c>
      <c r="B51" s="14" t="s">
        <v>942</v>
      </c>
      <c r="C51" s="14" t="s">
        <v>1299</v>
      </c>
      <c r="D51" s="14" t="s">
        <v>1763</v>
      </c>
      <c r="E51" s="14" t="s">
        <v>1501</v>
      </c>
      <c r="G51" s="5" t="str">
        <f t="shared" ca="1" si="1"/>
        <v xml:space="preserve">Comentarios/supuestos:
1) Especifique el área objetivo.
2) Especifique cuáles son las otras fuentes de financiamiento.
3) Especifique las intervenciones que se incluyen en el paquete. El paquete debe hacer referencia a un conjunto definido de intervenciones que deben recibir las personas y en torno al cual estas se incluyen en los resultados; es decir, solamente se deben contar las personas que hayan recibido el conjunto completo de intervenciones del paquete definido. </v>
      </c>
      <c r="H51" s="14" t="s">
        <v>45</v>
      </c>
      <c r="I51" s="14" t="s">
        <v>1338</v>
      </c>
      <c r="J51" s="14" t="s">
        <v>1799</v>
      </c>
      <c r="K51" s="14" t="s">
        <v>1573</v>
      </c>
    </row>
    <row r="52" spans="1:11" ht="14.6" x14ac:dyDescent="0.35">
      <c r="A52" s="14" t="str">
        <f t="shared" ca="1" si="3"/>
        <v xml:space="preserve">Meta de país financiada con el monto asignado </v>
      </c>
      <c r="B52" s="14" t="s">
        <v>943</v>
      </c>
      <c r="C52" s="14" t="s">
        <v>1300</v>
      </c>
      <c r="D52" s="14" t="s">
        <v>1373</v>
      </c>
      <c r="E52" s="14" t="s">
        <v>1502</v>
      </c>
      <c r="G52" s="5" t="str">
        <f t="shared" ca="1" si="1"/>
        <v>Programas de prevención para poblaciones clave - pruebas de VIH
Complete una tabla para cada una de las poblaciones clave objetivo,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Seleccione la población clave deseada usando la lista desplegable incluida junto a la fila "Población destinataria". En caso de seleccionar "otras poblaciones vulnerables", especifique de cuáles se trata en el apartado reservado a los comentarios.</v>
      </c>
      <c r="H52" s="14" t="s">
        <v>1664</v>
      </c>
      <c r="I52" s="164" t="s">
        <v>1711</v>
      </c>
      <c r="J52" s="14" t="s">
        <v>1800</v>
      </c>
      <c r="K52" s="14" t="s">
        <v>1574</v>
      </c>
    </row>
    <row r="53" spans="1:11" ht="14.6" x14ac:dyDescent="0.35">
      <c r="A53" s="14" t="str">
        <f t="shared" ca="1" si="3"/>
        <v>G. Déficit restante: A - F</v>
      </c>
      <c r="B53" s="14" t="s">
        <v>111</v>
      </c>
      <c r="C53" s="14" t="s">
        <v>1301</v>
      </c>
      <c r="D53" s="14" t="s">
        <v>1764</v>
      </c>
      <c r="E53" s="14" t="s">
        <v>1503</v>
      </c>
      <c r="G53" s="5" t="str">
        <f t="shared" ca="1" si="1"/>
        <v>Indicador de cobertura: porcentaje de la población clave que se sometió a una prueba de VIH durante el período de informe y conoce los resultados.</v>
      </c>
      <c r="H53" s="14" t="s">
        <v>484</v>
      </c>
      <c r="I53" s="164" t="s">
        <v>1712</v>
      </c>
      <c r="J53" s="14" t="s">
        <v>1412</v>
      </c>
      <c r="K53" s="14" t="s">
        <v>1575</v>
      </c>
    </row>
    <row r="54" spans="1:11" ht="14.6" x14ac:dyDescent="0.35">
      <c r="A54" s="14" t="str">
        <f t="shared" ca="1" si="3"/>
        <v>Todos los "%" de las metas de las filas C a G están basados en la meta numérica de la fila B</v>
      </c>
      <c r="B54" s="14" t="s">
        <v>944</v>
      </c>
      <c r="C54" s="164" t="s">
        <v>1679</v>
      </c>
      <c r="D54" s="14" t="s">
        <v>1765</v>
      </c>
      <c r="E54" s="14" t="s">
        <v>1504</v>
      </c>
      <c r="G54" s="5" t="str">
        <f t="shared" ca="1" si="1"/>
        <v xml:space="preserve">Población estimada con necesidades/en riesgo:
Se refiere al número estimado de personas de la población clave indicada. </v>
      </c>
      <c r="H54" s="14" t="s">
        <v>482</v>
      </c>
      <c r="I54" s="164" t="s">
        <v>1708</v>
      </c>
      <c r="J54" s="14" t="s">
        <v>1411</v>
      </c>
      <c r="K54" s="14" t="s">
        <v>1576</v>
      </c>
    </row>
    <row r="55" spans="1:11" ht="14.6" x14ac:dyDescent="0.35">
      <c r="A55" s="5">
        <f t="shared" ca="1" si="3"/>
        <v>0</v>
      </c>
      <c r="B55" s="12"/>
      <c r="C55" s="12"/>
      <c r="D55" s="12"/>
      <c r="E55" s="12"/>
      <c r="G55" s="5" t="str">
        <f t="shared" ca="1" si="1"/>
        <v>Meta del país:
1) Se refiere al Plan Estratégico Nacional (PEN) o a la última meta del país acordada.
2) "#" se refiere al número de personas de la población clave indicada que se espera que se someta a las pruebas de VIH en el año indicado.
3) "%" se refiere al porcentaje de personas que se someterá a las pruebas de VIH en el año indicado entre el número estimado de personas en la población clave indicada.</v>
      </c>
      <c r="H55" s="14" t="s">
        <v>485</v>
      </c>
      <c r="I55" s="164" t="s">
        <v>1713</v>
      </c>
      <c r="J55" s="14" t="s">
        <v>1801</v>
      </c>
      <c r="K55" s="14" t="s">
        <v>1577</v>
      </c>
    </row>
    <row r="56" spans="1:11" ht="14.6" x14ac:dyDescent="0.35">
      <c r="A56" s="14" t="str">
        <f t="shared" ca="1" si="3"/>
        <v xml:space="preserve">Programas de prevención destinados a las poblaciones clave - Profilaxis previa a la exposición (PreP) </v>
      </c>
      <c r="B56" s="14" t="s">
        <v>456</v>
      </c>
      <c r="C56" s="14" t="s">
        <v>1302</v>
      </c>
      <c r="D56" s="14" t="s">
        <v>1374</v>
      </c>
      <c r="E56" s="14" t="s">
        <v>1505</v>
      </c>
      <c r="G56" s="5" t="str">
        <f t="shared" ca="1" si="1"/>
        <v>Brecha programática:
La brecha programática se calcula en base a la necesidad total (fila A).</v>
      </c>
      <c r="H56" s="14" t="s">
        <v>43</v>
      </c>
      <c r="I56" s="14" t="s">
        <v>1710</v>
      </c>
      <c r="J56" s="167" t="s">
        <v>1798</v>
      </c>
      <c r="K56" s="14" t="s">
        <v>1553</v>
      </c>
    </row>
    <row r="57" spans="1:11" ht="14.6" x14ac:dyDescent="0.35">
      <c r="A57" s="14" t="str">
        <f t="shared" ca="1" si="3"/>
        <v xml:space="preserve">Porcentaje de la población clave que usa profilaxis previa a la exposición (PrEP) respecto de las poblaciones prioritarias que utilizan PrEP </v>
      </c>
      <c r="B57" s="14" t="s">
        <v>455</v>
      </c>
      <c r="C57" s="164" t="s">
        <v>1680</v>
      </c>
      <c r="D57" s="14" t="s">
        <v>1375</v>
      </c>
      <c r="E57" s="14" t="s">
        <v>1744</v>
      </c>
      <c r="G57" s="56" t="str">
        <f t="shared" ca="1" si="1"/>
        <v>Comentarios/supuestos:
1) Especifique el área objetivo.
2) Especifique cuáles son las otras fuentes de financiamiento.</v>
      </c>
      <c r="H57" s="14" t="s">
        <v>44</v>
      </c>
      <c r="I57" s="14" t="s">
        <v>1337</v>
      </c>
      <c r="J57" s="14" t="s">
        <v>70</v>
      </c>
      <c r="K57" s="14" t="s">
        <v>90</v>
      </c>
    </row>
    <row r="58" spans="1:11" ht="14.6" x14ac:dyDescent="0.35">
      <c r="A58" s="14" t="str">
        <f t="shared" ca="1" si="3"/>
        <v xml:space="preserve">Tabla de brecha programática para la profilaxis previa a la exposición (PrEP) </v>
      </c>
      <c r="B58" s="14" t="s">
        <v>945</v>
      </c>
      <c r="C58" s="14" t="s">
        <v>1303</v>
      </c>
      <c r="D58" s="14" t="s">
        <v>1766</v>
      </c>
      <c r="E58" s="14" t="s">
        <v>1506</v>
      </c>
      <c r="G58" s="5" t="str">
        <f t="shared" ca="1" si="1"/>
        <v>Pestaña "NSP gap table"</v>
      </c>
      <c r="H58" s="14" t="s">
        <v>457</v>
      </c>
      <c r="I58" s="14" t="s">
        <v>1339</v>
      </c>
      <c r="J58" s="14" t="s">
        <v>1838</v>
      </c>
      <c r="K58" s="14" t="s">
        <v>1839</v>
      </c>
    </row>
    <row r="59" spans="1:11" ht="14.6" x14ac:dyDescent="0.35">
      <c r="A59" s="12"/>
      <c r="B59" s="12"/>
      <c r="C59" s="12"/>
      <c r="D59" s="12"/>
      <c r="E59" s="12"/>
      <c r="G59" s="5" t="str">
        <f t="shared" ca="1" si="1"/>
        <v>Programas de prevención para personas que se inyectan drogas y sus parejas - Programas de agujas y jeringuillas</v>
      </c>
      <c r="H59" s="14" t="s">
        <v>506</v>
      </c>
      <c r="I59" s="14" t="s">
        <v>1673</v>
      </c>
      <c r="J59" s="14" t="s">
        <v>1802</v>
      </c>
      <c r="K59" s="14" t="s">
        <v>1578</v>
      </c>
    </row>
    <row r="60" spans="1:11" ht="14.6" x14ac:dyDescent="0.35">
      <c r="A60" s="14" t="str">
        <f t="shared" ref="A60:A88" ca="1" si="4">OFFSET($B60,0,LangOffset,1,1)</f>
        <v xml:space="preserve">Tabla de brecha programática para el VIH/SIDA - Preservativos </v>
      </c>
      <c r="B60" s="14" t="s">
        <v>950</v>
      </c>
      <c r="C60" s="14" t="s">
        <v>1304</v>
      </c>
      <c r="D60" s="14" t="s">
        <v>1767</v>
      </c>
      <c r="E60" s="14" t="s">
        <v>1507</v>
      </c>
      <c r="G60" s="5" t="str">
        <f t="shared" ca="1" si="1"/>
        <v xml:space="preserve">Indicador de cobertura: número de agujas y jeringuillas distribuidas </v>
      </c>
      <c r="H60" s="14" t="s">
        <v>507</v>
      </c>
      <c r="I60" s="14" t="s">
        <v>1340</v>
      </c>
      <c r="J60" s="14" t="s">
        <v>1413</v>
      </c>
      <c r="K60" s="14" t="s">
        <v>1579</v>
      </c>
    </row>
    <row r="61" spans="1:11" ht="14.6" x14ac:dyDescent="0.35">
      <c r="A61" s="14" t="str">
        <f t="shared" ca="1" si="4"/>
        <v>Programas de prevención para la población general</v>
      </c>
      <c r="B61" s="14" t="s">
        <v>946</v>
      </c>
      <c r="C61" s="164" t="s">
        <v>1466</v>
      </c>
      <c r="D61" s="14" t="s">
        <v>1376</v>
      </c>
      <c r="E61" s="14" t="s">
        <v>1745</v>
      </c>
      <c r="G61" s="5" t="str">
        <f t="shared" ca="1" si="1"/>
        <v xml:space="preserve">Población estimada con necesidades/en riesgo:
Se refiere al número estimado de personas que se inyectan drogas. </v>
      </c>
      <c r="H61" s="14" t="s">
        <v>97</v>
      </c>
      <c r="I61" s="14" t="s">
        <v>1714</v>
      </c>
      <c r="J61" s="14" t="s">
        <v>1803</v>
      </c>
      <c r="K61" s="14" t="s">
        <v>1580</v>
      </c>
    </row>
    <row r="62" spans="1:11" ht="14.6" x14ac:dyDescent="0.35">
      <c r="A62" s="14" t="str">
        <f t="shared" ca="1" si="4"/>
        <v>Número de preservativos distribuidos (masculinos y femeninos)</v>
      </c>
      <c r="B62" s="14" t="s">
        <v>98</v>
      </c>
      <c r="C62" s="14" t="s">
        <v>984</v>
      </c>
      <c r="D62" s="14" t="s">
        <v>1377</v>
      </c>
      <c r="E62" s="14" t="s">
        <v>1508</v>
      </c>
      <c r="G62" s="5" t="str">
        <f t="shared" ca="1" si="1"/>
        <v>Agujas y jeringuillas que se van a distribuir por persona al año: 
Especifique el número de agujas y jeringuillas que se espera distribuir por persona al año.
Para más información, consulte las directrices de la OMS:</v>
      </c>
      <c r="H62" s="14" t="s">
        <v>508</v>
      </c>
      <c r="I62" s="164" t="s">
        <v>1715</v>
      </c>
      <c r="J62" s="14" t="s">
        <v>1804</v>
      </c>
      <c r="K62" s="14" t="s">
        <v>1581</v>
      </c>
    </row>
    <row r="63" spans="1:11" ht="14.6" x14ac:dyDescent="0.35">
      <c r="A63" s="14" t="str">
        <f t="shared" ca="1" si="4"/>
        <v>población general</v>
      </c>
      <c r="B63" s="14" t="s">
        <v>135</v>
      </c>
      <c r="C63" s="14" t="s">
        <v>961</v>
      </c>
      <c r="D63" s="14" t="s">
        <v>1378</v>
      </c>
      <c r="E63" s="14" t="s">
        <v>1746</v>
      </c>
      <c r="G63" s="5" t="str">
        <f t="shared" ca="1" si="1"/>
        <v>Tool to Set and Monitor Targets for HIV Prevention, Diagnosis, Treatment and Care for Key Populations, julio de 2015 (págs. 40-41)
http://apps.who.int/iris/bitstream/10665/177992/1/9789241508995_eng.pdf?ua=1&amp;ua=1</v>
      </c>
      <c r="H63" s="14" t="s">
        <v>461</v>
      </c>
      <c r="I63" s="14" t="s">
        <v>1341</v>
      </c>
      <c r="J63" s="14" t="s">
        <v>1414</v>
      </c>
      <c r="K63" s="14" t="s">
        <v>1582</v>
      </c>
    </row>
    <row r="64" spans="1:11" ht="14.6" x14ac:dyDescent="0.35">
      <c r="A64" s="14" t="str">
        <f t="shared" ca="1" si="4"/>
        <v>A1. Número total de preservativos masculinos necesarios</v>
      </c>
      <c r="B64" s="14" t="s">
        <v>99</v>
      </c>
      <c r="C64" s="164" t="s">
        <v>1360</v>
      </c>
      <c r="D64" s="14" t="s">
        <v>1379</v>
      </c>
      <c r="E64" s="14" t="s">
        <v>1509</v>
      </c>
      <c r="G64" s="5" t="str">
        <f t="shared" ca="1" si="1"/>
        <v>Metas posibles: Baja ←100 ← Media →200→Alta
Tenga presente que los niveles requeridos para prevenir el virus de la hepatitis C seguramente serán muy superiores a los que aquí se proponen.
Este número deberá ser calculado aún cuando no se disponga de datos sobre el número de agujas y jeringuillas vendidas en las farmacias.</v>
      </c>
      <c r="H64" s="14" t="s">
        <v>460</v>
      </c>
      <c r="I64" s="164" t="s">
        <v>1716</v>
      </c>
      <c r="J64" s="14" t="s">
        <v>1805</v>
      </c>
      <c r="K64" s="14" t="s">
        <v>1583</v>
      </c>
    </row>
    <row r="65" spans="1:52" ht="14.6" x14ac:dyDescent="0.35">
      <c r="A65" s="14" t="str">
        <f t="shared" ca="1" si="4"/>
        <v>A2. Número total de preservativos femeninos necesarios</v>
      </c>
      <c r="B65" s="14" t="s">
        <v>100</v>
      </c>
      <c r="C65" s="164" t="s">
        <v>1361</v>
      </c>
      <c r="D65" s="14" t="s">
        <v>1380</v>
      </c>
      <c r="E65" s="14" t="s">
        <v>1510</v>
      </c>
      <c r="G65" s="5" t="str">
        <f t="shared" ca="1" si="1"/>
        <v>Número total de agujas y jeringuillas necesarias:
Se refiere al número estimado de agujas y jeringuillas necesarias para su distribución cada año basado en el número de agujas y jeringuillas necesarias por persona al año.</v>
      </c>
      <c r="H65" s="14" t="s">
        <v>509</v>
      </c>
      <c r="I65" s="164" t="s">
        <v>1717</v>
      </c>
      <c r="J65" s="14" t="s">
        <v>1415</v>
      </c>
      <c r="K65" s="14" t="s">
        <v>1584</v>
      </c>
    </row>
    <row r="66" spans="1:52" ht="14.6" x14ac:dyDescent="0.35">
      <c r="A66" s="14" t="str">
        <f t="shared" ca="1" si="4"/>
        <v>B1. Metas del país - preservativos masculinos (según el Plan Estratégico Nacional)</v>
      </c>
      <c r="B66" s="14" t="s">
        <v>101</v>
      </c>
      <c r="C66" s="14" t="s">
        <v>1305</v>
      </c>
      <c r="D66" s="14" t="s">
        <v>1768</v>
      </c>
      <c r="E66" s="165" t="s">
        <v>1511</v>
      </c>
      <c r="G66" s="5" t="str">
        <f t="shared" ca="1" si="1"/>
        <v>Meta del país:
1) Se refiere al Plan Estratégico Nacional (PEN) o a la última meta del país acordada.
2) "#" se refiere al número de agujas y jeringuillas que se espera distribuir a través del programa cada año en base a la cobertura prevista para las personas que se inyectan drogas y el número registrado de agujas y jeringuillas necesarias por cada persona atendida.</v>
      </c>
      <c r="H66" s="14" t="s">
        <v>510</v>
      </c>
      <c r="I66" s="164" t="s">
        <v>1718</v>
      </c>
      <c r="J66" s="14" t="s">
        <v>1806</v>
      </c>
      <c r="K66" s="14" t="s">
        <v>1585</v>
      </c>
    </row>
    <row r="67" spans="1:52" ht="14.6" x14ac:dyDescent="0.35">
      <c r="A67" s="14" t="str">
        <f t="shared" ca="1" si="4"/>
        <v>B2. Metas del país - preservativos femeninos (según el Plan Estratégico Nacional)</v>
      </c>
      <c r="B67" s="14" t="s">
        <v>102</v>
      </c>
      <c r="C67" s="14" t="s">
        <v>1306</v>
      </c>
      <c r="D67" s="14" t="s">
        <v>1769</v>
      </c>
      <c r="E67" s="165" t="s">
        <v>1512</v>
      </c>
      <c r="G67" s="5">
        <f t="shared" ca="1" si="1"/>
        <v>0</v>
      </c>
      <c r="H67" s="14"/>
      <c r="K67" s="14"/>
    </row>
    <row r="68" spans="1:52" ht="14.6" x14ac:dyDescent="0.35">
      <c r="A68" s="14" t="str">
        <f t="shared" ca="1" si="4"/>
        <v>Meta del país ya cubierta con recursos de financiamiento</v>
      </c>
      <c r="B68" s="14" t="s">
        <v>439</v>
      </c>
      <c r="C68" s="14" t="s">
        <v>1307</v>
      </c>
      <c r="D68" s="14" t="s">
        <v>1381</v>
      </c>
      <c r="E68" s="14" t="s">
        <v>1513</v>
      </c>
      <c r="G68" s="5">
        <f t="shared" ca="1" si="1"/>
        <v>0</v>
      </c>
      <c r="H68" s="14"/>
      <c r="K68" s="14"/>
    </row>
    <row r="69" spans="1:52" ht="14.6" x14ac:dyDescent="0.35">
      <c r="A69" s="14" t="str">
        <f t="shared" ca="1" si="4"/>
        <v>C1. Meta del país que se va a financiar con recursos nacionales</v>
      </c>
      <c r="B69" s="14" t="s">
        <v>440</v>
      </c>
      <c r="C69" s="164" t="s">
        <v>1362</v>
      </c>
      <c r="D69" s="14" t="s">
        <v>1370</v>
      </c>
      <c r="E69" s="14" t="s">
        <v>1514</v>
      </c>
      <c r="G69" s="5" t="str">
        <f t="shared" ca="1" si="1"/>
        <v>Programas de prevención integral para personas que se inyectan drogas y sus parejas - terapia de sustitución de opiáceos y otros tratamientos para la drogodependencia de personas que se inyectan drogas</v>
      </c>
      <c r="H69" s="14" t="s">
        <v>486</v>
      </c>
      <c r="I69" s="169" t="s">
        <v>1674</v>
      </c>
      <c r="J69" s="166" t="s">
        <v>1675</v>
      </c>
      <c r="K69" s="14" t="s">
        <v>1586</v>
      </c>
    </row>
    <row r="70" spans="1:52" ht="14.6" x14ac:dyDescent="0.35">
      <c r="A70" s="14" t="str">
        <f t="shared" ca="1" si="4"/>
        <v xml:space="preserve">C2. Meta del país que se va a financiar con recursos externos </v>
      </c>
      <c r="B70" s="14" t="s">
        <v>441</v>
      </c>
      <c r="C70" s="14" t="s">
        <v>1297</v>
      </c>
      <c r="D70" s="14" t="s">
        <v>1371</v>
      </c>
      <c r="E70" s="14" t="s">
        <v>1515</v>
      </c>
      <c r="G70" s="5" t="str">
        <f t="shared" ca="1" si="1"/>
        <v xml:space="preserve">Indicador de cobertura: porcentaje de usuarios de drogas inyectables que reciben terapia de sustitución con opiáceos. </v>
      </c>
      <c r="H70" s="14" t="s">
        <v>487</v>
      </c>
      <c r="I70" s="14" t="s">
        <v>1342</v>
      </c>
      <c r="J70" s="14" t="s">
        <v>71</v>
      </c>
      <c r="K70" s="14" t="s">
        <v>1587</v>
      </c>
    </row>
    <row r="71" spans="1:52" ht="14.6" x14ac:dyDescent="0.35">
      <c r="A71" s="14" t="str">
        <f t="shared" ca="1" si="4"/>
        <v>C3. Meta total del país que se va a financiar (C1+C2)</v>
      </c>
      <c r="B71" s="14" t="s">
        <v>442</v>
      </c>
      <c r="C71" s="14" t="s">
        <v>1308</v>
      </c>
      <c r="D71" s="14" t="s">
        <v>1382</v>
      </c>
      <c r="E71" s="14" t="s">
        <v>1516</v>
      </c>
      <c r="G71" s="5" t="str">
        <f t="shared" ca="1" si="1"/>
        <v xml:space="preserve">Población estimada con necesidades/en riesgo:
Se refiere al número estimado de personas que se inyectan drogas. </v>
      </c>
      <c r="H71" s="14" t="s">
        <v>46</v>
      </c>
      <c r="I71" s="14" t="s">
        <v>1719</v>
      </c>
      <c r="J71" s="14" t="s">
        <v>1803</v>
      </c>
      <c r="K71" s="14" t="s">
        <v>1588</v>
      </c>
    </row>
    <row r="72" spans="1:52" ht="14.6" x14ac:dyDescent="0.35">
      <c r="A72" s="14" t="str">
        <f t="shared" ca="1" si="4"/>
        <v>Meta del país ya cubierta por tipo de preservativo</v>
      </c>
      <c r="B72" s="14" t="s">
        <v>443</v>
      </c>
      <c r="C72" s="14" t="s">
        <v>1309</v>
      </c>
      <c r="D72" s="14" t="s">
        <v>1383</v>
      </c>
      <c r="E72" s="14" t="s">
        <v>1517</v>
      </c>
      <c r="G72" s="5" t="str">
        <f t="shared" ca="1" si="1"/>
        <v>Meta del país:
1) Se refiere al Plan Estratégico Nacional (PEN) o a la última meta del país acordada.
2) "#" se refiere al número de personas que se inyectan drogas que se espera que reciban terapia de sustitución con opiáceos.
3) "%" se refiere al porcentaje de personas que se inyecta drogas que recibe terapia de sustitución con opiáceos entre el número estimado de personas que se inyectan drogas.</v>
      </c>
      <c r="H72" s="14" t="s">
        <v>47</v>
      </c>
      <c r="I72" s="164" t="s">
        <v>1720</v>
      </c>
      <c r="J72" s="14" t="s">
        <v>1807</v>
      </c>
      <c r="K72" s="14" t="s">
        <v>1589</v>
      </c>
    </row>
    <row r="73" spans="1:52" ht="14.6" x14ac:dyDescent="0.35">
      <c r="A73" s="14" t="str">
        <f t="shared" ca="1" si="4"/>
        <v xml:space="preserve">C4. Meta del país que se va a financiar (recursos nacionales+externos) - preservativos masculinos </v>
      </c>
      <c r="B73" s="14" t="s">
        <v>947</v>
      </c>
      <c r="C73" s="14" t="s">
        <v>1310</v>
      </c>
      <c r="D73" s="14" t="s">
        <v>1384</v>
      </c>
      <c r="E73" s="14" t="s">
        <v>1518</v>
      </c>
      <c r="G73" s="5" t="str">
        <f t="shared" ca="1" si="1"/>
        <v>Brecha programática:
La brecha programática se calcula en base a la necesidad total (fila A).</v>
      </c>
      <c r="H73" s="14" t="s">
        <v>43</v>
      </c>
      <c r="I73" s="14" t="s">
        <v>1710</v>
      </c>
      <c r="J73" s="167" t="s">
        <v>1798</v>
      </c>
      <c r="K73" s="14" t="s">
        <v>1553</v>
      </c>
    </row>
    <row r="74" spans="1:52" ht="14.6" x14ac:dyDescent="0.35">
      <c r="A74" s="14" t="str">
        <f t="shared" ca="1" si="4"/>
        <v>C5. Meta del país que se va a financiar (recursos nacionales+externos) - preservativos femeninos</v>
      </c>
      <c r="B74" s="14" t="s">
        <v>948</v>
      </c>
      <c r="C74" s="14" t="s">
        <v>1311</v>
      </c>
      <c r="D74" s="14" t="s">
        <v>1385</v>
      </c>
      <c r="E74" s="14" t="s">
        <v>1519</v>
      </c>
      <c r="G74" s="5" t="str">
        <f t="shared" ca="1" si="1"/>
        <v>Comentarios/supuestos:
1) Especifique el área objetivo.
2) Especifique cuáles son las otras fuentes de financiamiento.</v>
      </c>
      <c r="H74" s="14" t="s">
        <v>44</v>
      </c>
      <c r="I74" s="14" t="s">
        <v>1337</v>
      </c>
      <c r="J74" s="14" t="s">
        <v>70</v>
      </c>
      <c r="K74" s="14" t="s">
        <v>90</v>
      </c>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row>
    <row r="75" spans="1:52" ht="14.6" x14ac:dyDescent="0.35">
      <c r="A75" s="14" t="str">
        <f t="shared" ca="1" si="4"/>
        <v>C6. Meta total del país que se va a financiar (hombres+mujeres) (C4+C5)</v>
      </c>
      <c r="B75" s="14" t="s">
        <v>444</v>
      </c>
      <c r="C75" s="14" t="s">
        <v>1312</v>
      </c>
      <c r="D75" s="14" t="s">
        <v>1386</v>
      </c>
      <c r="E75" s="14" t="s">
        <v>1520</v>
      </c>
      <c r="G75" s="5" t="str">
        <f t="shared" ca="1" si="1"/>
        <v>Pestaña "PrEP gap table"</v>
      </c>
      <c r="H75" s="14" t="s">
        <v>458</v>
      </c>
      <c r="I75" s="164" t="s">
        <v>1721</v>
      </c>
      <c r="J75" s="14" t="s">
        <v>1840</v>
      </c>
      <c r="K75" s="14" t="s">
        <v>1841</v>
      </c>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row>
    <row r="76" spans="1:52" s="14" customFormat="1" ht="14.6" x14ac:dyDescent="0.35">
      <c r="A76" s="14" t="str">
        <f t="shared" ca="1" si="4"/>
        <v>Brecha programática</v>
      </c>
      <c r="B76" s="14" t="s">
        <v>9</v>
      </c>
      <c r="C76" s="14" t="s">
        <v>1287</v>
      </c>
      <c r="D76" s="166" t="s">
        <v>1759</v>
      </c>
      <c r="E76" s="14" t="s">
        <v>1491</v>
      </c>
      <c r="F76" s="12"/>
      <c r="G76" s="14" t="str">
        <f t="shared" ca="1" si="1"/>
        <v>Programas de prevención integral destinados a las poblaciones clave - Profilaxis previa a la exposición (PreP). Complete una tabla para cada una de las poblaciones clave objetivo relevantes en la solicitud de financiación,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meta". En caso de seleccionar "otras poblaciones vulnerables", especifique de cuáles se trata en el apartado reservado a los comentarios.</v>
      </c>
      <c r="H76" s="14" t="s">
        <v>1665</v>
      </c>
      <c r="I76" s="164" t="s">
        <v>1722</v>
      </c>
      <c r="J76" s="14" t="s">
        <v>1808</v>
      </c>
      <c r="K76" s="14" t="s">
        <v>1590</v>
      </c>
    </row>
    <row r="77" spans="1:52" s="14" customFormat="1" ht="14.6" x14ac:dyDescent="0.35">
      <c r="A77" s="14" t="str">
        <f t="shared" ca="1" si="4"/>
        <v xml:space="preserve">D1. Déficit anual previsto para cubrir la necesidad - preservativos masculinos: B1 - C4 </v>
      </c>
      <c r="B77" s="14" t="s">
        <v>445</v>
      </c>
      <c r="C77" s="14" t="s">
        <v>1313</v>
      </c>
      <c r="D77" s="14" t="s">
        <v>1770</v>
      </c>
      <c r="E77" s="14" t="s">
        <v>1521</v>
      </c>
      <c r="F77" s="12"/>
      <c r="G77" s="14" t="str">
        <f t="shared" ca="1" si="1"/>
        <v>Indicador de cobertura: Porcentaje de la población clave que usa profilaxis previa a la exposición (PreP) respecto de las poblaciones prioritarias que utilizan PreP</v>
      </c>
      <c r="H77" s="14" t="s">
        <v>488</v>
      </c>
      <c r="I77" s="14" t="s">
        <v>1343</v>
      </c>
      <c r="J77" s="14" t="s">
        <v>1416</v>
      </c>
      <c r="K77" s="14" t="s">
        <v>1591</v>
      </c>
    </row>
    <row r="78" spans="1:52" s="14" customFormat="1" ht="14.6" x14ac:dyDescent="0.35">
      <c r="A78" s="14" t="str">
        <f t="shared" ca="1" si="4"/>
        <v xml:space="preserve">D2. Déficit anual previsto para cubrir la necesidad - preservativos femeninos: B2 - C5 </v>
      </c>
      <c r="B78" s="14" t="s">
        <v>448</v>
      </c>
      <c r="C78" s="14" t="s">
        <v>1314</v>
      </c>
      <c r="D78" s="14" t="s">
        <v>1771</v>
      </c>
      <c r="E78" s="14" t="s">
        <v>1522</v>
      </c>
      <c r="F78" s="12"/>
      <c r="G78" s="14" t="str">
        <f t="shared" ca="1" si="1"/>
        <v>Población estimada con necesidades/en riesgo:
Se refiere al número estimado de personas de la población clave indicada en el año especificado. En la casilla de comentarios, indique la fuente de datos/referencia/supuestos empleados para calcular la población con necesidades.</v>
      </c>
      <c r="H78" s="14" t="s">
        <v>489</v>
      </c>
      <c r="I78" s="164" t="s">
        <v>1723</v>
      </c>
      <c r="J78" s="14" t="s">
        <v>1417</v>
      </c>
      <c r="K78" s="14" t="s">
        <v>1592</v>
      </c>
    </row>
    <row r="79" spans="1:52" s="14" customFormat="1" ht="14.6" x14ac:dyDescent="0.35">
      <c r="A79" s="14" t="str">
        <f t="shared" ca="1" si="4"/>
        <v xml:space="preserve">Meta del país financiada con el monto asignado </v>
      </c>
      <c r="B79" s="14" t="s">
        <v>943</v>
      </c>
      <c r="C79" s="14" t="s">
        <v>1300</v>
      </c>
      <c r="D79" s="14" t="s">
        <v>1387</v>
      </c>
      <c r="E79" s="14" t="s">
        <v>1502</v>
      </c>
      <c r="F79" s="12"/>
      <c r="G79" s="14" t="str">
        <f t="shared" ca="1" si="1"/>
        <v>Meta del país:
1) Se refiere al Plan Estratégico Nacional (PEN) o a la última meta del país acordada.
2) "#" se refiere al número de personas de la población clave indicada que se espera que reciba profilaxis previa a la exposición (PreP) en el año especificado.  
3) "%" se refiere al porcentaje de personas que recibe profilaxis previa a la exposición (PreP) respecto del número estimado de personas de la población clave indicada en el año especificado.</v>
      </c>
      <c r="H79" s="14" t="s">
        <v>490</v>
      </c>
      <c r="I79" s="164" t="s">
        <v>1724</v>
      </c>
      <c r="J79" s="14" t="s">
        <v>1809</v>
      </c>
      <c r="K79" s="14" t="s">
        <v>1593</v>
      </c>
    </row>
    <row r="80" spans="1:52" ht="14.6" x14ac:dyDescent="0.35">
      <c r="A80" s="14" t="str">
        <f t="shared" ca="1" si="4"/>
        <v>E1. Metas que se van a financiar con el monto asignado - preservativos masculinos</v>
      </c>
      <c r="B80" s="14" t="s">
        <v>103</v>
      </c>
      <c r="C80" s="14" t="s">
        <v>1315</v>
      </c>
      <c r="D80" s="14" t="s">
        <v>1388</v>
      </c>
      <c r="E80" s="14" t="s">
        <v>1523</v>
      </c>
      <c r="G80" s="55" t="str">
        <f t="shared" ca="1" si="1"/>
        <v>Brecha programática:
La brecha programática se calcula de forma automática en base a la meta del país (fila B)</v>
      </c>
      <c r="H80" s="14" t="s">
        <v>491</v>
      </c>
      <c r="I80" s="164" t="s">
        <v>1725</v>
      </c>
      <c r="J80" s="167" t="s">
        <v>1810</v>
      </c>
      <c r="K80" s="14" t="s">
        <v>1594</v>
      </c>
    </row>
    <row r="81" spans="1:11" ht="14.6" x14ac:dyDescent="0.35">
      <c r="A81" s="14" t="str">
        <f t="shared" ca="1" si="4"/>
        <v>E2. Metas que se van a financiar con el monto asignado - preservativos femeninos</v>
      </c>
      <c r="B81" s="14" t="s">
        <v>104</v>
      </c>
      <c r="C81" s="14" t="s">
        <v>1316</v>
      </c>
      <c r="D81" s="14" t="s">
        <v>1389</v>
      </c>
      <c r="E81" s="14" t="s">
        <v>1524</v>
      </c>
      <c r="G81" s="5" t="str">
        <f t="shared" ca="1" si="1"/>
        <v>Pestaña "Condom gap tables"</v>
      </c>
      <c r="H81" s="14" t="s">
        <v>148</v>
      </c>
      <c r="I81" s="14" t="s">
        <v>1344</v>
      </c>
      <c r="J81" s="14" t="s">
        <v>1842</v>
      </c>
      <c r="K81" s="14" t="s">
        <v>1843</v>
      </c>
    </row>
    <row r="82" spans="1:11" ht="14.6" x14ac:dyDescent="0.35">
      <c r="A82" s="14" t="str">
        <f t="shared" ca="1" si="4"/>
        <v>F1. Cobertura realizada con el monto asignado y otros recursos - preservativos masculinos:
 E1 + C4</v>
      </c>
      <c r="B82" s="14" t="s">
        <v>114</v>
      </c>
      <c r="C82" s="14" t="s">
        <v>1317</v>
      </c>
      <c r="D82" s="14" t="s">
        <v>1390</v>
      </c>
      <c r="E82" s="14" t="s">
        <v>1525</v>
      </c>
      <c r="G82" s="5" t="str">
        <f t="shared" ca="1" si="1"/>
        <v>Programas de prevención destinados a la población general: preservativos distribuidos</v>
      </c>
      <c r="H82" s="14" t="s">
        <v>492</v>
      </c>
      <c r="I82" s="14" t="s">
        <v>1345</v>
      </c>
      <c r="J82" s="14" t="s">
        <v>1418</v>
      </c>
      <c r="K82" s="14" t="s">
        <v>1595</v>
      </c>
    </row>
    <row r="83" spans="1:11" ht="14.6" x14ac:dyDescent="0.35">
      <c r="A83" s="14" t="str">
        <f t="shared" ca="1" si="4"/>
        <v>F2. Cobertura realizada con el monto asignado y otros recursos - preservativos femeninos:
 E2 + C5</v>
      </c>
      <c r="B83" s="14" t="s">
        <v>115</v>
      </c>
      <c r="C83" s="14" t="s">
        <v>1318</v>
      </c>
      <c r="D83" s="14" t="s">
        <v>1391</v>
      </c>
      <c r="E83" s="14" t="s">
        <v>1526</v>
      </c>
      <c r="G83" s="5" t="str">
        <f t="shared" ca="1" si="1"/>
        <v>Indicador de cobertura: número de preservativos distribuidos (masculinos y femeninos)</v>
      </c>
      <c r="H83" s="14" t="s">
        <v>493</v>
      </c>
      <c r="I83" s="14" t="s">
        <v>1346</v>
      </c>
      <c r="J83" s="14" t="s">
        <v>1419</v>
      </c>
      <c r="K83" s="14" t="s">
        <v>1596</v>
      </c>
    </row>
    <row r="84" spans="1:11" ht="14.6" x14ac:dyDescent="0.35">
      <c r="A84" s="14" t="str">
        <f t="shared" ca="1" si="4"/>
        <v>G1. Déficit restante - preservativos masculinos: B1 - F1</v>
      </c>
      <c r="B84" s="14" t="s">
        <v>446</v>
      </c>
      <c r="C84" s="14" t="s">
        <v>1319</v>
      </c>
      <c r="D84" s="14" t="s">
        <v>1772</v>
      </c>
      <c r="E84" s="14" t="s">
        <v>1527</v>
      </c>
      <c r="G84" s="5" t="str">
        <f t="shared" ca="1" si="1"/>
        <v>Población destinataria: se refiere al número estimado de personas en la población general a las que se dirigirán las iniciativas de promoción y distribución de preservativos</v>
      </c>
      <c r="H84" s="14" t="s">
        <v>494</v>
      </c>
      <c r="I84" s="164" t="s">
        <v>1726</v>
      </c>
      <c r="J84" s="14" t="s">
        <v>1420</v>
      </c>
      <c r="K84" s="14" t="s">
        <v>1597</v>
      </c>
    </row>
    <row r="85" spans="1:11" ht="14.6" x14ac:dyDescent="0.35">
      <c r="A85" s="14" t="str">
        <f t="shared" ca="1" si="4"/>
        <v>G2. Déficit restante - preservativos femeninos: B2 - F2</v>
      </c>
      <c r="B85" s="14" t="s">
        <v>447</v>
      </c>
      <c r="C85" s="14" t="s">
        <v>1320</v>
      </c>
      <c r="D85" s="14" t="s">
        <v>1773</v>
      </c>
      <c r="E85" s="14" t="s">
        <v>1528</v>
      </c>
      <c r="G85" s="5" t="str">
        <f t="shared" ca="1" si="1"/>
        <v xml:space="preserve">Número total de preservativos necesarios: 
Se refiere al número estimado de preservativos necesarios (masculinos y femeninos) según el ejercicio nacional de cuantificación de preservativos. La predicción puede basarse en: a) los datos históricos del programa; b) las proyecciones basadas en la logística y, en los casos en que no se disponga de datos, en estimadores de la población multiplicados por el número estimado de "relaciones sexuales de riesgo" (según http://www.unaids.org/sites/default/files/media_asset/condoms_guidancenote_en.pdf). </v>
      </c>
      <c r="H85" s="14" t="s">
        <v>495</v>
      </c>
      <c r="I85" s="164" t="s">
        <v>1727</v>
      </c>
      <c r="J85" s="14" t="s">
        <v>1811</v>
      </c>
      <c r="K85" s="14" t="s">
        <v>1598</v>
      </c>
    </row>
    <row r="86" spans="1:11" ht="14.6" x14ac:dyDescent="0.35">
      <c r="A86" s="14" t="str">
        <f t="shared" ca="1" si="4"/>
        <v xml:space="preserve">Todos los "%" de las metas de las filas C a G están basados en la meta numérica de las filas B1 y B2 </v>
      </c>
      <c r="B86" s="14" t="s">
        <v>480</v>
      </c>
      <c r="C86" s="14" t="s">
        <v>1681</v>
      </c>
      <c r="D86" s="14" t="s">
        <v>1392</v>
      </c>
      <c r="E86" s="14" t="s">
        <v>1529</v>
      </c>
      <c r="G86" s="5" t="str">
        <f t="shared" ca="1" si="1"/>
        <v xml:space="preserve">Meta del país:
1) Se refiere al Plan Estratégico Nacional (PEN) o a la última meta del país acordada.
2) "#" se refiere al número de preservativos masculinos y femeninos que se espera distribuir a través del programa con base en la cobertura prevista de la población general.
</v>
      </c>
      <c r="H86" s="14" t="s">
        <v>496</v>
      </c>
      <c r="I86" s="164" t="s">
        <v>1728</v>
      </c>
      <c r="J86" s="14" t="s">
        <v>1812</v>
      </c>
      <c r="K86" s="14" t="s">
        <v>1599</v>
      </c>
    </row>
    <row r="87" spans="1:11" ht="14.6" x14ac:dyDescent="0.35">
      <c r="A87" s="14" t="str">
        <f t="shared" ca="1" si="4"/>
        <v>Programas de prevención destinados para poblaciones clave</v>
      </c>
      <c r="B87" s="14" t="s">
        <v>949</v>
      </c>
      <c r="C87" s="14" t="s">
        <v>1321</v>
      </c>
      <c r="D87" s="14" t="s">
        <v>1774</v>
      </c>
      <c r="E87" s="14" t="s">
        <v>1530</v>
      </c>
      <c r="G87" s="55" t="str">
        <f t="shared" ca="1" si="1"/>
        <v>Meta del país ya alcanzada:
Las metas del país ya alcanzadas se desglosan primero por el tipo de recurso de financiamiento, seguido del tipo de preservativo.
Tipo de recurso: las metas del país ya alcanzadas se dividen entre las metas que van a financiarse con recursos nacionales (fila C1) y aquellas que van a financiarse con recursos externos (C2). Las inversiones nacionales del sector privado se incluirán entre las fuentes nacionales. En los casos en que parte de una meta durante el año se financie con una subvención en curso del Fondo Mundial (es decir, una subvención que finalice antes de comenzar el nuevo período de ejecución), esta podrá incluirse en la categoría de recursos externos. Una vez cumplimentadas las filas C1 y C2, la meta total del país se calcula de forma automática en la fila C3.
Tipo de preservativo: las metas del país ya alcanzadas se desglosan por tipo de preservativo: masculino (C4) y femenino (C5). Una vez cumplimentadas las filas C4 y C5, el total se calcula de forma automática en la fila C6. Si no se dispone de datos para las filas C1 y C2, complete solo las filas C4 y C5.</v>
      </c>
      <c r="H87" s="14" t="s">
        <v>497</v>
      </c>
      <c r="I87" s="164" t="s">
        <v>1729</v>
      </c>
      <c r="J87" s="14" t="s">
        <v>1813</v>
      </c>
      <c r="K87" s="14" t="s">
        <v>1600</v>
      </c>
    </row>
    <row r="88" spans="1:11" ht="14.6" x14ac:dyDescent="0.35">
      <c r="A88" s="14" t="str">
        <f t="shared" ca="1" si="4"/>
        <v>Número de preservativos y lubricantes distribuidos (masculinos y femeninos)</v>
      </c>
      <c r="B88" s="14" t="s">
        <v>165</v>
      </c>
      <c r="C88" s="14" t="s">
        <v>1322</v>
      </c>
      <c r="D88" s="14" t="s">
        <v>1393</v>
      </c>
      <c r="E88" s="14" t="s">
        <v>1531</v>
      </c>
      <c r="G88" s="5" t="str">
        <f t="shared" ca="1" si="1"/>
        <v xml:space="preserve">Comentarios/supuestos:
1) Especifique el método de predicción empleado en la casilla de comentarios (filas A1 y A2). 
2) Indique si el cálculo tiene en cuenta los preservativos necesarios para la planificación familiar, además del número requerido para los programas de prevención del VIH (filas A1 y A2).                                                                                                                                         
3) Especifique la cobertura esperada para la población general - filas B1 y B2 y filas E1 y E2.
4) Especifique cuáles son las otras fuentes de financiamiento. </v>
      </c>
      <c r="H88" s="14" t="s">
        <v>498</v>
      </c>
      <c r="I88" s="164" t="s">
        <v>1730</v>
      </c>
      <c r="J88" s="14" t="s">
        <v>1814</v>
      </c>
      <c r="K88" s="14" t="s">
        <v>1601</v>
      </c>
    </row>
    <row r="89" spans="1:11" ht="14.6" x14ac:dyDescent="0.35">
      <c r="A89" s="12"/>
      <c r="B89" s="12"/>
      <c r="C89" s="12"/>
      <c r="D89" s="12"/>
      <c r="E89" s="12"/>
      <c r="G89" s="5" t="str">
        <f t="shared" ca="1" si="1"/>
        <v>Programas de prevención para las poblaciones clave - preservativos disribuidos. Complete una tabla para cada una de las poblaciones clave objetivo relevantes, por ejemplo, trabajadores del sexo y sus clientes, hombres que tienen relaciones sexuales con hombres, personas transgénero, personas que se inyectan drogas y sus parejas, personas en las prisiones y otros entornos de reclusión, adolescentes y jóvenes dentro y fuera de las escuelas y otras poblaciones vulnerables. Una vez seleccionado este módulo, elija la población clave deseada usando la lista desplegable incluida junto a la fila "Población meta". En caso de seleccionar "otras poblaciones vulnerables", especifique de cuáles se trata en el apartado reservado a los comentarios. Para completar la tabla de brechas para los hombres que tienen relaciones sexuales con hombres, no se tendrán en cuenta las filas correspondientes a los preservativos femeninos.</v>
      </c>
      <c r="H89" s="14" t="s">
        <v>1666</v>
      </c>
      <c r="I89" s="164" t="s">
        <v>1731</v>
      </c>
      <c r="J89" s="14" t="s">
        <v>1815</v>
      </c>
      <c r="K89" s="14" t="s">
        <v>1602</v>
      </c>
    </row>
    <row r="90" spans="1:11" ht="14.6" x14ac:dyDescent="0.35">
      <c r="A90" s="14" t="str">
        <f t="shared" ref="A90:A115" ca="1" si="5">OFFSET($B90,0,LangOffset,1,1)</f>
        <v>Programas de prevención integral para las personas que se inyectan drogas y sus parejas</v>
      </c>
      <c r="B90" s="14" t="s">
        <v>449</v>
      </c>
      <c r="C90" s="14" t="s">
        <v>1323</v>
      </c>
      <c r="D90" s="14" t="s">
        <v>1775</v>
      </c>
      <c r="E90" s="14" t="s">
        <v>1532</v>
      </c>
      <c r="G90" s="5" t="str">
        <f t="shared" ca="1" si="1"/>
        <v>Indicador de cobertura: número de preservativos y lubricantes distribuidos (masculinos y femeninos)</v>
      </c>
      <c r="H90" s="14" t="s">
        <v>499</v>
      </c>
      <c r="I90" s="14" t="s">
        <v>1347</v>
      </c>
      <c r="J90" s="14" t="s">
        <v>1421</v>
      </c>
      <c r="K90" s="14" t="s">
        <v>1603</v>
      </c>
    </row>
    <row r="91" spans="1:11" ht="14.6" x14ac:dyDescent="0.35">
      <c r="A91" s="14" t="str">
        <f t="shared" ca="1" si="5"/>
        <v>Número de agujas y jeringuillas distribuidas</v>
      </c>
      <c r="B91" s="14" t="s">
        <v>450</v>
      </c>
      <c r="C91" s="14" t="s">
        <v>1324</v>
      </c>
      <c r="D91" s="14" t="s">
        <v>1394</v>
      </c>
      <c r="E91" s="14" t="s">
        <v>1533</v>
      </c>
      <c r="G91" s="5" t="str">
        <f t="shared" ca="1" si="1"/>
        <v xml:space="preserve">Población meta: se refiere al número estimado de personas de la población clave especificada en el país </v>
      </c>
      <c r="H91" s="14" t="s">
        <v>500</v>
      </c>
      <c r="I91" s="14" t="s">
        <v>1348</v>
      </c>
      <c r="J91" s="14" t="s">
        <v>1816</v>
      </c>
      <c r="K91" s="14" t="s">
        <v>1604</v>
      </c>
    </row>
    <row r="92" spans="1:11" ht="14.6" x14ac:dyDescent="0.35">
      <c r="A92" s="14" t="str">
        <f t="shared" ca="1" si="5"/>
        <v>Personas que se inyectan drogas y sus parejas</v>
      </c>
      <c r="B92" s="14" t="s">
        <v>143</v>
      </c>
      <c r="C92" s="14" t="s">
        <v>968</v>
      </c>
      <c r="D92" s="14" t="s">
        <v>1776</v>
      </c>
      <c r="E92" s="14" t="s">
        <v>1534</v>
      </c>
      <c r="G92" s="5" t="str">
        <f t="shared" ca="1" si="1"/>
        <v xml:space="preserve">Número total de preservativos necesarios: 
Se refiere al número estimado de preservativos necesarios (masculinos y femeninos). La predicción puede basarse en: a) los datos históricos del programa; b) las proyecciones basadas en la logística y, en los casos en que no se disponga de datos, en estimadores de la población multiplicados por el número estimado de "relaciones sexuales de riesgo" (según http://www.unaids.org/sites/default/files/media_asset/condoms_guidancenote_en.pdf). </v>
      </c>
      <c r="H92" s="14" t="s">
        <v>501</v>
      </c>
      <c r="I92" s="164" t="s">
        <v>1732</v>
      </c>
      <c r="J92" s="14" t="s">
        <v>1817</v>
      </c>
      <c r="K92" s="14" t="s">
        <v>1605</v>
      </c>
    </row>
    <row r="93" spans="1:11" ht="14.6" x14ac:dyDescent="0.35">
      <c r="A93" s="14" t="str">
        <f t="shared" ca="1" si="5"/>
        <v xml:space="preserve">Tabla de brecha programática para el VIH/SIDA - Programas de agujas y jeringuillas </v>
      </c>
      <c r="B93" s="14" t="s">
        <v>951</v>
      </c>
      <c r="C93" s="14" t="s">
        <v>1325</v>
      </c>
      <c r="D93" s="14" t="s">
        <v>1777</v>
      </c>
      <c r="E93" s="14" t="s">
        <v>1535</v>
      </c>
      <c r="G93" s="5" t="str">
        <f t="shared" ca="1" si="1"/>
        <v>Meta del país:
1) Se refiere al Plan Estratégico Nacional (PEN) o a la última meta del país acordada.
2) "#" se refiere al número de preservativos masculinos y femeninos que se espera distribuir a través del programa con base en la cobertura prevista para las poblaciones clave.</v>
      </c>
      <c r="H93" s="14" t="s">
        <v>502</v>
      </c>
      <c r="I93" s="164" t="s">
        <v>1733</v>
      </c>
      <c r="J93" s="14" t="s">
        <v>1818</v>
      </c>
      <c r="K93" s="14" t="s">
        <v>1606</v>
      </c>
    </row>
    <row r="94" spans="1:11" ht="14.6" x14ac:dyDescent="0.35">
      <c r="A94" s="14" t="str">
        <f t="shared" ca="1" si="5"/>
        <v>Número de agujas y jeringuillas que se distribuirán por persona al año</v>
      </c>
      <c r="B94" s="14" t="s">
        <v>451</v>
      </c>
      <c r="C94" s="14" t="s">
        <v>1326</v>
      </c>
      <c r="D94" s="14" t="s">
        <v>1396</v>
      </c>
      <c r="E94" s="14" t="s">
        <v>1536</v>
      </c>
      <c r="G94" s="5" t="str">
        <f t="shared" ca="1" si="1"/>
        <v xml:space="preserve">Comentarios/supuestos:
1) Especifique la metodología de predicción empleada en la casilla de comentarios (filas A1 y A2). 
2) Especifique la cobertura esperada para las poblaciones clave - filas B1 y B2 y filas E1 y E2.
4) Especifique cuáles son las otras fuentes de financiamiento. </v>
      </c>
      <c r="H94" s="14" t="s">
        <v>503</v>
      </c>
      <c r="I94" s="164" t="s">
        <v>1734</v>
      </c>
      <c r="J94" s="14" t="s">
        <v>1819</v>
      </c>
      <c r="K94" s="14" t="s">
        <v>1607</v>
      </c>
    </row>
    <row r="95" spans="1:11" ht="14.6" x14ac:dyDescent="0.35">
      <c r="A95" s="14" t="str">
        <f t="shared" ca="1" si="5"/>
        <v>A. Número total de agujas y jeringuillas necesarias</v>
      </c>
      <c r="B95" s="14" t="s">
        <v>452</v>
      </c>
      <c r="C95" s="14" t="s">
        <v>1327</v>
      </c>
      <c r="D95" s="14" t="s">
        <v>1397</v>
      </c>
      <c r="E95" s="14" t="s">
        <v>1537</v>
      </c>
      <c r="G95" s="5" t="str">
        <f t="shared" ca="1" si="1"/>
        <v>Pestaña "Male circumcision gap table"</v>
      </c>
      <c r="H95" s="14" t="s">
        <v>149</v>
      </c>
      <c r="I95" s="14" t="s">
        <v>1349</v>
      </c>
      <c r="J95" s="14" t="s">
        <v>1844</v>
      </c>
      <c r="K95" s="14" t="s">
        <v>1845</v>
      </c>
    </row>
    <row r="96" spans="1:11" ht="14.6" x14ac:dyDescent="0.35">
      <c r="A96" s="14" t="str">
        <f t="shared" ca="1" si="5"/>
        <v>B. Meta del país - Número de agujas y jeringuillas que se van a distribuir (según el Plan Estratégico Nacional)</v>
      </c>
      <c r="B96" s="14" t="s">
        <v>453</v>
      </c>
      <c r="C96" s="14" t="s">
        <v>1328</v>
      </c>
      <c r="D96" s="14" t="s">
        <v>1778</v>
      </c>
      <c r="E96" s="14" t="s">
        <v>1538</v>
      </c>
      <c r="G96" s="5" t="str">
        <f t="shared" ref="G96:G102" ca="1" si="6">OFFSET($H96,0,LangOffset,1,1)</f>
        <v xml:space="preserve">Programas de prevención para la población general - circuncisión: 
Requerida para los 16 países prioritarios con alta prevalencia de VIH, niveles bajos de circuncisión y epidemias de VIH generalizadas de carácter heterosexual, es decir, Botsuana, Etiopía, República Centroafricana, Kenia, Lesoto, Malaui, Mozambique, Namibia, Ruanda, Sudáfrica, Sudán del Sur, Suazilandia, Uganda, República Unida de Tanzania, Zambia y Zimbabue. </v>
      </c>
      <c r="H96" s="14" t="s">
        <v>504</v>
      </c>
      <c r="I96" s="164" t="s">
        <v>1735</v>
      </c>
      <c r="J96" s="14" t="s">
        <v>1820</v>
      </c>
      <c r="K96" s="14" t="s">
        <v>1742</v>
      </c>
    </row>
    <row r="97" spans="1:12" ht="14.6" x14ac:dyDescent="0.35">
      <c r="A97" s="14" t="str">
        <f t="shared" ca="1" si="5"/>
        <v>D. Déficit anual previsto para satisfacer las necesidad - agujas y jeringuillas: B - C</v>
      </c>
      <c r="B97" s="14" t="s">
        <v>952</v>
      </c>
      <c r="C97" s="14" t="s">
        <v>1329</v>
      </c>
      <c r="D97" s="14" t="s">
        <v>1779</v>
      </c>
      <c r="E97" s="14" t="s">
        <v>1539</v>
      </c>
      <c r="G97" s="5" t="str">
        <f t="shared" ca="1" si="6"/>
        <v>Indicador de cobertura: número de circuncisiones médicas practicadas de acuerdo con la normativa nacional.</v>
      </c>
      <c r="H97" s="14" t="s">
        <v>505</v>
      </c>
      <c r="I97" s="14" t="s">
        <v>1350</v>
      </c>
      <c r="J97" s="14" t="s">
        <v>1422</v>
      </c>
      <c r="K97" s="14" t="s">
        <v>1608</v>
      </c>
    </row>
    <row r="98" spans="1:12" ht="14.6" x14ac:dyDescent="0.35">
      <c r="A98" s="14" t="str">
        <f t="shared" ca="1" si="5"/>
        <v xml:space="preserve">E. Metas que se van a financiar con el monto asignado - agujas y jeringuillas </v>
      </c>
      <c r="B98" s="14" t="s">
        <v>953</v>
      </c>
      <c r="C98" s="14" t="s">
        <v>1330</v>
      </c>
      <c r="D98" s="14" t="s">
        <v>1398</v>
      </c>
      <c r="E98" s="14" t="s">
        <v>1540</v>
      </c>
      <c r="G98" s="5" t="str">
        <f t="shared" ca="1" si="6"/>
        <v>Población estimada con necesidades/en riesgo: 
Se refiere al número estimado de hombres apto para la práctica de la circuncisión.</v>
      </c>
      <c r="H98" s="14" t="s">
        <v>48</v>
      </c>
      <c r="I98" s="164" t="s">
        <v>1736</v>
      </c>
      <c r="J98" s="14" t="s">
        <v>1821</v>
      </c>
      <c r="K98" s="14" t="s">
        <v>1609</v>
      </c>
    </row>
    <row r="99" spans="1:12" ht="14.6" x14ac:dyDescent="0.35">
      <c r="A99" s="14" t="str">
        <f t="shared" ca="1" si="5"/>
        <v>F. Cobertura realizada con el monto asignado y otros recursos - agujas y jeringuillas:  E + C</v>
      </c>
      <c r="B99" s="14" t="s">
        <v>954</v>
      </c>
      <c r="C99" s="14" t="s">
        <v>1331</v>
      </c>
      <c r="D99" s="14" t="s">
        <v>1399</v>
      </c>
      <c r="E99" s="14" t="s">
        <v>1541</v>
      </c>
      <c r="G99" s="5" t="str">
        <f t="shared" ca="1" si="6"/>
        <v xml:space="preserve">Meta del país: 
1) Se refiere al Plan Estratégico Nacional (PEN) o a la última meta del país acordada.
2) "#": se refiere al número de hombres a quienes se planea practicar la circuncisión. 
</v>
      </c>
      <c r="H99" s="14" t="s">
        <v>49</v>
      </c>
      <c r="I99" s="164" t="s">
        <v>1737</v>
      </c>
      <c r="J99" s="14" t="s">
        <v>1822</v>
      </c>
      <c r="K99" s="14" t="s">
        <v>1610</v>
      </c>
    </row>
    <row r="100" spans="1:12" ht="14.6" x14ac:dyDescent="0.35">
      <c r="A100" s="14" t="str">
        <f t="shared" ca="1" si="5"/>
        <v>G. Déficit restante - agujas y jeringuillas: B - F</v>
      </c>
      <c r="B100" s="14" t="s">
        <v>454</v>
      </c>
      <c r="C100" s="14" t="s">
        <v>1332</v>
      </c>
      <c r="D100" s="14" t="s">
        <v>1780</v>
      </c>
      <c r="E100" s="14" t="s">
        <v>1542</v>
      </c>
      <c r="G100" s="56" t="str">
        <f t="shared" ca="1" si="6"/>
        <v xml:space="preserve">Meta del país ya alcanzada:
Las metas del país ya alcanzadas se desglosan en aquellas que se financiarán con recursos nacionales (fila C1) y recursos externos (fila C2). Las inversiones nacionales del sector privado se incluirán entre las fuentes de financiamiento nacionales. En los casos en que parte de una meta durante el año se financie con una subvención en curso del Fondo Mundial (es decir, una subvención que finalice antes de comenzar el nuevo período de ejecución), ésta podrá incluirse en la categoría de recursos externos. 
Una vez completadas las filas C1 y C2, la meta total del país ya alcanzada se calcula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
</v>
      </c>
      <c r="H100" s="76" t="s">
        <v>1676</v>
      </c>
      <c r="I100" s="76" t="s">
        <v>1738</v>
      </c>
      <c r="J100" s="14" t="s">
        <v>1823</v>
      </c>
      <c r="K100" s="14" t="s">
        <v>1611</v>
      </c>
    </row>
    <row r="101" spans="1:12" ht="14.6" x14ac:dyDescent="0.35">
      <c r="A101" s="12"/>
      <c r="B101" s="12"/>
      <c r="C101" s="12"/>
      <c r="D101" s="12"/>
      <c r="E101" s="12"/>
      <c r="G101" s="5" t="str">
        <f t="shared" ca="1" si="6"/>
        <v>Brecha programática:
La brecha programática se calcula de forma automática en base a la meta del país (fila B)</v>
      </c>
      <c r="H101" s="14" t="s">
        <v>50</v>
      </c>
      <c r="I101" s="164" t="s">
        <v>1739</v>
      </c>
      <c r="J101" s="167" t="s">
        <v>1810</v>
      </c>
      <c r="K101" s="14" t="s">
        <v>1612</v>
      </c>
    </row>
    <row r="102" spans="1:12" ht="14.6" x14ac:dyDescent="0.35">
      <c r="A102" s="14" t="str">
        <f t="shared" ca="1" si="5"/>
        <v>Si el número de tablas incluidas en el cuaderno de Excel no es suficiente o el solicitante quiere presentar una tabla para un módulo o intervención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102" s="14" t="s">
        <v>160</v>
      </c>
      <c r="C102" s="14" t="s">
        <v>1846</v>
      </c>
      <c r="D102" s="14" t="s">
        <v>1847</v>
      </c>
      <c r="E102" s="14" t="s">
        <v>1848</v>
      </c>
      <c r="G102" s="5" t="str">
        <f t="shared" ca="1" si="6"/>
        <v xml:space="preserve">Comentarios/supuestos:
1) Especifique el área objetivo.
2) Especifique cuáles son las otras fuentes de financiamiento.
3) Además de las metas del país, especifique en la columna de comentarios el porcentaje de hombres que están circuncidados (cobertura actual y prevista, lo que incluiría el número acumulado de hombres circuncidados) según las encuestas o los datos de programa disponibles. </v>
      </c>
      <c r="H102" s="14" t="s">
        <v>51</v>
      </c>
      <c r="I102" s="164" t="s">
        <v>1740</v>
      </c>
      <c r="J102" s="14" t="s">
        <v>1423</v>
      </c>
      <c r="K102" s="14" t="s">
        <v>1613</v>
      </c>
    </row>
    <row r="103" spans="1:12" x14ac:dyDescent="0.35">
      <c r="A103" s="12"/>
      <c r="B103" s="12"/>
      <c r="C103" s="12"/>
      <c r="D103" s="12"/>
      <c r="E103" s="12"/>
      <c r="G103" s="12"/>
      <c r="H103" s="12"/>
      <c r="I103" s="12"/>
      <c r="J103" s="12"/>
    </row>
    <row r="104" spans="1:12" ht="14.6" x14ac:dyDescent="0.35">
      <c r="A104" s="5" t="str">
        <f t="shared" ca="1" si="5"/>
        <v>Población relevante</v>
      </c>
      <c r="B104" s="5" t="s">
        <v>1849</v>
      </c>
      <c r="C104" s="14" t="s">
        <v>1850</v>
      </c>
      <c r="D104" s="14" t="s">
        <v>1851</v>
      </c>
      <c r="E104" s="5" t="s">
        <v>1852</v>
      </c>
      <c r="G104" s="5" t="str">
        <f ca="1">OFFSET($H104,0,LangOffset,1,1)</f>
        <v>Lea detenidamente la hoja de instrucciones antes de completar la tabla de brecha programática.</v>
      </c>
      <c r="H104" s="14" t="s">
        <v>144</v>
      </c>
      <c r="I104" s="14" t="s">
        <v>1351</v>
      </c>
      <c r="J104" s="167" t="s">
        <v>1824</v>
      </c>
      <c r="K104" s="14" t="s">
        <v>1614</v>
      </c>
    </row>
    <row r="105" spans="1:12" ht="14.6" x14ac:dyDescent="0.35">
      <c r="A105" s="5">
        <f t="shared" ca="1" si="5"/>
        <v>0</v>
      </c>
      <c r="C105" s="14"/>
      <c r="G105" s="5" t="str">
        <f ca="1">OFFSET($H105,0,LangOffset,1,1)</f>
        <v xml:space="preserve">Para completar la portada, seleccione el tipo de zona geográfica y el tipo de solicitante de las listas desplegables. </v>
      </c>
      <c r="H105" s="14" t="s">
        <v>145</v>
      </c>
      <c r="I105" s="14" t="s">
        <v>1352</v>
      </c>
      <c r="J105" s="14" t="s">
        <v>1825</v>
      </c>
      <c r="K105" s="14" t="s">
        <v>1615</v>
      </c>
    </row>
    <row r="106" spans="1:12" ht="14.6" x14ac:dyDescent="0.35">
      <c r="A106" s="5">
        <f t="shared" ca="1" si="5"/>
        <v>0</v>
      </c>
      <c r="C106" s="14"/>
      <c r="G106" s="5" t="str">
        <f ca="1">OFFSET($H106,0,LangOffset,1,1)</f>
        <v>Solicitante</v>
      </c>
      <c r="H106" s="14" t="s">
        <v>156</v>
      </c>
      <c r="I106" s="14" t="s">
        <v>1353</v>
      </c>
      <c r="J106" s="14" t="s">
        <v>1424</v>
      </c>
      <c r="K106" s="163" t="s">
        <v>1616</v>
      </c>
    </row>
    <row r="107" spans="1:12" ht="14.6" x14ac:dyDescent="0.35">
      <c r="A107" s="5">
        <f t="shared" ca="1" si="5"/>
        <v>0</v>
      </c>
      <c r="C107" s="14"/>
      <c r="G107" s="5" t="str">
        <f ca="1">OFFSET($H107,0,LangOffset,1,1)</f>
        <v>Componente</v>
      </c>
      <c r="H107" s="14" t="s">
        <v>112</v>
      </c>
      <c r="I107" s="14" t="s">
        <v>1354</v>
      </c>
      <c r="J107" s="14" t="s">
        <v>1425</v>
      </c>
      <c r="K107" s="170" t="s">
        <v>1617</v>
      </c>
    </row>
    <row r="108" spans="1:12" ht="14.6" x14ac:dyDescent="0.35">
      <c r="A108" s="5">
        <f t="shared" ca="1" si="5"/>
        <v>0</v>
      </c>
      <c r="C108" s="14"/>
      <c r="G108" s="5" t="str">
        <f ca="1">OFFSET($H108,0,LangOffset,1,1)</f>
        <v>Tipo de solicitante</v>
      </c>
      <c r="H108" s="14" t="s">
        <v>113</v>
      </c>
      <c r="I108" s="14" t="s">
        <v>1355</v>
      </c>
      <c r="J108" s="14" t="s">
        <v>1426</v>
      </c>
      <c r="K108" s="170" t="s">
        <v>1618</v>
      </c>
    </row>
    <row r="109" spans="1:12" x14ac:dyDescent="0.35">
      <c r="A109" s="5">
        <f t="shared" ca="1" si="5"/>
        <v>0</v>
      </c>
      <c r="C109" s="14"/>
      <c r="G109" s="12"/>
      <c r="H109" s="12"/>
      <c r="I109" s="12"/>
      <c r="J109" s="12"/>
    </row>
    <row r="110" spans="1:12" x14ac:dyDescent="0.35">
      <c r="A110" s="5">
        <f t="shared" ca="1" si="5"/>
        <v>0</v>
      </c>
      <c r="C110" s="14"/>
      <c r="G110" s="5">
        <f t="shared" ca="1" si="1"/>
        <v>0</v>
      </c>
      <c r="K110" s="14"/>
    </row>
    <row r="111" spans="1:12" x14ac:dyDescent="0.35">
      <c r="A111" s="5">
        <f t="shared" ca="1" si="5"/>
        <v>0</v>
      </c>
      <c r="C111" s="14"/>
      <c r="G111" s="12"/>
      <c r="H111" s="12"/>
      <c r="I111" s="12"/>
      <c r="J111" s="12"/>
      <c r="K111" s="12"/>
      <c r="L111" s="12"/>
    </row>
    <row r="112" spans="1:12" ht="14.6" x14ac:dyDescent="0.35">
      <c r="A112" s="5">
        <f t="shared" ca="1" si="5"/>
        <v>0</v>
      </c>
      <c r="C112" s="14"/>
      <c r="G112" s="5" t="str">
        <f ca="1">OFFSET($H112,0,LangOffset,1,1)</f>
        <v xml:space="preserve">Lea detenidamente las instrucciones en la pestaña "Instrucciones" antes de completar la tabla de análisis de brecha programática. Las instrucciones se han adaptado a cada módulo o intervención específicos. </v>
      </c>
      <c r="H112" s="14" t="s">
        <v>105</v>
      </c>
      <c r="I112" s="14" t="s">
        <v>1356</v>
      </c>
      <c r="J112" s="168" t="s">
        <v>1826</v>
      </c>
      <c r="K112" s="14" t="s">
        <v>1619</v>
      </c>
    </row>
    <row r="113" spans="1:11" x14ac:dyDescent="0.35">
      <c r="A113" s="5">
        <f t="shared" ca="1" si="5"/>
        <v>0</v>
      </c>
      <c r="C113" s="14"/>
      <c r="G113" s="12"/>
      <c r="H113" s="12"/>
      <c r="I113" s="12"/>
      <c r="J113" s="12"/>
      <c r="K113" s="12"/>
    </row>
    <row r="114" spans="1:11" x14ac:dyDescent="0.35">
      <c r="A114" s="5">
        <f t="shared" ca="1" si="5"/>
        <v>0</v>
      </c>
      <c r="C114" s="14"/>
      <c r="G114" s="5" t="str">
        <f t="shared" ref="G114:G157" ca="1" si="7">OFFSET($H114,0,LangOffset,1,1)</f>
        <v>Última versión actualizada en junio 2017</v>
      </c>
      <c r="H114" s="5" t="s">
        <v>1881</v>
      </c>
      <c r="I114" s="14" t="s">
        <v>1882</v>
      </c>
      <c r="J114" s="14" t="s">
        <v>1883</v>
      </c>
      <c r="K114" s="5" t="s">
        <v>1884</v>
      </c>
    </row>
    <row r="115" spans="1:11" x14ac:dyDescent="0.35">
      <c r="A115" s="5">
        <f t="shared" ca="1" si="5"/>
        <v>0</v>
      </c>
      <c r="C115" s="14"/>
      <c r="G115" s="12"/>
      <c r="H115" s="12"/>
      <c r="I115" s="12"/>
      <c r="J115" s="12"/>
      <c r="K115" s="12"/>
    </row>
    <row r="116" spans="1:11" x14ac:dyDescent="0.35">
      <c r="A116" s="5">
        <f t="shared" ref="A116:A124" ca="1" si="8">OFFSET($B116,0,LangOffset,1,1)</f>
        <v>0</v>
      </c>
      <c r="C116" s="14"/>
      <c r="G116" s="5" t="str">
        <f t="shared" ca="1" si="7"/>
        <v>Una columna adicional para el año 4 es proporcionada para las solicitudes de financiamientos que se extienden mas de 4 años de calendario (en caso sea necesario).</v>
      </c>
      <c r="H116" s="5" t="s">
        <v>1853</v>
      </c>
      <c r="I116" s="14" t="s">
        <v>1854</v>
      </c>
      <c r="J116" s="14" t="s">
        <v>1855</v>
      </c>
      <c r="K116" s="5" t="s">
        <v>1856</v>
      </c>
    </row>
    <row r="117" spans="1:11" x14ac:dyDescent="0.35">
      <c r="A117" s="5">
        <f t="shared" ca="1" si="8"/>
        <v>0</v>
      </c>
      <c r="C117" s="14"/>
      <c r="G117" s="5">
        <f t="shared" ca="1" si="7"/>
        <v>0</v>
      </c>
    </row>
    <row r="118" spans="1:11" x14ac:dyDescent="0.35">
      <c r="A118" s="5">
        <f t="shared" ca="1" si="8"/>
        <v>0</v>
      </c>
      <c r="C118" s="14"/>
      <c r="G118" s="5">
        <f t="shared" ca="1" si="7"/>
        <v>0</v>
      </c>
    </row>
    <row r="119" spans="1:11" x14ac:dyDescent="0.35">
      <c r="A119" s="5">
        <f t="shared" ca="1" si="8"/>
        <v>0</v>
      </c>
      <c r="C119" s="14"/>
      <c r="G119" s="5">
        <f t="shared" ca="1" si="7"/>
        <v>0</v>
      </c>
    </row>
    <row r="120" spans="1:11" x14ac:dyDescent="0.35">
      <c r="A120" s="5">
        <f t="shared" ca="1" si="8"/>
        <v>0</v>
      </c>
      <c r="C120" s="14"/>
      <c r="G120" s="5">
        <f t="shared" ca="1" si="7"/>
        <v>0</v>
      </c>
    </row>
    <row r="121" spans="1:11" x14ac:dyDescent="0.35">
      <c r="A121" s="5">
        <f t="shared" ca="1" si="8"/>
        <v>0</v>
      </c>
      <c r="C121" s="14"/>
      <c r="G121" s="5">
        <f t="shared" ca="1" si="7"/>
        <v>0</v>
      </c>
    </row>
    <row r="122" spans="1:11" x14ac:dyDescent="0.35">
      <c r="A122" s="5">
        <f t="shared" ca="1" si="8"/>
        <v>0</v>
      </c>
      <c r="C122" s="14"/>
      <c r="G122" s="5">
        <f t="shared" ca="1" si="7"/>
        <v>0</v>
      </c>
    </row>
    <row r="123" spans="1:11" x14ac:dyDescent="0.35">
      <c r="A123" s="5">
        <f t="shared" ca="1" si="8"/>
        <v>0</v>
      </c>
      <c r="C123" s="14"/>
      <c r="G123" s="5">
        <f t="shared" ca="1" si="7"/>
        <v>0</v>
      </c>
    </row>
    <row r="124" spans="1:11" x14ac:dyDescent="0.35">
      <c r="A124" s="5">
        <f t="shared" ca="1" si="8"/>
        <v>0</v>
      </c>
      <c r="C124" s="14"/>
      <c r="G124" s="5">
        <f t="shared" ca="1" si="7"/>
        <v>0</v>
      </c>
    </row>
    <row r="125" spans="1:11" x14ac:dyDescent="0.35">
      <c r="A125" s="5">
        <f t="shared" ref="A125:A188" ca="1" si="9">OFFSET($B125,0,LangOffset,1,1)</f>
        <v>0</v>
      </c>
      <c r="C125" s="14"/>
      <c r="G125" s="5">
        <f t="shared" ca="1" si="7"/>
        <v>0</v>
      </c>
    </row>
    <row r="126" spans="1:11" x14ac:dyDescent="0.35">
      <c r="A126" s="5">
        <f t="shared" ca="1" si="9"/>
        <v>0</v>
      </c>
      <c r="C126" s="14"/>
      <c r="G126" s="5">
        <f t="shared" ca="1" si="7"/>
        <v>0</v>
      </c>
    </row>
    <row r="127" spans="1:11" x14ac:dyDescent="0.35">
      <c r="A127" s="5">
        <f t="shared" ca="1" si="9"/>
        <v>0</v>
      </c>
      <c r="C127" s="14"/>
      <c r="G127" s="5">
        <f t="shared" ca="1" si="7"/>
        <v>0</v>
      </c>
    </row>
    <row r="128" spans="1:11" x14ac:dyDescent="0.35">
      <c r="A128" s="5">
        <f t="shared" ca="1" si="9"/>
        <v>0</v>
      </c>
      <c r="C128" s="14"/>
      <c r="G128" s="5">
        <f t="shared" ca="1" si="7"/>
        <v>0</v>
      </c>
    </row>
    <row r="129" spans="1:7" x14ac:dyDescent="0.35">
      <c r="A129" s="5">
        <f t="shared" ca="1" si="9"/>
        <v>0</v>
      </c>
      <c r="G129" s="5">
        <f t="shared" ca="1" si="7"/>
        <v>0</v>
      </c>
    </row>
    <row r="130" spans="1:7" x14ac:dyDescent="0.35">
      <c r="A130" s="5">
        <f t="shared" ca="1" si="9"/>
        <v>0</v>
      </c>
      <c r="G130" s="5">
        <f t="shared" ca="1" si="7"/>
        <v>0</v>
      </c>
    </row>
    <row r="131" spans="1:7" x14ac:dyDescent="0.35">
      <c r="A131" s="5">
        <f t="shared" ca="1" si="9"/>
        <v>0</v>
      </c>
      <c r="G131" s="5">
        <f t="shared" ca="1" si="7"/>
        <v>0</v>
      </c>
    </row>
    <row r="132" spans="1:7" x14ac:dyDescent="0.35">
      <c r="A132" s="5">
        <f t="shared" ca="1" si="9"/>
        <v>0</v>
      </c>
      <c r="G132" s="5">
        <f t="shared" ca="1" si="7"/>
        <v>0</v>
      </c>
    </row>
    <row r="133" spans="1:7" x14ac:dyDescent="0.35">
      <c r="A133" s="5">
        <f t="shared" ca="1" si="9"/>
        <v>0</v>
      </c>
      <c r="G133" s="5">
        <f t="shared" ca="1" si="7"/>
        <v>0</v>
      </c>
    </row>
    <row r="134" spans="1:7" x14ac:dyDescent="0.35">
      <c r="A134" s="5">
        <f t="shared" ca="1" si="9"/>
        <v>0</v>
      </c>
      <c r="G134" s="5">
        <f t="shared" ca="1" si="7"/>
        <v>0</v>
      </c>
    </row>
    <row r="135" spans="1:7" x14ac:dyDescent="0.35">
      <c r="A135" s="5">
        <f t="shared" ca="1" si="9"/>
        <v>0</v>
      </c>
      <c r="G135" s="5">
        <f t="shared" ca="1" si="7"/>
        <v>0</v>
      </c>
    </row>
    <row r="136" spans="1:7" x14ac:dyDescent="0.35">
      <c r="A136" s="5">
        <f t="shared" ca="1" si="9"/>
        <v>0</v>
      </c>
      <c r="G136" s="5">
        <f t="shared" ca="1" si="7"/>
        <v>0</v>
      </c>
    </row>
    <row r="137" spans="1:7" x14ac:dyDescent="0.35">
      <c r="A137" s="5">
        <f t="shared" ca="1" si="9"/>
        <v>0</v>
      </c>
      <c r="G137" s="5">
        <f t="shared" ca="1" si="7"/>
        <v>0</v>
      </c>
    </row>
    <row r="138" spans="1:7" x14ac:dyDescent="0.35">
      <c r="A138" s="5">
        <f t="shared" ca="1" si="9"/>
        <v>0</v>
      </c>
      <c r="G138" s="5">
        <f t="shared" ca="1" si="7"/>
        <v>0</v>
      </c>
    </row>
    <row r="139" spans="1:7" x14ac:dyDescent="0.35">
      <c r="A139" s="5">
        <f t="shared" ca="1" si="9"/>
        <v>0</v>
      </c>
      <c r="G139" s="5">
        <f t="shared" ca="1" si="7"/>
        <v>0</v>
      </c>
    </row>
    <row r="140" spans="1:7" x14ac:dyDescent="0.35">
      <c r="A140" s="5">
        <f t="shared" ca="1" si="9"/>
        <v>0</v>
      </c>
      <c r="G140" s="5">
        <f t="shared" ca="1" si="7"/>
        <v>0</v>
      </c>
    </row>
    <row r="141" spans="1:7" x14ac:dyDescent="0.35">
      <c r="A141" s="5">
        <f t="shared" ca="1" si="9"/>
        <v>0</v>
      </c>
      <c r="G141" s="5">
        <f t="shared" ca="1" si="7"/>
        <v>0</v>
      </c>
    </row>
    <row r="142" spans="1:7" x14ac:dyDescent="0.35">
      <c r="A142" s="5">
        <f t="shared" ca="1" si="9"/>
        <v>0</v>
      </c>
      <c r="G142" s="5">
        <f t="shared" ca="1" si="7"/>
        <v>0</v>
      </c>
    </row>
    <row r="143" spans="1:7" x14ac:dyDescent="0.35">
      <c r="A143" s="5">
        <f t="shared" ca="1" si="9"/>
        <v>0</v>
      </c>
      <c r="G143" s="5">
        <f t="shared" ca="1" si="7"/>
        <v>0</v>
      </c>
    </row>
    <row r="144" spans="1:7" x14ac:dyDescent="0.35">
      <c r="A144" s="5">
        <f t="shared" ca="1" si="9"/>
        <v>0</v>
      </c>
      <c r="G144" s="5">
        <f t="shared" ca="1" si="7"/>
        <v>0</v>
      </c>
    </row>
    <row r="145" spans="1:7" x14ac:dyDescent="0.35">
      <c r="A145" s="5">
        <f t="shared" ca="1" si="9"/>
        <v>0</v>
      </c>
      <c r="G145" s="5">
        <f t="shared" ca="1" si="7"/>
        <v>0</v>
      </c>
    </row>
    <row r="146" spans="1:7" x14ac:dyDescent="0.35">
      <c r="A146" s="5">
        <f t="shared" ca="1" si="9"/>
        <v>0</v>
      </c>
      <c r="G146" s="5">
        <f t="shared" ca="1" si="7"/>
        <v>0</v>
      </c>
    </row>
    <row r="147" spans="1:7" x14ac:dyDescent="0.35">
      <c r="A147" s="5">
        <f t="shared" ca="1" si="9"/>
        <v>0</v>
      </c>
      <c r="G147" s="5">
        <f t="shared" ca="1" si="7"/>
        <v>0</v>
      </c>
    </row>
    <row r="148" spans="1:7" x14ac:dyDescent="0.35">
      <c r="A148" s="5">
        <f t="shared" ca="1" si="9"/>
        <v>0</v>
      </c>
      <c r="G148" s="5">
        <f t="shared" ca="1" si="7"/>
        <v>0</v>
      </c>
    </row>
    <row r="149" spans="1:7" x14ac:dyDescent="0.35">
      <c r="A149" s="5">
        <f t="shared" ca="1" si="9"/>
        <v>0</v>
      </c>
      <c r="G149" s="5">
        <f t="shared" ca="1" si="7"/>
        <v>0</v>
      </c>
    </row>
    <row r="150" spans="1:7" x14ac:dyDescent="0.35">
      <c r="A150" s="5">
        <f t="shared" ca="1" si="9"/>
        <v>0</v>
      </c>
      <c r="G150" s="5">
        <f t="shared" ca="1" si="7"/>
        <v>0</v>
      </c>
    </row>
    <row r="151" spans="1:7" x14ac:dyDescent="0.35">
      <c r="A151" s="5">
        <f t="shared" ca="1" si="9"/>
        <v>0</v>
      </c>
      <c r="G151" s="5">
        <f t="shared" ca="1" si="7"/>
        <v>0</v>
      </c>
    </row>
    <row r="152" spans="1:7" x14ac:dyDescent="0.35">
      <c r="A152" s="5">
        <f t="shared" ca="1" si="9"/>
        <v>0</v>
      </c>
      <c r="G152" s="5">
        <f t="shared" ca="1" si="7"/>
        <v>0</v>
      </c>
    </row>
    <row r="153" spans="1:7" x14ac:dyDescent="0.35">
      <c r="A153" s="5">
        <f t="shared" ca="1" si="9"/>
        <v>0</v>
      </c>
      <c r="G153" s="5">
        <f t="shared" ca="1" si="7"/>
        <v>0</v>
      </c>
    </row>
    <row r="154" spans="1:7" x14ac:dyDescent="0.35">
      <c r="A154" s="5">
        <f t="shared" ca="1" si="9"/>
        <v>0</v>
      </c>
      <c r="G154" s="5">
        <f t="shared" ca="1" si="7"/>
        <v>0</v>
      </c>
    </row>
    <row r="155" spans="1:7" x14ac:dyDescent="0.35">
      <c r="A155" s="5">
        <f t="shared" ca="1" si="9"/>
        <v>0</v>
      </c>
      <c r="G155" s="5">
        <f t="shared" ca="1" si="7"/>
        <v>0</v>
      </c>
    </row>
    <row r="156" spans="1:7" x14ac:dyDescent="0.35">
      <c r="A156" s="5">
        <f t="shared" ca="1" si="9"/>
        <v>0</v>
      </c>
      <c r="G156" s="5">
        <f t="shared" ca="1" si="7"/>
        <v>0</v>
      </c>
    </row>
    <row r="157" spans="1:7" x14ac:dyDescent="0.35">
      <c r="A157" s="5">
        <f t="shared" ca="1" si="9"/>
        <v>0</v>
      </c>
      <c r="G157" s="5">
        <f t="shared" ca="1" si="7"/>
        <v>0</v>
      </c>
    </row>
    <row r="158" spans="1:7" x14ac:dyDescent="0.35">
      <c r="A158" s="5">
        <f t="shared" ca="1" si="9"/>
        <v>0</v>
      </c>
      <c r="G158" s="5">
        <f t="shared" ref="G158:G221" ca="1" si="10">OFFSET($H158,0,LangOffset,1,1)</f>
        <v>0</v>
      </c>
    </row>
    <row r="159" spans="1:7" x14ac:dyDescent="0.35">
      <c r="A159" s="5">
        <f t="shared" ca="1" si="9"/>
        <v>0</v>
      </c>
      <c r="G159" s="5">
        <f t="shared" ca="1" si="10"/>
        <v>0</v>
      </c>
    </row>
    <row r="160" spans="1:7" x14ac:dyDescent="0.35">
      <c r="A160" s="5">
        <f t="shared" ca="1" si="9"/>
        <v>0</v>
      </c>
      <c r="G160" s="5">
        <f t="shared" ca="1" si="10"/>
        <v>0</v>
      </c>
    </row>
    <row r="161" spans="1:7" x14ac:dyDescent="0.35">
      <c r="A161" s="5">
        <f t="shared" ca="1" si="9"/>
        <v>0</v>
      </c>
      <c r="G161" s="5">
        <f t="shared" ca="1" si="10"/>
        <v>0</v>
      </c>
    </row>
    <row r="162" spans="1:7" x14ac:dyDescent="0.35">
      <c r="A162" s="5">
        <f t="shared" ca="1" si="9"/>
        <v>0</v>
      </c>
      <c r="G162" s="5">
        <f t="shared" ca="1" si="10"/>
        <v>0</v>
      </c>
    </row>
    <row r="163" spans="1:7" x14ac:dyDescent="0.35">
      <c r="A163" s="5">
        <f t="shared" ca="1" si="9"/>
        <v>0</v>
      </c>
      <c r="G163" s="5">
        <f t="shared" ca="1" si="10"/>
        <v>0</v>
      </c>
    </row>
    <row r="164" spans="1:7" x14ac:dyDescent="0.35">
      <c r="A164" s="5">
        <f t="shared" ca="1" si="9"/>
        <v>0</v>
      </c>
      <c r="G164" s="5">
        <f t="shared" ca="1" si="10"/>
        <v>0</v>
      </c>
    </row>
    <row r="165" spans="1:7" x14ac:dyDescent="0.35">
      <c r="A165" s="5">
        <f t="shared" ca="1" si="9"/>
        <v>0</v>
      </c>
      <c r="G165" s="5">
        <f t="shared" ca="1" si="10"/>
        <v>0</v>
      </c>
    </row>
    <row r="166" spans="1:7" x14ac:dyDescent="0.35">
      <c r="A166" s="5">
        <f t="shared" ca="1" si="9"/>
        <v>0</v>
      </c>
      <c r="G166" s="5">
        <f t="shared" ca="1" si="10"/>
        <v>0</v>
      </c>
    </row>
    <row r="167" spans="1:7" x14ac:dyDescent="0.35">
      <c r="A167" s="5">
        <f t="shared" ca="1" si="9"/>
        <v>0</v>
      </c>
      <c r="G167" s="5">
        <f t="shared" ca="1" si="10"/>
        <v>0</v>
      </c>
    </row>
    <row r="168" spans="1:7" x14ac:dyDescent="0.35">
      <c r="A168" s="5">
        <f t="shared" ca="1" si="9"/>
        <v>0</v>
      </c>
      <c r="G168" s="5">
        <f t="shared" ca="1" si="10"/>
        <v>0</v>
      </c>
    </row>
    <row r="169" spans="1:7" x14ac:dyDescent="0.35">
      <c r="A169" s="5">
        <f t="shared" ca="1" si="9"/>
        <v>0</v>
      </c>
      <c r="G169" s="5">
        <f t="shared" ca="1" si="10"/>
        <v>0</v>
      </c>
    </row>
    <row r="170" spans="1:7" x14ac:dyDescent="0.35">
      <c r="A170" s="5">
        <f t="shared" ca="1" si="9"/>
        <v>0</v>
      </c>
      <c r="G170" s="5">
        <f t="shared" ca="1" si="10"/>
        <v>0</v>
      </c>
    </row>
    <row r="171" spans="1:7" x14ac:dyDescent="0.35">
      <c r="A171" s="5">
        <f t="shared" ca="1" si="9"/>
        <v>0</v>
      </c>
      <c r="G171" s="5">
        <f t="shared" ca="1" si="10"/>
        <v>0</v>
      </c>
    </row>
    <row r="172" spans="1:7" x14ac:dyDescent="0.35">
      <c r="A172" s="5">
        <f t="shared" ca="1" si="9"/>
        <v>0</v>
      </c>
      <c r="G172" s="5">
        <f t="shared" ca="1" si="10"/>
        <v>0</v>
      </c>
    </row>
    <row r="173" spans="1:7" x14ac:dyDescent="0.35">
      <c r="A173" s="5">
        <f t="shared" ca="1" si="9"/>
        <v>0</v>
      </c>
      <c r="G173" s="5">
        <f t="shared" ca="1" si="10"/>
        <v>0</v>
      </c>
    </row>
    <row r="174" spans="1:7" x14ac:dyDescent="0.35">
      <c r="A174" s="5">
        <f t="shared" ca="1" si="9"/>
        <v>0</v>
      </c>
      <c r="G174" s="5">
        <f t="shared" ca="1" si="10"/>
        <v>0</v>
      </c>
    </row>
    <row r="175" spans="1:7" x14ac:dyDescent="0.35">
      <c r="A175" s="5">
        <f t="shared" ca="1" si="9"/>
        <v>0</v>
      </c>
      <c r="G175" s="5">
        <f t="shared" ca="1" si="10"/>
        <v>0</v>
      </c>
    </row>
    <row r="176" spans="1:7" x14ac:dyDescent="0.35">
      <c r="A176" s="5">
        <f t="shared" ca="1" si="9"/>
        <v>0</v>
      </c>
      <c r="G176" s="5">
        <f t="shared" ca="1" si="10"/>
        <v>0</v>
      </c>
    </row>
    <row r="177" spans="1:7" x14ac:dyDescent="0.35">
      <c r="A177" s="5">
        <f t="shared" ca="1" si="9"/>
        <v>0</v>
      </c>
      <c r="G177" s="5">
        <f t="shared" ca="1" si="10"/>
        <v>0</v>
      </c>
    </row>
    <row r="178" spans="1:7" x14ac:dyDescent="0.35">
      <c r="A178" s="5">
        <f t="shared" ca="1" si="9"/>
        <v>0</v>
      </c>
      <c r="G178" s="5">
        <f t="shared" ca="1" si="10"/>
        <v>0</v>
      </c>
    </row>
    <row r="179" spans="1:7" x14ac:dyDescent="0.35">
      <c r="A179" s="5">
        <f t="shared" ca="1" si="9"/>
        <v>0</v>
      </c>
      <c r="G179" s="5">
        <f t="shared" ca="1" si="10"/>
        <v>0</v>
      </c>
    </row>
    <row r="180" spans="1:7" x14ac:dyDescent="0.35">
      <c r="A180" s="5">
        <f t="shared" ca="1" si="9"/>
        <v>0</v>
      </c>
      <c r="G180" s="5">
        <f t="shared" ca="1" si="10"/>
        <v>0</v>
      </c>
    </row>
    <row r="181" spans="1:7" x14ac:dyDescent="0.35">
      <c r="A181" s="5">
        <f t="shared" ca="1" si="9"/>
        <v>0</v>
      </c>
      <c r="G181" s="5">
        <f t="shared" ca="1" si="10"/>
        <v>0</v>
      </c>
    </row>
    <row r="182" spans="1:7" x14ac:dyDescent="0.35">
      <c r="A182" s="5">
        <f t="shared" ca="1" si="9"/>
        <v>0</v>
      </c>
      <c r="G182" s="5">
        <f t="shared" ca="1" si="10"/>
        <v>0</v>
      </c>
    </row>
    <row r="183" spans="1:7" x14ac:dyDescent="0.35">
      <c r="A183" s="5">
        <f t="shared" ca="1" si="9"/>
        <v>0</v>
      </c>
      <c r="G183" s="5">
        <f t="shared" ca="1" si="10"/>
        <v>0</v>
      </c>
    </row>
    <row r="184" spans="1:7" x14ac:dyDescent="0.35">
      <c r="A184" s="5">
        <f t="shared" ca="1" si="9"/>
        <v>0</v>
      </c>
      <c r="G184" s="5">
        <f t="shared" ca="1" si="10"/>
        <v>0</v>
      </c>
    </row>
    <row r="185" spans="1:7" x14ac:dyDescent="0.35">
      <c r="A185" s="5">
        <f t="shared" ca="1" si="9"/>
        <v>0</v>
      </c>
      <c r="G185" s="5">
        <f t="shared" ca="1" si="10"/>
        <v>0</v>
      </c>
    </row>
    <row r="186" spans="1:7" x14ac:dyDescent="0.35">
      <c r="A186" s="5">
        <f t="shared" ca="1" si="9"/>
        <v>0</v>
      </c>
      <c r="G186" s="5">
        <f t="shared" ca="1" si="10"/>
        <v>0</v>
      </c>
    </row>
    <row r="187" spans="1:7" x14ac:dyDescent="0.35">
      <c r="A187" s="5">
        <f t="shared" ca="1" si="9"/>
        <v>0</v>
      </c>
      <c r="G187" s="5">
        <f t="shared" ca="1" si="10"/>
        <v>0</v>
      </c>
    </row>
    <row r="188" spans="1:7" x14ac:dyDescent="0.35">
      <c r="A188" s="5">
        <f t="shared" ca="1" si="9"/>
        <v>0</v>
      </c>
      <c r="G188" s="5">
        <f t="shared" ca="1" si="10"/>
        <v>0</v>
      </c>
    </row>
    <row r="189" spans="1:7" x14ac:dyDescent="0.35">
      <c r="A189" s="5">
        <f t="shared" ref="A189:A252" ca="1" si="11">OFFSET($B189,0,LangOffset,1,1)</f>
        <v>0</v>
      </c>
      <c r="G189" s="5">
        <f t="shared" ca="1" si="10"/>
        <v>0</v>
      </c>
    </row>
    <row r="190" spans="1:7" x14ac:dyDescent="0.35">
      <c r="A190" s="5">
        <f t="shared" ca="1" si="11"/>
        <v>0</v>
      </c>
      <c r="G190" s="5">
        <f t="shared" ca="1" si="10"/>
        <v>0</v>
      </c>
    </row>
    <row r="191" spans="1:7" x14ac:dyDescent="0.35">
      <c r="A191" s="5">
        <f t="shared" ca="1" si="11"/>
        <v>0</v>
      </c>
      <c r="G191" s="5">
        <f t="shared" ca="1" si="10"/>
        <v>0</v>
      </c>
    </row>
    <row r="192" spans="1:7" x14ac:dyDescent="0.35">
      <c r="A192" s="5">
        <f t="shared" ca="1" si="11"/>
        <v>0</v>
      </c>
      <c r="G192" s="5">
        <f t="shared" ca="1" si="10"/>
        <v>0</v>
      </c>
    </row>
    <row r="193" spans="1:7" x14ac:dyDescent="0.35">
      <c r="A193" s="5">
        <f t="shared" ca="1" si="11"/>
        <v>0</v>
      </c>
      <c r="G193" s="5">
        <f t="shared" ca="1" si="10"/>
        <v>0</v>
      </c>
    </row>
    <row r="194" spans="1:7" x14ac:dyDescent="0.35">
      <c r="A194" s="5">
        <f t="shared" ca="1" si="11"/>
        <v>0</v>
      </c>
      <c r="G194" s="5">
        <f t="shared" ca="1" si="10"/>
        <v>0</v>
      </c>
    </row>
    <row r="195" spans="1:7" x14ac:dyDescent="0.35">
      <c r="A195" s="5">
        <f t="shared" ca="1" si="11"/>
        <v>0</v>
      </c>
      <c r="G195" s="5">
        <f t="shared" ca="1" si="10"/>
        <v>0</v>
      </c>
    </row>
    <row r="196" spans="1:7" x14ac:dyDescent="0.35">
      <c r="A196" s="5">
        <f t="shared" ca="1" si="11"/>
        <v>0</v>
      </c>
      <c r="G196" s="5">
        <f t="shared" ca="1" si="10"/>
        <v>0</v>
      </c>
    </row>
    <row r="197" spans="1:7" x14ac:dyDescent="0.35">
      <c r="A197" s="5">
        <f t="shared" ca="1" si="11"/>
        <v>0</v>
      </c>
      <c r="G197" s="5">
        <f t="shared" ca="1" si="10"/>
        <v>0</v>
      </c>
    </row>
    <row r="198" spans="1:7" x14ac:dyDescent="0.35">
      <c r="A198" s="5">
        <f t="shared" ca="1" si="11"/>
        <v>0</v>
      </c>
      <c r="G198" s="5">
        <f t="shared" ca="1" si="10"/>
        <v>0</v>
      </c>
    </row>
    <row r="199" spans="1:7" x14ac:dyDescent="0.35">
      <c r="A199" s="5">
        <f t="shared" ca="1" si="11"/>
        <v>0</v>
      </c>
      <c r="G199" s="5">
        <f t="shared" ca="1" si="10"/>
        <v>0</v>
      </c>
    </row>
    <row r="200" spans="1:7" x14ac:dyDescent="0.35">
      <c r="A200" s="5">
        <f t="shared" ca="1" si="11"/>
        <v>0</v>
      </c>
      <c r="G200" s="5">
        <f t="shared" ca="1" si="10"/>
        <v>0</v>
      </c>
    </row>
    <row r="201" spans="1:7" x14ac:dyDescent="0.35">
      <c r="A201" s="5">
        <f t="shared" ca="1" si="11"/>
        <v>0</v>
      </c>
      <c r="G201" s="5">
        <f t="shared" ca="1" si="10"/>
        <v>0</v>
      </c>
    </row>
    <row r="202" spans="1:7" x14ac:dyDescent="0.35">
      <c r="A202" s="5">
        <f t="shared" ca="1" si="11"/>
        <v>0</v>
      </c>
      <c r="G202" s="5">
        <f t="shared" ca="1" si="10"/>
        <v>0</v>
      </c>
    </row>
    <row r="203" spans="1:7" x14ac:dyDescent="0.35">
      <c r="A203" s="5">
        <f t="shared" ca="1" si="11"/>
        <v>0</v>
      </c>
      <c r="G203" s="5">
        <f t="shared" ca="1" si="10"/>
        <v>0</v>
      </c>
    </row>
    <row r="204" spans="1:7" x14ac:dyDescent="0.35">
      <c r="A204" s="5">
        <f t="shared" ca="1" si="11"/>
        <v>0</v>
      </c>
      <c r="G204" s="5">
        <f t="shared" ca="1" si="10"/>
        <v>0</v>
      </c>
    </row>
    <row r="205" spans="1:7" x14ac:dyDescent="0.35">
      <c r="A205" s="5">
        <f t="shared" ca="1" si="11"/>
        <v>0</v>
      </c>
      <c r="G205" s="5">
        <f t="shared" ca="1" si="10"/>
        <v>0</v>
      </c>
    </row>
    <row r="206" spans="1:7" x14ac:dyDescent="0.35">
      <c r="A206" s="5">
        <f t="shared" ca="1" si="11"/>
        <v>0</v>
      </c>
      <c r="G206" s="5">
        <f t="shared" ca="1" si="10"/>
        <v>0</v>
      </c>
    </row>
    <row r="207" spans="1:7" x14ac:dyDescent="0.35">
      <c r="A207" s="5">
        <f t="shared" ca="1" si="11"/>
        <v>0</v>
      </c>
      <c r="G207" s="5">
        <f t="shared" ca="1" si="10"/>
        <v>0</v>
      </c>
    </row>
    <row r="208" spans="1:7" x14ac:dyDescent="0.35">
      <c r="A208" s="5">
        <f t="shared" ca="1" si="11"/>
        <v>0</v>
      </c>
      <c r="G208" s="5">
        <f t="shared" ca="1" si="10"/>
        <v>0</v>
      </c>
    </row>
    <row r="209" spans="1:7" x14ac:dyDescent="0.35">
      <c r="A209" s="5">
        <f t="shared" ca="1" si="11"/>
        <v>0</v>
      </c>
      <c r="G209" s="5">
        <f t="shared" ca="1" si="10"/>
        <v>0</v>
      </c>
    </row>
    <row r="210" spans="1:7" x14ac:dyDescent="0.35">
      <c r="A210" s="5">
        <f t="shared" ca="1" si="11"/>
        <v>0</v>
      </c>
      <c r="G210" s="5">
        <f t="shared" ca="1" si="10"/>
        <v>0</v>
      </c>
    </row>
    <row r="211" spans="1:7" x14ac:dyDescent="0.35">
      <c r="A211" s="5">
        <f t="shared" ca="1" si="11"/>
        <v>0</v>
      </c>
      <c r="G211" s="5">
        <f t="shared" ca="1" si="10"/>
        <v>0</v>
      </c>
    </row>
    <row r="212" spans="1:7" x14ac:dyDescent="0.35">
      <c r="A212" s="5">
        <f t="shared" ca="1" si="11"/>
        <v>0</v>
      </c>
      <c r="G212" s="5">
        <f t="shared" ca="1" si="10"/>
        <v>0</v>
      </c>
    </row>
    <row r="213" spans="1:7" x14ac:dyDescent="0.35">
      <c r="A213" s="5">
        <f t="shared" ca="1" si="11"/>
        <v>0</v>
      </c>
      <c r="G213" s="5">
        <f t="shared" ca="1" si="10"/>
        <v>0</v>
      </c>
    </row>
    <row r="214" spans="1:7" x14ac:dyDescent="0.35">
      <c r="A214" s="5">
        <f t="shared" ca="1" si="11"/>
        <v>0</v>
      </c>
      <c r="G214" s="5">
        <f t="shared" ca="1" si="10"/>
        <v>0</v>
      </c>
    </row>
    <row r="215" spans="1:7" x14ac:dyDescent="0.35">
      <c r="A215" s="5">
        <f t="shared" ca="1" si="11"/>
        <v>0</v>
      </c>
      <c r="G215" s="5">
        <f t="shared" ca="1" si="10"/>
        <v>0</v>
      </c>
    </row>
    <row r="216" spans="1:7" x14ac:dyDescent="0.35">
      <c r="A216" s="5">
        <f t="shared" ca="1" si="11"/>
        <v>0</v>
      </c>
      <c r="G216" s="5">
        <f t="shared" ca="1" si="10"/>
        <v>0</v>
      </c>
    </row>
    <row r="217" spans="1:7" x14ac:dyDescent="0.35">
      <c r="A217" s="5">
        <f t="shared" ca="1" si="11"/>
        <v>0</v>
      </c>
      <c r="G217" s="5">
        <f t="shared" ca="1" si="10"/>
        <v>0</v>
      </c>
    </row>
    <row r="218" spans="1:7" x14ac:dyDescent="0.35">
      <c r="A218" s="5">
        <f t="shared" ca="1" si="11"/>
        <v>0</v>
      </c>
      <c r="G218" s="5">
        <f t="shared" ca="1" si="10"/>
        <v>0</v>
      </c>
    </row>
    <row r="219" spans="1:7" x14ac:dyDescent="0.35">
      <c r="A219" s="5">
        <f t="shared" ca="1" si="11"/>
        <v>0</v>
      </c>
      <c r="G219" s="5">
        <f t="shared" ca="1" si="10"/>
        <v>0</v>
      </c>
    </row>
    <row r="220" spans="1:7" x14ac:dyDescent="0.35">
      <c r="A220" s="5">
        <f t="shared" ca="1" si="11"/>
        <v>0</v>
      </c>
      <c r="G220" s="5">
        <f t="shared" ca="1" si="10"/>
        <v>0</v>
      </c>
    </row>
    <row r="221" spans="1:7" x14ac:dyDescent="0.35">
      <c r="A221" s="5">
        <f t="shared" ca="1" si="11"/>
        <v>0</v>
      </c>
      <c r="G221" s="5">
        <f t="shared" ca="1" si="10"/>
        <v>0</v>
      </c>
    </row>
    <row r="222" spans="1:7" x14ac:dyDescent="0.35">
      <c r="A222" s="5">
        <f t="shared" ca="1" si="11"/>
        <v>0</v>
      </c>
      <c r="G222" s="5">
        <f t="shared" ref="G222:G285" ca="1" si="12">OFFSET($H222,0,LangOffset,1,1)</f>
        <v>0</v>
      </c>
    </row>
    <row r="223" spans="1:7" x14ac:dyDescent="0.35">
      <c r="A223" s="5">
        <f t="shared" ca="1" si="11"/>
        <v>0</v>
      </c>
      <c r="G223" s="5">
        <f t="shared" ca="1" si="12"/>
        <v>0</v>
      </c>
    </row>
    <row r="224" spans="1:7" x14ac:dyDescent="0.35">
      <c r="A224" s="5">
        <f t="shared" ca="1" si="11"/>
        <v>0</v>
      </c>
      <c r="G224" s="5">
        <f t="shared" ca="1" si="12"/>
        <v>0</v>
      </c>
    </row>
    <row r="225" spans="1:7" x14ac:dyDescent="0.35">
      <c r="A225" s="5">
        <f t="shared" ca="1" si="11"/>
        <v>0</v>
      </c>
      <c r="G225" s="5">
        <f t="shared" ca="1" si="12"/>
        <v>0</v>
      </c>
    </row>
    <row r="226" spans="1:7" x14ac:dyDescent="0.35">
      <c r="A226" s="5">
        <f t="shared" ca="1" si="11"/>
        <v>0</v>
      </c>
      <c r="G226" s="5">
        <f t="shared" ca="1" si="12"/>
        <v>0</v>
      </c>
    </row>
    <row r="227" spans="1:7" x14ac:dyDescent="0.35">
      <c r="A227" s="5">
        <f t="shared" ca="1" si="11"/>
        <v>0</v>
      </c>
      <c r="G227" s="5">
        <f t="shared" ca="1" si="12"/>
        <v>0</v>
      </c>
    </row>
    <row r="228" spans="1:7" x14ac:dyDescent="0.35">
      <c r="A228" s="5">
        <f t="shared" ca="1" si="11"/>
        <v>0</v>
      </c>
      <c r="G228" s="5">
        <f t="shared" ca="1" si="12"/>
        <v>0</v>
      </c>
    </row>
    <row r="229" spans="1:7" x14ac:dyDescent="0.35">
      <c r="A229" s="5">
        <f t="shared" ca="1" si="11"/>
        <v>0</v>
      </c>
      <c r="G229" s="5">
        <f t="shared" ca="1" si="12"/>
        <v>0</v>
      </c>
    </row>
    <row r="230" spans="1:7" x14ac:dyDescent="0.35">
      <c r="A230" s="5">
        <f t="shared" ca="1" si="11"/>
        <v>0</v>
      </c>
      <c r="G230" s="5">
        <f t="shared" ca="1" si="12"/>
        <v>0</v>
      </c>
    </row>
    <row r="231" spans="1:7" x14ac:dyDescent="0.35">
      <c r="A231" s="5">
        <f t="shared" ca="1" si="11"/>
        <v>0</v>
      </c>
      <c r="G231" s="5">
        <f t="shared" ca="1" si="12"/>
        <v>0</v>
      </c>
    </row>
    <row r="232" spans="1:7" x14ac:dyDescent="0.35">
      <c r="A232" s="5">
        <f t="shared" ca="1" si="11"/>
        <v>0</v>
      </c>
      <c r="G232" s="5">
        <f t="shared" ca="1" si="12"/>
        <v>0</v>
      </c>
    </row>
    <row r="233" spans="1:7" x14ac:dyDescent="0.35">
      <c r="A233" s="5">
        <f t="shared" ca="1" si="11"/>
        <v>0</v>
      </c>
      <c r="G233" s="5">
        <f t="shared" ca="1" si="12"/>
        <v>0</v>
      </c>
    </row>
    <row r="234" spans="1:7" x14ac:dyDescent="0.35">
      <c r="A234" s="5">
        <f t="shared" ca="1" si="11"/>
        <v>0</v>
      </c>
      <c r="G234" s="5">
        <f t="shared" ca="1" si="12"/>
        <v>0</v>
      </c>
    </row>
    <row r="235" spans="1:7" x14ac:dyDescent="0.35">
      <c r="A235" s="5">
        <f t="shared" ca="1" si="11"/>
        <v>0</v>
      </c>
      <c r="G235" s="5">
        <f t="shared" ca="1" si="12"/>
        <v>0</v>
      </c>
    </row>
    <row r="236" spans="1:7" x14ac:dyDescent="0.35">
      <c r="A236" s="5">
        <f t="shared" ca="1" si="11"/>
        <v>0</v>
      </c>
      <c r="G236" s="5">
        <f t="shared" ca="1" si="12"/>
        <v>0</v>
      </c>
    </row>
    <row r="237" spans="1:7" x14ac:dyDescent="0.35">
      <c r="A237" s="5">
        <f t="shared" ca="1" si="11"/>
        <v>0</v>
      </c>
      <c r="G237" s="5">
        <f t="shared" ca="1" si="12"/>
        <v>0</v>
      </c>
    </row>
    <row r="238" spans="1:7" x14ac:dyDescent="0.35">
      <c r="A238" s="5">
        <f t="shared" ca="1" si="11"/>
        <v>0</v>
      </c>
      <c r="G238" s="5">
        <f t="shared" ca="1" si="12"/>
        <v>0</v>
      </c>
    </row>
    <row r="239" spans="1:7" x14ac:dyDescent="0.35">
      <c r="A239" s="5">
        <f t="shared" ca="1" si="11"/>
        <v>0</v>
      </c>
      <c r="G239" s="5">
        <f t="shared" ca="1" si="12"/>
        <v>0</v>
      </c>
    </row>
    <row r="240" spans="1:7" x14ac:dyDescent="0.35">
      <c r="A240" s="5">
        <f t="shared" ca="1" si="11"/>
        <v>0</v>
      </c>
      <c r="G240" s="5">
        <f t="shared" ca="1" si="12"/>
        <v>0</v>
      </c>
    </row>
    <row r="241" spans="1:7" x14ac:dyDescent="0.35">
      <c r="A241" s="5">
        <f t="shared" ca="1" si="11"/>
        <v>0</v>
      </c>
      <c r="G241" s="5">
        <f t="shared" ca="1" si="12"/>
        <v>0</v>
      </c>
    </row>
    <row r="242" spans="1:7" x14ac:dyDescent="0.35">
      <c r="A242" s="5">
        <f t="shared" ca="1" si="11"/>
        <v>0</v>
      </c>
      <c r="G242" s="5">
        <f t="shared" ca="1" si="12"/>
        <v>0</v>
      </c>
    </row>
    <row r="243" spans="1:7" x14ac:dyDescent="0.35">
      <c r="A243" s="5">
        <f t="shared" ca="1" si="11"/>
        <v>0</v>
      </c>
      <c r="G243" s="5">
        <f t="shared" ca="1" si="12"/>
        <v>0</v>
      </c>
    </row>
    <row r="244" spans="1:7" x14ac:dyDescent="0.35">
      <c r="A244" s="5">
        <f t="shared" ca="1" si="11"/>
        <v>0</v>
      </c>
      <c r="G244" s="5">
        <f t="shared" ca="1" si="12"/>
        <v>0</v>
      </c>
    </row>
    <row r="245" spans="1:7" x14ac:dyDescent="0.35">
      <c r="A245" s="5">
        <f t="shared" ca="1" si="11"/>
        <v>0</v>
      </c>
      <c r="G245" s="5">
        <f t="shared" ca="1" si="12"/>
        <v>0</v>
      </c>
    </row>
    <row r="246" spans="1:7" x14ac:dyDescent="0.35">
      <c r="A246" s="5">
        <f t="shared" ca="1" si="11"/>
        <v>0</v>
      </c>
      <c r="G246" s="5">
        <f t="shared" ca="1" si="12"/>
        <v>0</v>
      </c>
    </row>
    <row r="247" spans="1:7" x14ac:dyDescent="0.35">
      <c r="A247" s="5">
        <f t="shared" ca="1" si="11"/>
        <v>0</v>
      </c>
      <c r="G247" s="5">
        <f t="shared" ca="1" si="12"/>
        <v>0</v>
      </c>
    </row>
    <row r="248" spans="1:7" x14ac:dyDescent="0.35">
      <c r="A248" s="5">
        <f t="shared" ca="1" si="11"/>
        <v>0</v>
      </c>
      <c r="G248" s="5">
        <f t="shared" ca="1" si="12"/>
        <v>0</v>
      </c>
    </row>
    <row r="249" spans="1:7" x14ac:dyDescent="0.35">
      <c r="A249" s="5">
        <f t="shared" ca="1" si="11"/>
        <v>0</v>
      </c>
      <c r="G249" s="5">
        <f t="shared" ca="1" si="12"/>
        <v>0</v>
      </c>
    </row>
    <row r="250" spans="1:7" x14ac:dyDescent="0.35">
      <c r="A250" s="5">
        <f t="shared" ca="1" si="11"/>
        <v>0</v>
      </c>
      <c r="G250" s="5">
        <f t="shared" ca="1" si="12"/>
        <v>0</v>
      </c>
    </row>
    <row r="251" spans="1:7" x14ac:dyDescent="0.35">
      <c r="A251" s="5">
        <f t="shared" ca="1" si="11"/>
        <v>0</v>
      </c>
      <c r="G251" s="5">
        <f t="shared" ca="1" si="12"/>
        <v>0</v>
      </c>
    </row>
    <row r="252" spans="1:7" x14ac:dyDescent="0.35">
      <c r="A252" s="5">
        <f t="shared" ca="1" si="11"/>
        <v>0</v>
      </c>
      <c r="G252" s="5">
        <f t="shared" ca="1" si="12"/>
        <v>0</v>
      </c>
    </row>
    <row r="253" spans="1:7" x14ac:dyDescent="0.35">
      <c r="A253" s="5">
        <f t="shared" ref="A253:A316" ca="1" si="13">OFFSET($B253,0,LangOffset,1,1)</f>
        <v>0</v>
      </c>
      <c r="G253" s="5">
        <f t="shared" ca="1" si="12"/>
        <v>0</v>
      </c>
    </row>
    <row r="254" spans="1:7" x14ac:dyDescent="0.35">
      <c r="A254" s="5">
        <f t="shared" ca="1" si="13"/>
        <v>0</v>
      </c>
      <c r="G254" s="5">
        <f t="shared" ca="1" si="12"/>
        <v>0</v>
      </c>
    </row>
    <row r="255" spans="1:7" x14ac:dyDescent="0.35">
      <c r="A255" s="5">
        <f t="shared" ca="1" si="13"/>
        <v>0</v>
      </c>
      <c r="G255" s="5">
        <f t="shared" ca="1" si="12"/>
        <v>0</v>
      </c>
    </row>
    <row r="256" spans="1:7" x14ac:dyDescent="0.35">
      <c r="A256" s="5">
        <f t="shared" ca="1" si="13"/>
        <v>0</v>
      </c>
      <c r="G256" s="5">
        <f t="shared" ca="1" si="12"/>
        <v>0</v>
      </c>
    </row>
    <row r="257" spans="1:7" x14ac:dyDescent="0.35">
      <c r="A257" s="5">
        <f t="shared" ca="1" si="13"/>
        <v>0</v>
      </c>
      <c r="G257" s="5">
        <f t="shared" ca="1" si="12"/>
        <v>0</v>
      </c>
    </row>
    <row r="258" spans="1:7" x14ac:dyDescent="0.35">
      <c r="A258" s="5">
        <f t="shared" ca="1" si="13"/>
        <v>0</v>
      </c>
      <c r="G258" s="5">
        <f t="shared" ca="1" si="12"/>
        <v>0</v>
      </c>
    </row>
    <row r="259" spans="1:7" x14ac:dyDescent="0.35">
      <c r="A259" s="5">
        <f t="shared" ca="1" si="13"/>
        <v>0</v>
      </c>
      <c r="G259" s="5">
        <f t="shared" ca="1" si="12"/>
        <v>0</v>
      </c>
    </row>
    <row r="260" spans="1:7" x14ac:dyDescent="0.35">
      <c r="A260" s="5">
        <f t="shared" ca="1" si="13"/>
        <v>0</v>
      </c>
      <c r="G260" s="5">
        <f t="shared" ca="1" si="12"/>
        <v>0</v>
      </c>
    </row>
    <row r="261" spans="1:7" x14ac:dyDescent="0.35">
      <c r="A261" s="5">
        <f t="shared" ca="1" si="13"/>
        <v>0</v>
      </c>
      <c r="G261" s="5">
        <f t="shared" ca="1" si="12"/>
        <v>0</v>
      </c>
    </row>
    <row r="262" spans="1:7" x14ac:dyDescent="0.35">
      <c r="A262" s="5">
        <f t="shared" ca="1" si="13"/>
        <v>0</v>
      </c>
      <c r="G262" s="5">
        <f t="shared" ca="1" si="12"/>
        <v>0</v>
      </c>
    </row>
    <row r="263" spans="1:7" x14ac:dyDescent="0.35">
      <c r="A263" s="5">
        <f t="shared" ca="1" si="13"/>
        <v>0</v>
      </c>
      <c r="G263" s="5">
        <f t="shared" ca="1" si="12"/>
        <v>0</v>
      </c>
    </row>
    <row r="264" spans="1:7" x14ac:dyDescent="0.35">
      <c r="A264" s="5">
        <f t="shared" ca="1" si="13"/>
        <v>0</v>
      </c>
      <c r="G264" s="5">
        <f t="shared" ca="1" si="12"/>
        <v>0</v>
      </c>
    </row>
    <row r="265" spans="1:7" x14ac:dyDescent="0.35">
      <c r="A265" s="5">
        <f t="shared" ca="1" si="13"/>
        <v>0</v>
      </c>
      <c r="G265" s="5">
        <f t="shared" ca="1" si="12"/>
        <v>0</v>
      </c>
    </row>
    <row r="266" spans="1:7" x14ac:dyDescent="0.35">
      <c r="A266" s="5">
        <f t="shared" ca="1" si="13"/>
        <v>0</v>
      </c>
      <c r="G266" s="5">
        <f t="shared" ca="1" si="12"/>
        <v>0</v>
      </c>
    </row>
    <row r="267" spans="1:7" x14ac:dyDescent="0.35">
      <c r="A267" s="5">
        <f t="shared" ca="1" si="13"/>
        <v>0</v>
      </c>
      <c r="G267" s="5">
        <f t="shared" ca="1" si="12"/>
        <v>0</v>
      </c>
    </row>
    <row r="268" spans="1:7" x14ac:dyDescent="0.35">
      <c r="A268" s="5">
        <f t="shared" ca="1" si="13"/>
        <v>0</v>
      </c>
      <c r="G268" s="5">
        <f t="shared" ca="1" si="12"/>
        <v>0</v>
      </c>
    </row>
    <row r="269" spans="1:7" x14ac:dyDescent="0.35">
      <c r="A269" s="5">
        <f t="shared" ca="1" si="13"/>
        <v>0</v>
      </c>
      <c r="G269" s="5">
        <f t="shared" ca="1" si="12"/>
        <v>0</v>
      </c>
    </row>
    <row r="270" spans="1:7" x14ac:dyDescent="0.35">
      <c r="A270" s="5">
        <f t="shared" ca="1" si="13"/>
        <v>0</v>
      </c>
      <c r="G270" s="5">
        <f t="shared" ca="1" si="12"/>
        <v>0</v>
      </c>
    </row>
    <row r="271" spans="1:7" x14ac:dyDescent="0.35">
      <c r="A271" s="5">
        <f t="shared" ca="1" si="13"/>
        <v>0</v>
      </c>
      <c r="G271" s="5">
        <f t="shared" ca="1" si="12"/>
        <v>0</v>
      </c>
    </row>
    <row r="272" spans="1:7" x14ac:dyDescent="0.35">
      <c r="A272" s="5">
        <f t="shared" ca="1" si="13"/>
        <v>0</v>
      </c>
      <c r="G272" s="5">
        <f t="shared" ca="1" si="12"/>
        <v>0</v>
      </c>
    </row>
    <row r="273" spans="1:7" x14ac:dyDescent="0.35">
      <c r="A273" s="5">
        <f t="shared" ca="1" si="13"/>
        <v>0</v>
      </c>
      <c r="G273" s="5">
        <f t="shared" ca="1" si="12"/>
        <v>0</v>
      </c>
    </row>
    <row r="274" spans="1:7" x14ac:dyDescent="0.35">
      <c r="A274" s="5">
        <f t="shared" ca="1" si="13"/>
        <v>0</v>
      </c>
      <c r="G274" s="5">
        <f t="shared" ca="1" si="12"/>
        <v>0</v>
      </c>
    </row>
    <row r="275" spans="1:7" x14ac:dyDescent="0.35">
      <c r="A275" s="5">
        <f t="shared" ca="1" si="13"/>
        <v>0</v>
      </c>
      <c r="G275" s="5">
        <f t="shared" ca="1" si="12"/>
        <v>0</v>
      </c>
    </row>
    <row r="276" spans="1:7" x14ac:dyDescent="0.35">
      <c r="A276" s="5">
        <f t="shared" ca="1" si="13"/>
        <v>0</v>
      </c>
      <c r="G276" s="5">
        <f t="shared" ca="1" si="12"/>
        <v>0</v>
      </c>
    </row>
    <row r="277" spans="1:7" x14ac:dyDescent="0.35">
      <c r="A277" s="5">
        <f t="shared" ca="1" si="13"/>
        <v>0</v>
      </c>
      <c r="G277" s="5">
        <f t="shared" ca="1" si="12"/>
        <v>0</v>
      </c>
    </row>
    <row r="278" spans="1:7" x14ac:dyDescent="0.35">
      <c r="A278" s="5">
        <f t="shared" ca="1" si="13"/>
        <v>0</v>
      </c>
      <c r="G278" s="5">
        <f t="shared" ca="1" si="12"/>
        <v>0</v>
      </c>
    </row>
    <row r="279" spans="1:7" x14ac:dyDescent="0.35">
      <c r="A279" s="5">
        <f t="shared" ca="1" si="13"/>
        <v>0</v>
      </c>
      <c r="G279" s="5">
        <f t="shared" ca="1" si="12"/>
        <v>0</v>
      </c>
    </row>
    <row r="280" spans="1:7" x14ac:dyDescent="0.35">
      <c r="A280" s="5">
        <f t="shared" ca="1" si="13"/>
        <v>0</v>
      </c>
      <c r="G280" s="5">
        <f t="shared" ca="1" si="12"/>
        <v>0</v>
      </c>
    </row>
    <row r="281" spans="1:7" x14ac:dyDescent="0.35">
      <c r="A281" s="5">
        <f t="shared" ca="1" si="13"/>
        <v>0</v>
      </c>
      <c r="G281" s="5">
        <f t="shared" ca="1" si="12"/>
        <v>0</v>
      </c>
    </row>
    <row r="282" spans="1:7" x14ac:dyDescent="0.35">
      <c r="A282" s="5">
        <f t="shared" ca="1" si="13"/>
        <v>0</v>
      </c>
      <c r="G282" s="5">
        <f t="shared" ca="1" si="12"/>
        <v>0</v>
      </c>
    </row>
    <row r="283" spans="1:7" x14ac:dyDescent="0.35">
      <c r="A283" s="5">
        <f t="shared" ca="1" si="13"/>
        <v>0</v>
      </c>
      <c r="G283" s="5">
        <f t="shared" ca="1" si="12"/>
        <v>0</v>
      </c>
    </row>
    <row r="284" spans="1:7" x14ac:dyDescent="0.35">
      <c r="A284" s="5">
        <f t="shared" ca="1" si="13"/>
        <v>0</v>
      </c>
      <c r="G284" s="5">
        <f t="shared" ca="1" si="12"/>
        <v>0</v>
      </c>
    </row>
    <row r="285" spans="1:7" x14ac:dyDescent="0.35">
      <c r="A285" s="5">
        <f t="shared" ca="1" si="13"/>
        <v>0</v>
      </c>
      <c r="G285" s="5">
        <f t="shared" ca="1" si="12"/>
        <v>0</v>
      </c>
    </row>
    <row r="286" spans="1:7" x14ac:dyDescent="0.35">
      <c r="A286" s="5">
        <f t="shared" ca="1" si="13"/>
        <v>0</v>
      </c>
      <c r="G286" s="5">
        <f t="shared" ref="G286:G349" ca="1" si="14">OFFSET($H286,0,LangOffset,1,1)</f>
        <v>0</v>
      </c>
    </row>
    <row r="287" spans="1:7" x14ac:dyDescent="0.35">
      <c r="A287" s="5">
        <f t="shared" ca="1" si="13"/>
        <v>0</v>
      </c>
      <c r="G287" s="5">
        <f t="shared" ca="1" si="14"/>
        <v>0</v>
      </c>
    </row>
    <row r="288" spans="1:7" x14ac:dyDescent="0.35">
      <c r="A288" s="5">
        <f t="shared" ca="1" si="13"/>
        <v>0</v>
      </c>
      <c r="G288" s="5">
        <f t="shared" ca="1" si="14"/>
        <v>0</v>
      </c>
    </row>
    <row r="289" spans="1:7" x14ac:dyDescent="0.35">
      <c r="A289" s="5">
        <f t="shared" ca="1" si="13"/>
        <v>0</v>
      </c>
      <c r="G289" s="5">
        <f t="shared" ca="1" si="14"/>
        <v>0</v>
      </c>
    </row>
    <row r="290" spans="1:7" x14ac:dyDescent="0.35">
      <c r="A290" s="5">
        <f t="shared" ca="1" si="13"/>
        <v>0</v>
      </c>
      <c r="G290" s="5">
        <f t="shared" ca="1" si="14"/>
        <v>0</v>
      </c>
    </row>
    <row r="291" spans="1:7" x14ac:dyDescent="0.35">
      <c r="A291" s="5">
        <f t="shared" ca="1" si="13"/>
        <v>0</v>
      </c>
      <c r="G291" s="5">
        <f t="shared" ca="1" si="14"/>
        <v>0</v>
      </c>
    </row>
    <row r="292" spans="1:7" x14ac:dyDescent="0.35">
      <c r="A292" s="5">
        <f t="shared" ca="1" si="13"/>
        <v>0</v>
      </c>
      <c r="G292" s="5">
        <f t="shared" ca="1" si="14"/>
        <v>0</v>
      </c>
    </row>
    <row r="293" spans="1:7" x14ac:dyDescent="0.35">
      <c r="A293" s="5">
        <f t="shared" ca="1" si="13"/>
        <v>0</v>
      </c>
      <c r="G293" s="5">
        <f t="shared" ca="1" si="14"/>
        <v>0</v>
      </c>
    </row>
    <row r="294" spans="1:7" x14ac:dyDescent="0.35">
      <c r="A294" s="5">
        <f t="shared" ca="1" si="13"/>
        <v>0</v>
      </c>
      <c r="G294" s="5">
        <f t="shared" ca="1" si="14"/>
        <v>0</v>
      </c>
    </row>
    <row r="295" spans="1:7" x14ac:dyDescent="0.35">
      <c r="A295" s="5">
        <f t="shared" ca="1" si="13"/>
        <v>0</v>
      </c>
      <c r="G295" s="5">
        <f t="shared" ca="1" si="14"/>
        <v>0</v>
      </c>
    </row>
    <row r="296" spans="1:7" x14ac:dyDescent="0.35">
      <c r="A296" s="5">
        <f t="shared" ca="1" si="13"/>
        <v>0</v>
      </c>
      <c r="G296" s="5">
        <f t="shared" ca="1" si="14"/>
        <v>0</v>
      </c>
    </row>
    <row r="297" spans="1:7" x14ac:dyDescent="0.35">
      <c r="A297" s="5">
        <f t="shared" ca="1" si="13"/>
        <v>0</v>
      </c>
      <c r="G297" s="5">
        <f t="shared" ca="1" si="14"/>
        <v>0</v>
      </c>
    </row>
    <row r="298" spans="1:7" x14ac:dyDescent="0.35">
      <c r="A298" s="5">
        <f t="shared" ca="1" si="13"/>
        <v>0</v>
      </c>
      <c r="G298" s="5">
        <f t="shared" ca="1" si="14"/>
        <v>0</v>
      </c>
    </row>
    <row r="299" spans="1:7" x14ac:dyDescent="0.35">
      <c r="A299" s="5">
        <f t="shared" ca="1" si="13"/>
        <v>0</v>
      </c>
      <c r="G299" s="5">
        <f t="shared" ca="1" si="14"/>
        <v>0</v>
      </c>
    </row>
    <row r="300" spans="1:7" x14ac:dyDescent="0.35">
      <c r="A300" s="5">
        <f t="shared" ca="1" si="13"/>
        <v>0</v>
      </c>
      <c r="G300" s="5">
        <f t="shared" ca="1" si="14"/>
        <v>0</v>
      </c>
    </row>
    <row r="301" spans="1:7" x14ac:dyDescent="0.35">
      <c r="A301" s="5">
        <f t="shared" ca="1" si="13"/>
        <v>0</v>
      </c>
      <c r="G301" s="5">
        <f t="shared" ca="1" si="14"/>
        <v>0</v>
      </c>
    </row>
    <row r="302" spans="1:7" x14ac:dyDescent="0.35">
      <c r="A302" s="5">
        <f t="shared" ca="1" si="13"/>
        <v>0</v>
      </c>
      <c r="G302" s="5">
        <f t="shared" ca="1" si="14"/>
        <v>0</v>
      </c>
    </row>
    <row r="303" spans="1:7" x14ac:dyDescent="0.35">
      <c r="A303" s="5">
        <f t="shared" ca="1" si="13"/>
        <v>0</v>
      </c>
      <c r="G303" s="5">
        <f t="shared" ca="1" si="14"/>
        <v>0</v>
      </c>
    </row>
    <row r="304" spans="1:7" x14ac:dyDescent="0.35">
      <c r="A304" s="5">
        <f t="shared" ca="1" si="13"/>
        <v>0</v>
      </c>
      <c r="G304" s="5">
        <f t="shared" ca="1" si="14"/>
        <v>0</v>
      </c>
    </row>
    <row r="305" spans="1:7" x14ac:dyDescent="0.35">
      <c r="A305" s="5">
        <f t="shared" ca="1" si="13"/>
        <v>0</v>
      </c>
      <c r="G305" s="5">
        <f t="shared" ca="1" si="14"/>
        <v>0</v>
      </c>
    </row>
    <row r="306" spans="1:7" x14ac:dyDescent="0.35">
      <c r="A306" s="5">
        <f t="shared" ca="1" si="13"/>
        <v>0</v>
      </c>
      <c r="G306" s="5">
        <f t="shared" ca="1" si="14"/>
        <v>0</v>
      </c>
    </row>
    <row r="307" spans="1:7" x14ac:dyDescent="0.35">
      <c r="A307" s="5">
        <f t="shared" ca="1" si="13"/>
        <v>0</v>
      </c>
      <c r="G307" s="5">
        <f t="shared" ca="1" si="14"/>
        <v>0</v>
      </c>
    </row>
    <row r="308" spans="1:7" x14ac:dyDescent="0.35">
      <c r="A308" s="5">
        <f t="shared" ca="1" si="13"/>
        <v>0</v>
      </c>
      <c r="G308" s="5">
        <f t="shared" ca="1" si="14"/>
        <v>0</v>
      </c>
    </row>
    <row r="309" spans="1:7" x14ac:dyDescent="0.35">
      <c r="A309" s="5">
        <f t="shared" ca="1" si="13"/>
        <v>0</v>
      </c>
      <c r="G309" s="5">
        <f t="shared" ca="1" si="14"/>
        <v>0</v>
      </c>
    </row>
    <row r="310" spans="1:7" x14ac:dyDescent="0.35">
      <c r="A310" s="5">
        <f t="shared" ca="1" si="13"/>
        <v>0</v>
      </c>
      <c r="G310" s="5">
        <f t="shared" ca="1" si="14"/>
        <v>0</v>
      </c>
    </row>
    <row r="311" spans="1:7" x14ac:dyDescent="0.35">
      <c r="A311" s="5">
        <f t="shared" ca="1" si="13"/>
        <v>0</v>
      </c>
      <c r="G311" s="5">
        <f t="shared" ca="1" si="14"/>
        <v>0</v>
      </c>
    </row>
    <row r="312" spans="1:7" x14ac:dyDescent="0.35">
      <c r="A312" s="5">
        <f t="shared" ca="1" si="13"/>
        <v>0</v>
      </c>
      <c r="G312" s="5">
        <f t="shared" ca="1" si="14"/>
        <v>0</v>
      </c>
    </row>
    <row r="313" spans="1:7" x14ac:dyDescent="0.35">
      <c r="A313" s="5">
        <f t="shared" ca="1" si="13"/>
        <v>0</v>
      </c>
      <c r="G313" s="5">
        <f t="shared" ca="1" si="14"/>
        <v>0</v>
      </c>
    </row>
    <row r="314" spans="1:7" x14ac:dyDescent="0.35">
      <c r="A314" s="5">
        <f t="shared" ca="1" si="13"/>
        <v>0</v>
      </c>
      <c r="G314" s="5">
        <f t="shared" ca="1" si="14"/>
        <v>0</v>
      </c>
    </row>
    <row r="315" spans="1:7" x14ac:dyDescent="0.35">
      <c r="A315" s="5">
        <f t="shared" ca="1" si="13"/>
        <v>0</v>
      </c>
      <c r="G315" s="5">
        <f t="shared" ca="1" si="14"/>
        <v>0</v>
      </c>
    </row>
    <row r="316" spans="1:7" x14ac:dyDescent="0.35">
      <c r="A316" s="5">
        <f t="shared" ca="1" si="13"/>
        <v>0</v>
      </c>
      <c r="G316" s="5">
        <f t="shared" ca="1" si="14"/>
        <v>0</v>
      </c>
    </row>
    <row r="317" spans="1:7" x14ac:dyDescent="0.35">
      <c r="A317" s="5">
        <f t="shared" ref="A317:A380" ca="1" si="15">OFFSET($B317,0,LangOffset,1,1)</f>
        <v>0</v>
      </c>
      <c r="G317" s="5">
        <f t="shared" ca="1" si="14"/>
        <v>0</v>
      </c>
    </row>
    <row r="318" spans="1:7" x14ac:dyDescent="0.35">
      <c r="A318" s="5">
        <f t="shared" ca="1" si="15"/>
        <v>0</v>
      </c>
      <c r="G318" s="5">
        <f t="shared" ca="1" si="14"/>
        <v>0</v>
      </c>
    </row>
    <row r="319" spans="1:7" x14ac:dyDescent="0.35">
      <c r="A319" s="5">
        <f t="shared" ca="1" si="15"/>
        <v>0</v>
      </c>
      <c r="G319" s="5">
        <f t="shared" ca="1" si="14"/>
        <v>0</v>
      </c>
    </row>
    <row r="320" spans="1:7" x14ac:dyDescent="0.35">
      <c r="A320" s="5">
        <f t="shared" ca="1" si="15"/>
        <v>0</v>
      </c>
      <c r="G320" s="5">
        <f t="shared" ca="1" si="14"/>
        <v>0</v>
      </c>
    </row>
    <row r="321" spans="1:7" x14ac:dyDescent="0.35">
      <c r="A321" s="5">
        <f t="shared" ca="1" si="15"/>
        <v>0</v>
      </c>
      <c r="G321" s="5">
        <f t="shared" ca="1" si="14"/>
        <v>0</v>
      </c>
    </row>
    <row r="322" spans="1:7" x14ac:dyDescent="0.35">
      <c r="A322" s="5">
        <f t="shared" ca="1" si="15"/>
        <v>0</v>
      </c>
      <c r="G322" s="5">
        <f t="shared" ca="1" si="14"/>
        <v>0</v>
      </c>
    </row>
    <row r="323" spans="1:7" x14ac:dyDescent="0.35">
      <c r="A323" s="5">
        <f t="shared" ca="1" si="15"/>
        <v>0</v>
      </c>
      <c r="G323" s="5">
        <f t="shared" ca="1" si="14"/>
        <v>0</v>
      </c>
    </row>
    <row r="324" spans="1:7" x14ac:dyDescent="0.35">
      <c r="A324" s="5">
        <f t="shared" ca="1" si="15"/>
        <v>0</v>
      </c>
      <c r="G324" s="5">
        <f t="shared" ca="1" si="14"/>
        <v>0</v>
      </c>
    </row>
    <row r="325" spans="1:7" x14ac:dyDescent="0.35">
      <c r="A325" s="5">
        <f t="shared" ca="1" si="15"/>
        <v>0</v>
      </c>
      <c r="G325" s="5">
        <f t="shared" ca="1" si="14"/>
        <v>0</v>
      </c>
    </row>
    <row r="326" spans="1:7" x14ac:dyDescent="0.35">
      <c r="A326" s="5">
        <f t="shared" ca="1" si="15"/>
        <v>0</v>
      </c>
      <c r="G326" s="5">
        <f t="shared" ca="1" si="14"/>
        <v>0</v>
      </c>
    </row>
    <row r="327" spans="1:7" x14ac:dyDescent="0.35">
      <c r="A327" s="5">
        <f t="shared" ca="1" si="15"/>
        <v>0</v>
      </c>
      <c r="G327" s="5">
        <f t="shared" ca="1" si="14"/>
        <v>0</v>
      </c>
    </row>
    <row r="328" spans="1:7" x14ac:dyDescent="0.35">
      <c r="A328" s="5">
        <f t="shared" ca="1" si="15"/>
        <v>0</v>
      </c>
      <c r="G328" s="5">
        <f t="shared" ca="1" si="14"/>
        <v>0</v>
      </c>
    </row>
    <row r="329" spans="1:7" x14ac:dyDescent="0.35">
      <c r="A329" s="5">
        <f t="shared" ca="1" si="15"/>
        <v>0</v>
      </c>
      <c r="G329" s="5">
        <f t="shared" ca="1" si="14"/>
        <v>0</v>
      </c>
    </row>
    <row r="330" spans="1:7" x14ac:dyDescent="0.35">
      <c r="A330" s="5">
        <f t="shared" ca="1" si="15"/>
        <v>0</v>
      </c>
      <c r="G330" s="5">
        <f t="shared" ca="1" si="14"/>
        <v>0</v>
      </c>
    </row>
    <row r="331" spans="1:7" x14ac:dyDescent="0.35">
      <c r="A331" s="5">
        <f t="shared" ca="1" si="15"/>
        <v>0</v>
      </c>
      <c r="G331" s="5">
        <f t="shared" ca="1" si="14"/>
        <v>0</v>
      </c>
    </row>
    <row r="332" spans="1:7" x14ac:dyDescent="0.35">
      <c r="A332" s="5">
        <f t="shared" ca="1" si="15"/>
        <v>0</v>
      </c>
      <c r="G332" s="5">
        <f t="shared" ca="1" si="14"/>
        <v>0</v>
      </c>
    </row>
    <row r="333" spans="1:7" x14ac:dyDescent="0.35">
      <c r="A333" s="5">
        <f t="shared" ca="1" si="15"/>
        <v>0</v>
      </c>
      <c r="G333" s="5">
        <f t="shared" ca="1" si="14"/>
        <v>0</v>
      </c>
    </row>
    <row r="334" spans="1:7" x14ac:dyDescent="0.35">
      <c r="A334" s="5">
        <f t="shared" ca="1" si="15"/>
        <v>0</v>
      </c>
      <c r="G334" s="5">
        <f t="shared" ca="1" si="14"/>
        <v>0</v>
      </c>
    </row>
    <row r="335" spans="1:7" x14ac:dyDescent="0.35">
      <c r="A335" s="5">
        <f t="shared" ca="1" si="15"/>
        <v>0</v>
      </c>
      <c r="G335" s="5">
        <f t="shared" ca="1" si="14"/>
        <v>0</v>
      </c>
    </row>
    <row r="336" spans="1:7" x14ac:dyDescent="0.35">
      <c r="A336" s="5">
        <f t="shared" ca="1" si="15"/>
        <v>0</v>
      </c>
      <c r="G336" s="5">
        <f t="shared" ca="1" si="14"/>
        <v>0</v>
      </c>
    </row>
    <row r="337" spans="1:7" x14ac:dyDescent="0.35">
      <c r="A337" s="5">
        <f t="shared" ca="1" si="15"/>
        <v>0</v>
      </c>
      <c r="G337" s="5">
        <f t="shared" ca="1" si="14"/>
        <v>0</v>
      </c>
    </row>
    <row r="338" spans="1:7" x14ac:dyDescent="0.35">
      <c r="A338" s="5">
        <f t="shared" ca="1" si="15"/>
        <v>0</v>
      </c>
      <c r="G338" s="5">
        <f t="shared" ca="1" si="14"/>
        <v>0</v>
      </c>
    </row>
    <row r="339" spans="1:7" x14ac:dyDescent="0.35">
      <c r="A339" s="5">
        <f t="shared" ca="1" si="15"/>
        <v>0</v>
      </c>
      <c r="G339" s="5">
        <f t="shared" ca="1" si="14"/>
        <v>0</v>
      </c>
    </row>
    <row r="340" spans="1:7" x14ac:dyDescent="0.35">
      <c r="A340" s="5">
        <f t="shared" ca="1" si="15"/>
        <v>0</v>
      </c>
      <c r="G340" s="5">
        <f t="shared" ca="1" si="14"/>
        <v>0</v>
      </c>
    </row>
    <row r="341" spans="1:7" x14ac:dyDescent="0.35">
      <c r="A341" s="5">
        <f t="shared" ca="1" si="15"/>
        <v>0</v>
      </c>
      <c r="G341" s="5">
        <f t="shared" ca="1" si="14"/>
        <v>0</v>
      </c>
    </row>
    <row r="342" spans="1:7" x14ac:dyDescent="0.35">
      <c r="A342" s="5">
        <f t="shared" ca="1" si="15"/>
        <v>0</v>
      </c>
      <c r="G342" s="5">
        <f t="shared" ca="1" si="14"/>
        <v>0</v>
      </c>
    </row>
    <row r="343" spans="1:7" x14ac:dyDescent="0.35">
      <c r="A343" s="5">
        <f t="shared" ca="1" si="15"/>
        <v>0</v>
      </c>
      <c r="G343" s="5">
        <f t="shared" ca="1" si="14"/>
        <v>0</v>
      </c>
    </row>
    <row r="344" spans="1:7" x14ac:dyDescent="0.35">
      <c r="A344" s="5">
        <f t="shared" ca="1" si="15"/>
        <v>0</v>
      </c>
      <c r="G344" s="5">
        <f t="shared" ca="1" si="14"/>
        <v>0</v>
      </c>
    </row>
    <row r="345" spans="1:7" x14ac:dyDescent="0.35">
      <c r="A345" s="5">
        <f t="shared" ca="1" si="15"/>
        <v>0</v>
      </c>
      <c r="G345" s="5">
        <f t="shared" ca="1" si="14"/>
        <v>0</v>
      </c>
    </row>
    <row r="346" spans="1:7" x14ac:dyDescent="0.35">
      <c r="A346" s="5">
        <f t="shared" ca="1" si="15"/>
        <v>0</v>
      </c>
      <c r="G346" s="5">
        <f t="shared" ca="1" si="14"/>
        <v>0</v>
      </c>
    </row>
    <row r="347" spans="1:7" x14ac:dyDescent="0.35">
      <c r="A347" s="5">
        <f t="shared" ca="1" si="15"/>
        <v>0</v>
      </c>
      <c r="G347" s="5">
        <f t="shared" ca="1" si="14"/>
        <v>0</v>
      </c>
    </row>
    <row r="348" spans="1:7" x14ac:dyDescent="0.35">
      <c r="A348" s="5">
        <f t="shared" ca="1" si="15"/>
        <v>0</v>
      </c>
      <c r="G348" s="5">
        <f t="shared" ca="1" si="14"/>
        <v>0</v>
      </c>
    </row>
    <row r="349" spans="1:7" x14ac:dyDescent="0.35">
      <c r="A349" s="5">
        <f t="shared" ca="1" si="15"/>
        <v>0</v>
      </c>
      <c r="G349" s="5">
        <f t="shared" ca="1" si="14"/>
        <v>0</v>
      </c>
    </row>
    <row r="350" spans="1:7" x14ac:dyDescent="0.35">
      <c r="A350" s="5">
        <f t="shared" ca="1" si="15"/>
        <v>0</v>
      </c>
      <c r="G350" s="5">
        <f t="shared" ref="G350:G413" ca="1" si="16">OFFSET($H350,0,LangOffset,1,1)</f>
        <v>0</v>
      </c>
    </row>
    <row r="351" spans="1:7" x14ac:dyDescent="0.35">
      <c r="A351" s="5">
        <f t="shared" ca="1" si="15"/>
        <v>0</v>
      </c>
      <c r="G351" s="5">
        <f t="shared" ca="1" si="16"/>
        <v>0</v>
      </c>
    </row>
    <row r="352" spans="1:7" x14ac:dyDescent="0.35">
      <c r="A352" s="5">
        <f t="shared" ca="1" si="15"/>
        <v>0</v>
      </c>
      <c r="G352" s="5">
        <f t="shared" ca="1" si="16"/>
        <v>0</v>
      </c>
    </row>
    <row r="353" spans="1:7" x14ac:dyDescent="0.35">
      <c r="A353" s="5">
        <f t="shared" ca="1" si="15"/>
        <v>0</v>
      </c>
      <c r="G353" s="5">
        <f t="shared" ca="1" si="16"/>
        <v>0</v>
      </c>
    </row>
    <row r="354" spans="1:7" x14ac:dyDescent="0.35">
      <c r="A354" s="5">
        <f t="shared" ca="1" si="15"/>
        <v>0</v>
      </c>
      <c r="G354" s="5">
        <f t="shared" ca="1" si="16"/>
        <v>0</v>
      </c>
    </row>
    <row r="355" spans="1:7" x14ac:dyDescent="0.35">
      <c r="A355" s="5">
        <f t="shared" ca="1" si="15"/>
        <v>0</v>
      </c>
      <c r="G355" s="5">
        <f t="shared" ca="1" si="16"/>
        <v>0</v>
      </c>
    </row>
    <row r="356" spans="1:7" x14ac:dyDescent="0.35">
      <c r="A356" s="5">
        <f t="shared" ca="1" si="15"/>
        <v>0</v>
      </c>
      <c r="G356" s="5">
        <f t="shared" ca="1" si="16"/>
        <v>0</v>
      </c>
    </row>
    <row r="357" spans="1:7" x14ac:dyDescent="0.35">
      <c r="A357" s="5">
        <f t="shared" ca="1" si="15"/>
        <v>0</v>
      </c>
      <c r="G357" s="5">
        <f t="shared" ca="1" si="16"/>
        <v>0</v>
      </c>
    </row>
    <row r="358" spans="1:7" x14ac:dyDescent="0.35">
      <c r="A358" s="5">
        <f t="shared" ca="1" si="15"/>
        <v>0</v>
      </c>
      <c r="G358" s="5">
        <f t="shared" ca="1" si="16"/>
        <v>0</v>
      </c>
    </row>
    <row r="359" spans="1:7" x14ac:dyDescent="0.35">
      <c r="A359" s="5">
        <f t="shared" ca="1" si="15"/>
        <v>0</v>
      </c>
      <c r="G359" s="5">
        <f t="shared" ca="1" si="16"/>
        <v>0</v>
      </c>
    </row>
    <row r="360" spans="1:7" x14ac:dyDescent="0.35">
      <c r="A360" s="5">
        <f t="shared" ca="1" si="15"/>
        <v>0</v>
      </c>
      <c r="G360" s="5">
        <f t="shared" ca="1" si="16"/>
        <v>0</v>
      </c>
    </row>
    <row r="361" spans="1:7" x14ac:dyDescent="0.35">
      <c r="A361" s="5">
        <f t="shared" ca="1" si="15"/>
        <v>0</v>
      </c>
      <c r="G361" s="5">
        <f t="shared" ca="1" si="16"/>
        <v>0</v>
      </c>
    </row>
    <row r="362" spans="1:7" x14ac:dyDescent="0.35">
      <c r="A362" s="5">
        <f t="shared" ca="1" si="15"/>
        <v>0</v>
      </c>
      <c r="G362" s="5">
        <f t="shared" ca="1" si="16"/>
        <v>0</v>
      </c>
    </row>
    <row r="363" spans="1:7" x14ac:dyDescent="0.35">
      <c r="A363" s="5">
        <f t="shared" ca="1" si="15"/>
        <v>0</v>
      </c>
      <c r="G363" s="5">
        <f t="shared" ca="1" si="16"/>
        <v>0</v>
      </c>
    </row>
    <row r="364" spans="1:7" x14ac:dyDescent="0.35">
      <c r="A364" s="5">
        <f t="shared" ca="1" si="15"/>
        <v>0</v>
      </c>
      <c r="G364" s="5">
        <f t="shared" ca="1" si="16"/>
        <v>0</v>
      </c>
    </row>
    <row r="365" spans="1:7" x14ac:dyDescent="0.35">
      <c r="A365" s="5">
        <f t="shared" ca="1" si="15"/>
        <v>0</v>
      </c>
      <c r="G365" s="5">
        <f t="shared" ca="1" si="16"/>
        <v>0</v>
      </c>
    </row>
    <row r="366" spans="1:7" x14ac:dyDescent="0.35">
      <c r="A366" s="5">
        <f t="shared" ca="1" si="15"/>
        <v>0</v>
      </c>
      <c r="G366" s="5">
        <f t="shared" ca="1" si="16"/>
        <v>0</v>
      </c>
    </row>
    <row r="367" spans="1:7" x14ac:dyDescent="0.35">
      <c r="A367" s="5">
        <f t="shared" ca="1" si="15"/>
        <v>0</v>
      </c>
      <c r="G367" s="5">
        <f t="shared" ca="1" si="16"/>
        <v>0</v>
      </c>
    </row>
    <row r="368" spans="1:7" x14ac:dyDescent="0.35">
      <c r="A368" s="5">
        <f t="shared" ca="1" si="15"/>
        <v>0</v>
      </c>
      <c r="G368" s="5">
        <f t="shared" ca="1" si="16"/>
        <v>0</v>
      </c>
    </row>
    <row r="369" spans="1:7" x14ac:dyDescent="0.35">
      <c r="A369" s="5">
        <f t="shared" ca="1" si="15"/>
        <v>0</v>
      </c>
      <c r="G369" s="5">
        <f t="shared" ca="1" si="16"/>
        <v>0</v>
      </c>
    </row>
    <row r="370" spans="1:7" x14ac:dyDescent="0.35">
      <c r="A370" s="5">
        <f t="shared" ca="1" si="15"/>
        <v>0</v>
      </c>
      <c r="G370" s="5">
        <f t="shared" ca="1" si="16"/>
        <v>0</v>
      </c>
    </row>
    <row r="371" spans="1:7" x14ac:dyDescent="0.35">
      <c r="A371" s="5">
        <f t="shared" ca="1" si="15"/>
        <v>0</v>
      </c>
      <c r="G371" s="5">
        <f t="shared" ca="1" si="16"/>
        <v>0</v>
      </c>
    </row>
    <row r="372" spans="1:7" x14ac:dyDescent="0.35">
      <c r="A372" s="5">
        <f t="shared" ca="1" si="15"/>
        <v>0</v>
      </c>
      <c r="G372" s="5">
        <f t="shared" ca="1" si="16"/>
        <v>0</v>
      </c>
    </row>
    <row r="373" spans="1:7" x14ac:dyDescent="0.35">
      <c r="A373" s="5">
        <f t="shared" ca="1" si="15"/>
        <v>0</v>
      </c>
      <c r="G373" s="5">
        <f t="shared" ca="1" si="16"/>
        <v>0</v>
      </c>
    </row>
    <row r="374" spans="1:7" x14ac:dyDescent="0.35">
      <c r="A374" s="5">
        <f t="shared" ca="1" si="15"/>
        <v>0</v>
      </c>
      <c r="G374" s="5">
        <f t="shared" ca="1" si="16"/>
        <v>0</v>
      </c>
    </row>
    <row r="375" spans="1:7" x14ac:dyDescent="0.35">
      <c r="A375" s="5">
        <f t="shared" ca="1" si="15"/>
        <v>0</v>
      </c>
      <c r="G375" s="5">
        <f t="shared" ca="1" si="16"/>
        <v>0</v>
      </c>
    </row>
    <row r="376" spans="1:7" x14ac:dyDescent="0.35">
      <c r="A376" s="5">
        <f t="shared" ca="1" si="15"/>
        <v>0</v>
      </c>
      <c r="G376" s="5">
        <f t="shared" ca="1" si="16"/>
        <v>0</v>
      </c>
    </row>
    <row r="377" spans="1:7" x14ac:dyDescent="0.35">
      <c r="A377" s="5">
        <f t="shared" ca="1" si="15"/>
        <v>0</v>
      </c>
      <c r="G377" s="5">
        <f t="shared" ca="1" si="16"/>
        <v>0</v>
      </c>
    </row>
    <row r="378" spans="1:7" x14ac:dyDescent="0.35">
      <c r="A378" s="5">
        <f t="shared" ca="1" si="15"/>
        <v>0</v>
      </c>
      <c r="G378" s="5">
        <f t="shared" ca="1" si="16"/>
        <v>0</v>
      </c>
    </row>
    <row r="379" spans="1:7" x14ac:dyDescent="0.35">
      <c r="A379" s="5">
        <f t="shared" ca="1" si="15"/>
        <v>0</v>
      </c>
      <c r="G379" s="5">
        <f t="shared" ca="1" si="16"/>
        <v>0</v>
      </c>
    </row>
    <row r="380" spans="1:7" x14ac:dyDescent="0.35">
      <c r="A380" s="5">
        <f t="shared" ca="1" si="15"/>
        <v>0</v>
      </c>
      <c r="G380" s="5">
        <f t="shared" ca="1" si="16"/>
        <v>0</v>
      </c>
    </row>
    <row r="381" spans="1:7" x14ac:dyDescent="0.35">
      <c r="A381" s="5">
        <f t="shared" ref="A381:A444" ca="1" si="17">OFFSET($B381,0,LangOffset,1,1)</f>
        <v>0</v>
      </c>
      <c r="G381" s="5">
        <f t="shared" ca="1" si="16"/>
        <v>0</v>
      </c>
    </row>
    <row r="382" spans="1:7" x14ac:dyDescent="0.35">
      <c r="A382" s="5">
        <f t="shared" ca="1" si="17"/>
        <v>0</v>
      </c>
      <c r="G382" s="5">
        <f t="shared" ca="1" si="16"/>
        <v>0</v>
      </c>
    </row>
    <row r="383" spans="1:7" x14ac:dyDescent="0.35">
      <c r="A383" s="5">
        <f t="shared" ca="1" si="17"/>
        <v>0</v>
      </c>
      <c r="G383" s="5">
        <f t="shared" ca="1" si="16"/>
        <v>0</v>
      </c>
    </row>
    <row r="384" spans="1:7" x14ac:dyDescent="0.35">
      <c r="A384" s="5">
        <f t="shared" ca="1" si="17"/>
        <v>0</v>
      </c>
      <c r="G384" s="5">
        <f t="shared" ca="1" si="16"/>
        <v>0</v>
      </c>
    </row>
    <row r="385" spans="1:7" x14ac:dyDescent="0.35">
      <c r="A385" s="5">
        <f t="shared" ca="1" si="17"/>
        <v>0</v>
      </c>
      <c r="G385" s="5">
        <f t="shared" ca="1" si="16"/>
        <v>0</v>
      </c>
    </row>
    <row r="386" spans="1:7" x14ac:dyDescent="0.35">
      <c r="A386" s="5">
        <f t="shared" ca="1" si="17"/>
        <v>0</v>
      </c>
      <c r="G386" s="5">
        <f t="shared" ca="1" si="16"/>
        <v>0</v>
      </c>
    </row>
    <row r="387" spans="1:7" x14ac:dyDescent="0.35">
      <c r="A387" s="5">
        <f t="shared" ca="1" si="17"/>
        <v>0</v>
      </c>
      <c r="G387" s="5">
        <f t="shared" ca="1" si="16"/>
        <v>0</v>
      </c>
    </row>
    <row r="388" spans="1:7" x14ac:dyDescent="0.35">
      <c r="A388" s="5">
        <f t="shared" ca="1" si="17"/>
        <v>0</v>
      </c>
      <c r="G388" s="5">
        <f t="shared" ca="1" si="16"/>
        <v>0</v>
      </c>
    </row>
    <row r="389" spans="1:7" x14ac:dyDescent="0.35">
      <c r="A389" s="5">
        <f t="shared" ca="1" si="17"/>
        <v>0</v>
      </c>
      <c r="G389" s="5">
        <f t="shared" ca="1" si="16"/>
        <v>0</v>
      </c>
    </row>
    <row r="390" spans="1:7" x14ac:dyDescent="0.35">
      <c r="A390" s="5">
        <f t="shared" ca="1" si="17"/>
        <v>0</v>
      </c>
      <c r="G390" s="5">
        <f t="shared" ca="1" si="16"/>
        <v>0</v>
      </c>
    </row>
    <row r="391" spans="1:7" x14ac:dyDescent="0.35">
      <c r="A391" s="5">
        <f t="shared" ca="1" si="17"/>
        <v>0</v>
      </c>
      <c r="G391" s="5">
        <f t="shared" ca="1" si="16"/>
        <v>0</v>
      </c>
    </row>
    <row r="392" spans="1:7" x14ac:dyDescent="0.35">
      <c r="A392" s="5">
        <f t="shared" ca="1" si="17"/>
        <v>0</v>
      </c>
      <c r="G392" s="5">
        <f t="shared" ca="1" si="16"/>
        <v>0</v>
      </c>
    </row>
    <row r="393" spans="1:7" x14ac:dyDescent="0.35">
      <c r="A393" s="5">
        <f t="shared" ca="1" si="17"/>
        <v>0</v>
      </c>
      <c r="G393" s="5">
        <f t="shared" ca="1" si="16"/>
        <v>0</v>
      </c>
    </row>
    <row r="394" spans="1:7" x14ac:dyDescent="0.35">
      <c r="A394" s="5">
        <f t="shared" ca="1" si="17"/>
        <v>0</v>
      </c>
      <c r="G394" s="5">
        <f t="shared" ca="1" si="16"/>
        <v>0</v>
      </c>
    </row>
    <row r="395" spans="1:7" x14ac:dyDescent="0.35">
      <c r="A395" s="5">
        <f t="shared" ca="1" si="17"/>
        <v>0</v>
      </c>
      <c r="G395" s="5">
        <f t="shared" ca="1" si="16"/>
        <v>0</v>
      </c>
    </row>
    <row r="396" spans="1:7" x14ac:dyDescent="0.35">
      <c r="A396" s="5">
        <f t="shared" ca="1" si="17"/>
        <v>0</v>
      </c>
      <c r="G396" s="5">
        <f t="shared" ca="1" si="16"/>
        <v>0</v>
      </c>
    </row>
    <row r="397" spans="1:7" x14ac:dyDescent="0.35">
      <c r="A397" s="5">
        <f t="shared" ca="1" si="17"/>
        <v>0</v>
      </c>
      <c r="G397" s="5">
        <f t="shared" ca="1" si="16"/>
        <v>0</v>
      </c>
    </row>
    <row r="398" spans="1:7" x14ac:dyDescent="0.35">
      <c r="A398" s="5">
        <f t="shared" ca="1" si="17"/>
        <v>0</v>
      </c>
      <c r="G398" s="5">
        <f t="shared" ca="1" si="16"/>
        <v>0</v>
      </c>
    </row>
    <row r="399" spans="1:7" x14ac:dyDescent="0.35">
      <c r="A399" s="5">
        <f t="shared" ca="1" si="17"/>
        <v>0</v>
      </c>
      <c r="G399" s="5">
        <f t="shared" ca="1" si="16"/>
        <v>0</v>
      </c>
    </row>
    <row r="400" spans="1:7" x14ac:dyDescent="0.35">
      <c r="A400" s="5">
        <f t="shared" ca="1" si="17"/>
        <v>0</v>
      </c>
      <c r="G400" s="5">
        <f t="shared" ca="1" si="16"/>
        <v>0</v>
      </c>
    </row>
    <row r="401" spans="1:7" x14ac:dyDescent="0.35">
      <c r="A401" s="5">
        <f t="shared" ca="1" si="17"/>
        <v>0</v>
      </c>
      <c r="G401" s="5">
        <f t="shared" ca="1" si="16"/>
        <v>0</v>
      </c>
    </row>
    <row r="402" spans="1:7" x14ac:dyDescent="0.35">
      <c r="A402" s="5">
        <f t="shared" ca="1" si="17"/>
        <v>0</v>
      </c>
      <c r="G402" s="5">
        <f t="shared" ca="1" si="16"/>
        <v>0</v>
      </c>
    </row>
    <row r="403" spans="1:7" x14ac:dyDescent="0.35">
      <c r="A403" s="5">
        <f t="shared" ca="1" si="17"/>
        <v>0</v>
      </c>
      <c r="G403" s="5">
        <f t="shared" ca="1" si="16"/>
        <v>0</v>
      </c>
    </row>
    <row r="404" spans="1:7" x14ac:dyDescent="0.35">
      <c r="A404" s="5">
        <f t="shared" ca="1" si="17"/>
        <v>0</v>
      </c>
      <c r="G404" s="5">
        <f t="shared" ca="1" si="16"/>
        <v>0</v>
      </c>
    </row>
    <row r="405" spans="1:7" x14ac:dyDescent="0.35">
      <c r="A405" s="5">
        <f t="shared" ca="1" si="17"/>
        <v>0</v>
      </c>
      <c r="G405" s="5">
        <f t="shared" ca="1" si="16"/>
        <v>0</v>
      </c>
    </row>
    <row r="406" spans="1:7" x14ac:dyDescent="0.35">
      <c r="A406" s="5">
        <f t="shared" ca="1" si="17"/>
        <v>0</v>
      </c>
      <c r="G406" s="5">
        <f t="shared" ca="1" si="16"/>
        <v>0</v>
      </c>
    </row>
    <row r="407" spans="1:7" x14ac:dyDescent="0.35">
      <c r="A407" s="5">
        <f t="shared" ca="1" si="17"/>
        <v>0</v>
      </c>
      <c r="G407" s="5">
        <f t="shared" ca="1" si="16"/>
        <v>0</v>
      </c>
    </row>
    <row r="408" spans="1:7" x14ac:dyDescent="0.35">
      <c r="A408" s="5">
        <f t="shared" ca="1" si="17"/>
        <v>0</v>
      </c>
      <c r="G408" s="5">
        <f t="shared" ca="1" si="16"/>
        <v>0</v>
      </c>
    </row>
    <row r="409" spans="1:7" x14ac:dyDescent="0.35">
      <c r="A409" s="5">
        <f t="shared" ca="1" si="17"/>
        <v>0</v>
      </c>
      <c r="G409" s="5">
        <f t="shared" ca="1" si="16"/>
        <v>0</v>
      </c>
    </row>
    <row r="410" spans="1:7" x14ac:dyDescent="0.35">
      <c r="A410" s="5">
        <f t="shared" ca="1" si="17"/>
        <v>0</v>
      </c>
      <c r="G410" s="5">
        <f t="shared" ca="1" si="16"/>
        <v>0</v>
      </c>
    </row>
    <row r="411" spans="1:7" x14ac:dyDescent="0.35">
      <c r="A411" s="5">
        <f t="shared" ca="1" si="17"/>
        <v>0</v>
      </c>
      <c r="G411" s="5">
        <f t="shared" ca="1" si="16"/>
        <v>0</v>
      </c>
    </row>
    <row r="412" spans="1:7" x14ac:dyDescent="0.35">
      <c r="A412" s="5">
        <f t="shared" ca="1" si="17"/>
        <v>0</v>
      </c>
      <c r="G412" s="5">
        <f t="shared" ca="1" si="16"/>
        <v>0</v>
      </c>
    </row>
    <row r="413" spans="1:7" x14ac:dyDescent="0.35">
      <c r="A413" s="5">
        <f t="shared" ca="1" si="17"/>
        <v>0</v>
      </c>
      <c r="G413" s="5">
        <f t="shared" ca="1" si="16"/>
        <v>0</v>
      </c>
    </row>
    <row r="414" spans="1:7" x14ac:dyDescent="0.35">
      <c r="A414" s="5">
        <f t="shared" ca="1" si="17"/>
        <v>0</v>
      </c>
      <c r="G414" s="5">
        <f t="shared" ref="G414:G477" ca="1" si="18">OFFSET($H414,0,LangOffset,1,1)</f>
        <v>0</v>
      </c>
    </row>
    <row r="415" spans="1:7" x14ac:dyDescent="0.35">
      <c r="A415" s="5">
        <f t="shared" ca="1" si="17"/>
        <v>0</v>
      </c>
      <c r="G415" s="5">
        <f t="shared" ca="1" si="18"/>
        <v>0</v>
      </c>
    </row>
    <row r="416" spans="1:7" x14ac:dyDescent="0.35">
      <c r="A416" s="5">
        <f t="shared" ca="1" si="17"/>
        <v>0</v>
      </c>
      <c r="G416" s="5">
        <f t="shared" ca="1" si="18"/>
        <v>0</v>
      </c>
    </row>
    <row r="417" spans="1:7" x14ac:dyDescent="0.35">
      <c r="A417" s="5">
        <f t="shared" ca="1" si="17"/>
        <v>0</v>
      </c>
      <c r="G417" s="5">
        <f t="shared" ca="1" si="18"/>
        <v>0</v>
      </c>
    </row>
    <row r="418" spans="1:7" x14ac:dyDescent="0.35">
      <c r="A418" s="5">
        <f t="shared" ca="1" si="17"/>
        <v>0</v>
      </c>
      <c r="G418" s="5">
        <f t="shared" ca="1" si="18"/>
        <v>0</v>
      </c>
    </row>
    <row r="419" spans="1:7" x14ac:dyDescent="0.35">
      <c r="A419" s="5">
        <f t="shared" ca="1" si="17"/>
        <v>0</v>
      </c>
      <c r="G419" s="5">
        <f t="shared" ca="1" si="18"/>
        <v>0</v>
      </c>
    </row>
    <row r="420" spans="1:7" x14ac:dyDescent="0.35">
      <c r="A420" s="5">
        <f t="shared" ca="1" si="17"/>
        <v>0</v>
      </c>
      <c r="G420" s="5">
        <f t="shared" ca="1" si="18"/>
        <v>0</v>
      </c>
    </row>
    <row r="421" spans="1:7" x14ac:dyDescent="0.35">
      <c r="A421" s="5">
        <f t="shared" ca="1" si="17"/>
        <v>0</v>
      </c>
      <c r="G421" s="5">
        <f t="shared" ca="1" si="18"/>
        <v>0</v>
      </c>
    </row>
    <row r="422" spans="1:7" x14ac:dyDescent="0.35">
      <c r="A422" s="5">
        <f t="shared" ca="1" si="17"/>
        <v>0</v>
      </c>
      <c r="G422" s="5">
        <f t="shared" ca="1" si="18"/>
        <v>0</v>
      </c>
    </row>
    <row r="423" spans="1:7" x14ac:dyDescent="0.35">
      <c r="A423" s="5">
        <f t="shared" ca="1" si="17"/>
        <v>0</v>
      </c>
      <c r="G423" s="5">
        <f t="shared" ca="1" si="18"/>
        <v>0</v>
      </c>
    </row>
    <row r="424" spans="1:7" x14ac:dyDescent="0.35">
      <c r="A424" s="5">
        <f t="shared" ca="1" si="17"/>
        <v>0</v>
      </c>
      <c r="G424" s="5">
        <f t="shared" ca="1" si="18"/>
        <v>0</v>
      </c>
    </row>
    <row r="425" spans="1:7" x14ac:dyDescent="0.35">
      <c r="A425" s="5">
        <f t="shared" ca="1" si="17"/>
        <v>0</v>
      </c>
      <c r="G425" s="5">
        <f t="shared" ca="1" si="18"/>
        <v>0</v>
      </c>
    </row>
    <row r="426" spans="1:7" x14ac:dyDescent="0.35">
      <c r="A426" s="5">
        <f t="shared" ca="1" si="17"/>
        <v>0</v>
      </c>
      <c r="G426" s="5">
        <f t="shared" ca="1" si="18"/>
        <v>0</v>
      </c>
    </row>
    <row r="427" spans="1:7" x14ac:dyDescent="0.35">
      <c r="A427" s="5">
        <f t="shared" ca="1" si="17"/>
        <v>0</v>
      </c>
      <c r="G427" s="5">
        <f t="shared" ca="1" si="18"/>
        <v>0</v>
      </c>
    </row>
    <row r="428" spans="1:7" x14ac:dyDescent="0.35">
      <c r="A428" s="5">
        <f t="shared" ca="1" si="17"/>
        <v>0</v>
      </c>
      <c r="G428" s="5">
        <f t="shared" ca="1" si="18"/>
        <v>0</v>
      </c>
    </row>
    <row r="429" spans="1:7" x14ac:dyDescent="0.35">
      <c r="A429" s="5">
        <f t="shared" ca="1" si="17"/>
        <v>0</v>
      </c>
      <c r="G429" s="5">
        <f t="shared" ca="1" si="18"/>
        <v>0</v>
      </c>
    </row>
    <row r="430" spans="1:7" x14ac:dyDescent="0.35">
      <c r="A430" s="5">
        <f t="shared" ca="1" si="17"/>
        <v>0</v>
      </c>
      <c r="G430" s="5">
        <f t="shared" ca="1" si="18"/>
        <v>0</v>
      </c>
    </row>
    <row r="431" spans="1:7" x14ac:dyDescent="0.35">
      <c r="A431" s="5">
        <f t="shared" ca="1" si="17"/>
        <v>0</v>
      </c>
      <c r="G431" s="5">
        <f t="shared" ca="1" si="18"/>
        <v>0</v>
      </c>
    </row>
    <row r="432" spans="1:7" x14ac:dyDescent="0.35">
      <c r="A432" s="5">
        <f t="shared" ca="1" si="17"/>
        <v>0</v>
      </c>
      <c r="G432" s="5">
        <f t="shared" ca="1" si="18"/>
        <v>0</v>
      </c>
    </row>
    <row r="433" spans="1:7" x14ac:dyDescent="0.35">
      <c r="A433" s="5">
        <f t="shared" ca="1" si="17"/>
        <v>0</v>
      </c>
      <c r="G433" s="5">
        <f t="shared" ca="1" si="18"/>
        <v>0</v>
      </c>
    </row>
    <row r="434" spans="1:7" x14ac:dyDescent="0.35">
      <c r="A434" s="5">
        <f t="shared" ca="1" si="17"/>
        <v>0</v>
      </c>
      <c r="G434" s="5">
        <f t="shared" ca="1" si="18"/>
        <v>0</v>
      </c>
    </row>
    <row r="435" spans="1:7" x14ac:dyDescent="0.35">
      <c r="A435" s="5">
        <f t="shared" ca="1" si="17"/>
        <v>0</v>
      </c>
      <c r="G435" s="5">
        <f t="shared" ca="1" si="18"/>
        <v>0</v>
      </c>
    </row>
    <row r="436" spans="1:7" x14ac:dyDescent="0.35">
      <c r="A436" s="5">
        <f t="shared" ca="1" si="17"/>
        <v>0</v>
      </c>
      <c r="G436" s="5">
        <f t="shared" ca="1" si="18"/>
        <v>0</v>
      </c>
    </row>
    <row r="437" spans="1:7" x14ac:dyDescent="0.35">
      <c r="A437" s="5">
        <f t="shared" ca="1" si="17"/>
        <v>0</v>
      </c>
      <c r="G437" s="5">
        <f t="shared" ca="1" si="18"/>
        <v>0</v>
      </c>
    </row>
    <row r="438" spans="1:7" x14ac:dyDescent="0.35">
      <c r="A438" s="5">
        <f t="shared" ca="1" si="17"/>
        <v>0</v>
      </c>
      <c r="G438" s="5">
        <f t="shared" ca="1" si="18"/>
        <v>0</v>
      </c>
    </row>
    <row r="439" spans="1:7" x14ac:dyDescent="0.35">
      <c r="A439" s="5">
        <f t="shared" ca="1" si="17"/>
        <v>0</v>
      </c>
      <c r="G439" s="5">
        <f t="shared" ca="1" si="18"/>
        <v>0</v>
      </c>
    </row>
    <row r="440" spans="1:7" x14ac:dyDescent="0.35">
      <c r="A440" s="5">
        <f t="shared" ca="1" si="17"/>
        <v>0</v>
      </c>
      <c r="G440" s="5">
        <f t="shared" ca="1" si="18"/>
        <v>0</v>
      </c>
    </row>
    <row r="441" spans="1:7" x14ac:dyDescent="0.35">
      <c r="A441" s="5">
        <f t="shared" ca="1" si="17"/>
        <v>0</v>
      </c>
      <c r="G441" s="5">
        <f t="shared" ca="1" si="18"/>
        <v>0</v>
      </c>
    </row>
    <row r="442" spans="1:7" x14ac:dyDescent="0.35">
      <c r="A442" s="5">
        <f t="shared" ca="1" si="17"/>
        <v>0</v>
      </c>
      <c r="G442" s="5">
        <f t="shared" ca="1" si="18"/>
        <v>0</v>
      </c>
    </row>
    <row r="443" spans="1:7" x14ac:dyDescent="0.35">
      <c r="A443" s="5">
        <f t="shared" ca="1" si="17"/>
        <v>0</v>
      </c>
      <c r="G443" s="5">
        <f t="shared" ca="1" si="18"/>
        <v>0</v>
      </c>
    </row>
    <row r="444" spans="1:7" x14ac:dyDescent="0.35">
      <c r="A444" s="5">
        <f t="shared" ca="1" si="17"/>
        <v>0</v>
      </c>
      <c r="G444" s="5">
        <f t="shared" ca="1" si="18"/>
        <v>0</v>
      </c>
    </row>
    <row r="445" spans="1:7" x14ac:dyDescent="0.35">
      <c r="A445" s="5">
        <f t="shared" ref="A445:A508" ca="1" si="19">OFFSET($B445,0,LangOffset,1,1)</f>
        <v>0</v>
      </c>
      <c r="G445" s="5">
        <f t="shared" ca="1" si="18"/>
        <v>0</v>
      </c>
    </row>
    <row r="446" spans="1:7" x14ac:dyDescent="0.35">
      <c r="A446" s="5">
        <f t="shared" ca="1" si="19"/>
        <v>0</v>
      </c>
      <c r="G446" s="5">
        <f t="shared" ca="1" si="18"/>
        <v>0</v>
      </c>
    </row>
    <row r="447" spans="1:7" x14ac:dyDescent="0.35">
      <c r="A447" s="5">
        <f t="shared" ca="1" si="19"/>
        <v>0</v>
      </c>
      <c r="G447" s="5">
        <f t="shared" ca="1" si="18"/>
        <v>0</v>
      </c>
    </row>
    <row r="448" spans="1:7" x14ac:dyDescent="0.35">
      <c r="A448" s="5">
        <f t="shared" ca="1" si="19"/>
        <v>0</v>
      </c>
      <c r="G448" s="5">
        <f t="shared" ca="1" si="18"/>
        <v>0</v>
      </c>
    </row>
    <row r="449" spans="1:7" x14ac:dyDescent="0.35">
      <c r="A449" s="5">
        <f t="shared" ca="1" si="19"/>
        <v>0</v>
      </c>
      <c r="G449" s="5">
        <f t="shared" ca="1" si="18"/>
        <v>0</v>
      </c>
    </row>
    <row r="450" spans="1:7" x14ac:dyDescent="0.35">
      <c r="A450" s="5">
        <f t="shared" ca="1" si="19"/>
        <v>0</v>
      </c>
      <c r="G450" s="5">
        <f t="shared" ca="1" si="18"/>
        <v>0</v>
      </c>
    </row>
    <row r="451" spans="1:7" x14ac:dyDescent="0.35">
      <c r="A451" s="5">
        <f t="shared" ca="1" si="19"/>
        <v>0</v>
      </c>
      <c r="G451" s="5">
        <f t="shared" ca="1" si="18"/>
        <v>0</v>
      </c>
    </row>
    <row r="452" spans="1:7" x14ac:dyDescent="0.35">
      <c r="A452" s="5">
        <f t="shared" ca="1" si="19"/>
        <v>0</v>
      </c>
      <c r="G452" s="5">
        <f t="shared" ca="1" si="18"/>
        <v>0</v>
      </c>
    </row>
    <row r="453" spans="1:7" x14ac:dyDescent="0.35">
      <c r="A453" s="5">
        <f t="shared" ca="1" si="19"/>
        <v>0</v>
      </c>
      <c r="G453" s="5">
        <f t="shared" ca="1" si="18"/>
        <v>0</v>
      </c>
    </row>
    <row r="454" spans="1:7" x14ac:dyDescent="0.35">
      <c r="A454" s="5">
        <f t="shared" ca="1" si="19"/>
        <v>0</v>
      </c>
      <c r="G454" s="5">
        <f t="shared" ca="1" si="18"/>
        <v>0</v>
      </c>
    </row>
    <row r="455" spans="1:7" x14ac:dyDescent="0.35">
      <c r="A455" s="5">
        <f t="shared" ca="1" si="19"/>
        <v>0</v>
      </c>
      <c r="G455" s="5">
        <f t="shared" ca="1" si="18"/>
        <v>0</v>
      </c>
    </row>
    <row r="456" spans="1:7" x14ac:dyDescent="0.35">
      <c r="A456" s="5">
        <f t="shared" ca="1" si="19"/>
        <v>0</v>
      </c>
      <c r="G456" s="5">
        <f t="shared" ca="1" si="18"/>
        <v>0</v>
      </c>
    </row>
    <row r="457" spans="1:7" x14ac:dyDescent="0.35">
      <c r="A457" s="5">
        <f t="shared" ca="1" si="19"/>
        <v>0</v>
      </c>
      <c r="G457" s="5">
        <f t="shared" ca="1" si="18"/>
        <v>0</v>
      </c>
    </row>
    <row r="458" spans="1:7" x14ac:dyDescent="0.35">
      <c r="A458" s="5">
        <f t="shared" ca="1" si="19"/>
        <v>0</v>
      </c>
      <c r="G458" s="5">
        <f t="shared" ca="1" si="18"/>
        <v>0</v>
      </c>
    </row>
    <row r="459" spans="1:7" x14ac:dyDescent="0.35">
      <c r="A459" s="5">
        <f t="shared" ca="1" si="19"/>
        <v>0</v>
      </c>
      <c r="G459" s="5">
        <f t="shared" ca="1" si="18"/>
        <v>0</v>
      </c>
    </row>
    <row r="460" spans="1:7" x14ac:dyDescent="0.35">
      <c r="A460" s="5">
        <f t="shared" ca="1" si="19"/>
        <v>0</v>
      </c>
      <c r="G460" s="5">
        <f t="shared" ca="1" si="18"/>
        <v>0</v>
      </c>
    </row>
    <row r="461" spans="1:7" x14ac:dyDescent="0.35">
      <c r="A461" s="5">
        <f t="shared" ca="1" si="19"/>
        <v>0</v>
      </c>
      <c r="G461" s="5">
        <f t="shared" ca="1" si="18"/>
        <v>0</v>
      </c>
    </row>
    <row r="462" spans="1:7" x14ac:dyDescent="0.35">
      <c r="A462" s="5">
        <f t="shared" ca="1" si="19"/>
        <v>0</v>
      </c>
      <c r="G462" s="5">
        <f t="shared" ca="1" si="18"/>
        <v>0</v>
      </c>
    </row>
    <row r="463" spans="1:7" x14ac:dyDescent="0.35">
      <c r="A463" s="5">
        <f t="shared" ca="1" si="19"/>
        <v>0</v>
      </c>
      <c r="G463" s="5">
        <f t="shared" ca="1" si="18"/>
        <v>0</v>
      </c>
    </row>
    <row r="464" spans="1:7" x14ac:dyDescent="0.35">
      <c r="A464" s="5">
        <f t="shared" ca="1" si="19"/>
        <v>0</v>
      </c>
      <c r="G464" s="5">
        <f t="shared" ca="1" si="18"/>
        <v>0</v>
      </c>
    </row>
    <row r="465" spans="1:7" x14ac:dyDescent="0.35">
      <c r="A465" s="5">
        <f t="shared" ca="1" si="19"/>
        <v>0</v>
      </c>
      <c r="G465" s="5">
        <f t="shared" ca="1" si="18"/>
        <v>0</v>
      </c>
    </row>
    <row r="466" spans="1:7" x14ac:dyDescent="0.35">
      <c r="A466" s="5">
        <f t="shared" ca="1" si="19"/>
        <v>0</v>
      </c>
      <c r="G466" s="5">
        <f t="shared" ca="1" si="18"/>
        <v>0</v>
      </c>
    </row>
    <row r="467" spans="1:7" x14ac:dyDescent="0.35">
      <c r="A467" s="5">
        <f t="shared" ca="1" si="19"/>
        <v>0</v>
      </c>
      <c r="G467" s="5">
        <f t="shared" ca="1" si="18"/>
        <v>0</v>
      </c>
    </row>
    <row r="468" spans="1:7" x14ac:dyDescent="0.35">
      <c r="A468" s="5">
        <f t="shared" ca="1" si="19"/>
        <v>0</v>
      </c>
      <c r="G468" s="5">
        <f t="shared" ca="1" si="18"/>
        <v>0</v>
      </c>
    </row>
    <row r="469" spans="1:7" x14ac:dyDescent="0.35">
      <c r="A469" s="5">
        <f t="shared" ca="1" si="19"/>
        <v>0</v>
      </c>
      <c r="G469" s="5">
        <f t="shared" ca="1" si="18"/>
        <v>0</v>
      </c>
    </row>
    <row r="470" spans="1:7" x14ac:dyDescent="0.35">
      <c r="A470" s="5">
        <f t="shared" ca="1" si="19"/>
        <v>0</v>
      </c>
      <c r="G470" s="5">
        <f t="shared" ca="1" si="18"/>
        <v>0</v>
      </c>
    </row>
    <row r="471" spans="1:7" x14ac:dyDescent="0.35">
      <c r="A471" s="5">
        <f t="shared" ca="1" si="19"/>
        <v>0</v>
      </c>
      <c r="G471" s="5">
        <f t="shared" ca="1" si="18"/>
        <v>0</v>
      </c>
    </row>
    <row r="472" spans="1:7" x14ac:dyDescent="0.35">
      <c r="A472" s="5">
        <f t="shared" ca="1" si="19"/>
        <v>0</v>
      </c>
      <c r="G472" s="5">
        <f t="shared" ca="1" si="18"/>
        <v>0</v>
      </c>
    </row>
    <row r="473" spans="1:7" x14ac:dyDescent="0.35">
      <c r="A473" s="5">
        <f t="shared" ca="1" si="19"/>
        <v>0</v>
      </c>
      <c r="G473" s="5">
        <f t="shared" ca="1" si="18"/>
        <v>0</v>
      </c>
    </row>
    <row r="474" spans="1:7" x14ac:dyDescent="0.35">
      <c r="A474" s="5">
        <f t="shared" ca="1" si="19"/>
        <v>0</v>
      </c>
      <c r="G474" s="5">
        <f t="shared" ca="1" si="18"/>
        <v>0</v>
      </c>
    </row>
    <row r="475" spans="1:7" x14ac:dyDescent="0.35">
      <c r="A475" s="5">
        <f t="shared" ca="1" si="19"/>
        <v>0</v>
      </c>
      <c r="G475" s="5">
        <f t="shared" ca="1" si="18"/>
        <v>0</v>
      </c>
    </row>
    <row r="476" spans="1:7" x14ac:dyDescent="0.35">
      <c r="A476" s="5">
        <f t="shared" ca="1" si="19"/>
        <v>0</v>
      </c>
      <c r="G476" s="5">
        <f t="shared" ca="1" si="18"/>
        <v>0</v>
      </c>
    </row>
    <row r="477" spans="1:7" x14ac:dyDescent="0.35">
      <c r="A477" s="5">
        <f t="shared" ca="1" si="19"/>
        <v>0</v>
      </c>
      <c r="G477" s="5">
        <f t="shared" ca="1" si="18"/>
        <v>0</v>
      </c>
    </row>
    <row r="478" spans="1:7" x14ac:dyDescent="0.35">
      <c r="A478" s="5">
        <f t="shared" ca="1" si="19"/>
        <v>0</v>
      </c>
      <c r="G478" s="5">
        <f t="shared" ref="G478:G527" ca="1" si="20">OFFSET($H478,0,LangOffset,1,1)</f>
        <v>0</v>
      </c>
    </row>
    <row r="479" spans="1:7" x14ac:dyDescent="0.35">
      <c r="A479" s="5">
        <f t="shared" ca="1" si="19"/>
        <v>0</v>
      </c>
      <c r="G479" s="5">
        <f t="shared" ca="1" si="20"/>
        <v>0</v>
      </c>
    </row>
    <row r="480" spans="1:7" x14ac:dyDescent="0.35">
      <c r="A480" s="5">
        <f t="shared" ca="1" si="19"/>
        <v>0</v>
      </c>
      <c r="G480" s="5">
        <f t="shared" ca="1" si="20"/>
        <v>0</v>
      </c>
    </row>
    <row r="481" spans="1:7" x14ac:dyDescent="0.35">
      <c r="A481" s="5">
        <f t="shared" ca="1" si="19"/>
        <v>0</v>
      </c>
      <c r="G481" s="5">
        <f t="shared" ca="1" si="20"/>
        <v>0</v>
      </c>
    </row>
    <row r="482" spans="1:7" x14ac:dyDescent="0.35">
      <c r="A482" s="5">
        <f t="shared" ca="1" si="19"/>
        <v>0</v>
      </c>
      <c r="G482" s="5">
        <f t="shared" ca="1" si="20"/>
        <v>0</v>
      </c>
    </row>
    <row r="483" spans="1:7" x14ac:dyDescent="0.35">
      <c r="A483" s="5">
        <f t="shared" ca="1" si="19"/>
        <v>0</v>
      </c>
      <c r="G483" s="5">
        <f t="shared" ca="1" si="20"/>
        <v>0</v>
      </c>
    </row>
    <row r="484" spans="1:7" x14ac:dyDescent="0.35">
      <c r="A484" s="5">
        <f t="shared" ca="1" si="19"/>
        <v>0</v>
      </c>
      <c r="G484" s="5">
        <f t="shared" ca="1" si="20"/>
        <v>0</v>
      </c>
    </row>
    <row r="485" spans="1:7" x14ac:dyDescent="0.35">
      <c r="A485" s="5">
        <f t="shared" ca="1" si="19"/>
        <v>0</v>
      </c>
      <c r="G485" s="5">
        <f t="shared" ca="1" si="20"/>
        <v>0</v>
      </c>
    </row>
    <row r="486" spans="1:7" x14ac:dyDescent="0.35">
      <c r="A486" s="5">
        <f t="shared" ca="1" si="19"/>
        <v>0</v>
      </c>
      <c r="G486" s="5">
        <f t="shared" ca="1" si="20"/>
        <v>0</v>
      </c>
    </row>
    <row r="487" spans="1:7" x14ac:dyDescent="0.35">
      <c r="A487" s="5">
        <f t="shared" ca="1" si="19"/>
        <v>0</v>
      </c>
      <c r="G487" s="5">
        <f t="shared" ca="1" si="20"/>
        <v>0</v>
      </c>
    </row>
    <row r="488" spans="1:7" x14ac:dyDescent="0.35">
      <c r="A488" s="5">
        <f t="shared" ca="1" si="19"/>
        <v>0</v>
      </c>
      <c r="G488" s="5">
        <f t="shared" ca="1" si="20"/>
        <v>0</v>
      </c>
    </row>
    <row r="489" spans="1:7" x14ac:dyDescent="0.35">
      <c r="A489" s="5">
        <f t="shared" ca="1" si="19"/>
        <v>0</v>
      </c>
      <c r="G489" s="5">
        <f t="shared" ca="1" si="20"/>
        <v>0</v>
      </c>
    </row>
    <row r="490" spans="1:7" x14ac:dyDescent="0.35">
      <c r="A490" s="5">
        <f t="shared" ca="1" si="19"/>
        <v>0</v>
      </c>
      <c r="G490" s="5">
        <f t="shared" ca="1" si="20"/>
        <v>0</v>
      </c>
    </row>
    <row r="491" spans="1:7" x14ac:dyDescent="0.35">
      <c r="A491" s="5">
        <f t="shared" ca="1" si="19"/>
        <v>0</v>
      </c>
      <c r="G491" s="5">
        <f t="shared" ca="1" si="20"/>
        <v>0</v>
      </c>
    </row>
    <row r="492" spans="1:7" x14ac:dyDescent="0.35">
      <c r="A492" s="5">
        <f t="shared" ca="1" si="19"/>
        <v>0</v>
      </c>
      <c r="G492" s="5">
        <f t="shared" ca="1" si="20"/>
        <v>0</v>
      </c>
    </row>
    <row r="493" spans="1:7" x14ac:dyDescent="0.35">
      <c r="A493" s="5">
        <f t="shared" ca="1" si="19"/>
        <v>0</v>
      </c>
      <c r="G493" s="5">
        <f t="shared" ca="1" si="20"/>
        <v>0</v>
      </c>
    </row>
    <row r="494" spans="1:7" x14ac:dyDescent="0.35">
      <c r="A494" s="5">
        <f t="shared" ca="1" si="19"/>
        <v>0</v>
      </c>
      <c r="G494" s="5">
        <f t="shared" ca="1" si="20"/>
        <v>0</v>
      </c>
    </row>
    <row r="495" spans="1:7" x14ac:dyDescent="0.35">
      <c r="A495" s="5">
        <f t="shared" ca="1" si="19"/>
        <v>0</v>
      </c>
      <c r="G495" s="5">
        <f t="shared" ca="1" si="20"/>
        <v>0</v>
      </c>
    </row>
    <row r="496" spans="1:7" x14ac:dyDescent="0.35">
      <c r="A496" s="5">
        <f t="shared" ca="1" si="19"/>
        <v>0</v>
      </c>
      <c r="G496" s="5">
        <f t="shared" ca="1" si="20"/>
        <v>0</v>
      </c>
    </row>
    <row r="497" spans="1:7" x14ac:dyDescent="0.35">
      <c r="A497" s="5">
        <f t="shared" ca="1" si="19"/>
        <v>0</v>
      </c>
      <c r="G497" s="5">
        <f t="shared" ca="1" si="20"/>
        <v>0</v>
      </c>
    </row>
    <row r="498" spans="1:7" x14ac:dyDescent="0.35">
      <c r="A498" s="5">
        <f t="shared" ca="1" si="19"/>
        <v>0</v>
      </c>
      <c r="G498" s="5">
        <f t="shared" ca="1" si="20"/>
        <v>0</v>
      </c>
    </row>
    <row r="499" spans="1:7" x14ac:dyDescent="0.35">
      <c r="A499" s="5">
        <f t="shared" ca="1" si="19"/>
        <v>0</v>
      </c>
      <c r="G499" s="5">
        <f t="shared" ca="1" si="20"/>
        <v>0</v>
      </c>
    </row>
    <row r="500" spans="1:7" x14ac:dyDescent="0.35">
      <c r="A500" s="5">
        <f t="shared" ca="1" si="19"/>
        <v>0</v>
      </c>
      <c r="G500" s="5">
        <f t="shared" ca="1" si="20"/>
        <v>0</v>
      </c>
    </row>
    <row r="501" spans="1:7" x14ac:dyDescent="0.35">
      <c r="A501" s="5">
        <f t="shared" ca="1" si="19"/>
        <v>0</v>
      </c>
      <c r="G501" s="5">
        <f t="shared" ca="1" si="20"/>
        <v>0</v>
      </c>
    </row>
    <row r="502" spans="1:7" x14ac:dyDescent="0.35">
      <c r="A502" s="5">
        <f t="shared" ca="1" si="19"/>
        <v>0</v>
      </c>
      <c r="G502" s="5">
        <f t="shared" ca="1" si="20"/>
        <v>0</v>
      </c>
    </row>
    <row r="503" spans="1:7" x14ac:dyDescent="0.35">
      <c r="A503" s="5">
        <f t="shared" ca="1" si="19"/>
        <v>0</v>
      </c>
      <c r="G503" s="5">
        <f t="shared" ca="1" si="20"/>
        <v>0</v>
      </c>
    </row>
    <row r="504" spans="1:7" x14ac:dyDescent="0.35">
      <c r="A504" s="5">
        <f t="shared" ca="1" si="19"/>
        <v>0</v>
      </c>
      <c r="G504" s="5">
        <f t="shared" ca="1" si="20"/>
        <v>0</v>
      </c>
    </row>
    <row r="505" spans="1:7" x14ac:dyDescent="0.35">
      <c r="A505" s="5">
        <f t="shared" ca="1" si="19"/>
        <v>0</v>
      </c>
      <c r="G505" s="5">
        <f t="shared" ca="1" si="20"/>
        <v>0</v>
      </c>
    </row>
    <row r="506" spans="1:7" x14ac:dyDescent="0.35">
      <c r="A506" s="5">
        <f t="shared" ca="1" si="19"/>
        <v>0</v>
      </c>
      <c r="G506" s="5">
        <f t="shared" ca="1" si="20"/>
        <v>0</v>
      </c>
    </row>
    <row r="507" spans="1:7" x14ac:dyDescent="0.35">
      <c r="A507" s="5">
        <f t="shared" ca="1" si="19"/>
        <v>0</v>
      </c>
      <c r="G507" s="5">
        <f t="shared" ca="1" si="20"/>
        <v>0</v>
      </c>
    </row>
    <row r="508" spans="1:7" x14ac:dyDescent="0.35">
      <c r="A508" s="5">
        <f t="shared" ca="1" si="19"/>
        <v>0</v>
      </c>
      <c r="G508" s="5">
        <f t="shared" ca="1" si="20"/>
        <v>0</v>
      </c>
    </row>
    <row r="509" spans="1:7" x14ac:dyDescent="0.35">
      <c r="A509" s="5">
        <f t="shared" ref="A509:A523" ca="1" si="21">OFFSET($B509,0,LangOffset,1,1)</f>
        <v>0</v>
      </c>
      <c r="G509" s="5">
        <f t="shared" ca="1" si="20"/>
        <v>0</v>
      </c>
    </row>
    <row r="510" spans="1:7" x14ac:dyDescent="0.35">
      <c r="A510" s="5">
        <f t="shared" ca="1" si="21"/>
        <v>0</v>
      </c>
      <c r="G510" s="5">
        <f t="shared" ca="1" si="20"/>
        <v>0</v>
      </c>
    </row>
    <row r="511" spans="1:7" x14ac:dyDescent="0.35">
      <c r="A511" s="5">
        <f t="shared" ca="1" si="21"/>
        <v>0</v>
      </c>
      <c r="G511" s="5">
        <f t="shared" ca="1" si="20"/>
        <v>0</v>
      </c>
    </row>
    <row r="512" spans="1:7" x14ac:dyDescent="0.35">
      <c r="A512" s="5">
        <f t="shared" ca="1" si="21"/>
        <v>0</v>
      </c>
      <c r="G512" s="5">
        <f t="shared" ca="1" si="20"/>
        <v>0</v>
      </c>
    </row>
    <row r="513" spans="1:7" x14ac:dyDescent="0.35">
      <c r="A513" s="5">
        <f t="shared" ca="1" si="21"/>
        <v>0</v>
      </c>
      <c r="G513" s="5">
        <f t="shared" ca="1" si="20"/>
        <v>0</v>
      </c>
    </row>
    <row r="514" spans="1:7" x14ac:dyDescent="0.35">
      <c r="A514" s="5">
        <f t="shared" ca="1" si="21"/>
        <v>0</v>
      </c>
      <c r="G514" s="5">
        <f t="shared" ca="1" si="20"/>
        <v>0</v>
      </c>
    </row>
    <row r="515" spans="1:7" x14ac:dyDescent="0.35">
      <c r="A515" s="5">
        <f t="shared" ca="1" si="21"/>
        <v>0</v>
      </c>
      <c r="G515" s="5">
        <f t="shared" ca="1" si="20"/>
        <v>0</v>
      </c>
    </row>
    <row r="516" spans="1:7" x14ac:dyDescent="0.35">
      <c r="A516" s="5">
        <f t="shared" ca="1" si="21"/>
        <v>0</v>
      </c>
      <c r="G516" s="5">
        <f t="shared" ca="1" si="20"/>
        <v>0</v>
      </c>
    </row>
    <row r="517" spans="1:7" x14ac:dyDescent="0.35">
      <c r="A517" s="5">
        <f t="shared" ca="1" si="21"/>
        <v>0</v>
      </c>
      <c r="G517" s="5">
        <f t="shared" ca="1" si="20"/>
        <v>0</v>
      </c>
    </row>
    <row r="518" spans="1:7" x14ac:dyDescent="0.35">
      <c r="A518" s="5">
        <f t="shared" ca="1" si="21"/>
        <v>0</v>
      </c>
      <c r="G518" s="5">
        <f t="shared" ca="1" si="20"/>
        <v>0</v>
      </c>
    </row>
    <row r="519" spans="1:7" x14ac:dyDescent="0.35">
      <c r="A519" s="5">
        <f t="shared" ca="1" si="21"/>
        <v>0</v>
      </c>
      <c r="G519" s="5">
        <f t="shared" ca="1" si="20"/>
        <v>0</v>
      </c>
    </row>
    <row r="520" spans="1:7" x14ac:dyDescent="0.35">
      <c r="A520" s="5">
        <f t="shared" ca="1" si="21"/>
        <v>0</v>
      </c>
      <c r="G520" s="5">
        <f t="shared" ca="1" si="20"/>
        <v>0</v>
      </c>
    </row>
    <row r="521" spans="1:7" x14ac:dyDescent="0.35">
      <c r="A521" s="5">
        <f t="shared" ca="1" si="21"/>
        <v>0</v>
      </c>
      <c r="G521" s="5">
        <f t="shared" ca="1" si="20"/>
        <v>0</v>
      </c>
    </row>
    <row r="522" spans="1:7" x14ac:dyDescent="0.35">
      <c r="A522" s="5">
        <f t="shared" ca="1" si="21"/>
        <v>0</v>
      </c>
      <c r="G522" s="5">
        <f t="shared" ca="1" si="20"/>
        <v>0</v>
      </c>
    </row>
    <row r="523" spans="1:7" x14ac:dyDescent="0.35">
      <c r="A523" s="5">
        <f t="shared" ca="1" si="21"/>
        <v>0</v>
      </c>
      <c r="G523" s="5">
        <f t="shared" ca="1" si="20"/>
        <v>0</v>
      </c>
    </row>
    <row r="524" spans="1:7" x14ac:dyDescent="0.35">
      <c r="G524" s="5">
        <f t="shared" ca="1" si="20"/>
        <v>0</v>
      </c>
    </row>
    <row r="525" spans="1:7" x14ac:dyDescent="0.35">
      <c r="G525" s="5">
        <f t="shared" ca="1" si="20"/>
        <v>0</v>
      </c>
    </row>
    <row r="526" spans="1:7" x14ac:dyDescent="0.35">
      <c r="G526" s="5">
        <f t="shared" ca="1" si="20"/>
        <v>0</v>
      </c>
    </row>
    <row r="527" spans="1:7" x14ac:dyDescent="0.35">
      <c r="G527" s="5">
        <f t="shared" ca="1" si="20"/>
        <v>0</v>
      </c>
    </row>
  </sheetData>
  <sheetProtection algorithmName="SHA-512" hashValue="prFC6pin4wN0mMHLTIhrr4WNjr/BVyWE7eS1dVHtqqDr70HVKV3IoNEzg7xIMS8imPIidV5LWHzXIuCUQq276Q==" saltValue="N0urfF3k4mCneX6bDQpOIw==" spinCount="100000" sheet="1" objects="1" scenario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1A0C7"/>
  </sheetPr>
  <dimension ref="A1:C9"/>
  <sheetViews>
    <sheetView workbookViewId="0">
      <selection activeCell="B7" sqref="B7"/>
    </sheetView>
  </sheetViews>
  <sheetFormatPr baseColWidth="10" defaultColWidth="8.5703125" defaultRowHeight="14.15" x14ac:dyDescent="0.35"/>
  <cols>
    <col min="1" max="1" width="17.0703125" style="96" customWidth="1"/>
    <col min="2" max="2" width="27.0703125" style="96" customWidth="1"/>
    <col min="3" max="16384" width="8.5703125" style="96"/>
  </cols>
  <sheetData>
    <row r="1" spans="1:3" x14ac:dyDescent="0.35">
      <c r="A1" s="57"/>
      <c r="B1" s="57"/>
      <c r="C1" s="57"/>
    </row>
    <row r="2" spans="1:3" x14ac:dyDescent="0.35">
      <c r="A2" s="57"/>
      <c r="B2" s="57"/>
      <c r="C2" s="57"/>
    </row>
    <row r="3" spans="1:3" x14ac:dyDescent="0.35">
      <c r="A3" s="57"/>
      <c r="B3" s="57"/>
      <c r="C3" s="57"/>
    </row>
    <row r="4" spans="1:3" ht="34.5" customHeight="1" x14ac:dyDescent="0.35">
      <c r="A4" s="301" t="str">
        <f ca="1">Translations!G104</f>
        <v>Lea detenidamente la hoja de instrucciones antes de completar la tabla de brecha programática.</v>
      </c>
      <c r="B4" s="301"/>
      <c r="C4" s="301"/>
    </row>
    <row r="5" spans="1:3" ht="35.25" customHeight="1" x14ac:dyDescent="0.35">
      <c r="A5" s="301" t="str">
        <f ca="1">Translations!G105</f>
        <v xml:space="preserve">Para completar la portada, seleccione el tipo de zona geográfica y el tipo de solicitante de las listas desplegables. </v>
      </c>
      <c r="B5" s="301"/>
      <c r="C5" s="301"/>
    </row>
    <row r="7" spans="1:3" ht="14.6" x14ac:dyDescent="0.4">
      <c r="A7" s="97" t="str">
        <f ca="1">Translations!G106</f>
        <v>Solicitante</v>
      </c>
      <c r="B7" s="106" t="s">
        <v>228</v>
      </c>
    </row>
    <row r="8" spans="1:3" ht="14.6" x14ac:dyDescent="0.4">
      <c r="A8" s="97" t="str">
        <f ca="1">Translations!G107</f>
        <v>Componente</v>
      </c>
      <c r="B8" s="98" t="str">
        <f ca="1">Translations!A3</f>
        <v>VIH/SIDA</v>
      </c>
    </row>
    <row r="9" spans="1:3" ht="14.6" x14ac:dyDescent="0.4">
      <c r="A9" s="97" t="str">
        <f ca="1">Translations!G108</f>
        <v>Tipo de solicitante</v>
      </c>
      <c r="B9" s="106" t="s">
        <v>1429</v>
      </c>
    </row>
  </sheetData>
  <sheetProtection algorithmName="SHA-512" hashValue="XlbC5sOap41zSz3QBN6AFtf/HH8JfiEijIWX3T1P0MWQcaiSmNcvUaV8gizB9jmc/DPQ/rN7iEHOaeb/1kW6OA==" saltValue="Y9nUn//ufPIDV4FUp+Dy2A==" spinCount="100000" sheet="1" objects="1" scenarios="1"/>
  <mergeCells count="2">
    <mergeCell ref="A4:C4"/>
    <mergeCell ref="A5:C5"/>
  </mergeCells>
  <dataValidations count="2">
    <dataValidation type="list" allowBlank="1" showInputMessage="1" showErrorMessage="1" sqref="B7" xr:uid="{00000000-0002-0000-0100-000000000000}">
      <formula1>Geography</formula1>
    </dataValidation>
    <dataValidation type="list" allowBlank="1" showInputMessage="1" showErrorMessage="1" sqref="B9" xr:uid="{00000000-0002-0000-0100-000001000000}">
      <formula1>ApplicantType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W377"/>
  <sheetViews>
    <sheetView tabSelected="1" zoomScale="80" zoomScaleNormal="80" zoomScaleSheetLayoutView="100" zoomScalePageLayoutView="80" workbookViewId="0">
      <selection activeCell="C121" sqref="C121"/>
    </sheetView>
  </sheetViews>
  <sheetFormatPr baseColWidth="10" defaultColWidth="9" defaultRowHeight="14.15" x14ac:dyDescent="0.35"/>
  <cols>
    <col min="1" max="1" width="27.5703125" style="108" customWidth="1"/>
    <col min="2" max="2" width="8.5703125" style="108" customWidth="1"/>
    <col min="3" max="5" width="11.5703125" style="108" customWidth="1"/>
    <col min="6" max="6" width="13.5" style="108" customWidth="1"/>
    <col min="7" max="7" width="107.42578125" style="186" customWidth="1"/>
    <col min="8" max="8" width="15.0703125" style="108" customWidth="1"/>
    <col min="9" max="9" width="21.5703125" style="108" customWidth="1"/>
    <col min="10" max="10" width="9" style="108"/>
    <col min="11" max="11" width="10.0703125" style="108" customWidth="1"/>
    <col min="12" max="12" width="10.5703125" style="108" customWidth="1"/>
    <col min="13" max="13" width="12.0703125" style="108" customWidth="1"/>
    <col min="14" max="16384" width="9" style="108"/>
  </cols>
  <sheetData>
    <row r="1" spans="1:23" s="105" customFormat="1" ht="19.5" customHeight="1" x14ac:dyDescent="0.35">
      <c r="A1" s="328" t="s">
        <v>24</v>
      </c>
      <c r="B1" s="328"/>
      <c r="C1" s="328"/>
      <c r="D1" s="328"/>
      <c r="E1" s="328"/>
      <c r="F1" s="285" t="str">
        <f ca="1">Translations!$G$114</f>
        <v>Última versión actualizada en junio 2017</v>
      </c>
      <c r="G1" s="334"/>
      <c r="H1" s="107"/>
      <c r="I1" s="18"/>
      <c r="J1" s="19"/>
      <c r="K1" s="19"/>
      <c r="L1" s="19"/>
      <c r="M1" s="19"/>
      <c r="N1" s="19"/>
      <c r="O1" s="19"/>
      <c r="P1" s="20"/>
      <c r="Q1" s="20"/>
      <c r="R1" s="20"/>
      <c r="S1" s="20"/>
      <c r="T1" s="20"/>
      <c r="U1" s="20"/>
      <c r="V1" s="20"/>
      <c r="W1" s="20"/>
    </row>
    <row r="2" spans="1:23" s="105" customFormat="1" ht="19.5" customHeight="1" x14ac:dyDescent="0.35">
      <c r="A2" s="329" t="s">
        <v>1827</v>
      </c>
      <c r="B2" s="329"/>
      <c r="C2" s="329"/>
      <c r="D2" s="329"/>
      <c r="E2" s="329"/>
      <c r="F2" s="286"/>
      <c r="G2" s="335"/>
      <c r="H2" s="107"/>
      <c r="I2" s="18"/>
      <c r="J2" s="19"/>
      <c r="K2" s="19"/>
      <c r="L2" s="19"/>
      <c r="M2" s="19"/>
      <c r="N2" s="19"/>
      <c r="O2" s="19"/>
      <c r="P2" s="20"/>
      <c r="Q2" s="20"/>
      <c r="R2" s="20"/>
      <c r="S2" s="20"/>
      <c r="T2" s="20"/>
      <c r="U2" s="20"/>
      <c r="V2" s="20"/>
      <c r="W2" s="20"/>
    </row>
    <row r="3" spans="1:23" s="105" customFormat="1" ht="19.5" customHeight="1" x14ac:dyDescent="0.35">
      <c r="A3" s="329" t="s">
        <v>1828</v>
      </c>
      <c r="B3" s="329"/>
      <c r="C3" s="329"/>
      <c r="D3" s="329"/>
      <c r="E3" s="329"/>
      <c r="F3" s="286"/>
      <c r="G3" s="335"/>
      <c r="H3" s="107"/>
      <c r="I3" s="18"/>
      <c r="J3" s="19"/>
      <c r="K3" s="19"/>
      <c r="L3" s="19"/>
      <c r="M3" s="19"/>
      <c r="N3" s="19"/>
      <c r="O3" s="19"/>
      <c r="P3" s="20"/>
      <c r="Q3" s="20"/>
      <c r="R3" s="20"/>
      <c r="S3" s="20"/>
      <c r="T3" s="20"/>
      <c r="U3" s="20"/>
      <c r="V3" s="20"/>
      <c r="W3" s="20"/>
    </row>
    <row r="4" spans="1:23" s="105" customFormat="1" ht="19.5" customHeight="1" thickBot="1" x14ac:dyDescent="0.4">
      <c r="A4" s="330" t="s">
        <v>25</v>
      </c>
      <c r="B4" s="330"/>
      <c r="C4" s="330"/>
      <c r="D4" s="330"/>
      <c r="E4" s="330"/>
      <c r="F4" s="336"/>
      <c r="G4" s="337"/>
      <c r="H4" s="107"/>
      <c r="I4" s="18"/>
      <c r="J4" s="19"/>
      <c r="K4" s="19"/>
      <c r="L4" s="19"/>
      <c r="M4" s="19"/>
      <c r="N4" s="19"/>
      <c r="O4" s="19"/>
      <c r="P4" s="20"/>
      <c r="Q4" s="20"/>
      <c r="R4" s="20"/>
      <c r="S4" s="20"/>
      <c r="T4" s="20"/>
      <c r="U4" s="20"/>
      <c r="V4" s="20"/>
      <c r="W4" s="20"/>
    </row>
    <row r="5" spans="1:23" ht="66" customHeight="1" thickBot="1" x14ac:dyDescent="0.4">
      <c r="A5" s="331" t="str">
        <f ca="1">Translations!$G$112</f>
        <v xml:space="preserve">Lea detenidamente las instrucciones en la pestaña "Instrucciones" antes de completar la tabla de análisis de brecha programática. Las instrucciones se han adaptado a cada módulo o intervención específicos. </v>
      </c>
      <c r="B5" s="332"/>
      <c r="C5" s="332"/>
      <c r="D5" s="332"/>
      <c r="E5" s="332"/>
      <c r="F5" s="332"/>
      <c r="G5" s="333"/>
      <c r="H5" s="327"/>
      <c r="I5" s="327"/>
    </row>
    <row r="6" spans="1:23" ht="18" thickBot="1" x14ac:dyDescent="0.4">
      <c r="A6" s="109" t="str">
        <f ca="1">Translations!$A$3</f>
        <v>VIH/SIDA</v>
      </c>
      <c r="B6" s="110"/>
      <c r="C6" s="110"/>
      <c r="D6" s="110"/>
      <c r="E6" s="110"/>
      <c r="F6" s="110"/>
      <c r="G6" s="176"/>
    </row>
    <row r="7" spans="1:23" ht="16.5" customHeight="1" x14ac:dyDescent="0.35">
      <c r="A7" s="111" t="str">
        <f ca="1">Translations!$A$4</f>
        <v>VIH/SIDA - Tabla de brecha programática 1 (por intervención prioritaria)</v>
      </c>
      <c r="B7" s="112"/>
      <c r="C7" s="112"/>
      <c r="D7" s="112"/>
      <c r="E7" s="113"/>
      <c r="F7" s="162"/>
      <c r="G7" s="177"/>
    </row>
    <row r="8" spans="1:23" ht="29.25" customHeight="1" x14ac:dyDescent="0.35">
      <c r="A8" s="114" t="str">
        <f ca="1">Translations!$A$15</f>
        <v>Módulo prioritario</v>
      </c>
      <c r="B8" s="307" t="s">
        <v>1830</v>
      </c>
      <c r="C8" s="308"/>
      <c r="D8" s="308"/>
      <c r="E8" s="308"/>
      <c r="F8" s="308"/>
      <c r="G8" s="309"/>
    </row>
    <row r="9" spans="1:23" ht="34.5" customHeight="1" x14ac:dyDescent="0.35">
      <c r="A9" s="114" t="str">
        <f ca="1">Translations!$A$16</f>
        <v>Indicador de cobertura seleccionado</v>
      </c>
      <c r="B9" s="310" t="str">
        <f ca="1">VLOOKUP(B8,HIVModulesIndicators,2,FALSE)</f>
        <v>Porcentaje de personas que viven con el VIH  que actualmente reciben tratamiento antirretroviral</v>
      </c>
      <c r="C9" s="311"/>
      <c r="D9" s="311"/>
      <c r="E9" s="311"/>
      <c r="F9" s="311"/>
      <c r="G9" s="312"/>
    </row>
    <row r="10" spans="1:23" ht="34.5" customHeight="1" x14ac:dyDescent="0.35">
      <c r="A10" s="114" t="str">
        <f ca="1">Translations!$A$17</f>
        <v>Población meta</v>
      </c>
      <c r="B10" s="313" t="s">
        <v>1444</v>
      </c>
      <c r="C10" s="314"/>
      <c r="D10" s="314"/>
      <c r="E10" s="314"/>
      <c r="F10" s="314"/>
      <c r="G10" s="315"/>
    </row>
    <row r="11" spans="1:23" x14ac:dyDescent="0.35">
      <c r="A11" s="115" t="str">
        <f ca="1">Translations!$A$18</f>
        <v xml:space="preserve">Cobertura nacional actual </v>
      </c>
      <c r="B11" s="116"/>
      <c r="C11" s="116"/>
      <c r="D11" s="116"/>
      <c r="E11" s="116"/>
      <c r="F11" s="116"/>
      <c r="G11" s="117"/>
    </row>
    <row r="12" spans="1:23" ht="33.75" customHeight="1" x14ac:dyDescent="0.35">
      <c r="A12" s="118" t="str">
        <f ca="1">Translations!$A$19</f>
        <v>Inserte los últimos resultados</v>
      </c>
      <c r="B12" s="240">
        <v>0.39</v>
      </c>
      <c r="C12" s="119" t="str">
        <f ca="1">Translations!$A$20</f>
        <v>Año</v>
      </c>
      <c r="D12" s="204">
        <v>2017</v>
      </c>
      <c r="E12" s="120" t="str">
        <f ca="1">Translations!$A$21</f>
        <v>Fuente de datos</v>
      </c>
      <c r="F12" s="316" t="s">
        <v>1888</v>
      </c>
      <c r="G12" s="317"/>
    </row>
    <row r="13" spans="1:23" ht="93" customHeight="1" thickBot="1" x14ac:dyDescent="0.4">
      <c r="A13" s="205" t="str">
        <f ca="1">Translations!$A$22</f>
        <v>Comentarios</v>
      </c>
      <c r="B13" s="318" t="s">
        <v>1921</v>
      </c>
      <c r="C13" s="319"/>
      <c r="D13" s="319"/>
      <c r="E13" s="319"/>
      <c r="F13" s="319"/>
      <c r="G13" s="320"/>
    </row>
    <row r="14" spans="1:23" ht="14.6" thickBot="1" x14ac:dyDescent="0.4">
      <c r="A14" s="206"/>
      <c r="B14" s="207"/>
      <c r="C14" s="207"/>
      <c r="D14" s="207"/>
      <c r="E14" s="207"/>
      <c r="F14" s="207"/>
      <c r="G14" s="178"/>
    </row>
    <row r="15" spans="1:23" ht="45.75" customHeight="1" x14ac:dyDescent="0.35">
      <c r="A15" s="321"/>
      <c r="B15" s="322"/>
      <c r="C15" s="208" t="str">
        <f ca="1">Translations!$A$23</f>
        <v>Año 1</v>
      </c>
      <c r="D15" s="208" t="str">
        <f ca="1">Translations!$A$24</f>
        <v>Año 2</v>
      </c>
      <c r="E15" s="208" t="str">
        <f ca="1">Translations!$A$25</f>
        <v>Año 3</v>
      </c>
      <c r="F15" s="208" t="str">
        <f ca="1">Translations!$A$41</f>
        <v>Año 4
(si procede)</v>
      </c>
      <c r="G15" s="325" t="str">
        <f ca="1">Translations!$A$27</f>
        <v>Comentarios /supuestos</v>
      </c>
    </row>
    <row r="16" spans="1:23" ht="34.5" customHeight="1" x14ac:dyDescent="0.35">
      <c r="A16" s="323"/>
      <c r="B16" s="324"/>
      <c r="C16" s="209">
        <v>2019</v>
      </c>
      <c r="D16" s="209">
        <v>2020</v>
      </c>
      <c r="E16" s="209">
        <v>2021</v>
      </c>
      <c r="F16" s="209" t="str">
        <f ca="1">Translations!$A$26</f>
        <v>Inserte el año</v>
      </c>
      <c r="G16" s="326"/>
    </row>
    <row r="17" spans="1:7" ht="15" customHeight="1" x14ac:dyDescent="0.35">
      <c r="A17" s="115" t="str">
        <f ca="1">Translations!$A$28</f>
        <v>Necesidades estimadas actuales del país</v>
      </c>
      <c r="B17" s="173"/>
      <c r="C17" s="173"/>
      <c r="D17" s="173"/>
      <c r="E17" s="173"/>
      <c r="F17" s="173"/>
      <c r="G17" s="179"/>
    </row>
    <row r="18" spans="1:7" ht="80.25" customHeight="1" x14ac:dyDescent="0.35">
      <c r="A18" s="126" t="str">
        <f ca="1">Translations!$A$29</f>
        <v>A. Total de población estimada con necesidades/en riesgo</v>
      </c>
      <c r="B18" s="210" t="s">
        <v>7</v>
      </c>
      <c r="C18" s="36">
        <v>23948</v>
      </c>
      <c r="D18" s="36">
        <v>24004</v>
      </c>
      <c r="E18" s="36">
        <v>24050</v>
      </c>
      <c r="F18" s="36"/>
      <c r="G18" s="180" t="s">
        <v>1899</v>
      </c>
    </row>
    <row r="19" spans="1:7" ht="33.75" customHeight="1" x14ac:dyDescent="0.35">
      <c r="A19" s="302" t="str">
        <f ca="1">Translations!$A$30</f>
        <v>B. Metas del país (según el Plan Estratégico Nacional)</v>
      </c>
      <c r="B19" s="211" t="s">
        <v>7</v>
      </c>
      <c r="C19" s="36">
        <f>C18*0.57</f>
        <v>13650.359999999999</v>
      </c>
      <c r="D19" s="36">
        <f>D18*0.65</f>
        <v>15602.6</v>
      </c>
      <c r="E19" s="36">
        <f>E18*0.72</f>
        <v>17316</v>
      </c>
      <c r="F19" s="36"/>
      <c r="G19" s="304" t="s">
        <v>1889</v>
      </c>
    </row>
    <row r="20" spans="1:7" ht="61.5" customHeight="1" x14ac:dyDescent="0.35">
      <c r="A20" s="306"/>
      <c r="B20" s="211" t="s">
        <v>15</v>
      </c>
      <c r="C20" s="212">
        <f>IF(C19=0,"",+C19/C18)</f>
        <v>0.56999999999999995</v>
      </c>
      <c r="D20" s="212">
        <f t="shared" ref="D20:E20" si="0">IF(D19=0,"",+D19/D18)</f>
        <v>0.65</v>
      </c>
      <c r="E20" s="212">
        <f t="shared" si="0"/>
        <v>0.72</v>
      </c>
      <c r="F20" s="212" t="str">
        <f t="shared" ref="F20" si="1">IF(F19=0,"",+F19/F18)</f>
        <v/>
      </c>
      <c r="G20" s="305"/>
    </row>
    <row r="21" spans="1:7" ht="39.75" customHeight="1" x14ac:dyDescent="0.35">
      <c r="A21" s="115" t="str">
        <f ca="1">Translations!$A$31</f>
        <v>Necesidades del país ya cubiertas</v>
      </c>
      <c r="B21" s="116"/>
      <c r="C21" s="116"/>
      <c r="D21" s="116"/>
      <c r="E21" s="116"/>
      <c r="F21" s="116"/>
      <c r="G21" s="117"/>
    </row>
    <row r="22" spans="1:7" ht="28.5" customHeight="1" x14ac:dyDescent="0.35">
      <c r="A22" s="302" t="str">
        <f ca="1">Translations!$A$32</f>
        <v>C1. Necesidades del país que se van a cubrir con recursos nacionales</v>
      </c>
      <c r="B22" s="210" t="s">
        <v>7</v>
      </c>
      <c r="C22" s="36">
        <f>C19</f>
        <v>13650.359999999999</v>
      </c>
      <c r="D22" s="36">
        <f>D19</f>
        <v>15602.6</v>
      </c>
      <c r="E22" s="36">
        <f>E19</f>
        <v>17316</v>
      </c>
      <c r="F22" s="36"/>
      <c r="G22" s="304" t="s">
        <v>1905</v>
      </c>
    </row>
    <row r="23" spans="1:7" ht="224.25" customHeight="1" x14ac:dyDescent="0.35">
      <c r="A23" s="306"/>
      <c r="B23" s="210" t="s">
        <v>15</v>
      </c>
      <c r="C23" s="212">
        <f>IF(C22=0,"",+C22/C18)</f>
        <v>0.56999999999999995</v>
      </c>
      <c r="D23" s="212">
        <f>IF(D22=0,"",+D22/D18)</f>
        <v>0.65</v>
      </c>
      <c r="E23" s="212">
        <f>IF(E22=0,"",+E22/E18)</f>
        <v>0.72</v>
      </c>
      <c r="F23" s="212" t="str">
        <f>IF(F22=0,"",+F22/F18)</f>
        <v/>
      </c>
      <c r="G23" s="305"/>
    </row>
    <row r="24" spans="1:7" ht="30.75" customHeight="1" x14ac:dyDescent="0.35">
      <c r="A24" s="302" t="str">
        <f ca="1">Translations!$A$33</f>
        <v xml:space="preserve">C2. Necesidades del país que se van a cubrir con recursos externos </v>
      </c>
      <c r="B24" s="210" t="s">
        <v>7</v>
      </c>
      <c r="C24" s="187">
        <v>0</v>
      </c>
      <c r="D24" s="187">
        <v>0</v>
      </c>
      <c r="E24" s="187">
        <v>0</v>
      </c>
      <c r="F24" s="187"/>
      <c r="G24" s="181" t="s">
        <v>1890</v>
      </c>
    </row>
    <row r="25" spans="1:7" ht="29.25" customHeight="1" x14ac:dyDescent="0.35">
      <c r="A25" s="306"/>
      <c r="B25" s="210" t="s">
        <v>15</v>
      </c>
      <c r="C25" s="212" t="str">
        <f>IF(C24=0,"",+C24/C18)</f>
        <v/>
      </c>
      <c r="D25" s="212" t="str">
        <f>IF(D24=0,"",+D24/D18)</f>
        <v/>
      </c>
      <c r="E25" s="212" t="str">
        <f>IF(E24=0,"",+E24/E18)</f>
        <v/>
      </c>
      <c r="F25" s="212" t="str">
        <f>IF(F24=0,"",+F24/F18)</f>
        <v/>
      </c>
      <c r="G25" s="181"/>
    </row>
    <row r="26" spans="1:7" ht="33" customHeight="1" x14ac:dyDescent="0.35">
      <c r="A26" s="302" t="str">
        <f ca="1">Translations!$A$34</f>
        <v>C. Necesidades totales del país ya cubiertas</v>
      </c>
      <c r="B26" s="210" t="s">
        <v>7</v>
      </c>
      <c r="C26" s="188">
        <f>+C22+C24</f>
        <v>13650.359999999999</v>
      </c>
      <c r="D26" s="188">
        <f>+D22+D24</f>
        <v>15602.6</v>
      </c>
      <c r="E26" s="188">
        <f>+E22+E24</f>
        <v>17316</v>
      </c>
      <c r="F26" s="188">
        <f>+F22+F24</f>
        <v>0</v>
      </c>
      <c r="G26" s="181"/>
    </row>
    <row r="27" spans="1:7" ht="30.75" customHeight="1" x14ac:dyDescent="0.35">
      <c r="A27" s="306"/>
      <c r="B27" s="210" t="s">
        <v>15</v>
      </c>
      <c r="C27" s="212">
        <f>IF(C26=0,"",+C26/C18)</f>
        <v>0.56999999999999995</v>
      </c>
      <c r="D27" s="212">
        <f>IF(D26=0,"",+D26/D18)</f>
        <v>0.65</v>
      </c>
      <c r="E27" s="212">
        <f>IF(E26=0,"",+E26/E18)</f>
        <v>0.72</v>
      </c>
      <c r="F27" s="212" t="str">
        <f>IF(F26=0,"",+F26/F18)</f>
        <v/>
      </c>
      <c r="G27" s="181"/>
    </row>
    <row r="28" spans="1:7" x14ac:dyDescent="0.35">
      <c r="A28" s="115" t="str">
        <f ca="1">Translations!$A$35</f>
        <v>Brecha programática</v>
      </c>
      <c r="B28" s="116"/>
      <c r="C28" s="116"/>
      <c r="D28" s="116"/>
      <c r="E28" s="116"/>
      <c r="F28" s="116"/>
      <c r="G28" s="117"/>
    </row>
    <row r="29" spans="1:7" ht="41.25" customHeight="1" x14ac:dyDescent="0.35">
      <c r="A29" s="302" t="str">
        <f ca="1">Translations!$A$36</f>
        <v>D. Déficit anual previsto para cubrir la necesidad: 
A - C</v>
      </c>
      <c r="B29" s="210" t="s">
        <v>7</v>
      </c>
      <c r="C29" s="152">
        <f>+C18-(C26)</f>
        <v>10297.640000000001</v>
      </c>
      <c r="D29" s="152">
        <f>+D18-(D26)</f>
        <v>8401.4</v>
      </c>
      <c r="E29" s="152">
        <f>+E18-(E26)</f>
        <v>6734</v>
      </c>
      <c r="F29" s="152">
        <f>+F18-(F26)</f>
        <v>0</v>
      </c>
      <c r="G29" s="304"/>
    </row>
    <row r="30" spans="1:7" ht="40.5" customHeight="1" x14ac:dyDescent="0.35">
      <c r="A30" s="306"/>
      <c r="B30" s="210" t="s">
        <v>15</v>
      </c>
      <c r="C30" s="212">
        <f>IF(C29=0,"",+C29/C18)</f>
        <v>0.43000000000000005</v>
      </c>
      <c r="D30" s="212">
        <f>IF(D29=0,"",+D29/D18)</f>
        <v>0.35</v>
      </c>
      <c r="E30" s="212">
        <f>IF(E29=0,"",+E29/E18)</f>
        <v>0.28000000000000003</v>
      </c>
      <c r="F30" s="212" t="str">
        <f>IF(F29=0,"",+F29/F18)</f>
        <v/>
      </c>
      <c r="G30" s="305"/>
    </row>
    <row r="31" spans="1:7" ht="15" customHeight="1" x14ac:dyDescent="0.35">
      <c r="A31" s="115" t="str">
        <f ca="1">Translations!$A$37</f>
        <v xml:space="preserve">Necesidades del país cubiertas por el monto asignado </v>
      </c>
      <c r="B31" s="116"/>
      <c r="C31" s="116"/>
      <c r="D31" s="116"/>
      <c r="E31" s="116"/>
      <c r="F31" s="116"/>
      <c r="G31" s="117"/>
    </row>
    <row r="32" spans="1:7" ht="41.25" customHeight="1" x14ac:dyDescent="0.35">
      <c r="A32" s="302" t="str">
        <f ca="1">Translations!$A$38</f>
        <v xml:space="preserve">E. Metas que se van a financiar con el monto asignado </v>
      </c>
      <c r="B32" s="211" t="s">
        <v>7</v>
      </c>
      <c r="C32" s="36">
        <v>0</v>
      </c>
      <c r="D32" s="36">
        <v>0</v>
      </c>
      <c r="E32" s="36">
        <v>0</v>
      </c>
      <c r="F32" s="36"/>
      <c r="G32" s="304" t="s">
        <v>1891</v>
      </c>
    </row>
    <row r="33" spans="1:7" ht="41.25" customHeight="1" x14ac:dyDescent="0.35">
      <c r="A33" s="306"/>
      <c r="B33" s="211" t="s">
        <v>15</v>
      </c>
      <c r="C33" s="212" t="str">
        <f>IF(C32=0,"",+C32/C18)</f>
        <v/>
      </c>
      <c r="D33" s="212" t="str">
        <f>IF(D32=0,"",+D32/D18)</f>
        <v/>
      </c>
      <c r="E33" s="212" t="str">
        <f>IF(E32=0,"",+E32/E18)</f>
        <v/>
      </c>
      <c r="F33" s="212" t="str">
        <f>IF(F32=0,"",+F32/F18)</f>
        <v/>
      </c>
      <c r="G33" s="305"/>
    </row>
    <row r="34" spans="1:7" ht="42" customHeight="1" x14ac:dyDescent="0.35">
      <c r="A34" s="302" t="str">
        <f ca="1">Translations!$A$39</f>
        <v xml:space="preserve">F. Cobertura total realizada con el monto asignado y otros recursos: E + C </v>
      </c>
      <c r="B34" s="211" t="s">
        <v>7</v>
      </c>
      <c r="C34" s="152">
        <f>+C32+C26</f>
        <v>13650.359999999999</v>
      </c>
      <c r="D34" s="152">
        <f>+D32+D26</f>
        <v>15602.6</v>
      </c>
      <c r="E34" s="152">
        <f>+E32+E26</f>
        <v>17316</v>
      </c>
      <c r="F34" s="152">
        <f>+F32+F26</f>
        <v>0</v>
      </c>
      <c r="G34" s="304"/>
    </row>
    <row r="35" spans="1:7" ht="42" customHeight="1" x14ac:dyDescent="0.35">
      <c r="A35" s="306"/>
      <c r="B35" s="211" t="s">
        <v>15</v>
      </c>
      <c r="C35" s="212">
        <f>IF(C34=0,"",+C34/C18)</f>
        <v>0.56999999999999995</v>
      </c>
      <c r="D35" s="212">
        <f>IF(D34=0,"",+D34/D18)</f>
        <v>0.65</v>
      </c>
      <c r="E35" s="212">
        <f>IF(E34=0,"",+E34/E18)</f>
        <v>0.72</v>
      </c>
      <c r="F35" s="212" t="str">
        <f>IF(F34=0,"",+F34/F18)</f>
        <v/>
      </c>
      <c r="G35" s="305"/>
    </row>
    <row r="36" spans="1:7" ht="41.25" customHeight="1" x14ac:dyDescent="0.35">
      <c r="A36" s="302" t="str">
        <f ca="1">Translations!$A$40</f>
        <v xml:space="preserve">G. Déficit restante: A - F </v>
      </c>
      <c r="B36" s="211" t="s">
        <v>7</v>
      </c>
      <c r="C36" s="152">
        <f>+C18-(C34)</f>
        <v>10297.640000000001</v>
      </c>
      <c r="D36" s="152">
        <f>+D18-(D34)</f>
        <v>8401.4</v>
      </c>
      <c r="E36" s="152">
        <f>+E18-(E34)</f>
        <v>6734</v>
      </c>
      <c r="F36" s="152">
        <f>+F18-(F34)</f>
        <v>0</v>
      </c>
      <c r="G36" s="304" t="s">
        <v>1906</v>
      </c>
    </row>
    <row r="37" spans="1:7" ht="41.25" customHeight="1" thickBot="1" x14ac:dyDescent="0.4">
      <c r="A37" s="303"/>
      <c r="B37" s="211" t="s">
        <v>15</v>
      </c>
      <c r="C37" s="212">
        <f>IF(C36=0,"",+C36/C18)</f>
        <v>0.43000000000000005</v>
      </c>
      <c r="D37" s="212">
        <f>IF(D36=0,"",+D36/D18)</f>
        <v>0.35</v>
      </c>
      <c r="E37" s="212">
        <f>IF(E36=0,"",+E36/E18)</f>
        <v>0.28000000000000003</v>
      </c>
      <c r="F37" s="212" t="str">
        <f>IF(F36=0,"",+F36/F18)</f>
        <v/>
      </c>
      <c r="G37" s="305"/>
    </row>
    <row r="38" spans="1:7" x14ac:dyDescent="0.35">
      <c r="A38" s="182"/>
      <c r="B38" s="182"/>
      <c r="C38" s="182"/>
      <c r="D38" s="182"/>
      <c r="E38" s="182"/>
      <c r="F38" s="182"/>
      <c r="G38" s="182"/>
    </row>
    <row r="39" spans="1:7" ht="14.6" thickBot="1" x14ac:dyDescent="0.4">
      <c r="A39" s="182"/>
      <c r="B39" s="182"/>
      <c r="C39" s="182"/>
      <c r="D39" s="182"/>
      <c r="E39" s="182"/>
      <c r="F39" s="182"/>
      <c r="G39" s="182"/>
    </row>
    <row r="40" spans="1:7" ht="18" thickBot="1" x14ac:dyDescent="0.4">
      <c r="A40" s="213" t="str">
        <f ca="1">Translations!$A$3</f>
        <v>VIH/SIDA</v>
      </c>
      <c r="B40" s="214"/>
      <c r="C40" s="214"/>
      <c r="D40" s="214"/>
      <c r="E40" s="214"/>
      <c r="F40" s="214"/>
      <c r="G40" s="176"/>
    </row>
    <row r="41" spans="1:7" ht="14.25" customHeight="1" x14ac:dyDescent="0.35">
      <c r="A41" s="215" t="str">
        <f ca="1">Translations!$A$5</f>
        <v>VIH/SIDA - Tabla de brecha programática 2 (por intervención prioritaria)</v>
      </c>
      <c r="B41" s="216"/>
      <c r="C41" s="216"/>
      <c r="D41" s="216"/>
      <c r="E41" s="217"/>
      <c r="F41" s="218"/>
      <c r="G41" s="177"/>
    </row>
    <row r="42" spans="1:7" ht="30" customHeight="1" x14ac:dyDescent="0.35">
      <c r="A42" s="114" t="str">
        <f ca="1">Translations!$A$15</f>
        <v>Módulo prioritario</v>
      </c>
      <c r="B42" s="307" t="s">
        <v>1434</v>
      </c>
      <c r="C42" s="308"/>
      <c r="D42" s="308"/>
      <c r="E42" s="308"/>
      <c r="F42" s="308"/>
      <c r="G42" s="309"/>
    </row>
    <row r="43" spans="1:7" ht="30" customHeight="1" x14ac:dyDescent="0.35">
      <c r="A43" s="114" t="str">
        <f ca="1">Translations!$A$16</f>
        <v>Indicador de cobertura seleccionado</v>
      </c>
      <c r="B43" s="310" t="str">
        <f ca="1">VLOOKUP(B42,HIVModulesIndicators,2,FALSE)</f>
        <v>Porcentaje de poblaciones clave atendidas por los programas de prevención. Paquete definido de servicios</v>
      </c>
      <c r="C43" s="311"/>
      <c r="D43" s="311"/>
      <c r="E43" s="311"/>
      <c r="F43" s="311"/>
      <c r="G43" s="312"/>
    </row>
    <row r="44" spans="1:7" ht="30" customHeight="1" x14ac:dyDescent="0.35">
      <c r="A44" s="114" t="str">
        <f ca="1">Translations!$A$17</f>
        <v>Población meta</v>
      </c>
      <c r="B44" s="313" t="s">
        <v>1448</v>
      </c>
      <c r="C44" s="314"/>
      <c r="D44" s="314"/>
      <c r="E44" s="314"/>
      <c r="F44" s="314"/>
      <c r="G44" s="315"/>
    </row>
    <row r="45" spans="1:7" x14ac:dyDescent="0.35">
      <c r="A45" s="115" t="str">
        <f ca="1">Translations!$A$18</f>
        <v xml:space="preserve">Cobertura nacional actual </v>
      </c>
      <c r="B45" s="116"/>
      <c r="C45" s="116"/>
      <c r="D45" s="116"/>
      <c r="E45" s="116"/>
      <c r="F45" s="116"/>
      <c r="G45" s="117"/>
    </row>
    <row r="46" spans="1:7" ht="33.75" customHeight="1" x14ac:dyDescent="0.35">
      <c r="A46" s="118" t="str">
        <f ca="1">Translations!$A$19</f>
        <v>Inserte los últimos resultados</v>
      </c>
      <c r="B46" s="240">
        <v>0.40060000000000001</v>
      </c>
      <c r="C46" s="119" t="str">
        <f ca="1">Translations!$A$20</f>
        <v>Año</v>
      </c>
      <c r="D46" s="204">
        <v>2017</v>
      </c>
      <c r="E46" s="120" t="str">
        <f ca="1">Translations!$A$21</f>
        <v>Fuente de datos</v>
      </c>
      <c r="F46" s="316" t="s">
        <v>1896</v>
      </c>
      <c r="G46" s="317"/>
    </row>
    <row r="47" spans="1:7" ht="104.6" customHeight="1" thickBot="1" x14ac:dyDescent="0.4">
      <c r="A47" s="205" t="str">
        <f ca="1">Translations!$A$22</f>
        <v>Comentarios</v>
      </c>
      <c r="B47" s="318" t="s">
        <v>1931</v>
      </c>
      <c r="C47" s="319"/>
      <c r="D47" s="319"/>
      <c r="E47" s="319"/>
      <c r="F47" s="319"/>
      <c r="G47" s="320"/>
    </row>
    <row r="48" spans="1:7" ht="14.6" thickBot="1" x14ac:dyDescent="0.4">
      <c r="A48" s="206"/>
      <c r="B48" s="207"/>
      <c r="C48" s="207"/>
      <c r="D48" s="207"/>
      <c r="E48" s="207"/>
      <c r="F48" s="207"/>
      <c r="G48" s="178"/>
    </row>
    <row r="49" spans="1:7" ht="45.75" customHeight="1" x14ac:dyDescent="0.35">
      <c r="A49" s="321"/>
      <c r="B49" s="322"/>
      <c r="C49" s="208" t="str">
        <f ca="1">Translations!$A$23</f>
        <v>Año 1</v>
      </c>
      <c r="D49" s="208" t="str">
        <f ca="1">Translations!$A$24</f>
        <v>Año 2</v>
      </c>
      <c r="E49" s="208" t="str">
        <f ca="1">Translations!$A$25</f>
        <v>Año 3</v>
      </c>
      <c r="F49" s="208" t="str">
        <f ca="1">Translations!$A$41</f>
        <v>Año 4
(si procede)</v>
      </c>
      <c r="G49" s="325" t="str">
        <f ca="1">Translations!$A$27</f>
        <v>Comentarios /supuestos</v>
      </c>
    </row>
    <row r="50" spans="1:7" ht="39.75" customHeight="1" x14ac:dyDescent="0.35">
      <c r="A50" s="323"/>
      <c r="B50" s="324"/>
      <c r="C50" s="209">
        <v>2019</v>
      </c>
      <c r="D50" s="209">
        <v>2020</v>
      </c>
      <c r="E50" s="209">
        <v>2021</v>
      </c>
      <c r="F50" s="209" t="str">
        <f ca="1">Translations!$A$26</f>
        <v>Inserte el año</v>
      </c>
      <c r="G50" s="326"/>
    </row>
    <row r="51" spans="1:7" ht="15" customHeight="1" x14ac:dyDescent="0.35">
      <c r="A51" s="115" t="str">
        <f ca="1">Translations!$A$28</f>
        <v>Necesidades estimadas actuales del país</v>
      </c>
      <c r="B51" s="116"/>
      <c r="C51" s="116"/>
      <c r="D51" s="116"/>
      <c r="E51" s="116"/>
      <c r="F51" s="116"/>
      <c r="G51" s="117"/>
    </row>
    <row r="52" spans="1:7" ht="77.25" customHeight="1" x14ac:dyDescent="0.35">
      <c r="A52" s="126" t="str">
        <f ca="1">Translations!$A$29</f>
        <v>A. Total de población estimada con necesidades/en riesgo</v>
      </c>
      <c r="B52" s="210" t="s">
        <v>7</v>
      </c>
      <c r="C52" s="36">
        <v>54140</v>
      </c>
      <c r="D52" s="36">
        <v>54140</v>
      </c>
      <c r="E52" s="36">
        <v>54140</v>
      </c>
      <c r="F52" s="36"/>
      <c r="G52" s="180" t="s">
        <v>1894</v>
      </c>
    </row>
    <row r="53" spans="1:7" ht="33" customHeight="1" x14ac:dyDescent="0.35">
      <c r="A53" s="302" t="str">
        <f ca="1">Translations!$A$30</f>
        <v>B. Metas del país (según el Plan Estratégico Nacional)</v>
      </c>
      <c r="B53" s="211" t="s">
        <v>7</v>
      </c>
      <c r="C53" s="36">
        <f>C52*0.65</f>
        <v>35191</v>
      </c>
      <c r="D53" s="36">
        <f>D52*0.75</f>
        <v>40605</v>
      </c>
      <c r="E53" s="36">
        <f>E52*0.85</f>
        <v>46019</v>
      </c>
      <c r="F53" s="36"/>
      <c r="G53" s="304" t="s">
        <v>1900</v>
      </c>
    </row>
    <row r="54" spans="1:7" ht="36.75" customHeight="1" x14ac:dyDescent="0.35">
      <c r="A54" s="306"/>
      <c r="B54" s="211" t="s">
        <v>15</v>
      </c>
      <c r="C54" s="212">
        <f>IF(C53=0,"",+C53/C52)</f>
        <v>0.65</v>
      </c>
      <c r="D54" s="212">
        <f t="shared" ref="D54:E54" si="2">IF(D53=0,"",+D53/D52)</f>
        <v>0.75</v>
      </c>
      <c r="E54" s="212">
        <f t="shared" si="2"/>
        <v>0.85</v>
      </c>
      <c r="F54" s="212" t="str">
        <f t="shared" ref="F54" si="3">IF(F53=0,"",+F53/F52)</f>
        <v/>
      </c>
      <c r="G54" s="305"/>
    </row>
    <row r="55" spans="1:7" ht="15" customHeight="1" x14ac:dyDescent="0.35">
      <c r="A55" s="115" t="str">
        <f ca="1">Translations!$A$31</f>
        <v>Necesidades del país ya cubiertas</v>
      </c>
      <c r="B55" s="116"/>
      <c r="C55" s="116"/>
      <c r="D55" s="116"/>
      <c r="E55" s="116"/>
      <c r="F55" s="116"/>
      <c r="G55" s="117"/>
    </row>
    <row r="56" spans="1:7" ht="30.75" customHeight="1" x14ac:dyDescent="0.35">
      <c r="A56" s="302" t="str">
        <f ca="1">Translations!$A$32</f>
        <v>C1. Necesidades del país que se van a cubrir con recursos nacionales</v>
      </c>
      <c r="B56" s="210" t="s">
        <v>7</v>
      </c>
      <c r="C56" s="36">
        <v>1895</v>
      </c>
      <c r="D56" s="36">
        <v>3037</v>
      </c>
      <c r="E56" s="36">
        <v>3589</v>
      </c>
      <c r="F56" s="36"/>
      <c r="G56" s="304" t="s">
        <v>1933</v>
      </c>
    </row>
    <row r="57" spans="1:7" ht="86.25" customHeight="1" x14ac:dyDescent="0.35">
      <c r="A57" s="306"/>
      <c r="B57" s="210" t="s">
        <v>15</v>
      </c>
      <c r="C57" s="212">
        <f>IF(C56=0,"",+C56/C52)</f>
        <v>3.5001847063169562E-2</v>
      </c>
      <c r="D57" s="212">
        <f t="shared" ref="D57:E57" si="4">IF(D56=0,"",+D56/D52)</f>
        <v>5.6095308459549319E-2</v>
      </c>
      <c r="E57" s="212">
        <f t="shared" si="4"/>
        <v>6.6291097155522713E-2</v>
      </c>
      <c r="F57" s="212" t="str">
        <f t="shared" ref="F57" si="5">IF(F56=0,"",+F56/F52)</f>
        <v/>
      </c>
      <c r="G57" s="305"/>
    </row>
    <row r="58" spans="1:7" ht="78.75" customHeight="1" x14ac:dyDescent="0.35">
      <c r="A58" s="302" t="str">
        <f ca="1">Translations!$A$33</f>
        <v xml:space="preserve">C2. Necesidades del país que se van a cubrir con recursos externos </v>
      </c>
      <c r="B58" s="211" t="s">
        <v>7</v>
      </c>
      <c r="C58" s="36">
        <v>2166</v>
      </c>
      <c r="D58" s="36">
        <v>3037</v>
      </c>
      <c r="E58" s="36">
        <v>3313</v>
      </c>
      <c r="F58" s="36"/>
      <c r="G58" s="181" t="s">
        <v>1909</v>
      </c>
    </row>
    <row r="59" spans="1:7" ht="51.75" customHeight="1" x14ac:dyDescent="0.35">
      <c r="A59" s="306"/>
      <c r="B59" s="211" t="s">
        <v>15</v>
      </c>
      <c r="C59" s="212">
        <f>IF(C58=0,"",+C58/C52)</f>
        <v>4.0007388252678244E-2</v>
      </c>
      <c r="D59" s="212">
        <f>IF(D58=0,"",+D58/D52)</f>
        <v>5.6095308459549319E-2</v>
      </c>
      <c r="E59" s="212">
        <f>IF(E58=0,"",+E58/E52)</f>
        <v>6.1193202807536019E-2</v>
      </c>
      <c r="F59" s="212" t="str">
        <f>IF(F58=0,"",+F58/F52)</f>
        <v/>
      </c>
      <c r="G59" s="181"/>
    </row>
    <row r="60" spans="1:7" ht="30.75" customHeight="1" x14ac:dyDescent="0.35">
      <c r="A60" s="302" t="str">
        <f ca="1">Translations!$A$34</f>
        <v>C. Necesidades totales del país ya cubiertas</v>
      </c>
      <c r="B60" s="211" t="s">
        <v>7</v>
      </c>
      <c r="C60" s="188">
        <f>+C56+C58</f>
        <v>4061</v>
      </c>
      <c r="D60" s="188">
        <f>+D56+D58</f>
        <v>6074</v>
      </c>
      <c r="E60" s="188">
        <f>+E56+E58</f>
        <v>6902</v>
      </c>
      <c r="F60" s="188">
        <f>+F56+F58</f>
        <v>0</v>
      </c>
      <c r="G60" s="181"/>
    </row>
    <row r="61" spans="1:7" ht="30.75" customHeight="1" x14ac:dyDescent="0.35">
      <c r="A61" s="306"/>
      <c r="B61" s="211" t="s">
        <v>15</v>
      </c>
      <c r="C61" s="212">
        <f>IF(C60=0,"",+C60/C52)</f>
        <v>7.50092353158478E-2</v>
      </c>
      <c r="D61" s="212">
        <f>IF(D60=0,"",+D60/D52)</f>
        <v>0.11219061691909864</v>
      </c>
      <c r="E61" s="212">
        <f>IF(E60=0,"",+E60/E52)</f>
        <v>0.12748429996305874</v>
      </c>
      <c r="F61" s="212" t="str">
        <f>IF(F60=0,"",+F60/F52)</f>
        <v/>
      </c>
      <c r="G61" s="181"/>
    </row>
    <row r="62" spans="1:7" x14ac:dyDescent="0.35">
      <c r="A62" s="115" t="str">
        <f ca="1">Translations!$A$35</f>
        <v>Brecha programática</v>
      </c>
      <c r="B62" s="116"/>
      <c r="C62" s="116"/>
      <c r="D62" s="116"/>
      <c r="E62" s="116"/>
      <c r="F62" s="116"/>
      <c r="G62" s="117"/>
    </row>
    <row r="63" spans="1:7" ht="42" customHeight="1" x14ac:dyDescent="0.35">
      <c r="A63" s="302" t="str">
        <f ca="1">Translations!$A$36</f>
        <v>D. Déficit anual previsto para cubrir la necesidad: 
A - C</v>
      </c>
      <c r="B63" s="210" t="s">
        <v>7</v>
      </c>
      <c r="C63" s="152">
        <f>+C52-(C60)</f>
        <v>50079</v>
      </c>
      <c r="D63" s="152">
        <f>+D52-(D60)</f>
        <v>48066</v>
      </c>
      <c r="E63" s="152">
        <f>+E52-(E60)</f>
        <v>47238</v>
      </c>
      <c r="F63" s="152">
        <f>+F52-(F60)</f>
        <v>0</v>
      </c>
      <c r="G63" s="304"/>
    </row>
    <row r="64" spans="1:7" ht="42" customHeight="1" x14ac:dyDescent="0.35">
      <c r="A64" s="306"/>
      <c r="B64" s="210" t="s">
        <v>15</v>
      </c>
      <c r="C64" s="212">
        <f>IF(C63=0,"",+C63/C52)</f>
        <v>0.9249907646841522</v>
      </c>
      <c r="D64" s="212">
        <f>IF(D63=0,"",+D63/D52)</f>
        <v>0.8878093830809014</v>
      </c>
      <c r="E64" s="212">
        <f>IF(E63=0,"",+E63/E52)</f>
        <v>0.87251570003694123</v>
      </c>
      <c r="F64" s="212" t="str">
        <f>IF(F63=0,"",+F63/F52)</f>
        <v/>
      </c>
      <c r="G64" s="305"/>
    </row>
    <row r="65" spans="1:7" ht="15" customHeight="1" x14ac:dyDescent="0.35">
      <c r="A65" s="115" t="str">
        <f ca="1">Translations!$A$37</f>
        <v xml:space="preserve">Necesidades del país cubiertas por el monto asignado </v>
      </c>
      <c r="B65" s="116"/>
      <c r="C65" s="116"/>
      <c r="D65" s="116"/>
      <c r="E65" s="116"/>
      <c r="F65" s="116"/>
      <c r="G65" s="117"/>
    </row>
    <row r="66" spans="1:7" ht="42" customHeight="1" x14ac:dyDescent="0.35">
      <c r="A66" s="302" t="str">
        <f ca="1">Translations!$A$38</f>
        <v xml:space="preserve">E. Metas que se van a financiar con el monto asignado </v>
      </c>
      <c r="B66" s="211" t="s">
        <v>7</v>
      </c>
      <c r="C66" s="36">
        <v>23010</v>
      </c>
      <c r="D66" s="36">
        <v>21537</v>
      </c>
      <c r="E66" s="36">
        <v>20709</v>
      </c>
      <c r="F66" s="36"/>
      <c r="G66" s="304" t="s">
        <v>1897</v>
      </c>
    </row>
    <row r="67" spans="1:7" ht="167.25" customHeight="1" x14ac:dyDescent="0.35">
      <c r="A67" s="306"/>
      <c r="B67" s="211" t="s">
        <v>15</v>
      </c>
      <c r="C67" s="212">
        <f>IF(C66=0,"",+C66/C52)</f>
        <v>0.42500923531584778</v>
      </c>
      <c r="D67" s="212">
        <f>IF(D66=0,"",+D66/D52)</f>
        <v>0.39780199482822315</v>
      </c>
      <c r="E67" s="212">
        <f>IF(E66=0,"",+E66/E52)</f>
        <v>0.38250831178426303</v>
      </c>
      <c r="F67" s="212" t="str">
        <f>IF(F66=0,"",+F66/F52)</f>
        <v/>
      </c>
      <c r="G67" s="305"/>
    </row>
    <row r="68" spans="1:7" ht="42" customHeight="1" x14ac:dyDescent="0.35">
      <c r="A68" s="302" t="str">
        <f ca="1">Translations!$A$39</f>
        <v xml:space="preserve">F. Cobertura total realizada con el monto asignado y otros recursos: E + C </v>
      </c>
      <c r="B68" s="211" t="s">
        <v>7</v>
      </c>
      <c r="C68" s="152">
        <f>+C66+C60</f>
        <v>27071</v>
      </c>
      <c r="D68" s="152">
        <f>+D66+D60</f>
        <v>27611</v>
      </c>
      <c r="E68" s="152">
        <f>+E66+E60</f>
        <v>27611</v>
      </c>
      <c r="F68" s="152">
        <f>+F66+F60</f>
        <v>0</v>
      </c>
      <c r="G68" s="304"/>
    </row>
    <row r="69" spans="1:7" ht="42" customHeight="1" x14ac:dyDescent="0.35">
      <c r="A69" s="306"/>
      <c r="B69" s="211" t="s">
        <v>15</v>
      </c>
      <c r="C69" s="212">
        <f>IF(C68=0,"",+C68/C52)</f>
        <v>0.50001847063169558</v>
      </c>
      <c r="D69" s="212">
        <f>IF(D68=0,"",+D68/D52)</f>
        <v>0.5099926117473218</v>
      </c>
      <c r="E69" s="212">
        <f>IF(E68=0,"",+E68/E52)</f>
        <v>0.5099926117473218</v>
      </c>
      <c r="F69" s="212" t="str">
        <f>IF(F68=0,"",+F68/F52)</f>
        <v/>
      </c>
      <c r="G69" s="305"/>
    </row>
    <row r="70" spans="1:7" ht="42" customHeight="1" x14ac:dyDescent="0.35">
      <c r="A70" s="302" t="str">
        <f ca="1">Translations!$A$40</f>
        <v xml:space="preserve">G. Déficit restante: A - F </v>
      </c>
      <c r="B70" s="211" t="s">
        <v>7</v>
      </c>
      <c r="C70" s="152">
        <f>+C52-(C68)</f>
        <v>27069</v>
      </c>
      <c r="D70" s="152">
        <f>+D52-(D68)</f>
        <v>26529</v>
      </c>
      <c r="E70" s="152">
        <f>+E52-(E68)</f>
        <v>26529</v>
      </c>
      <c r="F70" s="152">
        <f>+F52-(F68)</f>
        <v>0</v>
      </c>
      <c r="G70" s="304" t="s">
        <v>1901</v>
      </c>
    </row>
    <row r="71" spans="1:7" ht="42" customHeight="1" thickBot="1" x14ac:dyDescent="0.4">
      <c r="A71" s="303"/>
      <c r="B71" s="211" t="s">
        <v>15</v>
      </c>
      <c r="C71" s="212">
        <f>IF(C70=0,"",+C70/C52)</f>
        <v>0.49998152936830442</v>
      </c>
      <c r="D71" s="212">
        <f>IF(D70=0,"",+D70/D52)</f>
        <v>0.49000738825267826</v>
      </c>
      <c r="E71" s="212">
        <f>IF(E70=0,"",+E70/E52)</f>
        <v>0.49000738825267826</v>
      </c>
      <c r="F71" s="212" t="str">
        <f>IF(F70=0,"",+F70/F52)</f>
        <v/>
      </c>
      <c r="G71" s="305"/>
    </row>
    <row r="72" spans="1:7" x14ac:dyDescent="0.35">
      <c r="A72" s="182"/>
      <c r="B72" s="182"/>
      <c r="C72" s="182"/>
      <c r="D72" s="182"/>
      <c r="E72" s="182"/>
      <c r="F72" s="182"/>
      <c r="G72" s="182"/>
    </row>
    <row r="73" spans="1:7" ht="14.6" thickBot="1" x14ac:dyDescent="0.4">
      <c r="A73" s="182"/>
      <c r="B73" s="182"/>
      <c r="C73" s="182"/>
      <c r="D73" s="182"/>
      <c r="E73" s="182"/>
      <c r="F73" s="182"/>
      <c r="G73" s="182"/>
    </row>
    <row r="74" spans="1:7" ht="18" thickBot="1" x14ac:dyDescent="0.4">
      <c r="A74" s="213" t="str">
        <f ca="1">Translations!$A$3</f>
        <v>VIH/SIDA</v>
      </c>
      <c r="B74" s="214"/>
      <c r="C74" s="214"/>
      <c r="D74" s="214"/>
      <c r="E74" s="214"/>
      <c r="F74" s="214"/>
      <c r="G74" s="176"/>
    </row>
    <row r="75" spans="1:7" ht="14.25" customHeight="1" x14ac:dyDescent="0.35">
      <c r="A75" s="215" t="str">
        <f ca="1">Translations!$A$6</f>
        <v>VIH/SIDA - Tabla de brecha programática 3 (por intervención prioritaria)</v>
      </c>
      <c r="B75" s="216"/>
      <c r="C75" s="216"/>
      <c r="D75" s="216"/>
      <c r="E75" s="217"/>
      <c r="F75" s="218"/>
      <c r="G75" s="177"/>
    </row>
    <row r="76" spans="1:7" ht="30" customHeight="1" x14ac:dyDescent="0.35">
      <c r="A76" s="114" t="str">
        <f ca="1">Translations!$A$15</f>
        <v>Módulo prioritario</v>
      </c>
      <c r="B76" s="307" t="s">
        <v>1454</v>
      </c>
      <c r="C76" s="308"/>
      <c r="D76" s="308"/>
      <c r="E76" s="308"/>
      <c r="F76" s="308"/>
      <c r="G76" s="309"/>
    </row>
    <row r="77" spans="1:7" ht="30" customHeight="1" x14ac:dyDescent="0.35">
      <c r="A77" s="114" t="str">
        <f ca="1">Translations!$A$16</f>
        <v>Indicador de cobertura seleccionado</v>
      </c>
      <c r="B77" s="310" t="str">
        <f ca="1">VLOOKUP(B76,HIVModulesIndicators,2,FALSE)</f>
        <v>Porcentaje de la población clave que se ha sometido a pruebas del VIH durante el período de informe y conocen los resultados</v>
      </c>
      <c r="C77" s="311"/>
      <c r="D77" s="311"/>
      <c r="E77" s="311"/>
      <c r="F77" s="311"/>
      <c r="G77" s="312"/>
    </row>
    <row r="78" spans="1:7" ht="30" customHeight="1" x14ac:dyDescent="0.35">
      <c r="A78" s="114" t="str">
        <f ca="1">Translations!$A$17</f>
        <v>Población meta</v>
      </c>
      <c r="B78" s="313" t="s">
        <v>1448</v>
      </c>
      <c r="C78" s="314"/>
      <c r="D78" s="314"/>
      <c r="E78" s="314"/>
      <c r="F78" s="314"/>
      <c r="G78" s="315"/>
    </row>
    <row r="79" spans="1:7" x14ac:dyDescent="0.35">
      <c r="A79" s="115" t="str">
        <f ca="1">Translations!$A$18</f>
        <v xml:space="preserve">Cobertura nacional actual </v>
      </c>
      <c r="B79" s="116"/>
      <c r="C79" s="116"/>
      <c r="D79" s="116"/>
      <c r="E79" s="116"/>
      <c r="F79" s="116"/>
      <c r="G79" s="117"/>
    </row>
    <row r="80" spans="1:7" ht="31.95" customHeight="1" x14ac:dyDescent="0.35">
      <c r="A80" s="118" t="str">
        <f ca="1">Translations!$A$19</f>
        <v>Inserte los últimos resultados</v>
      </c>
      <c r="B80" s="241">
        <v>0.29299999999999998</v>
      </c>
      <c r="C80" s="119" t="str">
        <f ca="1">Translations!$A$20</f>
        <v>Año</v>
      </c>
      <c r="D80" s="204">
        <v>2017</v>
      </c>
      <c r="E80" s="120" t="str">
        <f ca="1">Translations!$A$21</f>
        <v>Fuente de datos</v>
      </c>
      <c r="F80" s="316" t="s">
        <v>1892</v>
      </c>
      <c r="G80" s="317"/>
    </row>
    <row r="81" spans="1:7" ht="76.5" customHeight="1" thickBot="1" x14ac:dyDescent="0.4">
      <c r="A81" s="205" t="str">
        <f ca="1">Translations!$A$22</f>
        <v>Comentarios</v>
      </c>
      <c r="B81" s="318" t="s">
        <v>1902</v>
      </c>
      <c r="C81" s="319"/>
      <c r="D81" s="319"/>
      <c r="E81" s="319"/>
      <c r="F81" s="319"/>
      <c r="G81" s="320"/>
    </row>
    <row r="82" spans="1:7" ht="14.6" thickBot="1" x14ac:dyDescent="0.4">
      <c r="A82" s="206"/>
      <c r="B82" s="207"/>
      <c r="C82" s="207"/>
      <c r="D82" s="207"/>
      <c r="E82" s="207"/>
      <c r="F82" s="207"/>
      <c r="G82" s="178"/>
    </row>
    <row r="83" spans="1:7" ht="48" customHeight="1" x14ac:dyDescent="0.35">
      <c r="A83" s="321"/>
      <c r="B83" s="322"/>
      <c r="C83" s="208" t="str">
        <f ca="1">Translations!$A$23</f>
        <v>Año 1</v>
      </c>
      <c r="D83" s="208" t="str">
        <f ca="1">Translations!$A$24</f>
        <v>Año 2</v>
      </c>
      <c r="E83" s="208" t="str">
        <f ca="1">Translations!$A$25</f>
        <v>Año 3</v>
      </c>
      <c r="F83" s="208" t="str">
        <f ca="1">Translations!$A$41</f>
        <v>Año 4
(si procede)</v>
      </c>
      <c r="G83" s="325" t="str">
        <f ca="1">Translations!$A$27</f>
        <v>Comentarios /supuestos</v>
      </c>
    </row>
    <row r="84" spans="1:7" ht="39" customHeight="1" x14ac:dyDescent="0.35">
      <c r="A84" s="323"/>
      <c r="B84" s="324"/>
      <c r="C84" s="209">
        <v>2019</v>
      </c>
      <c r="D84" s="209">
        <v>2020</v>
      </c>
      <c r="E84" s="209">
        <v>2021</v>
      </c>
      <c r="F84" s="209" t="str">
        <f ca="1">Translations!$A$26</f>
        <v>Inserte el año</v>
      </c>
      <c r="G84" s="326"/>
    </row>
    <row r="85" spans="1:7" ht="15" customHeight="1" x14ac:dyDescent="0.35">
      <c r="A85" s="115" t="str">
        <f ca="1">Translations!$A$28</f>
        <v>Necesidades estimadas actuales del país</v>
      </c>
      <c r="B85" s="116"/>
      <c r="C85" s="116"/>
      <c r="D85" s="116"/>
      <c r="E85" s="116"/>
      <c r="F85" s="116"/>
      <c r="G85" s="117"/>
    </row>
    <row r="86" spans="1:7" ht="85.5" customHeight="1" x14ac:dyDescent="0.35">
      <c r="A86" s="126" t="str">
        <f ca="1">Translations!$A$29</f>
        <v>A. Total de población estimada con necesidades/en riesgo</v>
      </c>
      <c r="B86" s="210" t="s">
        <v>7</v>
      </c>
      <c r="C86" s="36">
        <v>54140</v>
      </c>
      <c r="D86" s="36">
        <v>54140</v>
      </c>
      <c r="E86" s="36">
        <v>54140</v>
      </c>
      <c r="F86" s="36"/>
      <c r="G86" s="180" t="s">
        <v>1903</v>
      </c>
    </row>
    <row r="87" spans="1:7" ht="42" customHeight="1" x14ac:dyDescent="0.35">
      <c r="A87" s="302" t="str">
        <f ca="1">Translations!$A$30</f>
        <v>B. Metas del país (según el Plan Estratégico Nacional)</v>
      </c>
      <c r="B87" s="211" t="s">
        <v>7</v>
      </c>
      <c r="C87" s="36">
        <f>C86*0.65</f>
        <v>35191</v>
      </c>
      <c r="D87" s="36">
        <f>D86*0.75</f>
        <v>40605</v>
      </c>
      <c r="E87" s="36">
        <f>E86*0.85</f>
        <v>46019</v>
      </c>
      <c r="F87" s="36"/>
      <c r="G87" s="304" t="s">
        <v>1904</v>
      </c>
    </row>
    <row r="88" spans="1:7" ht="42" customHeight="1" x14ac:dyDescent="0.35">
      <c r="A88" s="306"/>
      <c r="B88" s="211" t="s">
        <v>15</v>
      </c>
      <c r="C88" s="212">
        <f>IF(C87=0,"",+C87/C86)</f>
        <v>0.65</v>
      </c>
      <c r="D88" s="212">
        <f t="shared" ref="D88:E88" si="6">IF(D87=0,"",+D87/D86)</f>
        <v>0.75</v>
      </c>
      <c r="E88" s="212">
        <f t="shared" si="6"/>
        <v>0.85</v>
      </c>
      <c r="F88" s="212" t="str">
        <f t="shared" ref="F88" si="7">IF(F87=0,"",+F87/F86)</f>
        <v/>
      </c>
      <c r="G88" s="305"/>
    </row>
    <row r="89" spans="1:7" x14ac:dyDescent="0.35">
      <c r="A89" s="115" t="str">
        <f ca="1">Translations!$A$31</f>
        <v>Necesidades del país ya cubiertas</v>
      </c>
      <c r="B89" s="173"/>
      <c r="C89" s="173"/>
      <c r="D89" s="173"/>
      <c r="E89" s="173"/>
      <c r="F89" s="173"/>
      <c r="G89" s="179"/>
    </row>
    <row r="90" spans="1:7" ht="42" customHeight="1" x14ac:dyDescent="0.35">
      <c r="A90" s="302" t="str">
        <f ca="1">Translations!$A$32</f>
        <v>C1. Necesidades del país que se van a cubrir con recursos nacionales</v>
      </c>
      <c r="B90" s="210" t="s">
        <v>7</v>
      </c>
      <c r="C90" s="36">
        <v>1516</v>
      </c>
      <c r="D90" s="36">
        <v>3092</v>
      </c>
      <c r="E90" s="36">
        <v>3534</v>
      </c>
      <c r="F90" s="36"/>
      <c r="G90" s="304" t="s">
        <v>1941</v>
      </c>
    </row>
    <row r="91" spans="1:7" ht="76.5" customHeight="1" x14ac:dyDescent="0.35">
      <c r="A91" s="306"/>
      <c r="B91" s="210" t="s">
        <v>15</v>
      </c>
      <c r="C91" s="212">
        <f>IF(C90=0,"",+C90/C86)</f>
        <v>2.800147765053565E-2</v>
      </c>
      <c r="D91" s="212">
        <f t="shared" ref="D91:E91" si="8">IF(D90=0,"",+D90/D86)</f>
        <v>5.7111193202807539E-2</v>
      </c>
      <c r="E91" s="212">
        <f t="shared" si="8"/>
        <v>6.5275212412264499E-2</v>
      </c>
      <c r="F91" s="212" t="str">
        <f t="shared" ref="F91" si="9">IF(F90=0,"",+F90/F86)</f>
        <v/>
      </c>
      <c r="G91" s="305"/>
    </row>
    <row r="92" spans="1:7" ht="71.25" customHeight="1" x14ac:dyDescent="0.35">
      <c r="A92" s="302" t="str">
        <f ca="1">Translations!$A$33</f>
        <v xml:space="preserve">C2. Necesidades del país que se van a cubrir con recursos externos </v>
      </c>
      <c r="B92" s="211" t="s">
        <v>7</v>
      </c>
      <c r="C92" s="36">
        <v>1732</v>
      </c>
      <c r="D92" s="36">
        <v>1767</v>
      </c>
      <c r="E92" s="36">
        <v>1988</v>
      </c>
      <c r="F92" s="36"/>
      <c r="G92" s="181" t="s">
        <v>1908</v>
      </c>
    </row>
    <row r="93" spans="1:7" ht="51.75" customHeight="1" x14ac:dyDescent="0.35">
      <c r="A93" s="306"/>
      <c r="B93" s="211" t="s">
        <v>15</v>
      </c>
      <c r="C93" s="212">
        <f>IF(C92=0,"",+C92/C86)</f>
        <v>3.1991134096786111E-2</v>
      </c>
      <c r="D93" s="212">
        <f>IF(D92=0,"",+D92/D86)</f>
        <v>3.263760620613225E-2</v>
      </c>
      <c r="E93" s="212">
        <f>IF(E92=0,"",+E92/E86)</f>
        <v>3.671961581086073E-2</v>
      </c>
      <c r="F93" s="212" t="str">
        <f>IF(F92=0,"",+F92/F86)</f>
        <v/>
      </c>
      <c r="G93" s="181"/>
    </row>
    <row r="94" spans="1:7" ht="42" customHeight="1" x14ac:dyDescent="0.35">
      <c r="A94" s="302" t="str">
        <f ca="1">Translations!$A$34</f>
        <v>C. Necesidades totales del país ya cubiertas</v>
      </c>
      <c r="B94" s="211" t="s">
        <v>7</v>
      </c>
      <c r="C94" s="188">
        <f>+C90+C92</f>
        <v>3248</v>
      </c>
      <c r="D94" s="188">
        <f>+D90+D92</f>
        <v>4859</v>
      </c>
      <c r="E94" s="188">
        <f>+E90+E92</f>
        <v>5522</v>
      </c>
      <c r="F94" s="188">
        <f>+F90+F92</f>
        <v>0</v>
      </c>
      <c r="G94" s="181"/>
    </row>
    <row r="95" spans="1:7" ht="42" customHeight="1" x14ac:dyDescent="0.35">
      <c r="A95" s="306"/>
      <c r="B95" s="211" t="s">
        <v>15</v>
      </c>
      <c r="C95" s="212">
        <f>IF(C94=0,"",+C94/C86)</f>
        <v>5.9992611747321761E-2</v>
      </c>
      <c r="D95" s="212">
        <f>IF(D94=0,"",+D94/D86)</f>
        <v>8.9748799408939789E-2</v>
      </c>
      <c r="E95" s="212">
        <f>IF(E94=0,"",+E94/E86)</f>
        <v>0.10199482822312524</v>
      </c>
      <c r="F95" s="212" t="str">
        <f>IF(F94=0,"",+F94/F86)</f>
        <v/>
      </c>
      <c r="G95" s="181"/>
    </row>
    <row r="96" spans="1:7" x14ac:dyDescent="0.35">
      <c r="A96" s="115" t="str">
        <f ca="1">Translations!$A$35</f>
        <v>Brecha programática</v>
      </c>
      <c r="B96" s="116"/>
      <c r="C96" s="116"/>
      <c r="D96" s="116"/>
      <c r="E96" s="116"/>
      <c r="F96" s="116"/>
      <c r="G96" s="117"/>
    </row>
    <row r="97" spans="1:7" ht="42" customHeight="1" x14ac:dyDescent="0.35">
      <c r="A97" s="302" t="str">
        <f ca="1">Translations!$A$36</f>
        <v>D. Déficit anual previsto para cubrir la necesidad: 
A - C</v>
      </c>
      <c r="B97" s="210" t="s">
        <v>7</v>
      </c>
      <c r="C97" s="152">
        <f>+C86-(C94)</f>
        <v>50892</v>
      </c>
      <c r="D97" s="152">
        <f>+D86-(D94)</f>
        <v>49281</v>
      </c>
      <c r="E97" s="152">
        <f>+E86-(E94)</f>
        <v>48618</v>
      </c>
      <c r="F97" s="152">
        <f>+F86-(F94)</f>
        <v>0</v>
      </c>
      <c r="G97" s="304"/>
    </row>
    <row r="98" spans="1:7" ht="42" customHeight="1" x14ac:dyDescent="0.35">
      <c r="A98" s="306"/>
      <c r="B98" s="210" t="s">
        <v>15</v>
      </c>
      <c r="C98" s="212">
        <f>IF(C97=0,"",+C97/C86)</f>
        <v>0.94000738825267827</v>
      </c>
      <c r="D98" s="212">
        <f>IF(D97=0,"",+D97/D86)</f>
        <v>0.91025120059106024</v>
      </c>
      <c r="E98" s="212">
        <f>IF(E97=0,"",+E97/E86)</f>
        <v>0.89800517177687478</v>
      </c>
      <c r="F98" s="212" t="str">
        <f>IF(F97=0,"",+F97/F86)</f>
        <v/>
      </c>
      <c r="G98" s="305"/>
    </row>
    <row r="99" spans="1:7" ht="15" customHeight="1" x14ac:dyDescent="0.35">
      <c r="A99" s="115" t="str">
        <f ca="1">Translations!$A$37</f>
        <v xml:space="preserve">Necesidades del país cubiertas por el monto asignado </v>
      </c>
      <c r="B99" s="116"/>
      <c r="C99" s="116"/>
      <c r="D99" s="116"/>
      <c r="E99" s="116"/>
      <c r="F99" s="116"/>
      <c r="G99" s="117"/>
    </row>
    <row r="100" spans="1:7" ht="42" customHeight="1" x14ac:dyDescent="0.35">
      <c r="A100" s="302" t="str">
        <f ca="1">Translations!$A$38</f>
        <v xml:space="preserve">E. Metas que se van a financiar con el monto asignado </v>
      </c>
      <c r="B100" s="211" t="s">
        <v>7</v>
      </c>
      <c r="C100" s="36">
        <v>18408</v>
      </c>
      <c r="D100" s="36">
        <v>17230</v>
      </c>
      <c r="E100" s="36">
        <v>16567</v>
      </c>
      <c r="F100" s="36"/>
      <c r="G100" s="304" t="s">
        <v>1939</v>
      </c>
    </row>
    <row r="101" spans="1:7" ht="141.75" customHeight="1" x14ac:dyDescent="0.35">
      <c r="A101" s="306"/>
      <c r="B101" s="211" t="s">
        <v>15</v>
      </c>
      <c r="C101" s="212">
        <f>IF(C100=0,"",+C100/C86)</f>
        <v>0.34000738825267823</v>
      </c>
      <c r="D101" s="212">
        <f>IF(D100=0,"",+D100/D86)</f>
        <v>0.31824898411525676</v>
      </c>
      <c r="E101" s="212">
        <f>IF(E100=0,"",+E100/E86)</f>
        <v>0.3060029553010713</v>
      </c>
      <c r="F101" s="212" t="str">
        <f>IF(F100=0,"",+F100/F86)</f>
        <v/>
      </c>
      <c r="G101" s="305"/>
    </row>
    <row r="102" spans="1:7" ht="42" customHeight="1" x14ac:dyDescent="0.35">
      <c r="A102" s="302" t="str">
        <f ca="1">Translations!$A$39</f>
        <v xml:space="preserve">F. Cobertura total realizada con el monto asignado y otros recursos: E + C </v>
      </c>
      <c r="B102" s="211" t="s">
        <v>7</v>
      </c>
      <c r="C102" s="152">
        <f>+C100+C94</f>
        <v>21656</v>
      </c>
      <c r="D102" s="152">
        <f>+D100+D94</f>
        <v>22089</v>
      </c>
      <c r="E102" s="152">
        <f>+E100+E94</f>
        <v>22089</v>
      </c>
      <c r="F102" s="152">
        <f>+F100+F94</f>
        <v>0</v>
      </c>
      <c r="G102" s="304"/>
    </row>
    <row r="103" spans="1:7" ht="42" customHeight="1" x14ac:dyDescent="0.35">
      <c r="A103" s="306"/>
      <c r="B103" s="211" t="s">
        <v>15</v>
      </c>
      <c r="C103" s="212">
        <f>IF(C102=0,"",+C102/C86)</f>
        <v>0.4</v>
      </c>
      <c r="D103" s="212">
        <f>IF(D102=0,"",+D102/D86)</f>
        <v>0.40799778352419652</v>
      </c>
      <c r="E103" s="212">
        <f>IF(E102=0,"",+E102/E86)</f>
        <v>0.40799778352419652</v>
      </c>
      <c r="F103" s="212" t="str">
        <f>IF(F102=0,"",+F102/F86)</f>
        <v/>
      </c>
      <c r="G103" s="305"/>
    </row>
    <row r="104" spans="1:7" ht="42" customHeight="1" x14ac:dyDescent="0.35">
      <c r="A104" s="302" t="str">
        <f ca="1">Translations!$A$40</f>
        <v xml:space="preserve">G. Déficit restante: A - F </v>
      </c>
      <c r="B104" s="211" t="s">
        <v>7</v>
      </c>
      <c r="C104" s="152">
        <f>+C86-(C102)</f>
        <v>32484</v>
      </c>
      <c r="D104" s="152">
        <f>+D86-(D102)</f>
        <v>32051</v>
      </c>
      <c r="E104" s="152">
        <f>+E86-(E102)</f>
        <v>32051</v>
      </c>
      <c r="F104" s="152">
        <f>+F86-(F102)</f>
        <v>0</v>
      </c>
      <c r="G104" s="304" t="s">
        <v>1940</v>
      </c>
    </row>
    <row r="105" spans="1:7" ht="42" customHeight="1" thickBot="1" x14ac:dyDescent="0.4">
      <c r="A105" s="303"/>
      <c r="B105" s="211" t="s">
        <v>15</v>
      </c>
      <c r="C105" s="212">
        <f>IF(C104=0,"",+C104/C86)</f>
        <v>0.6</v>
      </c>
      <c r="D105" s="212">
        <f>IF(D104=0,"",+D104/D86)</f>
        <v>0.59200221647580342</v>
      </c>
      <c r="E105" s="212">
        <f>IF(E104=0,"",+E104/E86)</f>
        <v>0.59200221647580342</v>
      </c>
      <c r="F105" s="212" t="str">
        <f>IF(F104=0,"",+F104/F86)</f>
        <v/>
      </c>
      <c r="G105" s="305"/>
    </row>
    <row r="106" spans="1:7" x14ac:dyDescent="0.35">
      <c r="A106" s="219"/>
      <c r="B106" s="195"/>
      <c r="C106" s="195"/>
      <c r="D106" s="195"/>
      <c r="E106" s="195"/>
      <c r="F106" s="195"/>
      <c r="G106" s="183"/>
    </row>
    <row r="107" spans="1:7" ht="14.6" thickBot="1" x14ac:dyDescent="0.4">
      <c r="A107" s="219"/>
      <c r="B107" s="195"/>
      <c r="C107" s="195"/>
      <c r="D107" s="195"/>
      <c r="E107" s="195"/>
      <c r="F107" s="195"/>
      <c r="G107" s="183"/>
    </row>
    <row r="108" spans="1:7" ht="18" thickBot="1" x14ac:dyDescent="0.4">
      <c r="A108" s="213" t="str">
        <f ca="1">Translations!$A$3</f>
        <v>VIH/SIDA</v>
      </c>
      <c r="B108" s="214"/>
      <c r="C108" s="214"/>
      <c r="D108" s="214"/>
      <c r="E108" s="214"/>
      <c r="F108" s="214"/>
      <c r="G108" s="176"/>
    </row>
    <row r="109" spans="1:7" ht="14.25" customHeight="1" x14ac:dyDescent="0.35">
      <c r="A109" s="215" t="str">
        <f ca="1">Translations!$A$7</f>
        <v>VIH/SIDA - Tabla de brecha programática 4 (por intervención prioritaria)</v>
      </c>
      <c r="B109" s="216"/>
      <c r="C109" s="216"/>
      <c r="D109" s="216"/>
      <c r="E109" s="217"/>
      <c r="F109" s="218"/>
      <c r="G109" s="177"/>
    </row>
    <row r="110" spans="1:7" ht="30" customHeight="1" x14ac:dyDescent="0.35">
      <c r="A110" s="114" t="str">
        <f ca="1">Translations!$A$15</f>
        <v>Módulo prioritario</v>
      </c>
      <c r="B110" s="307" t="s">
        <v>1434</v>
      </c>
      <c r="C110" s="308"/>
      <c r="D110" s="308"/>
      <c r="E110" s="308"/>
      <c r="F110" s="308"/>
      <c r="G110" s="309"/>
    </row>
    <row r="111" spans="1:7" ht="30" customHeight="1" x14ac:dyDescent="0.35">
      <c r="A111" s="114" t="str">
        <f ca="1">Translations!$A$16</f>
        <v>Indicador de cobertura seleccionado</v>
      </c>
      <c r="B111" s="310" t="str">
        <f ca="1">VLOOKUP(B110,HIVModulesIndicators,2,FALSE)</f>
        <v>Porcentaje de poblaciones clave atendidas por los programas de prevención. Paquete definido de servicios</v>
      </c>
      <c r="C111" s="311"/>
      <c r="D111" s="311"/>
      <c r="E111" s="311"/>
      <c r="F111" s="311"/>
      <c r="G111" s="312"/>
    </row>
    <row r="112" spans="1:7" ht="30" customHeight="1" x14ac:dyDescent="0.35">
      <c r="A112" s="114" t="str">
        <f ca="1">Translations!$A$17</f>
        <v>Población meta</v>
      </c>
      <c r="B112" s="313" t="s">
        <v>1450</v>
      </c>
      <c r="C112" s="314"/>
      <c r="D112" s="314"/>
      <c r="E112" s="314"/>
      <c r="F112" s="314"/>
      <c r="G112" s="315"/>
    </row>
    <row r="113" spans="1:7" x14ac:dyDescent="0.35">
      <c r="A113" s="115" t="str">
        <f ca="1">Translations!$A$18</f>
        <v xml:space="preserve">Cobertura nacional actual </v>
      </c>
      <c r="B113" s="116"/>
      <c r="C113" s="116"/>
      <c r="D113" s="116"/>
      <c r="E113" s="116"/>
      <c r="F113" s="116"/>
      <c r="G113" s="117"/>
    </row>
    <row r="114" spans="1:7" ht="33" customHeight="1" x14ac:dyDescent="0.35">
      <c r="A114" s="118" t="str">
        <f ca="1">Translations!$A$19</f>
        <v>Inserte los últimos resultados</v>
      </c>
      <c r="B114" s="240">
        <v>0.8</v>
      </c>
      <c r="C114" s="119" t="str">
        <f ca="1">Translations!$A$20</f>
        <v>Año</v>
      </c>
      <c r="D114" s="204">
        <v>2017</v>
      </c>
      <c r="E114" s="120" t="str">
        <f ca="1">Translations!$A$21</f>
        <v>Fuente de datos</v>
      </c>
      <c r="F114" s="316" t="s">
        <v>1886</v>
      </c>
      <c r="G114" s="317"/>
    </row>
    <row r="115" spans="1:7" ht="135.44999999999999" customHeight="1" thickBot="1" x14ac:dyDescent="0.4">
      <c r="A115" s="205" t="str">
        <f ca="1">Translations!$A$22</f>
        <v>Comentarios</v>
      </c>
      <c r="B115" s="318" t="s">
        <v>1928</v>
      </c>
      <c r="C115" s="319"/>
      <c r="D115" s="319"/>
      <c r="E115" s="319"/>
      <c r="F115" s="319"/>
      <c r="G115" s="320"/>
    </row>
    <row r="116" spans="1:7" ht="54" customHeight="1" thickBot="1" x14ac:dyDescent="0.4">
      <c r="A116" s="206"/>
      <c r="B116" s="207"/>
      <c r="C116" s="207"/>
      <c r="D116" s="207"/>
      <c r="E116" s="207"/>
      <c r="F116" s="207"/>
      <c r="G116" s="178"/>
    </row>
    <row r="117" spans="1:7" ht="42.75" customHeight="1" x14ac:dyDescent="0.35">
      <c r="A117" s="321"/>
      <c r="B117" s="322"/>
      <c r="C117" s="208" t="str">
        <f ca="1">Translations!$A$23</f>
        <v>Año 1</v>
      </c>
      <c r="D117" s="208" t="str">
        <f ca="1">Translations!$A$24</f>
        <v>Año 2</v>
      </c>
      <c r="E117" s="208" t="str">
        <f ca="1">Translations!$A$25</f>
        <v>Año 3</v>
      </c>
      <c r="F117" s="208" t="str">
        <f ca="1">Translations!$A$41</f>
        <v>Año 4
(si procede)</v>
      </c>
      <c r="G117" s="325" t="str">
        <f ca="1">Translations!$A$27</f>
        <v>Comentarios /supuestos</v>
      </c>
    </row>
    <row r="118" spans="1:7" ht="33.75" customHeight="1" x14ac:dyDescent="0.35">
      <c r="A118" s="323"/>
      <c r="B118" s="324"/>
      <c r="C118" s="209" t="str">
        <f ca="1">Translations!$A$26</f>
        <v>Inserte el año</v>
      </c>
      <c r="D118" s="209" t="str">
        <f ca="1">Translations!$A$26</f>
        <v>Inserte el año</v>
      </c>
      <c r="E118" s="209" t="str">
        <f ca="1">Translations!$A$26</f>
        <v>Inserte el año</v>
      </c>
      <c r="F118" s="209" t="str">
        <f ca="1">Translations!$A$26</f>
        <v>Inserte el año</v>
      </c>
      <c r="G118" s="326"/>
    </row>
    <row r="119" spans="1:7" ht="15" customHeight="1" x14ac:dyDescent="0.35">
      <c r="A119" s="115" t="str">
        <f ca="1">Translations!$A$28</f>
        <v>Necesidades estimadas actuales del país</v>
      </c>
      <c r="B119" s="116"/>
      <c r="C119" s="116"/>
      <c r="D119" s="116"/>
      <c r="E119" s="116"/>
      <c r="F119" s="116"/>
      <c r="G119" s="117"/>
    </row>
    <row r="120" spans="1:7" ht="82.5" customHeight="1" x14ac:dyDescent="0.35">
      <c r="A120" s="126" t="str">
        <f ca="1">Translations!$A$29</f>
        <v>A. Total de población estimada con necesidades/en riesgo</v>
      </c>
      <c r="B120" s="210" t="s">
        <v>7</v>
      </c>
      <c r="C120" s="36">
        <v>2011</v>
      </c>
      <c r="D120" s="36">
        <v>2011</v>
      </c>
      <c r="E120" s="36">
        <v>2011</v>
      </c>
      <c r="F120" s="36"/>
      <c r="G120" s="180" t="s">
        <v>1927</v>
      </c>
    </row>
    <row r="121" spans="1:7" ht="42" customHeight="1" x14ac:dyDescent="0.35">
      <c r="A121" s="302" t="str">
        <f ca="1">Translations!$A$30</f>
        <v>B. Metas del país (según el Plan Estratégico Nacional)</v>
      </c>
      <c r="B121" s="211" t="s">
        <v>7</v>
      </c>
      <c r="C121" s="36">
        <v>1649</v>
      </c>
      <c r="D121" s="36">
        <v>1669</v>
      </c>
      <c r="E121" s="36">
        <v>1709</v>
      </c>
      <c r="F121" s="36"/>
      <c r="G121" s="304" t="s">
        <v>1907</v>
      </c>
    </row>
    <row r="122" spans="1:7" ht="42" customHeight="1" x14ac:dyDescent="0.35">
      <c r="A122" s="306"/>
      <c r="B122" s="211" t="s">
        <v>15</v>
      </c>
      <c r="C122" s="212">
        <f>IF(C121=0,"",+C121/C120)</f>
        <v>0.81999005469915465</v>
      </c>
      <c r="D122" s="212">
        <f t="shared" ref="D122:E122" si="10">IF(D121=0,"",+D121/D120)</f>
        <v>0.82993535554450526</v>
      </c>
      <c r="E122" s="212">
        <f t="shared" si="10"/>
        <v>0.84982595723520638</v>
      </c>
      <c r="F122" s="212" t="str">
        <f t="shared" ref="F122" si="11">IF(F121=0,"",+F121/F120)</f>
        <v/>
      </c>
      <c r="G122" s="305"/>
    </row>
    <row r="123" spans="1:7" ht="15" customHeight="1" x14ac:dyDescent="0.35">
      <c r="A123" s="115" t="str">
        <f ca="1">Translations!$A$31</f>
        <v>Necesidades del país ya cubiertas</v>
      </c>
      <c r="B123" s="116"/>
      <c r="C123" s="116"/>
      <c r="D123" s="116"/>
      <c r="E123" s="116"/>
      <c r="F123" s="116"/>
      <c r="G123" s="117"/>
    </row>
    <row r="124" spans="1:7" ht="42" customHeight="1" x14ac:dyDescent="0.35">
      <c r="A124" s="302" t="str">
        <f ca="1">Translations!$A$32</f>
        <v>C1. Necesidades del país que se van a cubrir con recursos nacionales</v>
      </c>
      <c r="B124" s="210" t="s">
        <v>7</v>
      </c>
      <c r="C124" s="36">
        <v>193</v>
      </c>
      <c r="D124" s="36">
        <v>306</v>
      </c>
      <c r="E124" s="36">
        <v>325</v>
      </c>
      <c r="F124" s="36"/>
      <c r="G124" s="304" t="s">
        <v>1932</v>
      </c>
    </row>
    <row r="125" spans="1:7" ht="63" customHeight="1" x14ac:dyDescent="0.35">
      <c r="A125" s="306"/>
      <c r="B125" s="210" t="s">
        <v>15</v>
      </c>
      <c r="C125" s="212">
        <f>IF(C124=0,"",+C124/C120)</f>
        <v>9.5972153157633022E-2</v>
      </c>
      <c r="D125" s="212">
        <f t="shared" ref="D125:E125" si="12">IF(D124=0,"",+D124/D120)</f>
        <v>0.15216310293386376</v>
      </c>
      <c r="E125" s="212">
        <f t="shared" si="12"/>
        <v>0.1616111387369468</v>
      </c>
      <c r="F125" s="212" t="str">
        <f t="shared" ref="F125" si="13">IF(F124=0,"",+F124/F120)</f>
        <v/>
      </c>
      <c r="G125" s="305"/>
    </row>
    <row r="126" spans="1:7" ht="42" customHeight="1" x14ac:dyDescent="0.35">
      <c r="A126" s="302" t="str">
        <f ca="1">Translations!$A$33</f>
        <v xml:space="preserve">C2. Necesidades del país que se van a cubrir con recursos externos </v>
      </c>
      <c r="B126" s="211" t="s">
        <v>7</v>
      </c>
      <c r="C126" s="36">
        <v>48</v>
      </c>
      <c r="D126" s="36">
        <v>48</v>
      </c>
      <c r="E126" s="36">
        <v>51</v>
      </c>
      <c r="F126" s="36"/>
      <c r="G126" s="181" t="s">
        <v>1908</v>
      </c>
    </row>
    <row r="127" spans="1:7" ht="42" customHeight="1" x14ac:dyDescent="0.35">
      <c r="A127" s="306"/>
      <c r="B127" s="211" t="s">
        <v>15</v>
      </c>
      <c r="C127" s="212">
        <f>IF(C126=0,"",+C126/C120)</f>
        <v>2.3868722028841372E-2</v>
      </c>
      <c r="D127" s="212">
        <f>IF(D126=0,"",+D126/D120)</f>
        <v>2.3868722028841372E-2</v>
      </c>
      <c r="E127" s="212">
        <f>IF(E126=0,"",+E126/E120)</f>
        <v>2.5360517155643959E-2</v>
      </c>
      <c r="F127" s="212" t="str">
        <f>IF(F126=0,"",+F126/F120)</f>
        <v/>
      </c>
      <c r="G127" s="181"/>
    </row>
    <row r="128" spans="1:7" ht="42" customHeight="1" x14ac:dyDescent="0.35">
      <c r="A128" s="302" t="str">
        <f ca="1">Translations!$A$34</f>
        <v>C. Necesidades totales del país ya cubiertas</v>
      </c>
      <c r="B128" s="211" t="s">
        <v>7</v>
      </c>
      <c r="C128" s="188">
        <f>+C124+C126</f>
        <v>241</v>
      </c>
      <c r="D128" s="188">
        <f>+D124+D126</f>
        <v>354</v>
      </c>
      <c r="E128" s="188">
        <f>+E124+E126</f>
        <v>376</v>
      </c>
      <c r="F128" s="188">
        <f>+F124+F126</f>
        <v>0</v>
      </c>
      <c r="G128" s="181"/>
    </row>
    <row r="129" spans="1:7" ht="42" customHeight="1" x14ac:dyDescent="0.35">
      <c r="A129" s="306"/>
      <c r="B129" s="211" t="s">
        <v>15</v>
      </c>
      <c r="C129" s="212">
        <f>IF(C128=0,"",+C128/C120)</f>
        <v>0.11984087518647439</v>
      </c>
      <c r="D129" s="212">
        <f>IF(D128=0,"",+D128/D120)</f>
        <v>0.17603182496270511</v>
      </c>
      <c r="E129" s="212">
        <f>IF(E128=0,"",+E128/E120)</f>
        <v>0.18697165589259074</v>
      </c>
      <c r="F129" s="212" t="str">
        <f>IF(F128=0,"",+F128/F120)</f>
        <v/>
      </c>
      <c r="G129" s="181"/>
    </row>
    <row r="130" spans="1:7" x14ac:dyDescent="0.35">
      <c r="A130" s="115" t="str">
        <f ca="1">Translations!$A$35</f>
        <v>Brecha programática</v>
      </c>
      <c r="B130" s="116"/>
      <c r="C130" s="116"/>
      <c r="D130" s="116"/>
      <c r="E130" s="116"/>
      <c r="F130" s="116"/>
      <c r="G130" s="117"/>
    </row>
    <row r="131" spans="1:7" ht="42" customHeight="1" x14ac:dyDescent="0.35">
      <c r="A131" s="302" t="str">
        <f ca="1">Translations!$A$36</f>
        <v>D. Déficit anual previsto para cubrir la necesidad: 
A - C</v>
      </c>
      <c r="B131" s="210" t="s">
        <v>7</v>
      </c>
      <c r="C131" s="152">
        <f>+C120-(C128)</f>
        <v>1770</v>
      </c>
      <c r="D131" s="152">
        <f>+D120-(D128)</f>
        <v>1657</v>
      </c>
      <c r="E131" s="152">
        <f>+E120-(E128)</f>
        <v>1635</v>
      </c>
      <c r="F131" s="152">
        <f>+F120-(F128)</f>
        <v>0</v>
      </c>
      <c r="G131" s="304"/>
    </row>
    <row r="132" spans="1:7" ht="42" customHeight="1" x14ac:dyDescent="0.35">
      <c r="A132" s="306"/>
      <c r="B132" s="210" t="s">
        <v>15</v>
      </c>
      <c r="C132" s="212">
        <f>IF(C131=0,"",+C131/C120)</f>
        <v>0.88015912481352565</v>
      </c>
      <c r="D132" s="212">
        <f>IF(D131=0,"",+D131/D120)</f>
        <v>0.82396817503729491</v>
      </c>
      <c r="E132" s="212">
        <f>IF(E131=0,"",+E131/E120)</f>
        <v>0.81302834410740921</v>
      </c>
      <c r="F132" s="212" t="str">
        <f>IF(F131=0,"",+F131/F120)</f>
        <v/>
      </c>
      <c r="G132" s="305"/>
    </row>
    <row r="133" spans="1:7" ht="15" customHeight="1" x14ac:dyDescent="0.35">
      <c r="A133" s="115" t="str">
        <f ca="1">Translations!$A$37</f>
        <v xml:space="preserve">Necesidades del país cubiertas por el monto asignado </v>
      </c>
      <c r="B133" s="116"/>
      <c r="C133" s="116"/>
      <c r="D133" s="116"/>
      <c r="E133" s="116"/>
      <c r="F133" s="116"/>
      <c r="G133" s="117"/>
    </row>
    <row r="134" spans="1:7" ht="42" customHeight="1" x14ac:dyDescent="0.35">
      <c r="A134" s="302" t="str">
        <f ca="1">Translations!$A$38</f>
        <v xml:space="preserve">E. Metas que se van a financiar con el monto asignado </v>
      </c>
      <c r="B134" s="211" t="s">
        <v>7</v>
      </c>
      <c r="C134" s="36">
        <v>1367</v>
      </c>
      <c r="D134" s="36">
        <v>1254</v>
      </c>
      <c r="E134" s="36">
        <v>1333</v>
      </c>
      <c r="F134" s="36"/>
      <c r="G134" s="304" t="s">
        <v>1930</v>
      </c>
    </row>
    <row r="135" spans="1:7" ht="124.1" customHeight="1" x14ac:dyDescent="0.35">
      <c r="A135" s="306"/>
      <c r="B135" s="211" t="s">
        <v>15</v>
      </c>
      <c r="C135" s="212">
        <f>IF(C134=0,"",+C134/C120)</f>
        <v>0.67976131277971164</v>
      </c>
      <c r="D135" s="212">
        <f>IF(D134=0,"",+D134/D120)</f>
        <v>0.6235703630034809</v>
      </c>
      <c r="E135" s="212">
        <f>IF(E134=0,"",+E134/E120)</f>
        <v>0.66285430134261558</v>
      </c>
      <c r="F135" s="212" t="str">
        <f>IF(F134=0,"",+F134/F120)</f>
        <v/>
      </c>
      <c r="G135" s="305"/>
    </row>
    <row r="136" spans="1:7" ht="42" customHeight="1" x14ac:dyDescent="0.35">
      <c r="A136" s="302" t="str">
        <f ca="1">Translations!$A$39</f>
        <v xml:space="preserve">F. Cobertura total realizada con el monto asignado y otros recursos: E + C </v>
      </c>
      <c r="B136" s="211" t="s">
        <v>7</v>
      </c>
      <c r="C136" s="152">
        <f>+C134+C128</f>
        <v>1608</v>
      </c>
      <c r="D136" s="152">
        <f>+D134+D128</f>
        <v>1608</v>
      </c>
      <c r="E136" s="152">
        <f>+E134+E128</f>
        <v>1709</v>
      </c>
      <c r="F136" s="152">
        <f>+F134+F128</f>
        <v>0</v>
      </c>
      <c r="G136" s="304"/>
    </row>
    <row r="137" spans="1:7" ht="42" customHeight="1" x14ac:dyDescent="0.35">
      <c r="A137" s="306"/>
      <c r="B137" s="211" t="s">
        <v>15</v>
      </c>
      <c r="C137" s="212">
        <f>IF(C136=0,"",+C136/C120)</f>
        <v>0.79960218796618598</v>
      </c>
      <c r="D137" s="212">
        <f>IF(D136=0,"",+D136/D120)</f>
        <v>0.79960218796618598</v>
      </c>
      <c r="E137" s="212">
        <f>IF(E136=0,"",+E136/E120)</f>
        <v>0.84982595723520638</v>
      </c>
      <c r="F137" s="212" t="str">
        <f>IF(F136=0,"",+F136/F120)</f>
        <v/>
      </c>
      <c r="G137" s="305"/>
    </row>
    <row r="138" spans="1:7" ht="42" customHeight="1" x14ac:dyDescent="0.35">
      <c r="A138" s="302" t="str">
        <f ca="1">Translations!$A$40</f>
        <v xml:space="preserve">G. Déficit restante: A - F </v>
      </c>
      <c r="B138" s="211" t="s">
        <v>7</v>
      </c>
      <c r="C138" s="152">
        <f>+C120-(C136)</f>
        <v>403</v>
      </c>
      <c r="D138" s="152">
        <f>+D120-(D136)</f>
        <v>403</v>
      </c>
      <c r="E138" s="152">
        <f>+E120-(E136)</f>
        <v>302</v>
      </c>
      <c r="F138" s="152">
        <f>+F120-(F136)</f>
        <v>0</v>
      </c>
      <c r="G138" s="304" t="s">
        <v>1929</v>
      </c>
    </row>
    <row r="139" spans="1:7" ht="42" customHeight="1" thickBot="1" x14ac:dyDescent="0.4">
      <c r="A139" s="303"/>
      <c r="B139" s="211" t="s">
        <v>15</v>
      </c>
      <c r="C139" s="212">
        <f>IF(C138=0,"",+C138/C120)</f>
        <v>0.20039781203381402</v>
      </c>
      <c r="D139" s="212">
        <f>IF(D138=0,"",+D138/D120)</f>
        <v>0.20039781203381402</v>
      </c>
      <c r="E139" s="212">
        <f>IF(E138=0,"",+E138/E120)</f>
        <v>0.15017404276479362</v>
      </c>
      <c r="F139" s="212" t="str">
        <f>IF(F138=0,"",+F138/F120)</f>
        <v/>
      </c>
      <c r="G139" s="305"/>
    </row>
    <row r="140" spans="1:7" x14ac:dyDescent="0.35">
      <c r="A140" s="182"/>
      <c r="B140" s="182"/>
      <c r="C140" s="182"/>
      <c r="D140" s="182"/>
      <c r="E140" s="182"/>
      <c r="F140" s="182"/>
      <c r="G140" s="182"/>
    </row>
    <row r="141" spans="1:7" ht="14.6" thickBot="1" x14ac:dyDescent="0.4">
      <c r="A141" s="182"/>
      <c r="B141" s="182"/>
      <c r="C141" s="182"/>
      <c r="D141" s="182"/>
      <c r="E141" s="182"/>
      <c r="F141" s="182"/>
      <c r="G141" s="182"/>
    </row>
    <row r="142" spans="1:7" ht="18" thickBot="1" x14ac:dyDescent="0.4">
      <c r="A142" s="213" t="str">
        <f ca="1">Translations!$A$3</f>
        <v>VIH/SIDA</v>
      </c>
      <c r="B142" s="214"/>
      <c r="C142" s="214"/>
      <c r="D142" s="214"/>
      <c r="E142" s="214"/>
      <c r="F142" s="214"/>
      <c r="G142" s="176"/>
    </row>
    <row r="143" spans="1:7" ht="14.25" customHeight="1" x14ac:dyDescent="0.35">
      <c r="A143" s="215" t="str">
        <f ca="1">Translations!$A$8</f>
        <v>VIH/SIDA - Tabla de brecha programática 5 (por intervención prioritaria)</v>
      </c>
      <c r="B143" s="216"/>
      <c r="C143" s="216"/>
      <c r="D143" s="216"/>
      <c r="E143" s="217"/>
      <c r="F143" s="218"/>
      <c r="G143" s="177"/>
    </row>
    <row r="144" spans="1:7" ht="30" customHeight="1" x14ac:dyDescent="0.35">
      <c r="A144" s="114" t="str">
        <f ca="1">Translations!$A$15</f>
        <v>Módulo prioritario</v>
      </c>
      <c r="B144" s="307" t="s">
        <v>1434</v>
      </c>
      <c r="C144" s="308"/>
      <c r="D144" s="308"/>
      <c r="E144" s="308"/>
      <c r="F144" s="308"/>
      <c r="G144" s="309"/>
    </row>
    <row r="145" spans="1:7" ht="30" customHeight="1" x14ac:dyDescent="0.35">
      <c r="A145" s="114" t="str">
        <f ca="1">Translations!$A$16</f>
        <v>Indicador de cobertura seleccionado</v>
      </c>
      <c r="B145" s="310" t="str">
        <f ca="1">VLOOKUP(B144,HIVModulesIndicators,2,FALSE)</f>
        <v>Porcentaje de poblaciones clave atendidas por los programas de prevención. Paquete definido de servicios</v>
      </c>
      <c r="C145" s="311"/>
      <c r="D145" s="311"/>
      <c r="E145" s="311"/>
      <c r="F145" s="311"/>
      <c r="G145" s="312"/>
    </row>
    <row r="146" spans="1:7" ht="30" customHeight="1" x14ac:dyDescent="0.35">
      <c r="A146" s="114" t="str">
        <f ca="1">Translations!$A$17</f>
        <v>Población meta</v>
      </c>
      <c r="B146" s="313" t="s">
        <v>1449</v>
      </c>
      <c r="C146" s="314"/>
      <c r="D146" s="314"/>
      <c r="E146" s="314"/>
      <c r="F146" s="314"/>
      <c r="G146" s="315"/>
    </row>
    <row r="147" spans="1:7" x14ac:dyDescent="0.35">
      <c r="A147" s="115" t="str">
        <f ca="1">Translations!$A$18</f>
        <v xml:space="preserve">Cobertura nacional actual </v>
      </c>
      <c r="B147" s="116"/>
      <c r="C147" s="116"/>
      <c r="D147" s="116"/>
      <c r="E147" s="116"/>
      <c r="F147" s="116"/>
      <c r="G147" s="117"/>
    </row>
    <row r="148" spans="1:7" ht="36" customHeight="1" x14ac:dyDescent="0.35">
      <c r="A148" s="118" t="str">
        <f ca="1">Translations!$A$19</f>
        <v>Inserte los últimos resultados</v>
      </c>
      <c r="B148" s="240">
        <v>0.24</v>
      </c>
      <c r="C148" s="119" t="str">
        <f ca="1">Translations!$A$20</f>
        <v>Año</v>
      </c>
      <c r="D148" s="204">
        <v>2017</v>
      </c>
      <c r="E148" s="120" t="str">
        <f ca="1">Translations!$A$21</f>
        <v>Fuente de datos</v>
      </c>
      <c r="F148" s="316" t="s">
        <v>1886</v>
      </c>
      <c r="G148" s="317"/>
    </row>
    <row r="149" spans="1:7" ht="343.5" customHeight="1" thickBot="1" x14ac:dyDescent="0.4">
      <c r="A149" s="205" t="str">
        <f ca="1">Translations!$A$22</f>
        <v>Comentarios</v>
      </c>
      <c r="B149" s="318" t="s">
        <v>1922</v>
      </c>
      <c r="C149" s="319"/>
      <c r="D149" s="319"/>
      <c r="E149" s="319"/>
      <c r="F149" s="319"/>
      <c r="G149" s="320"/>
    </row>
    <row r="150" spans="1:7" ht="14.6" thickBot="1" x14ac:dyDescent="0.4">
      <c r="A150" s="206"/>
      <c r="B150" s="207"/>
      <c r="C150" s="207"/>
      <c r="D150" s="207"/>
      <c r="E150" s="207"/>
      <c r="F150" s="207"/>
      <c r="G150" s="178"/>
    </row>
    <row r="151" spans="1:7" ht="45" customHeight="1" x14ac:dyDescent="0.35">
      <c r="A151" s="321"/>
      <c r="B151" s="322"/>
      <c r="C151" s="208" t="str">
        <f ca="1">Translations!$A$23</f>
        <v>Año 1</v>
      </c>
      <c r="D151" s="208" t="str">
        <f ca="1">Translations!$A$24</f>
        <v>Año 2</v>
      </c>
      <c r="E151" s="208" t="str">
        <f ca="1">Translations!$A$25</f>
        <v>Año 3</v>
      </c>
      <c r="F151" s="208" t="str">
        <f ca="1">Translations!$A$41</f>
        <v>Año 4
(si procede)</v>
      </c>
      <c r="G151" s="325" t="str">
        <f ca="1">Translations!$A$27</f>
        <v>Comentarios /supuestos</v>
      </c>
    </row>
    <row r="152" spans="1:7" ht="39" customHeight="1" x14ac:dyDescent="0.35">
      <c r="A152" s="323"/>
      <c r="B152" s="324"/>
      <c r="C152" s="209" t="str">
        <f ca="1">Translations!$A$26</f>
        <v>Inserte el año</v>
      </c>
      <c r="D152" s="209" t="str">
        <f ca="1">Translations!$A$26</f>
        <v>Inserte el año</v>
      </c>
      <c r="E152" s="209" t="str">
        <f ca="1">Translations!$A$26</f>
        <v>Inserte el año</v>
      </c>
      <c r="F152" s="209" t="str">
        <f ca="1">Translations!$A$26</f>
        <v>Inserte el año</v>
      </c>
      <c r="G152" s="326"/>
    </row>
    <row r="153" spans="1:7" ht="15" customHeight="1" x14ac:dyDescent="0.35">
      <c r="A153" s="115" t="str">
        <f ca="1">Translations!$A$28</f>
        <v>Necesidades estimadas actuales del país</v>
      </c>
      <c r="B153" s="220"/>
      <c r="C153" s="220"/>
      <c r="D153" s="220"/>
      <c r="E153" s="220"/>
      <c r="F153" s="220"/>
      <c r="G153" s="184"/>
    </row>
    <row r="154" spans="1:7" ht="62.25" customHeight="1" x14ac:dyDescent="0.35">
      <c r="A154" s="126" t="str">
        <f ca="1">Translations!$A$29</f>
        <v>A. Total de población estimada con necesidades/en riesgo</v>
      </c>
      <c r="B154" s="210" t="s">
        <v>7</v>
      </c>
      <c r="C154" s="36">
        <v>44972</v>
      </c>
      <c r="D154" s="36">
        <v>44972</v>
      </c>
      <c r="E154" s="36">
        <v>44972</v>
      </c>
      <c r="F154" s="36"/>
      <c r="G154" s="180" t="s">
        <v>1887</v>
      </c>
    </row>
    <row r="155" spans="1:7" ht="42" customHeight="1" x14ac:dyDescent="0.35">
      <c r="A155" s="302" t="str">
        <f ca="1">Translations!$A$30</f>
        <v>B. Metas del país (según el Plan Estratégico Nacional)</v>
      </c>
      <c r="B155" s="211" t="s">
        <v>7</v>
      </c>
      <c r="C155" s="36">
        <f>C154*0.65</f>
        <v>29231.8</v>
      </c>
      <c r="D155" s="36">
        <f>D154*0.75</f>
        <v>33729</v>
      </c>
      <c r="E155" s="36">
        <f>E154*0.85</f>
        <v>38226.199999999997</v>
      </c>
      <c r="F155" s="36"/>
      <c r="G155" s="304" t="s">
        <v>1904</v>
      </c>
    </row>
    <row r="156" spans="1:7" ht="28.5" customHeight="1" x14ac:dyDescent="0.35">
      <c r="A156" s="306"/>
      <c r="B156" s="211" t="s">
        <v>15</v>
      </c>
      <c r="C156" s="212">
        <f>IF(C155=0,"",+C155/C154)</f>
        <v>0.65</v>
      </c>
      <c r="D156" s="212">
        <f t="shared" ref="D156:E156" si="14">IF(D155=0,"",+D155/D154)</f>
        <v>0.75</v>
      </c>
      <c r="E156" s="212">
        <f t="shared" si="14"/>
        <v>0.85</v>
      </c>
      <c r="F156" s="212" t="str">
        <f t="shared" ref="F156" si="15">IF(F155=0,"",+F155/F154)</f>
        <v/>
      </c>
      <c r="G156" s="305"/>
    </row>
    <row r="157" spans="1:7" ht="15" customHeight="1" x14ac:dyDescent="0.35">
      <c r="A157" s="115" t="str">
        <f ca="1">Translations!$A$31</f>
        <v>Necesidades del país ya cubiertas</v>
      </c>
      <c r="B157" s="173"/>
      <c r="C157" s="173"/>
      <c r="D157" s="173"/>
      <c r="E157" s="173"/>
      <c r="F157" s="173"/>
      <c r="G157" s="179"/>
    </row>
    <row r="158" spans="1:7" ht="42" customHeight="1" x14ac:dyDescent="0.35">
      <c r="A158" s="302" t="str">
        <f ca="1">Translations!$A$32</f>
        <v>C1. Necesidades del país que se van a cubrir con recursos nacionales</v>
      </c>
      <c r="B158" s="210" t="s">
        <v>7</v>
      </c>
      <c r="C158" s="36">
        <v>1241</v>
      </c>
      <c r="D158" s="36">
        <v>2222</v>
      </c>
      <c r="E158" s="36">
        <v>2222</v>
      </c>
      <c r="F158" s="36"/>
      <c r="G158" s="304" t="s">
        <v>1924</v>
      </c>
    </row>
    <row r="159" spans="1:7" ht="50.6" customHeight="1" x14ac:dyDescent="0.35">
      <c r="A159" s="306"/>
      <c r="B159" s="210" t="s">
        <v>15</v>
      </c>
      <c r="C159" s="212">
        <f>IF(C158=0,"",+C158/C154)</f>
        <v>2.7594947967624298E-2</v>
      </c>
      <c r="D159" s="212">
        <f t="shared" ref="D159:E159" si="16">IF(D158=0,"",+D158/D154)</f>
        <v>4.9408520857422394E-2</v>
      </c>
      <c r="E159" s="212">
        <f t="shared" si="16"/>
        <v>4.9408520857422394E-2</v>
      </c>
      <c r="F159" s="212" t="str">
        <f t="shared" ref="F159" si="17">IF(F158=0,"",+F158/F154)</f>
        <v/>
      </c>
      <c r="G159" s="305"/>
    </row>
    <row r="160" spans="1:7" ht="112.5" customHeight="1" x14ac:dyDescent="0.35">
      <c r="A160" s="302" t="str">
        <f ca="1">Translations!$A$33</f>
        <v xml:space="preserve">C2. Necesidades del país que se van a cubrir con recursos externos </v>
      </c>
      <c r="B160" s="211" t="s">
        <v>7</v>
      </c>
      <c r="C160" s="36">
        <v>310</v>
      </c>
      <c r="D160" s="36">
        <v>351</v>
      </c>
      <c r="E160" s="36">
        <v>351</v>
      </c>
      <c r="F160" s="36"/>
      <c r="G160" s="181" t="s">
        <v>1923</v>
      </c>
    </row>
    <row r="161" spans="1:7" ht="42" customHeight="1" x14ac:dyDescent="0.35">
      <c r="A161" s="306"/>
      <c r="B161" s="211" t="s">
        <v>15</v>
      </c>
      <c r="C161" s="212">
        <f>IF(C160=0,"",+C160/C154)</f>
        <v>6.8931779774081652E-3</v>
      </c>
      <c r="D161" s="212">
        <f>IF(D160=0,"",+D160/D154)</f>
        <v>7.8048563550653736E-3</v>
      </c>
      <c r="E161" s="212">
        <f>IF(E160=0,"",+E160/E154)</f>
        <v>7.8048563550653736E-3</v>
      </c>
      <c r="F161" s="212" t="str">
        <f>IF(F160=0,"",+F160/F154)</f>
        <v/>
      </c>
      <c r="G161" s="181"/>
    </row>
    <row r="162" spans="1:7" ht="42" customHeight="1" x14ac:dyDescent="0.35">
      <c r="A162" s="302" t="str">
        <f ca="1">Translations!$A$34</f>
        <v>C. Necesidades totales del país ya cubiertas</v>
      </c>
      <c r="B162" s="211" t="s">
        <v>7</v>
      </c>
      <c r="C162" s="188">
        <f>+C158+C160</f>
        <v>1551</v>
      </c>
      <c r="D162" s="188">
        <f>+D158+D160</f>
        <v>2573</v>
      </c>
      <c r="E162" s="188">
        <f>+E158+E160</f>
        <v>2573</v>
      </c>
      <c r="F162" s="188">
        <f>+F158+F160</f>
        <v>0</v>
      </c>
      <c r="G162" s="181"/>
    </row>
    <row r="163" spans="1:7" ht="42" customHeight="1" x14ac:dyDescent="0.35">
      <c r="A163" s="306"/>
      <c r="B163" s="211" t="s">
        <v>15</v>
      </c>
      <c r="C163" s="212">
        <f>IF(C162=0,"",+C162/C154)</f>
        <v>3.4488125945032463E-2</v>
      </c>
      <c r="D163" s="212">
        <f>IF(D162=0,"",+D162/D154)</f>
        <v>5.7213377212487773E-2</v>
      </c>
      <c r="E163" s="212">
        <f>IF(E162=0,"",+E162/E154)</f>
        <v>5.7213377212487773E-2</v>
      </c>
      <c r="F163" s="212" t="str">
        <f>IF(F162=0,"",+F162/F154)</f>
        <v/>
      </c>
      <c r="G163" s="181"/>
    </row>
    <row r="164" spans="1:7" x14ac:dyDescent="0.35">
      <c r="A164" s="115" t="str">
        <f ca="1">Translations!$A$35</f>
        <v>Brecha programática</v>
      </c>
      <c r="B164" s="173"/>
      <c r="C164" s="173"/>
      <c r="D164" s="173"/>
      <c r="E164" s="173"/>
      <c r="F164" s="173"/>
      <c r="G164" s="179"/>
    </row>
    <row r="165" spans="1:7" ht="42" customHeight="1" x14ac:dyDescent="0.35">
      <c r="A165" s="302" t="str">
        <f ca="1">Translations!$A$36</f>
        <v>D. Déficit anual previsto para cubrir la necesidad: 
A - C</v>
      </c>
      <c r="B165" s="210" t="s">
        <v>7</v>
      </c>
      <c r="C165" s="152">
        <f>+C154-(C162)</f>
        <v>43421</v>
      </c>
      <c r="D165" s="152">
        <f>+D154-(D162)</f>
        <v>42399</v>
      </c>
      <c r="E165" s="152">
        <f>+E154-(E162)</f>
        <v>42399</v>
      </c>
      <c r="F165" s="152">
        <f>+F154-(F162)</f>
        <v>0</v>
      </c>
      <c r="G165" s="304"/>
    </row>
    <row r="166" spans="1:7" ht="42" customHeight="1" x14ac:dyDescent="0.35">
      <c r="A166" s="306"/>
      <c r="B166" s="210" t="s">
        <v>15</v>
      </c>
      <c r="C166" s="212">
        <f>IF(C165=0,"",+C165/C154)</f>
        <v>0.96551187405496752</v>
      </c>
      <c r="D166" s="212">
        <f>IF(D165=0,"",+D165/D154)</f>
        <v>0.94278662278751224</v>
      </c>
      <c r="E166" s="212">
        <f>IF(E165=0,"",+E165/E154)</f>
        <v>0.94278662278751224</v>
      </c>
      <c r="F166" s="212" t="str">
        <f>IF(F165=0,"",+F165/F154)</f>
        <v/>
      </c>
      <c r="G166" s="305"/>
    </row>
    <row r="167" spans="1:7" ht="15" customHeight="1" x14ac:dyDescent="0.35">
      <c r="A167" s="115" t="str">
        <f ca="1">Translations!$A$37</f>
        <v xml:space="preserve">Necesidades del país cubiertas por el monto asignado </v>
      </c>
      <c r="B167" s="116"/>
      <c r="C167" s="116"/>
      <c r="D167" s="116"/>
      <c r="E167" s="116"/>
      <c r="F167" s="116"/>
      <c r="G167" s="117"/>
    </row>
    <row r="168" spans="1:7" ht="42" customHeight="1" x14ac:dyDescent="0.35">
      <c r="A168" s="302" t="str">
        <f ca="1">Translations!$A$38</f>
        <v xml:space="preserve">E. Metas que se van a financiar con el monto asignado </v>
      </c>
      <c r="B168" s="211" t="s">
        <v>7</v>
      </c>
      <c r="C168" s="36">
        <v>8792</v>
      </c>
      <c r="D168" s="36">
        <v>9120</v>
      </c>
      <c r="E168" s="36">
        <v>9120</v>
      </c>
      <c r="F168" s="36"/>
      <c r="G168" s="304" t="s">
        <v>1913</v>
      </c>
    </row>
    <row r="169" spans="1:7" ht="61.5" customHeight="1" x14ac:dyDescent="0.35">
      <c r="A169" s="306"/>
      <c r="B169" s="211" t="s">
        <v>15</v>
      </c>
      <c r="C169" s="212">
        <f>IF(C168=0,"",+C168/C154)</f>
        <v>0.19549942186249222</v>
      </c>
      <c r="D169" s="212">
        <f>IF(D168=0,"",+D168/D154)</f>
        <v>0.20279284888374988</v>
      </c>
      <c r="E169" s="212">
        <f>IF(E168=0,"",+E168/E154)</f>
        <v>0.20279284888374988</v>
      </c>
      <c r="F169" s="212" t="str">
        <f>IF(F168=0,"",+F168/F154)</f>
        <v/>
      </c>
      <c r="G169" s="305"/>
    </row>
    <row r="170" spans="1:7" ht="42" customHeight="1" x14ac:dyDescent="0.35">
      <c r="A170" s="302" t="str">
        <f ca="1">Translations!$A$39</f>
        <v xml:space="preserve">F. Cobertura total realizada con el monto asignado y otros recursos: E + C </v>
      </c>
      <c r="B170" s="211" t="s">
        <v>7</v>
      </c>
      <c r="C170" s="152">
        <f>+C168+C162</f>
        <v>10343</v>
      </c>
      <c r="D170" s="152">
        <f>+D168+D162</f>
        <v>11693</v>
      </c>
      <c r="E170" s="152">
        <f>+E168+E162</f>
        <v>11693</v>
      </c>
      <c r="F170" s="152">
        <f>+F168+F162</f>
        <v>0</v>
      </c>
      <c r="G170" s="304" t="s">
        <v>1925</v>
      </c>
    </row>
    <row r="171" spans="1:7" ht="42" customHeight="1" x14ac:dyDescent="0.35">
      <c r="A171" s="306"/>
      <c r="B171" s="211" t="s">
        <v>15</v>
      </c>
      <c r="C171" s="212">
        <f>IF(C170=0,"",+C170/C154)</f>
        <v>0.22998754780752467</v>
      </c>
      <c r="D171" s="212">
        <f>IF(D170=0,"",+D170/D154)</f>
        <v>0.26000622609623764</v>
      </c>
      <c r="E171" s="212">
        <f>IF(E170=0,"",+E170/E154)</f>
        <v>0.26000622609623764</v>
      </c>
      <c r="F171" s="212" t="str">
        <f>IF(F170=0,"",+F170/F154)</f>
        <v/>
      </c>
      <c r="G171" s="305"/>
    </row>
    <row r="172" spans="1:7" ht="42" customHeight="1" x14ac:dyDescent="0.35">
      <c r="A172" s="302" t="str">
        <f ca="1">Translations!$A$40</f>
        <v xml:space="preserve">G. Déficit restante: A - F </v>
      </c>
      <c r="B172" s="211" t="s">
        <v>7</v>
      </c>
      <c r="C172" s="152">
        <f>+C154-(C170)</f>
        <v>34629</v>
      </c>
      <c r="D172" s="152">
        <f>+D154-(D170)</f>
        <v>33279</v>
      </c>
      <c r="E172" s="152">
        <f>+E154-(E170)</f>
        <v>33279</v>
      </c>
      <c r="F172" s="152">
        <f>+F154-(F170)</f>
        <v>0</v>
      </c>
      <c r="G172" s="304" t="s">
        <v>1926</v>
      </c>
    </row>
    <row r="173" spans="1:7" ht="42" customHeight="1" thickBot="1" x14ac:dyDescent="0.4">
      <c r="A173" s="303"/>
      <c r="B173" s="211" t="s">
        <v>15</v>
      </c>
      <c r="C173" s="212">
        <f>IF(C172=0,"",+C172/C154)</f>
        <v>0.77001245219247527</v>
      </c>
      <c r="D173" s="212">
        <f>IF(D172=0,"",+D172/D154)</f>
        <v>0.73999377390376231</v>
      </c>
      <c r="E173" s="212">
        <f>IF(E172=0,"",+E172/E154)</f>
        <v>0.73999377390376231</v>
      </c>
      <c r="F173" s="212" t="str">
        <f>IF(F172=0,"",+F172/F154)</f>
        <v/>
      </c>
      <c r="G173" s="305"/>
    </row>
    <row r="174" spans="1:7" x14ac:dyDescent="0.35">
      <c r="A174" s="185"/>
      <c r="B174" s="185"/>
      <c r="C174" s="185"/>
      <c r="D174" s="185"/>
      <c r="E174" s="185"/>
      <c r="F174" s="185"/>
      <c r="G174" s="185"/>
    </row>
    <row r="175" spans="1:7" ht="14.6" thickBot="1" x14ac:dyDescent="0.4">
      <c r="A175" s="185"/>
      <c r="B175" s="185"/>
      <c r="C175" s="185"/>
      <c r="D175" s="185"/>
      <c r="E175" s="185"/>
      <c r="F175" s="185"/>
      <c r="G175" s="185"/>
    </row>
    <row r="176" spans="1:7" ht="18" thickBot="1" x14ac:dyDescent="0.4">
      <c r="A176" s="213" t="str">
        <f ca="1">Translations!$A$3</f>
        <v>VIH/SIDA</v>
      </c>
      <c r="B176" s="214"/>
      <c r="C176" s="214"/>
      <c r="D176" s="214"/>
      <c r="E176" s="214"/>
      <c r="F176" s="214"/>
      <c r="G176" s="176"/>
    </row>
    <row r="177" spans="1:7" ht="14.25" customHeight="1" x14ac:dyDescent="0.35">
      <c r="A177" s="215" t="str">
        <f ca="1">Translations!$A$9</f>
        <v>VIH/SIDA - Tabla de brecha programática 6 (por intervención prioritaria)</v>
      </c>
      <c r="B177" s="216"/>
      <c r="C177" s="216"/>
      <c r="D177" s="216"/>
      <c r="E177" s="217"/>
      <c r="F177" s="218"/>
      <c r="G177" s="177"/>
    </row>
    <row r="178" spans="1:7" ht="30" customHeight="1" x14ac:dyDescent="0.35">
      <c r="A178" s="114" t="str">
        <f ca="1">Translations!$A$15</f>
        <v>Módulo prioritario</v>
      </c>
      <c r="B178" s="307" t="s">
        <v>1454</v>
      </c>
      <c r="C178" s="308"/>
      <c r="D178" s="308"/>
      <c r="E178" s="308"/>
      <c r="F178" s="308"/>
      <c r="G178" s="309"/>
    </row>
    <row r="179" spans="1:7" ht="30" customHeight="1" x14ac:dyDescent="0.35">
      <c r="A179" s="114" t="str">
        <f ca="1">Translations!$A$16</f>
        <v>Indicador de cobertura seleccionado</v>
      </c>
      <c r="B179" s="310" t="str">
        <f ca="1">VLOOKUP(B178,HIVModulesIndicators,2,FALSE)</f>
        <v>Porcentaje de la población clave que se ha sometido a pruebas del VIH durante el período de informe y conocen los resultados</v>
      </c>
      <c r="C179" s="311"/>
      <c r="D179" s="311"/>
      <c r="E179" s="311"/>
      <c r="F179" s="311"/>
      <c r="G179" s="312"/>
    </row>
    <row r="180" spans="1:7" ht="30" customHeight="1" x14ac:dyDescent="0.35">
      <c r="A180" s="114" t="str">
        <f ca="1">Translations!$A$17</f>
        <v>Población meta</v>
      </c>
      <c r="B180" s="313" t="s">
        <v>1449</v>
      </c>
      <c r="C180" s="314"/>
      <c r="D180" s="314"/>
      <c r="E180" s="314"/>
      <c r="F180" s="314"/>
      <c r="G180" s="315"/>
    </row>
    <row r="181" spans="1:7" x14ac:dyDescent="0.35">
      <c r="A181" s="115" t="str">
        <f ca="1">Translations!$A$18</f>
        <v xml:space="preserve">Cobertura nacional actual </v>
      </c>
      <c r="B181" s="116"/>
      <c r="C181" s="116"/>
      <c r="D181" s="116"/>
      <c r="E181" s="116"/>
      <c r="F181" s="116"/>
      <c r="G181" s="117"/>
    </row>
    <row r="182" spans="1:7" ht="27.75" customHeight="1" x14ac:dyDescent="0.35">
      <c r="A182" s="118" t="str">
        <f ca="1">Translations!$A$19</f>
        <v>Inserte los últimos resultados</v>
      </c>
      <c r="B182" s="34">
        <v>7750</v>
      </c>
      <c r="C182" s="119" t="str">
        <f ca="1">Translations!$A$20</f>
        <v>Año</v>
      </c>
      <c r="D182" s="204">
        <v>2018</v>
      </c>
      <c r="E182" s="120" t="str">
        <f ca="1">Translations!$A$21</f>
        <v>Fuente de datos</v>
      </c>
      <c r="F182" s="316" t="s">
        <v>1885</v>
      </c>
      <c r="G182" s="317"/>
    </row>
    <row r="183" spans="1:7" ht="89.25" customHeight="1" thickBot="1" x14ac:dyDescent="0.4">
      <c r="A183" s="205" t="str">
        <f ca="1">Translations!$A$22</f>
        <v>Comentarios</v>
      </c>
      <c r="B183" s="318" t="s">
        <v>1914</v>
      </c>
      <c r="C183" s="319"/>
      <c r="D183" s="319"/>
      <c r="E183" s="319"/>
      <c r="F183" s="319"/>
      <c r="G183" s="320"/>
    </row>
    <row r="184" spans="1:7" ht="14.6" thickBot="1" x14ac:dyDescent="0.4">
      <c r="A184" s="206"/>
      <c r="B184" s="207"/>
      <c r="C184" s="207"/>
      <c r="D184" s="207"/>
      <c r="E184" s="207"/>
      <c r="F184" s="207"/>
      <c r="G184" s="178"/>
    </row>
    <row r="185" spans="1:7" ht="48.75" customHeight="1" x14ac:dyDescent="0.35">
      <c r="A185" s="321"/>
      <c r="B185" s="322"/>
      <c r="C185" s="208" t="str">
        <f ca="1">Translations!$A$23</f>
        <v>Año 1</v>
      </c>
      <c r="D185" s="208" t="str">
        <f ca="1">Translations!$A$24</f>
        <v>Año 2</v>
      </c>
      <c r="E185" s="208" t="str">
        <f ca="1">Translations!$A$25</f>
        <v>Año 3</v>
      </c>
      <c r="F185" s="208" t="str">
        <f ca="1">Translations!$A$41</f>
        <v>Año 4
(si procede)</v>
      </c>
      <c r="G185" s="325" t="str">
        <f ca="1">Translations!$A$27</f>
        <v>Comentarios /supuestos</v>
      </c>
    </row>
    <row r="186" spans="1:7" ht="39.75" customHeight="1" x14ac:dyDescent="0.35">
      <c r="A186" s="323"/>
      <c r="B186" s="324"/>
      <c r="C186" s="209">
        <v>2019</v>
      </c>
      <c r="D186" s="209">
        <v>2020</v>
      </c>
      <c r="E186" s="209">
        <v>2021</v>
      </c>
      <c r="F186" s="209"/>
      <c r="G186" s="326"/>
    </row>
    <row r="187" spans="1:7" ht="15" customHeight="1" x14ac:dyDescent="0.35">
      <c r="A187" s="115" t="str">
        <f ca="1">Translations!$A$28</f>
        <v>Necesidades estimadas actuales del país</v>
      </c>
      <c r="B187" s="116"/>
      <c r="C187" s="116"/>
      <c r="D187" s="116"/>
      <c r="E187" s="116"/>
      <c r="F187" s="116"/>
      <c r="G187" s="117"/>
    </row>
    <row r="188" spans="1:7" ht="59.25" customHeight="1" x14ac:dyDescent="0.35">
      <c r="A188" s="126" t="str">
        <f ca="1">Translations!$A$29</f>
        <v>A. Total de población estimada con necesidades/en riesgo</v>
      </c>
      <c r="B188" s="210" t="s">
        <v>7</v>
      </c>
      <c r="C188" s="36">
        <v>44972</v>
      </c>
      <c r="D188" s="36">
        <v>44972</v>
      </c>
      <c r="E188" s="36">
        <v>44972</v>
      </c>
      <c r="F188" s="36"/>
      <c r="G188" s="180" t="s">
        <v>1887</v>
      </c>
    </row>
    <row r="189" spans="1:7" ht="42" customHeight="1" x14ac:dyDescent="0.35">
      <c r="A189" s="302" t="str">
        <f ca="1">Translations!$A$30</f>
        <v>B. Metas del país (según el Plan Estratégico Nacional)</v>
      </c>
      <c r="B189" s="211" t="s">
        <v>7</v>
      </c>
      <c r="C189" s="36">
        <f>C188*0.65</f>
        <v>29231.8</v>
      </c>
      <c r="D189" s="36">
        <f>D188*0.75</f>
        <v>33729</v>
      </c>
      <c r="E189" s="36">
        <f>E188*0.85</f>
        <v>38226.199999999997</v>
      </c>
      <c r="F189" s="36"/>
      <c r="G189" s="304" t="s">
        <v>1900</v>
      </c>
    </row>
    <row r="190" spans="1:7" ht="42" customHeight="1" x14ac:dyDescent="0.35">
      <c r="A190" s="306"/>
      <c r="B190" s="211" t="s">
        <v>15</v>
      </c>
      <c r="C190" s="212">
        <f>IF(C189=0,"",+C189/C188)</f>
        <v>0.65</v>
      </c>
      <c r="D190" s="212">
        <f>IF(D189=0,"",+D189/D188)</f>
        <v>0.75</v>
      </c>
      <c r="E190" s="212">
        <f>IF(E189=0,"",+E189/E188)</f>
        <v>0.85</v>
      </c>
      <c r="F190" s="212" t="str">
        <f t="shared" ref="F190" si="18">IF(F189=0,"",+F189/F188)</f>
        <v/>
      </c>
      <c r="G190" s="305"/>
    </row>
    <row r="191" spans="1:7" ht="15" customHeight="1" x14ac:dyDescent="0.35">
      <c r="A191" s="115" t="str">
        <f ca="1">Translations!$A$31</f>
        <v>Necesidades del país ya cubiertas</v>
      </c>
      <c r="B191" s="116"/>
      <c r="C191" s="116"/>
      <c r="D191" s="116"/>
      <c r="E191" s="116"/>
      <c r="F191" s="116"/>
      <c r="G191" s="117"/>
    </row>
    <row r="192" spans="1:7" ht="42" customHeight="1" x14ac:dyDescent="0.35">
      <c r="A192" s="302" t="str">
        <f ca="1">Translations!$A$32</f>
        <v>C1. Necesidades del país que se van a cubrir con recursos nacionales</v>
      </c>
      <c r="B192" s="210" t="s">
        <v>7</v>
      </c>
      <c r="C192" s="36">
        <v>993</v>
      </c>
      <c r="D192" s="36">
        <v>1777</v>
      </c>
      <c r="E192" s="36">
        <v>1777</v>
      </c>
      <c r="F192" s="36"/>
      <c r="G192" s="304" t="s">
        <v>1937</v>
      </c>
    </row>
    <row r="193" spans="1:7" ht="79.5" customHeight="1" x14ac:dyDescent="0.35">
      <c r="A193" s="306"/>
      <c r="B193" s="210" t="s">
        <v>15</v>
      </c>
      <c r="C193" s="212">
        <f>IF(C192=0,"",+C192/C188)</f>
        <v>2.2080405585697769E-2</v>
      </c>
      <c r="D193" s="212">
        <f t="shared" ref="D193:E193" si="19">IF(D192=0,"",+D192/D188)</f>
        <v>3.9513475051142936E-2</v>
      </c>
      <c r="E193" s="212">
        <f t="shared" si="19"/>
        <v>3.9513475051142936E-2</v>
      </c>
      <c r="F193" s="212" t="str">
        <f t="shared" ref="F193" si="20">IF(F192=0,"",+F192/F188)</f>
        <v/>
      </c>
      <c r="G193" s="305"/>
    </row>
    <row r="194" spans="1:7" ht="62.25" customHeight="1" x14ac:dyDescent="0.35">
      <c r="A194" s="302" t="str">
        <f ca="1">Translations!$A$33</f>
        <v xml:space="preserve">C2. Necesidades del país que se van a cubrir con recursos externos </v>
      </c>
      <c r="B194" s="211" t="s">
        <v>7</v>
      </c>
      <c r="C194" s="36">
        <v>248</v>
      </c>
      <c r="D194" s="36">
        <v>281</v>
      </c>
      <c r="E194" s="36">
        <v>281</v>
      </c>
      <c r="F194" s="36"/>
      <c r="G194" s="181" t="s">
        <v>1910</v>
      </c>
    </row>
    <row r="195" spans="1:7" ht="42" customHeight="1" x14ac:dyDescent="0.35">
      <c r="A195" s="306"/>
      <c r="B195" s="211" t="s">
        <v>15</v>
      </c>
      <c r="C195" s="212">
        <f>IF(C194=0,"",+C194/C188)</f>
        <v>5.5145423819265319E-3</v>
      </c>
      <c r="D195" s="212">
        <f>IF(D194=0,"",+D194/D188)</f>
        <v>6.2483322956506269E-3</v>
      </c>
      <c r="E195" s="212">
        <f>IF(E194=0,"",+E194/E188)</f>
        <v>6.2483322956506269E-3</v>
      </c>
      <c r="F195" s="212" t="str">
        <f>IF(F194=0,"",+F194/F188)</f>
        <v/>
      </c>
      <c r="G195" s="181"/>
    </row>
    <row r="196" spans="1:7" ht="42" customHeight="1" x14ac:dyDescent="0.35">
      <c r="A196" s="302" t="str">
        <f ca="1">Translations!$A$34</f>
        <v>C. Necesidades totales del país ya cubiertas</v>
      </c>
      <c r="B196" s="211" t="s">
        <v>7</v>
      </c>
      <c r="C196" s="188">
        <f>+C192+C194</f>
        <v>1241</v>
      </c>
      <c r="D196" s="188">
        <f>+D192+D194</f>
        <v>2058</v>
      </c>
      <c r="E196" s="188">
        <f>+E192+E194</f>
        <v>2058</v>
      </c>
      <c r="F196" s="188">
        <f>+F192+F194</f>
        <v>0</v>
      </c>
      <c r="G196" s="181"/>
    </row>
    <row r="197" spans="1:7" ht="42" customHeight="1" x14ac:dyDescent="0.35">
      <c r="A197" s="306"/>
      <c r="B197" s="211" t="s">
        <v>15</v>
      </c>
      <c r="C197" s="212">
        <f>IF(C196=0,"",+C196/C188)</f>
        <v>2.7594947967624298E-2</v>
      </c>
      <c r="D197" s="212">
        <f>IF(D196=0,"",+D196/D188)</f>
        <v>4.5761807346793561E-2</v>
      </c>
      <c r="E197" s="212">
        <f>IF(E196=0,"",+E196/E188)</f>
        <v>4.5761807346793561E-2</v>
      </c>
      <c r="F197" s="212" t="str">
        <f>IF(F196=0,"",+F196/F188)</f>
        <v/>
      </c>
      <c r="G197" s="181"/>
    </row>
    <row r="198" spans="1:7" x14ac:dyDescent="0.35">
      <c r="A198" s="115" t="str">
        <f ca="1">Translations!$A$35</f>
        <v>Brecha programática</v>
      </c>
      <c r="B198" s="116"/>
      <c r="C198" s="116"/>
      <c r="D198" s="116"/>
      <c r="E198" s="116"/>
      <c r="F198" s="116"/>
      <c r="G198" s="117"/>
    </row>
    <row r="199" spans="1:7" ht="42" customHeight="1" x14ac:dyDescent="0.35">
      <c r="A199" s="302" t="str">
        <f ca="1">Translations!$A$36</f>
        <v>D. Déficit anual previsto para cubrir la necesidad: 
A - C</v>
      </c>
      <c r="B199" s="210" t="s">
        <v>7</v>
      </c>
      <c r="C199" s="152">
        <f>+C188-(C196)</f>
        <v>43731</v>
      </c>
      <c r="D199" s="152">
        <f>+D188-(D196)</f>
        <v>42914</v>
      </c>
      <c r="E199" s="152">
        <f>+E188-(E196)</f>
        <v>42914</v>
      </c>
      <c r="F199" s="152">
        <f>+F188-(F196)</f>
        <v>0</v>
      </c>
      <c r="G199" s="304"/>
    </row>
    <row r="200" spans="1:7" ht="42" customHeight="1" x14ac:dyDescent="0.35">
      <c r="A200" s="306"/>
      <c r="B200" s="210" t="s">
        <v>15</v>
      </c>
      <c r="C200" s="212">
        <f>IF(C199=0,"",+C199/C188)</f>
        <v>0.97240505203237571</v>
      </c>
      <c r="D200" s="212">
        <f>IF(D199=0,"",+D199/D188)</f>
        <v>0.95423819265320642</v>
      </c>
      <c r="E200" s="212">
        <f>IF(E199=0,"",+E199/E188)</f>
        <v>0.95423819265320642</v>
      </c>
      <c r="F200" s="212" t="str">
        <f>IF(F199=0,"",+F199/F188)</f>
        <v/>
      </c>
      <c r="G200" s="305"/>
    </row>
    <row r="201" spans="1:7" ht="15" customHeight="1" x14ac:dyDescent="0.35">
      <c r="A201" s="115" t="str">
        <f ca="1">Translations!$A$37</f>
        <v xml:space="preserve">Necesidades del país cubiertas por el monto asignado </v>
      </c>
      <c r="B201" s="116"/>
      <c r="C201" s="116"/>
      <c r="D201" s="116"/>
      <c r="E201" s="116"/>
      <c r="F201" s="116"/>
      <c r="G201" s="117"/>
    </row>
    <row r="202" spans="1:7" ht="42" customHeight="1" x14ac:dyDescent="0.35">
      <c r="A202" s="302" t="str">
        <f ca="1">Translations!$A$38</f>
        <v xml:space="preserve">E. Metas que se van a financiar con el monto asignado </v>
      </c>
      <c r="B202" s="211" t="s">
        <v>7</v>
      </c>
      <c r="C202" s="36">
        <v>7034</v>
      </c>
      <c r="D202" s="36">
        <v>7296</v>
      </c>
      <c r="E202" s="36">
        <v>7296</v>
      </c>
      <c r="F202" s="36"/>
      <c r="G202" s="304" t="s">
        <v>1938</v>
      </c>
    </row>
    <row r="203" spans="1:7" ht="70.95" customHeight="1" x14ac:dyDescent="0.35">
      <c r="A203" s="306"/>
      <c r="B203" s="211" t="s">
        <v>15</v>
      </c>
      <c r="C203" s="212">
        <f>IF(C202=0,"",+C202/C188)</f>
        <v>0.15640843191319043</v>
      </c>
      <c r="D203" s="212">
        <f>IF(D202=0,"",+D202/D188)</f>
        <v>0.16223427910699992</v>
      </c>
      <c r="E203" s="212">
        <f>IF(E202=0,"",+E202/E188)</f>
        <v>0.16223427910699992</v>
      </c>
      <c r="F203" s="212" t="str">
        <f>IF(F202=0,"",+F202/F188)</f>
        <v/>
      </c>
      <c r="G203" s="305"/>
    </row>
    <row r="204" spans="1:7" ht="42" customHeight="1" x14ac:dyDescent="0.35">
      <c r="A204" s="302" t="str">
        <f ca="1">Translations!$A$39</f>
        <v xml:space="preserve">F. Cobertura total realizada con el monto asignado y otros recursos: E + C </v>
      </c>
      <c r="B204" s="211" t="s">
        <v>7</v>
      </c>
      <c r="C204" s="152">
        <f>+C202+C196</f>
        <v>8275</v>
      </c>
      <c r="D204" s="152">
        <f>+D202+D196</f>
        <v>9354</v>
      </c>
      <c r="E204" s="152">
        <f>+E202+E196</f>
        <v>9354</v>
      </c>
      <c r="F204" s="152">
        <f>+F202+F196</f>
        <v>0</v>
      </c>
      <c r="G204" s="304"/>
    </row>
    <row r="205" spans="1:7" ht="42" customHeight="1" x14ac:dyDescent="0.35">
      <c r="A205" s="306"/>
      <c r="B205" s="211" t="s">
        <v>15</v>
      </c>
      <c r="C205" s="212">
        <f>IF(C204=0,"",+C204/C188)</f>
        <v>0.18400337988081472</v>
      </c>
      <c r="D205" s="212">
        <f>IF(D204=0,"",+D204/D188)</f>
        <v>0.20799608645379347</v>
      </c>
      <c r="E205" s="212">
        <f>IF(E204=0,"",+E204/E188)</f>
        <v>0.20799608645379347</v>
      </c>
      <c r="F205" s="212" t="str">
        <f>IF(F204=0,"",+F204/F188)</f>
        <v/>
      </c>
      <c r="G205" s="305"/>
    </row>
    <row r="206" spans="1:7" ht="42" customHeight="1" x14ac:dyDescent="0.35">
      <c r="A206" s="302" t="str">
        <f ca="1">Translations!$A$40</f>
        <v xml:space="preserve">G. Déficit restante: A - F </v>
      </c>
      <c r="B206" s="211" t="s">
        <v>7</v>
      </c>
      <c r="C206" s="152">
        <f>+C188-(C204)</f>
        <v>36697</v>
      </c>
      <c r="D206" s="152">
        <f>+D188-(D204)</f>
        <v>35618</v>
      </c>
      <c r="E206" s="152">
        <f>+E188-(E204)</f>
        <v>35618</v>
      </c>
      <c r="F206" s="152">
        <f>+F188-(F204)</f>
        <v>0</v>
      </c>
      <c r="G206" s="304" t="s">
        <v>1936</v>
      </c>
    </row>
    <row r="207" spans="1:7" ht="42" customHeight="1" thickBot="1" x14ac:dyDescent="0.4">
      <c r="A207" s="303"/>
      <c r="B207" s="211" t="s">
        <v>15</v>
      </c>
      <c r="C207" s="212">
        <f>IF(C206=0,"",+C206/C188)</f>
        <v>0.81599662011918528</v>
      </c>
      <c r="D207" s="212">
        <f>IF(D206=0,"",+D206/D188)</f>
        <v>0.79200391354620658</v>
      </c>
      <c r="E207" s="212">
        <f>IF(E206=0,"",+E206/E188)</f>
        <v>0.79200391354620658</v>
      </c>
      <c r="F207" s="212" t="str">
        <f>IF(F206=0,"",+F206/F188)</f>
        <v/>
      </c>
      <c r="G207" s="305"/>
    </row>
    <row r="208" spans="1:7" x14ac:dyDescent="0.35">
      <c r="A208" s="185"/>
      <c r="B208" s="185"/>
      <c r="C208" s="185"/>
      <c r="D208" s="185"/>
      <c r="E208" s="185"/>
      <c r="F208" s="185"/>
      <c r="G208" s="185"/>
    </row>
    <row r="209" spans="1:7" ht="14.6" thickBot="1" x14ac:dyDescent="0.4">
      <c r="A209" s="185"/>
      <c r="B209" s="185"/>
      <c r="C209" s="185"/>
      <c r="D209" s="185"/>
      <c r="E209" s="185"/>
      <c r="F209" s="185"/>
      <c r="G209" s="185"/>
    </row>
    <row r="210" spans="1:7" ht="18" thickBot="1" x14ac:dyDescent="0.4">
      <c r="A210" s="213" t="str">
        <f ca="1">Translations!$A$3</f>
        <v>VIH/SIDA</v>
      </c>
      <c r="B210" s="214"/>
      <c r="C210" s="214"/>
      <c r="D210" s="214"/>
      <c r="E210" s="214"/>
      <c r="F210" s="214"/>
      <c r="G210" s="176"/>
    </row>
    <row r="211" spans="1:7" ht="31.5" customHeight="1" x14ac:dyDescent="0.35">
      <c r="A211" s="215" t="str">
        <f ca="1">Translations!$A$10</f>
        <v>VIH/SIDA - Tabla de brecha programática 7 (por intervención prioritaria)</v>
      </c>
      <c r="B211" s="216"/>
      <c r="C211" s="216"/>
      <c r="D211" s="216"/>
      <c r="E211" s="217"/>
      <c r="F211" s="218"/>
      <c r="G211" s="177"/>
    </row>
    <row r="212" spans="1:7" ht="24.75" customHeight="1" x14ac:dyDescent="0.35">
      <c r="A212" s="114" t="str">
        <f ca="1">Translations!$A$15</f>
        <v>Módulo prioritario</v>
      </c>
      <c r="B212" s="307" t="s">
        <v>1454</v>
      </c>
      <c r="C212" s="308"/>
      <c r="D212" s="308"/>
      <c r="E212" s="308"/>
      <c r="F212" s="308"/>
      <c r="G212" s="309"/>
    </row>
    <row r="213" spans="1:7" ht="27" customHeight="1" x14ac:dyDescent="0.35">
      <c r="A213" s="114" t="str">
        <f ca="1">Translations!$A$16</f>
        <v>Indicador de cobertura seleccionado</v>
      </c>
      <c r="B213" s="310" t="str">
        <f ca="1">VLOOKUP(B212,HIVModulesIndicators,2,FALSE)</f>
        <v>Porcentaje de la población clave que se ha sometido a pruebas del VIH durante el período de informe y conocen los resultados</v>
      </c>
      <c r="C213" s="311"/>
      <c r="D213" s="311"/>
      <c r="E213" s="311"/>
      <c r="F213" s="311"/>
      <c r="G213" s="312"/>
    </row>
    <row r="214" spans="1:7" ht="25.5" customHeight="1" x14ac:dyDescent="0.35">
      <c r="A214" s="114" t="str">
        <f ca="1">Translations!$A$17</f>
        <v>Población meta</v>
      </c>
      <c r="B214" s="313" t="s">
        <v>1450</v>
      </c>
      <c r="C214" s="314"/>
      <c r="D214" s="314"/>
      <c r="E214" s="314"/>
      <c r="F214" s="314"/>
      <c r="G214" s="315"/>
    </row>
    <row r="215" spans="1:7" ht="17.25" customHeight="1" x14ac:dyDescent="0.35">
      <c r="A215" s="115" t="str">
        <f ca="1">Translations!$A$18</f>
        <v xml:space="preserve">Cobertura nacional actual </v>
      </c>
      <c r="B215" s="116"/>
      <c r="C215" s="116"/>
      <c r="D215" s="116"/>
      <c r="E215" s="116"/>
      <c r="F215" s="116"/>
      <c r="G215" s="117"/>
    </row>
    <row r="216" spans="1:7" ht="24.75" customHeight="1" x14ac:dyDescent="0.35">
      <c r="A216" s="118" t="str">
        <f ca="1">Translations!$A$19</f>
        <v>Inserte los últimos resultados</v>
      </c>
      <c r="B216" s="240">
        <v>0.6</v>
      </c>
      <c r="C216" s="119" t="str">
        <f ca="1">Translations!$A$20</f>
        <v>Año</v>
      </c>
      <c r="D216" s="204">
        <v>2017</v>
      </c>
      <c r="E216" s="120" t="str">
        <f ca="1">Translations!$A$21</f>
        <v>Fuente de datos</v>
      </c>
      <c r="F216" s="316" t="s">
        <v>1885</v>
      </c>
      <c r="G216" s="317"/>
    </row>
    <row r="217" spans="1:7" ht="75" customHeight="1" thickBot="1" x14ac:dyDescent="0.4">
      <c r="A217" s="205" t="str">
        <f ca="1">Translations!$A$22</f>
        <v>Comentarios</v>
      </c>
      <c r="B217" s="318" t="s">
        <v>1898</v>
      </c>
      <c r="C217" s="319"/>
      <c r="D217" s="319"/>
      <c r="E217" s="319"/>
      <c r="F217" s="319"/>
      <c r="G217" s="320"/>
    </row>
    <row r="218" spans="1:7" ht="14.6" thickBot="1" x14ac:dyDescent="0.4">
      <c r="A218" s="206"/>
      <c r="B218" s="207"/>
      <c r="C218" s="207"/>
      <c r="D218" s="207"/>
      <c r="E218" s="207"/>
      <c r="F218" s="207"/>
      <c r="G218" s="178"/>
    </row>
    <row r="219" spans="1:7" ht="28.3" x14ac:dyDescent="0.35">
      <c r="A219" s="321"/>
      <c r="B219" s="322"/>
      <c r="C219" s="208" t="str">
        <f ca="1">Translations!$A$23</f>
        <v>Año 1</v>
      </c>
      <c r="D219" s="208" t="str">
        <f ca="1">Translations!$A$24</f>
        <v>Año 2</v>
      </c>
      <c r="E219" s="208" t="str">
        <f ca="1">Translations!$A$25</f>
        <v>Año 3</v>
      </c>
      <c r="F219" s="208" t="str">
        <f ca="1">Translations!$A$41</f>
        <v>Año 4
(si procede)</v>
      </c>
      <c r="G219" s="325" t="str">
        <f ca="1">Translations!$A$27</f>
        <v>Comentarios /supuestos</v>
      </c>
    </row>
    <row r="220" spans="1:7" ht="30" customHeight="1" x14ac:dyDescent="0.35">
      <c r="A220" s="323"/>
      <c r="B220" s="324"/>
      <c r="C220" s="209">
        <v>2019</v>
      </c>
      <c r="D220" s="209">
        <v>2020</v>
      </c>
      <c r="E220" s="209">
        <v>2021</v>
      </c>
      <c r="F220" s="209"/>
      <c r="G220" s="326"/>
    </row>
    <row r="221" spans="1:7" ht="19.5" customHeight="1" x14ac:dyDescent="0.35">
      <c r="A221" s="115" t="str">
        <f ca="1">Translations!$A$28</f>
        <v>Necesidades estimadas actuales del país</v>
      </c>
      <c r="B221" s="116"/>
      <c r="C221" s="116"/>
      <c r="D221" s="116"/>
      <c r="E221" s="116"/>
      <c r="F221" s="116"/>
      <c r="G221" s="117"/>
    </row>
    <row r="222" spans="1:7" ht="45.75" customHeight="1" x14ac:dyDescent="0.35">
      <c r="A222" s="126" t="str">
        <f ca="1">Translations!$A$29</f>
        <v>A. Total de población estimada con necesidades/en riesgo</v>
      </c>
      <c r="B222" s="210" t="s">
        <v>7</v>
      </c>
      <c r="C222" s="36">
        <v>2011</v>
      </c>
      <c r="D222" s="36">
        <v>2011</v>
      </c>
      <c r="E222" s="36">
        <v>2011</v>
      </c>
      <c r="F222" s="36"/>
      <c r="G222" s="180" t="s">
        <v>1893</v>
      </c>
    </row>
    <row r="223" spans="1:7" ht="27" customHeight="1" x14ac:dyDescent="0.35">
      <c r="A223" s="302" t="str">
        <f ca="1">Translations!$A$30</f>
        <v>B. Metas del país (según el Plan Estratégico Nacional)</v>
      </c>
      <c r="B223" s="211" t="s">
        <v>7</v>
      </c>
      <c r="C223" s="36">
        <v>1649</v>
      </c>
      <c r="D223" s="36">
        <v>1669</v>
      </c>
      <c r="E223" s="36">
        <v>1709</v>
      </c>
      <c r="F223" s="36"/>
      <c r="G223" s="304" t="s">
        <v>1900</v>
      </c>
    </row>
    <row r="224" spans="1:7" ht="24.75" customHeight="1" x14ac:dyDescent="0.35">
      <c r="A224" s="306"/>
      <c r="B224" s="211" t="s">
        <v>15</v>
      </c>
      <c r="C224" s="212">
        <f>IF(C223=0,"",+C223/C222)</f>
        <v>0.81999005469915465</v>
      </c>
      <c r="D224" s="212">
        <f t="shared" ref="D224:F224" si="21">IF(D223=0,"",+D223/D222)</f>
        <v>0.82993535554450526</v>
      </c>
      <c r="E224" s="212">
        <f t="shared" si="21"/>
        <v>0.84982595723520638</v>
      </c>
      <c r="F224" s="212" t="str">
        <f t="shared" si="21"/>
        <v/>
      </c>
      <c r="G224" s="305"/>
    </row>
    <row r="225" spans="1:7" ht="18.75" customHeight="1" x14ac:dyDescent="0.35">
      <c r="A225" s="115" t="str">
        <f ca="1">Translations!$A$31</f>
        <v>Necesidades del país ya cubiertas</v>
      </c>
      <c r="B225" s="116"/>
      <c r="C225" s="116"/>
      <c r="D225" s="116"/>
      <c r="E225" s="116"/>
      <c r="F225" s="116"/>
      <c r="G225" s="117"/>
    </row>
    <row r="226" spans="1:7" ht="42" customHeight="1" x14ac:dyDescent="0.35">
      <c r="A226" s="302" t="str">
        <f ca="1">Translations!$A$32</f>
        <v>C1. Necesidades del país que se van a cubrir con recursos nacionales</v>
      </c>
      <c r="B226" s="210" t="s">
        <v>7</v>
      </c>
      <c r="C226" s="36">
        <v>154</v>
      </c>
      <c r="D226" s="36">
        <v>245</v>
      </c>
      <c r="E226" s="36">
        <v>260</v>
      </c>
      <c r="F226" s="36"/>
      <c r="G226" s="304" t="s">
        <v>1911</v>
      </c>
    </row>
    <row r="227" spans="1:7" ht="76.95" customHeight="1" x14ac:dyDescent="0.35">
      <c r="A227" s="306"/>
      <c r="B227" s="210" t="s">
        <v>15</v>
      </c>
      <c r="C227" s="212">
        <f>IF(C226=0,"",+C226/C222)</f>
        <v>7.6578816509199399E-2</v>
      </c>
      <c r="D227" s="212">
        <f t="shared" ref="D227:F227" si="22">IF(D226=0,"",+D226/D222)</f>
        <v>0.12182993535554451</v>
      </c>
      <c r="E227" s="212">
        <f t="shared" si="22"/>
        <v>0.12928891098955744</v>
      </c>
      <c r="F227" s="212" t="str">
        <f t="shared" si="22"/>
        <v/>
      </c>
      <c r="G227" s="305"/>
    </row>
    <row r="228" spans="1:7" ht="58.1" customHeight="1" x14ac:dyDescent="0.35">
      <c r="A228" s="302" t="str">
        <f ca="1">Translations!$A$33</f>
        <v xml:space="preserve">C2. Necesidades del país que se van a cubrir con recursos externos </v>
      </c>
      <c r="B228" s="211" t="s">
        <v>7</v>
      </c>
      <c r="C228" s="36">
        <v>39</v>
      </c>
      <c r="D228" s="36">
        <v>39</v>
      </c>
      <c r="E228" s="36">
        <v>41</v>
      </c>
      <c r="F228" s="36"/>
      <c r="G228" s="181" t="s">
        <v>1912</v>
      </c>
    </row>
    <row r="229" spans="1:7" ht="27.75" customHeight="1" x14ac:dyDescent="0.35">
      <c r="A229" s="306"/>
      <c r="B229" s="211" t="s">
        <v>15</v>
      </c>
      <c r="C229" s="212">
        <f>IF(C228=0,"",+C228/C222)</f>
        <v>1.9393336648433616E-2</v>
      </c>
      <c r="D229" s="212">
        <f>IF(D228=0,"",+D228/D222)</f>
        <v>1.9393336648433616E-2</v>
      </c>
      <c r="E229" s="212">
        <f>IF(E228=0,"",+E228/E222)</f>
        <v>2.0387866732968673E-2</v>
      </c>
      <c r="F229" s="212" t="str">
        <f>IF(F228=0,"",+F228/F222)</f>
        <v/>
      </c>
      <c r="G229" s="181"/>
    </row>
    <row r="230" spans="1:7" ht="28.5" customHeight="1" x14ac:dyDescent="0.35">
      <c r="A230" s="302" t="str">
        <f ca="1">Translations!$A$34</f>
        <v>C. Necesidades totales del país ya cubiertas</v>
      </c>
      <c r="B230" s="211" t="s">
        <v>7</v>
      </c>
      <c r="C230" s="188">
        <f>+C226+C228</f>
        <v>193</v>
      </c>
      <c r="D230" s="188">
        <f>+D226+D228</f>
        <v>284</v>
      </c>
      <c r="E230" s="188">
        <f>+E226+E228</f>
        <v>301</v>
      </c>
      <c r="F230" s="188">
        <f>+F226+F228</f>
        <v>0</v>
      </c>
      <c r="G230" s="181"/>
    </row>
    <row r="231" spans="1:7" ht="24" customHeight="1" x14ac:dyDescent="0.35">
      <c r="A231" s="306"/>
      <c r="B231" s="211" t="s">
        <v>15</v>
      </c>
      <c r="C231" s="212">
        <f>IF(C230=0,"",+C230/C222)</f>
        <v>9.5972153157633022E-2</v>
      </c>
      <c r="D231" s="212">
        <f>IF(D230=0,"",+D230/D222)</f>
        <v>0.14122327200397813</v>
      </c>
      <c r="E231" s="212">
        <f>IF(E230=0,"",+E230/E222)</f>
        <v>0.14967677772252611</v>
      </c>
      <c r="F231" s="212" t="str">
        <f>IF(F230=0,"",+F230/F222)</f>
        <v/>
      </c>
      <c r="G231" s="181"/>
    </row>
    <row r="232" spans="1:7" x14ac:dyDescent="0.35">
      <c r="A232" s="115" t="str">
        <f ca="1">Translations!$A$35</f>
        <v>Brecha programática</v>
      </c>
      <c r="B232" s="116"/>
      <c r="C232" s="116"/>
      <c r="D232" s="116"/>
      <c r="E232" s="116"/>
      <c r="F232" s="116"/>
      <c r="G232" s="117"/>
    </row>
    <row r="233" spans="1:7" ht="30" customHeight="1" x14ac:dyDescent="0.35">
      <c r="A233" s="302" t="str">
        <f ca="1">Translations!$A$36</f>
        <v>D. Déficit anual previsto para cubrir la necesidad: 
A - C</v>
      </c>
      <c r="B233" s="210" t="s">
        <v>7</v>
      </c>
      <c r="C233" s="152">
        <f>+C222-(C230)</f>
        <v>1818</v>
      </c>
      <c r="D233" s="152">
        <f>+D222-(D230)</f>
        <v>1727</v>
      </c>
      <c r="E233" s="152">
        <f>+E222-(E230)</f>
        <v>1710</v>
      </c>
      <c r="F233" s="152">
        <f>+F222-(F230)</f>
        <v>0</v>
      </c>
      <c r="G233" s="304"/>
    </row>
    <row r="234" spans="1:7" ht="25.5" customHeight="1" x14ac:dyDescent="0.35">
      <c r="A234" s="306"/>
      <c r="B234" s="210" t="s">
        <v>15</v>
      </c>
      <c r="C234" s="212">
        <f>IF(C233=0,"",+C233/C222)</f>
        <v>0.90402784684236703</v>
      </c>
      <c r="D234" s="212">
        <f>IF(D233=0,"",+D233/D222)</f>
        <v>0.85877672799602189</v>
      </c>
      <c r="E234" s="212">
        <f>IF(E233=0,"",+E233/E222)</f>
        <v>0.85032322227747392</v>
      </c>
      <c r="F234" s="212" t="str">
        <f>IF(F233=0,"",+F233/F222)</f>
        <v/>
      </c>
      <c r="G234" s="305"/>
    </row>
    <row r="235" spans="1:7" x14ac:dyDescent="0.35">
      <c r="A235" s="115" t="str">
        <f ca="1">Translations!$A$37</f>
        <v xml:space="preserve">Necesidades del país cubiertas por el monto asignado </v>
      </c>
      <c r="B235" s="116"/>
      <c r="C235" s="116"/>
      <c r="D235" s="116"/>
      <c r="E235" s="116"/>
      <c r="F235" s="116"/>
      <c r="G235" s="117"/>
    </row>
    <row r="236" spans="1:7" ht="25.5" customHeight="1" x14ac:dyDescent="0.35">
      <c r="A236" s="302" t="str">
        <f ca="1">Translations!$A$38</f>
        <v xml:space="preserve">E. Metas que se van a financiar con el monto asignado </v>
      </c>
      <c r="B236" s="211" t="s">
        <v>7</v>
      </c>
      <c r="C236" s="36">
        <v>1094</v>
      </c>
      <c r="D236" s="36">
        <v>1004</v>
      </c>
      <c r="E236" s="36">
        <v>1067</v>
      </c>
      <c r="F236" s="36"/>
      <c r="G236" s="304" t="s">
        <v>1934</v>
      </c>
    </row>
    <row r="237" spans="1:7" ht="117" customHeight="1" x14ac:dyDescent="0.35">
      <c r="A237" s="306"/>
      <c r="B237" s="211" t="s">
        <v>15</v>
      </c>
      <c r="C237" s="212">
        <f>IF(C236=0,"",+C236/C222)</f>
        <v>0.54400795624067633</v>
      </c>
      <c r="D237" s="212">
        <f>IF(D236=0,"",+D236/D222)</f>
        <v>0.49925410243659873</v>
      </c>
      <c r="E237" s="212">
        <f>IF(E236=0,"",+E236/E222)</f>
        <v>0.53058180009945299</v>
      </c>
      <c r="F237" s="212" t="str">
        <f>IF(F236=0,"",+F236/F222)</f>
        <v/>
      </c>
      <c r="G237" s="305"/>
    </row>
    <row r="238" spans="1:7" ht="24.75" customHeight="1" x14ac:dyDescent="0.35">
      <c r="A238" s="302" t="str">
        <f ca="1">Translations!$A$39</f>
        <v xml:space="preserve">F. Cobertura total realizada con el monto asignado y otros recursos: E + C </v>
      </c>
      <c r="B238" s="211" t="s">
        <v>7</v>
      </c>
      <c r="C238" s="152">
        <f>+C236+C230</f>
        <v>1287</v>
      </c>
      <c r="D238" s="152">
        <f>+D236+D230</f>
        <v>1288</v>
      </c>
      <c r="E238" s="152">
        <f>+E236+E230</f>
        <v>1368</v>
      </c>
      <c r="F238" s="152">
        <f>+F236+F230</f>
        <v>0</v>
      </c>
      <c r="G238" s="304"/>
    </row>
    <row r="239" spans="1:7" ht="24" customHeight="1" x14ac:dyDescent="0.35">
      <c r="A239" s="306"/>
      <c r="B239" s="211" t="s">
        <v>15</v>
      </c>
      <c r="C239" s="212">
        <f>IF(C238=0,"",+C238/C222)</f>
        <v>0.63998010939830929</v>
      </c>
      <c r="D239" s="212">
        <f>IF(D238=0,"",+D238/D222)</f>
        <v>0.64047737444057684</v>
      </c>
      <c r="E239" s="212">
        <f>IF(E238=0,"",+E238/E222)</f>
        <v>0.68025857782197907</v>
      </c>
      <c r="F239" s="212" t="str">
        <f>IF(F238=0,"",+F238/F222)</f>
        <v/>
      </c>
      <c r="G239" s="305"/>
    </row>
    <row r="240" spans="1:7" ht="30" customHeight="1" x14ac:dyDescent="0.35">
      <c r="A240" s="302" t="str">
        <f ca="1">Translations!$A$40</f>
        <v xml:space="preserve">G. Déficit restante: A - F </v>
      </c>
      <c r="B240" s="211" t="s">
        <v>7</v>
      </c>
      <c r="C240" s="152">
        <f>+C222-(C238)</f>
        <v>724</v>
      </c>
      <c r="D240" s="152">
        <f>+D222-(D238)</f>
        <v>723</v>
      </c>
      <c r="E240" s="152">
        <f>+E222-(E238)</f>
        <v>643</v>
      </c>
      <c r="F240" s="152">
        <f>+F222-(F238)</f>
        <v>0</v>
      </c>
      <c r="G240" s="304" t="s">
        <v>1935</v>
      </c>
    </row>
    <row r="241" spans="1:7" ht="27" customHeight="1" thickBot="1" x14ac:dyDescent="0.4">
      <c r="A241" s="303"/>
      <c r="B241" s="211" t="s">
        <v>15</v>
      </c>
      <c r="C241" s="212">
        <f>IF(C240=0,"",+C240/C222)</f>
        <v>0.36001989060169071</v>
      </c>
      <c r="D241" s="212">
        <f>IF(D240=0,"",+D240/D222)</f>
        <v>0.35952262555942316</v>
      </c>
      <c r="E241" s="212">
        <f>IF(E240=0,"",+E240/E222)</f>
        <v>0.31974142217802087</v>
      </c>
      <c r="F241" s="212" t="str">
        <f>IF(F240=0,"",+F240/F222)</f>
        <v/>
      </c>
      <c r="G241" s="305"/>
    </row>
    <row r="242" spans="1:7" x14ac:dyDescent="0.35">
      <c r="A242" s="185"/>
      <c r="B242" s="185"/>
      <c r="C242" s="185"/>
      <c r="D242" s="185"/>
      <c r="E242" s="185"/>
      <c r="F242" s="185"/>
      <c r="G242" s="185"/>
    </row>
    <row r="243" spans="1:7" ht="14.6" thickBot="1" x14ac:dyDescent="0.4">
      <c r="A243" s="185"/>
      <c r="B243" s="185"/>
      <c r="C243" s="185"/>
      <c r="D243" s="185"/>
      <c r="E243" s="185"/>
      <c r="F243" s="185"/>
      <c r="G243" s="185"/>
    </row>
    <row r="244" spans="1:7" ht="18" thickBot="1" x14ac:dyDescent="0.4">
      <c r="A244" s="213" t="str">
        <f ca="1">Translations!$A$3</f>
        <v>VIH/SIDA</v>
      </c>
      <c r="B244" s="214"/>
      <c r="C244" s="214"/>
      <c r="D244" s="214"/>
      <c r="E244" s="214"/>
      <c r="F244" s="214"/>
      <c r="G244" s="176"/>
    </row>
    <row r="245" spans="1:7" ht="18.75" customHeight="1" x14ac:dyDescent="0.35">
      <c r="A245" s="215" t="str">
        <f ca="1">Translations!$A$11</f>
        <v>VIH/SIDA - Tabla de brecha programática 8 (por intervención prioritaria)</v>
      </c>
      <c r="B245" s="216"/>
      <c r="C245" s="216"/>
      <c r="D245" s="216"/>
      <c r="E245" s="217"/>
      <c r="F245" s="218"/>
      <c r="G245" s="177"/>
    </row>
    <row r="246" spans="1:7" ht="24.75" customHeight="1" x14ac:dyDescent="0.35">
      <c r="A246" s="114" t="str">
        <f ca="1">Translations!$A$15</f>
        <v>Módulo prioritario</v>
      </c>
      <c r="B246" s="307" t="s">
        <v>1454</v>
      </c>
      <c r="C246" s="308"/>
      <c r="D246" s="308"/>
      <c r="E246" s="308"/>
      <c r="F246" s="308"/>
      <c r="G246" s="309"/>
    </row>
    <row r="247" spans="1:7" ht="35.6" customHeight="1" x14ac:dyDescent="0.35">
      <c r="A247" s="114" t="str">
        <f ca="1">Translations!$A$16</f>
        <v>Indicador de cobertura seleccionado</v>
      </c>
      <c r="B247" s="310" t="str">
        <f ca="1">VLOOKUP(B246,HIVModulesIndicators,2,FALSE)</f>
        <v>Porcentaje de la población clave que se ha sometido a pruebas del VIH durante el período de informe y conocen los resultados</v>
      </c>
      <c r="C247" s="311"/>
      <c r="D247" s="311"/>
      <c r="E247" s="311"/>
      <c r="F247" s="311"/>
      <c r="G247" s="312"/>
    </row>
    <row r="248" spans="1:7" ht="21" customHeight="1" x14ac:dyDescent="0.35">
      <c r="A248" s="114" t="str">
        <f ca="1">Translations!$A$17</f>
        <v>Población meta</v>
      </c>
      <c r="B248" s="313" t="s">
        <v>1458</v>
      </c>
      <c r="C248" s="314"/>
      <c r="D248" s="314"/>
      <c r="E248" s="314"/>
      <c r="F248" s="314"/>
      <c r="G248" s="315"/>
    </row>
    <row r="249" spans="1:7" x14ac:dyDescent="0.35">
      <c r="A249" s="115" t="str">
        <f ca="1">Translations!$A$18</f>
        <v xml:space="preserve">Cobertura nacional actual </v>
      </c>
      <c r="B249" s="116"/>
      <c r="C249" s="116"/>
      <c r="D249" s="116"/>
      <c r="E249" s="116"/>
      <c r="F249" s="116"/>
      <c r="G249" s="117"/>
    </row>
    <row r="250" spans="1:7" ht="40.1" customHeight="1" x14ac:dyDescent="0.35">
      <c r="A250" s="118" t="str">
        <f ca="1">Translations!$A$19</f>
        <v>Inserte los últimos resultados</v>
      </c>
      <c r="B250" s="34">
        <v>17855</v>
      </c>
      <c r="C250" s="119" t="str">
        <f ca="1">Translations!$A$20</f>
        <v>Año</v>
      </c>
      <c r="D250" s="204">
        <v>2017</v>
      </c>
      <c r="E250" s="120" t="str">
        <f ca="1">Translations!$A$21</f>
        <v>Fuente de datos</v>
      </c>
      <c r="F250" s="316" t="s">
        <v>1895</v>
      </c>
      <c r="G250" s="317"/>
    </row>
    <row r="251" spans="1:7" ht="127.5" customHeight="1" thickBot="1" x14ac:dyDescent="0.4">
      <c r="A251" s="205" t="str">
        <f ca="1">Translations!$A$22</f>
        <v>Comentarios</v>
      </c>
      <c r="B251" s="318" t="s">
        <v>1918</v>
      </c>
      <c r="C251" s="319"/>
      <c r="D251" s="319"/>
      <c r="E251" s="319"/>
      <c r="F251" s="319"/>
      <c r="G251" s="320"/>
    </row>
    <row r="252" spans="1:7" ht="14.6" thickBot="1" x14ac:dyDescent="0.4">
      <c r="A252" s="206"/>
      <c r="B252" s="207"/>
      <c r="C252" s="207"/>
      <c r="D252" s="207"/>
      <c r="E252" s="207"/>
      <c r="F252" s="207"/>
      <c r="G252" s="178"/>
    </row>
    <row r="253" spans="1:7" ht="28.3" x14ac:dyDescent="0.35">
      <c r="A253" s="321"/>
      <c r="B253" s="322"/>
      <c r="C253" s="208" t="str">
        <f ca="1">Translations!$A$23</f>
        <v>Año 1</v>
      </c>
      <c r="D253" s="208" t="str">
        <f ca="1">Translations!$A$24</f>
        <v>Año 2</v>
      </c>
      <c r="E253" s="208" t="str">
        <f ca="1">Translations!$A$25</f>
        <v>Año 3</v>
      </c>
      <c r="F253" s="208" t="str">
        <f ca="1">Translations!$A$41</f>
        <v>Año 4
(si procede)</v>
      </c>
      <c r="G253" s="325" t="str">
        <f ca="1">Translations!$A$27</f>
        <v>Comentarios /supuestos</v>
      </c>
    </row>
    <row r="254" spans="1:7" ht="30" customHeight="1" x14ac:dyDescent="0.35">
      <c r="A254" s="323"/>
      <c r="B254" s="324"/>
      <c r="C254" s="209" t="str">
        <f ca="1">Translations!$A$26</f>
        <v>Inserte el año</v>
      </c>
      <c r="D254" s="209" t="str">
        <f ca="1">Translations!$A$26</f>
        <v>Inserte el año</v>
      </c>
      <c r="E254" s="209" t="str">
        <f ca="1">Translations!$A$26</f>
        <v>Inserte el año</v>
      </c>
      <c r="F254" s="209" t="str">
        <f ca="1">Translations!$A$26</f>
        <v>Inserte el año</v>
      </c>
      <c r="G254" s="326"/>
    </row>
    <row r="255" spans="1:7" ht="22.5" customHeight="1" x14ac:dyDescent="0.35">
      <c r="A255" s="115" t="str">
        <f ca="1">Translations!$A$28</f>
        <v>Necesidades estimadas actuales del país</v>
      </c>
      <c r="B255" s="116"/>
      <c r="C255" s="116"/>
      <c r="D255" s="116"/>
      <c r="E255" s="116"/>
      <c r="F255" s="116"/>
      <c r="G255" s="117"/>
    </row>
    <row r="256" spans="1:7" ht="99.45" customHeight="1" x14ac:dyDescent="0.35">
      <c r="A256" s="126" t="str">
        <f ca="1">Translations!$A$29</f>
        <v>A. Total de población estimada con necesidades/en riesgo</v>
      </c>
      <c r="B256" s="210" t="s">
        <v>7</v>
      </c>
      <c r="C256" s="36">
        <v>46000</v>
      </c>
      <c r="D256" s="36">
        <v>46000</v>
      </c>
      <c r="E256" s="36">
        <v>46000</v>
      </c>
      <c r="F256" s="36"/>
      <c r="G256" s="180" t="s">
        <v>1919</v>
      </c>
    </row>
    <row r="257" spans="1:7" ht="28.5" customHeight="1" x14ac:dyDescent="0.35">
      <c r="A257" s="302" t="str">
        <f ca="1">Translations!$A$30</f>
        <v>B. Metas del país (según el Plan Estratégico Nacional)</v>
      </c>
      <c r="B257" s="211" t="s">
        <v>7</v>
      </c>
      <c r="C257" s="36">
        <f>C256*0.65</f>
        <v>29900</v>
      </c>
      <c r="D257" s="36">
        <f>D256*0.75</f>
        <v>34500</v>
      </c>
      <c r="E257" s="36">
        <f>E256*0.85</f>
        <v>39100</v>
      </c>
      <c r="F257" s="36"/>
      <c r="G257" s="304"/>
    </row>
    <row r="258" spans="1:7" ht="27.75" customHeight="1" x14ac:dyDescent="0.35">
      <c r="A258" s="306"/>
      <c r="B258" s="211" t="s">
        <v>15</v>
      </c>
      <c r="C258" s="212">
        <f>IF(C257=0,"",+C257/C256)</f>
        <v>0.65</v>
      </c>
      <c r="D258" s="212">
        <f t="shared" ref="D258:F258" si="23">IF(D257=0,"",+D257/D256)</f>
        <v>0.75</v>
      </c>
      <c r="E258" s="212">
        <f t="shared" si="23"/>
        <v>0.85</v>
      </c>
      <c r="F258" s="212" t="str">
        <f t="shared" si="23"/>
        <v/>
      </c>
      <c r="G258" s="305"/>
    </row>
    <row r="259" spans="1:7" ht="21" customHeight="1" x14ac:dyDescent="0.35">
      <c r="A259" s="115" t="str">
        <f ca="1">Translations!$A$31</f>
        <v>Necesidades del país ya cubiertas</v>
      </c>
      <c r="B259" s="116"/>
      <c r="C259" s="116"/>
      <c r="D259" s="116"/>
      <c r="E259" s="116"/>
      <c r="F259" s="116"/>
      <c r="G259" s="117"/>
    </row>
    <row r="260" spans="1:7" ht="24" customHeight="1" x14ac:dyDescent="0.35">
      <c r="A260" s="302" t="str">
        <f ca="1">Translations!$A$32</f>
        <v>C1. Necesidades del país que se van a cubrir con recursos nacionales</v>
      </c>
      <c r="B260" s="210" t="s">
        <v>7</v>
      </c>
      <c r="C260" s="36">
        <f>C256*0.25</f>
        <v>11500</v>
      </c>
      <c r="D260" s="36">
        <f>D256*0.25</f>
        <v>11500</v>
      </c>
      <c r="E260" s="36">
        <f>E256*0.25</f>
        <v>11500</v>
      </c>
      <c r="F260" s="36"/>
      <c r="G260" s="304" t="s">
        <v>1915</v>
      </c>
    </row>
    <row r="261" spans="1:7" ht="33.450000000000003" customHeight="1" x14ac:dyDescent="0.35">
      <c r="A261" s="306"/>
      <c r="B261" s="210" t="s">
        <v>15</v>
      </c>
      <c r="C261" s="212">
        <f>IF(C260=0,"",+C260/C256)</f>
        <v>0.25</v>
      </c>
      <c r="D261" s="212">
        <f t="shared" ref="D261:F261" si="24">IF(D260=0,"",+D260/D256)</f>
        <v>0.25</v>
      </c>
      <c r="E261" s="212">
        <f t="shared" si="24"/>
        <v>0.25</v>
      </c>
      <c r="F261" s="212" t="str">
        <f t="shared" si="24"/>
        <v/>
      </c>
      <c r="G261" s="305"/>
    </row>
    <row r="262" spans="1:7" ht="70.95" customHeight="1" x14ac:dyDescent="0.35">
      <c r="A262" s="302" t="str">
        <f ca="1">Translations!$A$33</f>
        <v xml:space="preserve">C2. Necesidades del país que se van a cubrir con recursos externos </v>
      </c>
      <c r="B262" s="211" t="s">
        <v>7</v>
      </c>
      <c r="C262" s="36">
        <v>0</v>
      </c>
      <c r="D262" s="36">
        <v>0</v>
      </c>
      <c r="E262" s="36">
        <v>0</v>
      </c>
      <c r="F262" s="36"/>
      <c r="G262" s="181" t="s">
        <v>1917</v>
      </c>
    </row>
    <row r="263" spans="1:7" ht="29.25" customHeight="1" x14ac:dyDescent="0.35">
      <c r="A263" s="306"/>
      <c r="B263" s="211" t="s">
        <v>15</v>
      </c>
      <c r="C263" s="212" t="str">
        <f>IF(C262=0,"",+C262/C256)</f>
        <v/>
      </c>
      <c r="D263" s="212" t="str">
        <f>IF(D262=0,"",+D262/D256)</f>
        <v/>
      </c>
      <c r="E263" s="212" t="str">
        <f>IF(E262=0,"",+E262/E256)</f>
        <v/>
      </c>
      <c r="F263" s="212" t="str">
        <f>IF(F262=0,"",+F262/F256)</f>
        <v/>
      </c>
      <c r="G263" s="181"/>
    </row>
    <row r="264" spans="1:7" ht="27" customHeight="1" x14ac:dyDescent="0.35">
      <c r="A264" s="302" t="str">
        <f ca="1">Translations!$A$34</f>
        <v>C. Necesidades totales del país ya cubiertas</v>
      </c>
      <c r="B264" s="211" t="s">
        <v>7</v>
      </c>
      <c r="C264" s="188">
        <f>+C260+C262</f>
        <v>11500</v>
      </c>
      <c r="D264" s="188">
        <f>+D260+D262</f>
        <v>11500</v>
      </c>
      <c r="E264" s="188">
        <f>+E260+E262</f>
        <v>11500</v>
      </c>
      <c r="F264" s="188">
        <f>+F260+F262</f>
        <v>0</v>
      </c>
      <c r="G264" s="181"/>
    </row>
    <row r="265" spans="1:7" ht="24.75" customHeight="1" x14ac:dyDescent="0.35">
      <c r="A265" s="306"/>
      <c r="B265" s="211" t="s">
        <v>15</v>
      </c>
      <c r="C265" s="212">
        <f>IF(C264=0,"",+C264/C256)</f>
        <v>0.25</v>
      </c>
      <c r="D265" s="212">
        <f>IF(D264=0,"",+D264/D256)</f>
        <v>0.25</v>
      </c>
      <c r="E265" s="212">
        <f>IF(E264=0,"",+E264/E256)</f>
        <v>0.25</v>
      </c>
      <c r="F265" s="212" t="str">
        <f>IF(F264=0,"",+F264/F256)</f>
        <v/>
      </c>
      <c r="G265" s="181"/>
    </row>
    <row r="266" spans="1:7" x14ac:dyDescent="0.35">
      <c r="A266" s="115" t="str">
        <f ca="1">Translations!$A$35</f>
        <v>Brecha programática</v>
      </c>
      <c r="B266" s="116"/>
      <c r="C266" s="116"/>
      <c r="D266" s="116"/>
      <c r="E266" s="116"/>
      <c r="F266" s="116"/>
      <c r="G266" s="117"/>
    </row>
    <row r="267" spans="1:7" ht="29.25" customHeight="1" x14ac:dyDescent="0.35">
      <c r="A267" s="302" t="str">
        <f ca="1">Translations!$A$36</f>
        <v>D. Déficit anual previsto para cubrir la necesidad: 
A - C</v>
      </c>
      <c r="B267" s="210" t="s">
        <v>7</v>
      </c>
      <c r="C267" s="152">
        <f>+C256-(C264)</f>
        <v>34500</v>
      </c>
      <c r="D267" s="152">
        <f>+D256-(D264)</f>
        <v>34500</v>
      </c>
      <c r="E267" s="152">
        <f>+E256-(E264)</f>
        <v>34500</v>
      </c>
      <c r="F267" s="152">
        <f>+F256-(F264)</f>
        <v>0</v>
      </c>
      <c r="G267" s="304"/>
    </row>
    <row r="268" spans="1:7" ht="25.5" customHeight="1" x14ac:dyDescent="0.35">
      <c r="A268" s="306"/>
      <c r="B268" s="210" t="s">
        <v>15</v>
      </c>
      <c r="C268" s="212">
        <f>IF(C267=0,"",+C267/C256)</f>
        <v>0.75</v>
      </c>
      <c r="D268" s="212">
        <f>IF(D267=0,"",+D267/D256)</f>
        <v>0.75</v>
      </c>
      <c r="E268" s="212">
        <f>IF(E267=0,"",+E267/E256)</f>
        <v>0.75</v>
      </c>
      <c r="F268" s="212" t="str">
        <f>IF(F267=0,"",+F267/F256)</f>
        <v/>
      </c>
      <c r="G268" s="305"/>
    </row>
    <row r="269" spans="1:7" x14ac:dyDescent="0.35">
      <c r="A269" s="115" t="str">
        <f ca="1">Translations!$A$37</f>
        <v xml:space="preserve">Necesidades del país cubiertas por el monto asignado </v>
      </c>
      <c r="B269" s="116"/>
      <c r="C269" s="116"/>
      <c r="D269" s="116"/>
      <c r="E269" s="116"/>
      <c r="F269" s="116"/>
      <c r="G269" s="117"/>
    </row>
    <row r="270" spans="1:7" ht="28.5" customHeight="1" x14ac:dyDescent="0.35">
      <c r="A270" s="302" t="str">
        <f ca="1">Translations!$A$38</f>
        <v xml:space="preserve">E. Metas que se van a financiar con el monto asignado </v>
      </c>
      <c r="B270" s="211" t="s">
        <v>7</v>
      </c>
      <c r="C270" s="202">
        <v>32500</v>
      </c>
      <c r="D270" s="202">
        <v>32500</v>
      </c>
      <c r="E270" s="202">
        <v>32500</v>
      </c>
      <c r="F270" s="36"/>
      <c r="G270" s="304" t="s">
        <v>1920</v>
      </c>
    </row>
    <row r="271" spans="1:7" ht="21.75" customHeight="1" x14ac:dyDescent="0.35">
      <c r="A271" s="306"/>
      <c r="B271" s="211" t="s">
        <v>15</v>
      </c>
      <c r="C271" s="212">
        <f>IF(C270=0,"",+C270/C256)</f>
        <v>0.70652173913043481</v>
      </c>
      <c r="D271" s="212">
        <f>IF(D270=0,"",+D270/D256)</f>
        <v>0.70652173913043481</v>
      </c>
      <c r="E271" s="212">
        <f>IF(E270=0,"",+E270/E256)</f>
        <v>0.70652173913043481</v>
      </c>
      <c r="F271" s="212" t="str">
        <f>IF(F270=0,"",+F270/F256)</f>
        <v/>
      </c>
      <c r="G271" s="305"/>
    </row>
    <row r="272" spans="1:7" ht="23.25" customHeight="1" x14ac:dyDescent="0.35">
      <c r="A272" s="302" t="str">
        <f ca="1">Translations!$A$39</f>
        <v xml:space="preserve">F. Cobertura total realizada con el monto asignado y otros recursos: E + C </v>
      </c>
      <c r="B272" s="211" t="s">
        <v>7</v>
      </c>
      <c r="C272" s="152">
        <f>+C270+C264</f>
        <v>44000</v>
      </c>
      <c r="D272" s="152">
        <f>+D270+D264</f>
        <v>44000</v>
      </c>
      <c r="E272" s="152">
        <f>+E270+E264</f>
        <v>44000</v>
      </c>
      <c r="F272" s="152">
        <f>+F270+F264</f>
        <v>0</v>
      </c>
      <c r="G272" s="304" t="s">
        <v>1916</v>
      </c>
    </row>
    <row r="273" spans="1:7" ht="25.5" customHeight="1" x14ac:dyDescent="0.35">
      <c r="A273" s="306"/>
      <c r="B273" s="211" t="s">
        <v>15</v>
      </c>
      <c r="C273" s="212">
        <f>IF(C272=0,"",+C272/C256)</f>
        <v>0.95652173913043481</v>
      </c>
      <c r="D273" s="212">
        <f>IF(D272=0,"",+D272/D256)</f>
        <v>0.95652173913043481</v>
      </c>
      <c r="E273" s="212">
        <f>IF(E272=0,"",+E272/E256)</f>
        <v>0.95652173913043481</v>
      </c>
      <c r="F273" s="212" t="str">
        <f>IF(F272=0,"",+F272/F256)</f>
        <v/>
      </c>
      <c r="G273" s="305"/>
    </row>
    <row r="274" spans="1:7" ht="30" customHeight="1" x14ac:dyDescent="0.35">
      <c r="A274" s="302" t="str">
        <f ca="1">Translations!$A$40</f>
        <v xml:space="preserve">G. Déficit restante: A - F </v>
      </c>
      <c r="B274" s="211" t="s">
        <v>7</v>
      </c>
      <c r="C274" s="152">
        <f>+C256-(C272)</f>
        <v>2000</v>
      </c>
      <c r="D274" s="152">
        <f>+D256-(D272)</f>
        <v>2000</v>
      </c>
      <c r="E274" s="152">
        <f>+E256-(E272)</f>
        <v>2000</v>
      </c>
      <c r="F274" s="152">
        <f>+F256-(F272)</f>
        <v>0</v>
      </c>
      <c r="G274" s="304" t="s">
        <v>1942</v>
      </c>
    </row>
    <row r="275" spans="1:7" ht="30.75" customHeight="1" thickBot="1" x14ac:dyDescent="0.4">
      <c r="A275" s="303"/>
      <c r="B275" s="211" t="s">
        <v>15</v>
      </c>
      <c r="C275" s="212">
        <f>IF(C274=0,"",+C274/C256)</f>
        <v>4.3478260869565216E-2</v>
      </c>
      <c r="D275" s="212">
        <f>IF(D274=0,"",+D274/D256)</f>
        <v>4.3478260869565216E-2</v>
      </c>
      <c r="E275" s="212">
        <f>IF(E274=0,"",+E274/E256)</f>
        <v>4.3478260869565216E-2</v>
      </c>
      <c r="F275" s="212" t="str">
        <f>IF(F274=0,"",+F274/F256)</f>
        <v/>
      </c>
      <c r="G275" s="305"/>
    </row>
    <row r="276" spans="1:7" x14ac:dyDescent="0.35">
      <c r="A276" s="185"/>
      <c r="B276" s="185"/>
      <c r="C276" s="185"/>
      <c r="D276" s="185"/>
      <c r="E276" s="185"/>
      <c r="F276" s="185"/>
      <c r="G276" s="185"/>
    </row>
    <row r="277" spans="1:7" ht="14.6" thickBot="1" x14ac:dyDescent="0.4">
      <c r="A277" s="185"/>
      <c r="B277" s="185"/>
      <c r="C277" s="185"/>
      <c r="D277" s="185"/>
      <c r="E277" s="185"/>
      <c r="F277" s="185"/>
      <c r="G277" s="185"/>
    </row>
    <row r="278" spans="1:7" ht="18" thickBot="1" x14ac:dyDescent="0.4">
      <c r="A278" s="213" t="str">
        <f ca="1">Translations!$A$3</f>
        <v>VIH/SIDA</v>
      </c>
      <c r="B278" s="214"/>
      <c r="C278" s="214"/>
      <c r="D278" s="214"/>
      <c r="E278" s="214"/>
      <c r="F278" s="214"/>
      <c r="G278" s="176"/>
    </row>
    <row r="279" spans="1:7" ht="15.45" x14ac:dyDescent="0.35">
      <c r="A279" s="215" t="str">
        <f ca="1">Translations!$A$12</f>
        <v>VIH/SIDA - Tabla de brecha programática 9 (por intervención prioritaria)</v>
      </c>
      <c r="B279" s="216"/>
      <c r="C279" s="216"/>
      <c r="D279" s="216"/>
      <c r="E279" s="217"/>
      <c r="F279" s="218"/>
      <c r="G279" s="177"/>
    </row>
    <row r="280" spans="1:7" ht="21.75" customHeight="1" x14ac:dyDescent="0.35">
      <c r="A280" s="114" t="str">
        <f ca="1">Translations!$A$15</f>
        <v>Módulo prioritario</v>
      </c>
      <c r="B280" s="307" t="s">
        <v>126</v>
      </c>
      <c r="C280" s="308"/>
      <c r="D280" s="308"/>
      <c r="E280" s="308"/>
      <c r="F280" s="308"/>
      <c r="G280" s="309"/>
    </row>
    <row r="281" spans="1:7" ht="22.5" customHeight="1" x14ac:dyDescent="0.35">
      <c r="A281" s="114" t="str">
        <f ca="1">Translations!$A$16</f>
        <v>Indicador de cobertura seleccionado</v>
      </c>
      <c r="B281" s="310" t="e">
        <f ca="1">VLOOKUP(B280,HIVModulesIndicators,2,FALSE)</f>
        <v>#N/A</v>
      </c>
      <c r="C281" s="311"/>
      <c r="D281" s="311"/>
      <c r="E281" s="311"/>
      <c r="F281" s="311"/>
      <c r="G281" s="312"/>
    </row>
    <row r="282" spans="1:7" ht="21.75" customHeight="1" x14ac:dyDescent="0.35">
      <c r="A282" s="114" t="str">
        <f ca="1">Translations!$A$17</f>
        <v>Población meta</v>
      </c>
      <c r="B282" s="313"/>
      <c r="C282" s="314"/>
      <c r="D282" s="314"/>
      <c r="E282" s="314"/>
      <c r="F282" s="314"/>
      <c r="G282" s="315"/>
    </row>
    <row r="283" spans="1:7" ht="26.25" customHeight="1" x14ac:dyDescent="0.35">
      <c r="A283" s="115" t="str">
        <f ca="1">Translations!$A$18</f>
        <v xml:space="preserve">Cobertura nacional actual </v>
      </c>
      <c r="B283" s="116"/>
      <c r="C283" s="116"/>
      <c r="D283" s="116"/>
      <c r="E283" s="116"/>
      <c r="F283" s="116"/>
      <c r="G283" s="117"/>
    </row>
    <row r="284" spans="1:7" ht="20.25" customHeight="1" x14ac:dyDescent="0.35">
      <c r="A284" s="118" t="str">
        <f ca="1">Translations!$A$19</f>
        <v>Inserte los últimos resultados</v>
      </c>
      <c r="B284" s="34"/>
      <c r="C284" s="119" t="str">
        <f ca="1">Translations!$A$20</f>
        <v>Año</v>
      </c>
      <c r="D284" s="204"/>
      <c r="E284" s="120" t="str">
        <f ca="1">Translations!$A$21</f>
        <v>Fuente de datos</v>
      </c>
      <c r="F284" s="316"/>
      <c r="G284" s="317"/>
    </row>
    <row r="285" spans="1:7" ht="18.75" customHeight="1" thickBot="1" x14ac:dyDescent="0.4">
      <c r="A285" s="205" t="str">
        <f ca="1">Translations!$A$22</f>
        <v>Comentarios</v>
      </c>
      <c r="B285" s="318"/>
      <c r="C285" s="319"/>
      <c r="D285" s="319"/>
      <c r="E285" s="319"/>
      <c r="F285" s="319"/>
      <c r="G285" s="320"/>
    </row>
    <row r="286" spans="1:7" ht="14.6" thickBot="1" x14ac:dyDescent="0.4">
      <c r="A286" s="206"/>
      <c r="B286" s="207"/>
      <c r="C286" s="207"/>
      <c r="D286" s="207"/>
      <c r="E286" s="207"/>
      <c r="F286" s="207"/>
      <c r="G286" s="178"/>
    </row>
    <row r="287" spans="1:7" ht="28.3" x14ac:dyDescent="0.35">
      <c r="A287" s="321"/>
      <c r="B287" s="322"/>
      <c r="C287" s="208" t="str">
        <f ca="1">Translations!$A$23</f>
        <v>Año 1</v>
      </c>
      <c r="D287" s="208" t="str">
        <f ca="1">Translations!$A$24</f>
        <v>Año 2</v>
      </c>
      <c r="E287" s="208" t="str">
        <f ca="1">Translations!$A$25</f>
        <v>Año 3</v>
      </c>
      <c r="F287" s="208" t="str">
        <f ca="1">Translations!$A$41</f>
        <v>Año 4
(si procede)</v>
      </c>
      <c r="G287" s="325" t="str">
        <f ca="1">Translations!$A$27</f>
        <v>Comentarios /supuestos</v>
      </c>
    </row>
    <row r="288" spans="1:7" ht="20.25" customHeight="1" x14ac:dyDescent="0.35">
      <c r="A288" s="323"/>
      <c r="B288" s="324"/>
      <c r="C288" s="209" t="str">
        <f ca="1">Translations!$A$26</f>
        <v>Inserte el año</v>
      </c>
      <c r="D288" s="209" t="str">
        <f ca="1">Translations!$A$26</f>
        <v>Inserte el año</v>
      </c>
      <c r="E288" s="209" t="str">
        <f ca="1">Translations!$A$26</f>
        <v>Inserte el año</v>
      </c>
      <c r="F288" s="209" t="str">
        <f ca="1">Translations!$A$26</f>
        <v>Inserte el año</v>
      </c>
      <c r="G288" s="326"/>
    </row>
    <row r="289" spans="1:7" x14ac:dyDescent="0.35">
      <c r="A289" s="115" t="str">
        <f ca="1">Translations!$A$28</f>
        <v>Necesidades estimadas actuales del país</v>
      </c>
      <c r="B289" s="116"/>
      <c r="C289" s="116"/>
      <c r="D289" s="116"/>
      <c r="E289" s="116"/>
      <c r="F289" s="116"/>
      <c r="G289" s="117"/>
    </row>
    <row r="290" spans="1:7" ht="39" customHeight="1" x14ac:dyDescent="0.35">
      <c r="A290" s="126" t="str">
        <f ca="1">Translations!$A$29</f>
        <v>A. Total de población estimada con necesidades/en riesgo</v>
      </c>
      <c r="B290" s="210" t="s">
        <v>7</v>
      </c>
      <c r="C290" s="36"/>
      <c r="D290" s="36"/>
      <c r="E290" s="36"/>
      <c r="F290" s="36"/>
      <c r="G290" s="180"/>
    </row>
    <row r="291" spans="1:7" ht="31.5" customHeight="1" x14ac:dyDescent="0.35">
      <c r="A291" s="302" t="str">
        <f ca="1">Translations!$A$30</f>
        <v>B. Metas del país (según el Plan Estratégico Nacional)</v>
      </c>
      <c r="B291" s="211" t="s">
        <v>7</v>
      </c>
      <c r="C291" s="36"/>
      <c r="D291" s="36"/>
      <c r="E291" s="36"/>
      <c r="F291" s="36"/>
      <c r="G291" s="304"/>
    </row>
    <row r="292" spans="1:7" ht="37.5" customHeight="1" x14ac:dyDescent="0.35">
      <c r="A292" s="306"/>
      <c r="B292" s="211" t="s">
        <v>15</v>
      </c>
      <c r="C292" s="212" t="str">
        <f>IF(C291=0,"",+C291/C290)</f>
        <v/>
      </c>
      <c r="D292" s="212" t="str">
        <f t="shared" ref="D292:F292" si="25">IF(D291=0,"",+D291/D290)</f>
        <v/>
      </c>
      <c r="E292" s="212" t="str">
        <f t="shared" si="25"/>
        <v/>
      </c>
      <c r="F292" s="212" t="str">
        <f t="shared" si="25"/>
        <v/>
      </c>
      <c r="G292" s="305"/>
    </row>
    <row r="293" spans="1:7" x14ac:dyDescent="0.35">
      <c r="A293" s="115" t="str">
        <f ca="1">Translations!$A$31</f>
        <v>Necesidades del país ya cubiertas</v>
      </c>
      <c r="B293" s="116"/>
      <c r="C293" s="116"/>
      <c r="D293" s="116"/>
      <c r="E293" s="116"/>
      <c r="F293" s="116"/>
      <c r="G293" s="117"/>
    </row>
    <row r="294" spans="1:7" ht="36" customHeight="1" x14ac:dyDescent="0.35">
      <c r="A294" s="302" t="str">
        <f ca="1">Translations!$A$32</f>
        <v>C1. Necesidades del país que se van a cubrir con recursos nacionales</v>
      </c>
      <c r="B294" s="210" t="s">
        <v>7</v>
      </c>
      <c r="C294" s="36"/>
      <c r="D294" s="36"/>
      <c r="E294" s="36"/>
      <c r="F294" s="36"/>
      <c r="G294" s="304"/>
    </row>
    <row r="295" spans="1:7" ht="36" customHeight="1" x14ac:dyDescent="0.35">
      <c r="A295" s="306"/>
      <c r="B295" s="210" t="s">
        <v>15</v>
      </c>
      <c r="C295" s="212" t="str">
        <f>IF(C294=0,"",+C294/C290)</f>
        <v/>
      </c>
      <c r="D295" s="212" t="str">
        <f t="shared" ref="D295:F295" si="26">IF(D294=0,"",+D294/D290)</f>
        <v/>
      </c>
      <c r="E295" s="212" t="str">
        <f t="shared" si="26"/>
        <v/>
      </c>
      <c r="F295" s="212" t="str">
        <f t="shared" si="26"/>
        <v/>
      </c>
      <c r="G295" s="305"/>
    </row>
    <row r="296" spans="1:7" ht="36" customHeight="1" x14ac:dyDescent="0.35">
      <c r="A296" s="302" t="str">
        <f ca="1">Translations!$A$33</f>
        <v xml:space="preserve">C2. Necesidades del país que se van a cubrir con recursos externos </v>
      </c>
      <c r="B296" s="211" t="s">
        <v>7</v>
      </c>
      <c r="C296" s="36"/>
      <c r="D296" s="36"/>
      <c r="E296" s="36"/>
      <c r="F296" s="36"/>
      <c r="G296" s="181"/>
    </row>
    <row r="297" spans="1:7" ht="33.75" customHeight="1" x14ac:dyDescent="0.35">
      <c r="A297" s="306"/>
      <c r="B297" s="211" t="s">
        <v>15</v>
      </c>
      <c r="C297" s="212" t="str">
        <f>IF(C296=0,"",+C296/C290)</f>
        <v/>
      </c>
      <c r="D297" s="212" t="str">
        <f>IF(D296=0,"",+D296/D290)</f>
        <v/>
      </c>
      <c r="E297" s="212" t="str">
        <f>IF(E296=0,"",+E296/E290)</f>
        <v/>
      </c>
      <c r="F297" s="212" t="str">
        <f>IF(F296=0,"",+F296/F290)</f>
        <v/>
      </c>
      <c r="G297" s="181"/>
    </row>
    <row r="298" spans="1:7" ht="36" customHeight="1" x14ac:dyDescent="0.35">
      <c r="A298" s="302" t="str">
        <f ca="1">Translations!$A$34</f>
        <v>C. Necesidades totales del país ya cubiertas</v>
      </c>
      <c r="B298" s="211" t="s">
        <v>7</v>
      </c>
      <c r="C298" s="188">
        <f>+C294+C296</f>
        <v>0</v>
      </c>
      <c r="D298" s="188">
        <f>+D294+D296</f>
        <v>0</v>
      </c>
      <c r="E298" s="188">
        <f>+E294+E296</f>
        <v>0</v>
      </c>
      <c r="F298" s="188">
        <f>+F294+F296</f>
        <v>0</v>
      </c>
      <c r="G298" s="181"/>
    </row>
    <row r="299" spans="1:7" ht="28.5" customHeight="1" x14ac:dyDescent="0.35">
      <c r="A299" s="306"/>
      <c r="B299" s="211" t="s">
        <v>15</v>
      </c>
      <c r="C299" s="212" t="str">
        <f>IF(C298=0,"",+C298/C290)</f>
        <v/>
      </c>
      <c r="D299" s="212" t="str">
        <f>IF(D298=0,"",+D298/D290)</f>
        <v/>
      </c>
      <c r="E299" s="212" t="str">
        <f>IF(E298=0,"",+E298/E290)</f>
        <v/>
      </c>
      <c r="F299" s="212" t="str">
        <f>IF(F298=0,"",+F298/F290)</f>
        <v/>
      </c>
      <c r="G299" s="181"/>
    </row>
    <row r="300" spans="1:7" x14ac:dyDescent="0.35">
      <c r="A300" s="115" t="str">
        <f ca="1">Translations!$A$35</f>
        <v>Brecha programática</v>
      </c>
      <c r="B300" s="116"/>
      <c r="C300" s="116"/>
      <c r="D300" s="116"/>
      <c r="E300" s="116"/>
      <c r="F300" s="116"/>
      <c r="G300" s="117"/>
    </row>
    <row r="301" spans="1:7" ht="33" customHeight="1" x14ac:dyDescent="0.35">
      <c r="A301" s="302" t="str">
        <f ca="1">Translations!$A$36</f>
        <v>D. Déficit anual previsto para cubrir la necesidad: 
A - C</v>
      </c>
      <c r="B301" s="210" t="s">
        <v>7</v>
      </c>
      <c r="C301" s="152">
        <f>+C290-(C298)</f>
        <v>0</v>
      </c>
      <c r="D301" s="152">
        <f>+D290-(D298)</f>
        <v>0</v>
      </c>
      <c r="E301" s="152">
        <f>+E290-(E298)</f>
        <v>0</v>
      </c>
      <c r="F301" s="152">
        <f>+F290-(F298)</f>
        <v>0</v>
      </c>
      <c r="G301" s="304"/>
    </row>
    <row r="302" spans="1:7" ht="32.25" customHeight="1" x14ac:dyDescent="0.35">
      <c r="A302" s="306"/>
      <c r="B302" s="210" t="s">
        <v>15</v>
      </c>
      <c r="C302" s="212" t="str">
        <f>IF(C301=0,"",+C301/C290)</f>
        <v/>
      </c>
      <c r="D302" s="212" t="str">
        <f>IF(D301=0,"",+D301/D290)</f>
        <v/>
      </c>
      <c r="E302" s="212" t="str">
        <f>IF(E301=0,"",+E301/E290)</f>
        <v/>
      </c>
      <c r="F302" s="212" t="str">
        <f>IF(F301=0,"",+F301/F290)</f>
        <v/>
      </c>
      <c r="G302" s="305"/>
    </row>
    <row r="303" spans="1:7" x14ac:dyDescent="0.35">
      <c r="A303" s="115" t="str">
        <f ca="1">Translations!$A$37</f>
        <v xml:space="preserve">Necesidades del país cubiertas por el monto asignado </v>
      </c>
      <c r="B303" s="116"/>
      <c r="C303" s="116"/>
      <c r="D303" s="116"/>
      <c r="E303" s="116"/>
      <c r="F303" s="116"/>
      <c r="G303" s="117"/>
    </row>
    <row r="304" spans="1:7" ht="33" customHeight="1" x14ac:dyDescent="0.35">
      <c r="A304" s="302" t="str">
        <f ca="1">Translations!$A$38</f>
        <v xml:space="preserve">E. Metas que se van a financiar con el monto asignado </v>
      </c>
      <c r="B304" s="211" t="s">
        <v>7</v>
      </c>
      <c r="C304" s="36"/>
      <c r="D304" s="36"/>
      <c r="E304" s="36"/>
      <c r="F304" s="36"/>
      <c r="G304" s="304"/>
    </row>
    <row r="305" spans="1:7" ht="33.75" customHeight="1" x14ac:dyDescent="0.35">
      <c r="A305" s="306"/>
      <c r="B305" s="211" t="s">
        <v>15</v>
      </c>
      <c r="C305" s="212" t="str">
        <f>IF(C304=0,"",+C304/C290)</f>
        <v/>
      </c>
      <c r="D305" s="212" t="str">
        <f>IF(D304=0,"",+D304/D290)</f>
        <v/>
      </c>
      <c r="E305" s="212" t="str">
        <f>IF(E304=0,"",+E304/E290)</f>
        <v/>
      </c>
      <c r="F305" s="212" t="str">
        <f>IF(F304=0,"",+F304/F290)</f>
        <v/>
      </c>
      <c r="G305" s="305"/>
    </row>
    <row r="306" spans="1:7" ht="35.25" customHeight="1" x14ac:dyDescent="0.35">
      <c r="A306" s="302" t="str">
        <f ca="1">Translations!$A$39</f>
        <v xml:space="preserve">F. Cobertura total realizada con el monto asignado y otros recursos: E + C </v>
      </c>
      <c r="B306" s="211" t="s">
        <v>7</v>
      </c>
      <c r="C306" s="152">
        <f>+C304+C298</f>
        <v>0</v>
      </c>
      <c r="D306" s="152">
        <f>+D304+D298</f>
        <v>0</v>
      </c>
      <c r="E306" s="152">
        <f>+E304+E298</f>
        <v>0</v>
      </c>
      <c r="F306" s="152">
        <f>+F304+F298</f>
        <v>0</v>
      </c>
      <c r="G306" s="304"/>
    </row>
    <row r="307" spans="1:7" ht="32.25" customHeight="1" x14ac:dyDescent="0.35">
      <c r="A307" s="306"/>
      <c r="B307" s="211" t="s">
        <v>15</v>
      </c>
      <c r="C307" s="212" t="str">
        <f>IF(C306=0,"",+C306/C290)</f>
        <v/>
      </c>
      <c r="D307" s="212" t="str">
        <f>IF(D306=0,"",+D306/D290)</f>
        <v/>
      </c>
      <c r="E307" s="212" t="str">
        <f>IF(E306=0,"",+E306/E290)</f>
        <v/>
      </c>
      <c r="F307" s="212" t="str">
        <f>IF(F306=0,"",+F306/F290)</f>
        <v/>
      </c>
      <c r="G307" s="305"/>
    </row>
    <row r="308" spans="1:7" ht="36" customHeight="1" x14ac:dyDescent="0.35">
      <c r="A308" s="302" t="str">
        <f ca="1">Translations!$A$40</f>
        <v xml:space="preserve">G. Déficit restante: A - F </v>
      </c>
      <c r="B308" s="211" t="s">
        <v>7</v>
      </c>
      <c r="C308" s="152">
        <f>+C290-(C306)</f>
        <v>0</v>
      </c>
      <c r="D308" s="152">
        <f>+D290-(D306)</f>
        <v>0</v>
      </c>
      <c r="E308" s="152">
        <f>+E290-(E306)</f>
        <v>0</v>
      </c>
      <c r="F308" s="152">
        <f>+F290-(F306)</f>
        <v>0</v>
      </c>
      <c r="G308" s="304"/>
    </row>
    <row r="309" spans="1:7" ht="32.25" customHeight="1" thickBot="1" x14ac:dyDescent="0.4">
      <c r="A309" s="303"/>
      <c r="B309" s="211" t="s">
        <v>15</v>
      </c>
      <c r="C309" s="212" t="str">
        <f>IF(C308=0,"",+C308/C290)</f>
        <v/>
      </c>
      <c r="D309" s="212" t="str">
        <f>IF(D308=0,"",+D308/D290)</f>
        <v/>
      </c>
      <c r="E309" s="212" t="str">
        <f>IF(E308=0,"",+E308/E290)</f>
        <v/>
      </c>
      <c r="F309" s="212" t="str">
        <f>IF(F308=0,"",+F308/F290)</f>
        <v/>
      </c>
      <c r="G309" s="305"/>
    </row>
    <row r="310" spans="1:7" x14ac:dyDescent="0.35">
      <c r="A310" s="185"/>
      <c r="B310" s="185"/>
      <c r="C310" s="185"/>
      <c r="D310" s="185"/>
      <c r="E310" s="185"/>
      <c r="F310" s="185"/>
      <c r="G310" s="185"/>
    </row>
    <row r="311" spans="1:7" ht="14.6" thickBot="1" x14ac:dyDescent="0.4">
      <c r="A311" s="185"/>
      <c r="B311" s="185"/>
      <c r="C311" s="185"/>
      <c r="D311" s="185"/>
      <c r="E311" s="185"/>
      <c r="F311" s="185"/>
      <c r="G311" s="185"/>
    </row>
    <row r="312" spans="1:7" ht="18" thickBot="1" x14ac:dyDescent="0.4">
      <c r="A312" s="213" t="str">
        <f ca="1">Translations!$A$3</f>
        <v>VIH/SIDA</v>
      </c>
      <c r="B312" s="214"/>
      <c r="C312" s="214"/>
      <c r="D312" s="214"/>
      <c r="E312" s="214"/>
      <c r="F312" s="214"/>
      <c r="G312" s="176"/>
    </row>
    <row r="313" spans="1:7" ht="19.5" customHeight="1" x14ac:dyDescent="0.35">
      <c r="A313" s="215" t="str">
        <f ca="1">Translations!$A$13</f>
        <v>VIH/SIDA - Tabla de brecha programática 10 (por intervención prioritaria)</v>
      </c>
      <c r="B313" s="216"/>
      <c r="C313" s="216"/>
      <c r="D313" s="216"/>
      <c r="E313" s="217"/>
      <c r="F313" s="218"/>
      <c r="G313" s="177"/>
    </row>
    <row r="314" spans="1:7" ht="25.5" customHeight="1" x14ac:dyDescent="0.35">
      <c r="A314" s="114" t="str">
        <f ca="1">Translations!$A$15</f>
        <v>Módulo prioritario</v>
      </c>
      <c r="B314" s="307" t="s">
        <v>126</v>
      </c>
      <c r="C314" s="308"/>
      <c r="D314" s="308"/>
      <c r="E314" s="308"/>
      <c r="F314" s="308"/>
      <c r="G314" s="309"/>
    </row>
    <row r="315" spans="1:7" ht="24.75" customHeight="1" x14ac:dyDescent="0.35">
      <c r="A315" s="114" t="str">
        <f ca="1">Translations!$A$16</f>
        <v>Indicador de cobertura seleccionado</v>
      </c>
      <c r="B315" s="310" t="e">
        <f ca="1">VLOOKUP(B314,HIVModulesIndicators,2,FALSE)</f>
        <v>#N/A</v>
      </c>
      <c r="C315" s="311"/>
      <c r="D315" s="311"/>
      <c r="E315" s="311"/>
      <c r="F315" s="311"/>
      <c r="G315" s="312"/>
    </row>
    <row r="316" spans="1:7" ht="19.5" customHeight="1" x14ac:dyDescent="0.35">
      <c r="A316" s="114" t="str">
        <f ca="1">Translations!$A$17</f>
        <v>Población meta</v>
      </c>
      <c r="B316" s="313"/>
      <c r="C316" s="314"/>
      <c r="D316" s="314"/>
      <c r="E316" s="314"/>
      <c r="F316" s="314"/>
      <c r="G316" s="315"/>
    </row>
    <row r="317" spans="1:7" x14ac:dyDescent="0.35">
      <c r="A317" s="115" t="str">
        <f ca="1">Translations!$A$18</f>
        <v xml:space="preserve">Cobertura nacional actual </v>
      </c>
      <c r="B317" s="116"/>
      <c r="C317" s="116"/>
      <c r="D317" s="116"/>
      <c r="E317" s="116"/>
      <c r="F317" s="116"/>
      <c r="G317" s="117"/>
    </row>
    <row r="318" spans="1:7" ht="21" customHeight="1" x14ac:dyDescent="0.35">
      <c r="A318" s="118" t="str">
        <f ca="1">Translations!$A$19</f>
        <v>Inserte los últimos resultados</v>
      </c>
      <c r="B318" s="34"/>
      <c r="C318" s="119" t="str">
        <f ca="1">Translations!$A$20</f>
        <v>Año</v>
      </c>
      <c r="D318" s="204"/>
      <c r="E318" s="120" t="str">
        <f ca="1">Translations!$A$21</f>
        <v>Fuente de datos</v>
      </c>
      <c r="F318" s="316"/>
      <c r="G318" s="317"/>
    </row>
    <row r="319" spans="1:7" ht="23.25" customHeight="1" thickBot="1" x14ac:dyDescent="0.4">
      <c r="A319" s="205" t="str">
        <f ca="1">Translations!$A$22</f>
        <v>Comentarios</v>
      </c>
      <c r="B319" s="318"/>
      <c r="C319" s="319"/>
      <c r="D319" s="319"/>
      <c r="E319" s="319"/>
      <c r="F319" s="319"/>
      <c r="G319" s="320"/>
    </row>
    <row r="320" spans="1:7" ht="14.6" thickBot="1" x14ac:dyDescent="0.4">
      <c r="A320" s="206"/>
      <c r="B320" s="207"/>
      <c r="C320" s="207"/>
      <c r="D320" s="207"/>
      <c r="E320" s="207"/>
      <c r="F320" s="207"/>
      <c r="G320" s="178"/>
    </row>
    <row r="321" spans="1:7" ht="28.3" x14ac:dyDescent="0.35">
      <c r="A321" s="321"/>
      <c r="B321" s="322"/>
      <c r="C321" s="208" t="str">
        <f ca="1">Translations!$A$23</f>
        <v>Año 1</v>
      </c>
      <c r="D321" s="208" t="str">
        <f ca="1">Translations!$A$24</f>
        <v>Año 2</v>
      </c>
      <c r="E321" s="208" t="str">
        <f ca="1">Translations!$A$25</f>
        <v>Año 3</v>
      </c>
      <c r="F321" s="208" t="str">
        <f ca="1">Translations!$A$41</f>
        <v>Año 4
(si procede)</v>
      </c>
      <c r="G321" s="325" t="str">
        <f ca="1">Translations!$A$27</f>
        <v>Comentarios /supuestos</v>
      </c>
    </row>
    <row r="322" spans="1:7" ht="18.75" customHeight="1" x14ac:dyDescent="0.35">
      <c r="A322" s="323"/>
      <c r="B322" s="324"/>
      <c r="C322" s="209" t="str">
        <f ca="1">Translations!$A$26</f>
        <v>Inserte el año</v>
      </c>
      <c r="D322" s="209" t="str">
        <f ca="1">Translations!$A$26</f>
        <v>Inserte el año</v>
      </c>
      <c r="E322" s="209" t="str">
        <f ca="1">Translations!$A$26</f>
        <v>Inserte el año</v>
      </c>
      <c r="F322" s="209" t="str">
        <f ca="1">Translations!$A$26</f>
        <v>Inserte el año</v>
      </c>
      <c r="G322" s="326"/>
    </row>
    <row r="323" spans="1:7" x14ac:dyDescent="0.35">
      <c r="A323" s="115" t="str">
        <f ca="1">Translations!$A$28</f>
        <v>Necesidades estimadas actuales del país</v>
      </c>
      <c r="B323" s="116"/>
      <c r="C323" s="116"/>
      <c r="D323" s="116"/>
      <c r="E323" s="116"/>
      <c r="F323" s="116"/>
      <c r="G323" s="117"/>
    </row>
    <row r="324" spans="1:7" ht="34.5" customHeight="1" x14ac:dyDescent="0.35">
      <c r="A324" s="126" t="str">
        <f ca="1">Translations!$A$29</f>
        <v>A. Total de población estimada con necesidades/en riesgo</v>
      </c>
      <c r="B324" s="210" t="s">
        <v>7</v>
      </c>
      <c r="C324" s="36"/>
      <c r="D324" s="36"/>
      <c r="E324" s="36"/>
      <c r="F324" s="36"/>
      <c r="G324" s="180"/>
    </row>
    <row r="325" spans="1:7" ht="24.75" customHeight="1" x14ac:dyDescent="0.35">
      <c r="A325" s="302" t="str">
        <f ca="1">Translations!$A$30</f>
        <v>B. Metas del país (según el Plan Estratégico Nacional)</v>
      </c>
      <c r="B325" s="211" t="s">
        <v>7</v>
      </c>
      <c r="C325" s="36"/>
      <c r="D325" s="36"/>
      <c r="E325" s="36"/>
      <c r="F325" s="36"/>
      <c r="G325" s="304"/>
    </row>
    <row r="326" spans="1:7" ht="22.5" customHeight="1" x14ac:dyDescent="0.35">
      <c r="A326" s="306"/>
      <c r="B326" s="211" t="s">
        <v>15</v>
      </c>
      <c r="C326" s="212" t="str">
        <f>IF(C325=0,"",+C325/C324)</f>
        <v/>
      </c>
      <c r="D326" s="212" t="str">
        <f t="shared" ref="D326:F326" si="27">IF(D325=0,"",+D325/D324)</f>
        <v/>
      </c>
      <c r="E326" s="212" t="str">
        <f t="shared" si="27"/>
        <v/>
      </c>
      <c r="F326" s="212" t="str">
        <f t="shared" si="27"/>
        <v/>
      </c>
      <c r="G326" s="305"/>
    </row>
    <row r="327" spans="1:7" x14ac:dyDescent="0.35">
      <c r="A327" s="115" t="str">
        <f ca="1">Translations!$A$31</f>
        <v>Necesidades del país ya cubiertas</v>
      </c>
      <c r="B327" s="116"/>
      <c r="C327" s="116"/>
      <c r="D327" s="116"/>
      <c r="E327" s="116"/>
      <c r="F327" s="116"/>
      <c r="G327" s="117"/>
    </row>
    <row r="328" spans="1:7" ht="27.75" customHeight="1" x14ac:dyDescent="0.35">
      <c r="A328" s="302" t="str">
        <f ca="1">Translations!$A$32</f>
        <v>C1. Necesidades del país que se van a cubrir con recursos nacionales</v>
      </c>
      <c r="B328" s="210" t="s">
        <v>7</v>
      </c>
      <c r="C328" s="36"/>
      <c r="D328" s="36"/>
      <c r="E328" s="36"/>
      <c r="F328" s="36"/>
      <c r="G328" s="304"/>
    </row>
    <row r="329" spans="1:7" ht="24" customHeight="1" x14ac:dyDescent="0.35">
      <c r="A329" s="306"/>
      <c r="B329" s="210" t="s">
        <v>15</v>
      </c>
      <c r="C329" s="212" t="str">
        <f>IF(C328=0,"",+C328/C324)</f>
        <v/>
      </c>
      <c r="D329" s="212" t="str">
        <f t="shared" ref="D329:F329" si="28">IF(D328=0,"",+D328/D324)</f>
        <v/>
      </c>
      <c r="E329" s="212" t="str">
        <f t="shared" si="28"/>
        <v/>
      </c>
      <c r="F329" s="212" t="str">
        <f t="shared" si="28"/>
        <v/>
      </c>
      <c r="G329" s="305"/>
    </row>
    <row r="330" spans="1:7" ht="21.75" customHeight="1" x14ac:dyDescent="0.35">
      <c r="A330" s="302" t="str">
        <f ca="1">Translations!$A$33</f>
        <v xml:space="preserve">C2. Necesidades del país que se van a cubrir con recursos externos </v>
      </c>
      <c r="B330" s="211" t="s">
        <v>7</v>
      </c>
      <c r="C330" s="36"/>
      <c r="D330" s="36"/>
      <c r="E330" s="36"/>
      <c r="F330" s="36"/>
      <c r="G330" s="181"/>
    </row>
    <row r="331" spans="1:7" ht="30" customHeight="1" x14ac:dyDescent="0.35">
      <c r="A331" s="306"/>
      <c r="B331" s="211" t="s">
        <v>15</v>
      </c>
      <c r="C331" s="212" t="str">
        <f>IF(C330=0,"",+C330/C324)</f>
        <v/>
      </c>
      <c r="D331" s="212" t="str">
        <f>IF(D330=0,"",+D330/D324)</f>
        <v/>
      </c>
      <c r="E331" s="212" t="str">
        <f>IF(E330=0,"",+E330/E324)</f>
        <v/>
      </c>
      <c r="F331" s="212" t="str">
        <f>IF(F330=0,"",+F330/F324)</f>
        <v/>
      </c>
      <c r="G331" s="181"/>
    </row>
    <row r="332" spans="1:7" ht="24" customHeight="1" x14ac:dyDescent="0.35">
      <c r="A332" s="302" t="str">
        <f ca="1">Translations!$A$34</f>
        <v>C. Necesidades totales del país ya cubiertas</v>
      </c>
      <c r="B332" s="211" t="s">
        <v>7</v>
      </c>
      <c r="C332" s="188">
        <f>+C328+C330</f>
        <v>0</v>
      </c>
      <c r="D332" s="188">
        <f>+D328+D330</f>
        <v>0</v>
      </c>
      <c r="E332" s="188">
        <f>+E328+E330</f>
        <v>0</v>
      </c>
      <c r="F332" s="188">
        <f>+F328+F330</f>
        <v>0</v>
      </c>
      <c r="G332" s="181"/>
    </row>
    <row r="333" spans="1:7" ht="24.75" customHeight="1" x14ac:dyDescent="0.35">
      <c r="A333" s="306"/>
      <c r="B333" s="211" t="s">
        <v>15</v>
      </c>
      <c r="C333" s="212" t="str">
        <f>IF(C332=0,"",+C332/C324)</f>
        <v/>
      </c>
      <c r="D333" s="212" t="str">
        <f>IF(D332=0,"",+D332/D324)</f>
        <v/>
      </c>
      <c r="E333" s="212" t="str">
        <f>IF(E332=0,"",+E332/E324)</f>
        <v/>
      </c>
      <c r="F333" s="212" t="str">
        <f>IF(F332=0,"",+F332/F324)</f>
        <v/>
      </c>
      <c r="G333" s="181"/>
    </row>
    <row r="334" spans="1:7" x14ac:dyDescent="0.35">
      <c r="A334" s="115" t="str">
        <f ca="1">Translations!$A$35</f>
        <v>Brecha programática</v>
      </c>
      <c r="B334" s="116"/>
      <c r="C334" s="116"/>
      <c r="D334" s="116"/>
      <c r="E334" s="116"/>
      <c r="F334" s="116"/>
      <c r="G334" s="117"/>
    </row>
    <row r="335" spans="1:7" ht="24.75" customHeight="1" x14ac:dyDescent="0.35">
      <c r="A335" s="302" t="str">
        <f ca="1">Translations!$A$36</f>
        <v>D. Déficit anual previsto para cubrir la necesidad: 
A - C</v>
      </c>
      <c r="B335" s="210" t="s">
        <v>7</v>
      </c>
      <c r="C335" s="152">
        <f>+C324-(C332)</f>
        <v>0</v>
      </c>
      <c r="D335" s="152">
        <f>+D324-(D332)</f>
        <v>0</v>
      </c>
      <c r="E335" s="152">
        <f>+E324-(E332)</f>
        <v>0</v>
      </c>
      <c r="F335" s="152">
        <f>+F324-(F332)</f>
        <v>0</v>
      </c>
      <c r="G335" s="304"/>
    </row>
    <row r="336" spans="1:7" ht="25.5" customHeight="1" x14ac:dyDescent="0.35">
      <c r="A336" s="306"/>
      <c r="B336" s="210" t="s">
        <v>15</v>
      </c>
      <c r="C336" s="212" t="str">
        <f>IF(C335=0,"",+C335/C324)</f>
        <v/>
      </c>
      <c r="D336" s="212" t="str">
        <f>IF(D335=0,"",+D335/D324)</f>
        <v/>
      </c>
      <c r="E336" s="212" t="str">
        <f>IF(E335=0,"",+E335/E324)</f>
        <v/>
      </c>
      <c r="F336" s="212" t="str">
        <f>IF(F335=0,"",+F335/F324)</f>
        <v/>
      </c>
      <c r="G336" s="305"/>
    </row>
    <row r="337" spans="1:7" x14ac:dyDescent="0.35">
      <c r="A337" s="115" t="str">
        <f ca="1">Translations!$A$37</f>
        <v xml:space="preserve">Necesidades del país cubiertas por el monto asignado </v>
      </c>
      <c r="B337" s="116"/>
      <c r="C337" s="116"/>
      <c r="D337" s="116"/>
      <c r="E337" s="116"/>
      <c r="F337" s="116"/>
      <c r="G337" s="117"/>
    </row>
    <row r="338" spans="1:7" ht="27" customHeight="1" x14ac:dyDescent="0.35">
      <c r="A338" s="302" t="str">
        <f ca="1">Translations!$A$38</f>
        <v xml:space="preserve">E. Metas que se van a financiar con el monto asignado </v>
      </c>
      <c r="B338" s="211" t="s">
        <v>7</v>
      </c>
      <c r="C338" s="36"/>
      <c r="D338" s="36"/>
      <c r="E338" s="36"/>
      <c r="F338" s="36"/>
      <c r="G338" s="304"/>
    </row>
    <row r="339" spans="1:7" ht="26.25" customHeight="1" x14ac:dyDescent="0.35">
      <c r="A339" s="306"/>
      <c r="B339" s="211" t="s">
        <v>15</v>
      </c>
      <c r="C339" s="212" t="str">
        <f>IF(C338=0,"",+C338/C324)</f>
        <v/>
      </c>
      <c r="D339" s="212" t="str">
        <f>IF(D338=0,"",+D338/D324)</f>
        <v/>
      </c>
      <c r="E339" s="212" t="str">
        <f>IF(E338=0,"",+E338/E324)</f>
        <v/>
      </c>
      <c r="F339" s="212" t="str">
        <f>IF(F338=0,"",+F338/F324)</f>
        <v/>
      </c>
      <c r="G339" s="305"/>
    </row>
    <row r="340" spans="1:7" ht="27" customHeight="1" x14ac:dyDescent="0.35">
      <c r="A340" s="302" t="str">
        <f ca="1">Translations!$A$39</f>
        <v xml:space="preserve">F. Cobertura total realizada con el monto asignado y otros recursos: E + C </v>
      </c>
      <c r="B340" s="211" t="s">
        <v>7</v>
      </c>
      <c r="C340" s="152">
        <f>+C338+C332</f>
        <v>0</v>
      </c>
      <c r="D340" s="152">
        <f>+D338+D332</f>
        <v>0</v>
      </c>
      <c r="E340" s="152">
        <f>+E338+E332</f>
        <v>0</v>
      </c>
      <c r="F340" s="152">
        <f>+F338+F332</f>
        <v>0</v>
      </c>
      <c r="G340" s="304"/>
    </row>
    <row r="341" spans="1:7" ht="23.25" customHeight="1" x14ac:dyDescent="0.35">
      <c r="A341" s="306"/>
      <c r="B341" s="211" t="s">
        <v>15</v>
      </c>
      <c r="C341" s="212" t="str">
        <f>IF(C340=0,"",+C340/C324)</f>
        <v/>
      </c>
      <c r="D341" s="212" t="str">
        <f>IF(D340=0,"",+D340/D324)</f>
        <v/>
      </c>
      <c r="E341" s="212" t="str">
        <f>IF(E340=0,"",+E340/E324)</f>
        <v/>
      </c>
      <c r="F341" s="212" t="str">
        <f>IF(F340=0,"",+F340/F324)</f>
        <v/>
      </c>
      <c r="G341" s="305"/>
    </row>
    <row r="342" spans="1:7" ht="24.75" customHeight="1" x14ac:dyDescent="0.35">
      <c r="A342" s="302" t="str">
        <f ca="1">Translations!$A$40</f>
        <v xml:space="preserve">G. Déficit restante: A - F </v>
      </c>
      <c r="B342" s="211" t="s">
        <v>7</v>
      </c>
      <c r="C342" s="152">
        <f>+C324-(C340)</f>
        <v>0</v>
      </c>
      <c r="D342" s="152">
        <f>+D324-(D340)</f>
        <v>0</v>
      </c>
      <c r="E342" s="152">
        <f>+E324-(E340)</f>
        <v>0</v>
      </c>
      <c r="F342" s="152">
        <f>+F324-(F340)</f>
        <v>0</v>
      </c>
      <c r="G342" s="304"/>
    </row>
    <row r="343" spans="1:7" ht="23.25" customHeight="1" thickBot="1" x14ac:dyDescent="0.4">
      <c r="A343" s="303"/>
      <c r="B343" s="211" t="s">
        <v>15</v>
      </c>
      <c r="C343" s="212" t="str">
        <f>IF(C342=0,"",+C342/C324)</f>
        <v/>
      </c>
      <c r="D343" s="212" t="str">
        <f>IF(D342=0,"",+D342/D324)</f>
        <v/>
      </c>
      <c r="E343" s="212" t="str">
        <f>IF(E342=0,"",+E342/E324)</f>
        <v/>
      </c>
      <c r="F343" s="212" t="str">
        <f>IF(F342=0,"",+F342/F324)</f>
        <v/>
      </c>
      <c r="G343" s="305"/>
    </row>
    <row r="344" spans="1:7" x14ac:dyDescent="0.35">
      <c r="A344" s="185"/>
      <c r="B344" s="185"/>
      <c r="C344" s="185"/>
      <c r="D344" s="185"/>
      <c r="E344" s="185"/>
      <c r="F344" s="185"/>
      <c r="G344" s="185"/>
    </row>
    <row r="345" spans="1:7" ht="14.6" thickBot="1" x14ac:dyDescent="0.4">
      <c r="A345" s="185"/>
      <c r="B345" s="185"/>
      <c r="C345" s="185"/>
      <c r="D345" s="185"/>
      <c r="E345" s="185"/>
      <c r="F345" s="185"/>
      <c r="G345" s="185"/>
    </row>
    <row r="346" spans="1:7" ht="18" thickBot="1" x14ac:dyDescent="0.4">
      <c r="A346" s="213" t="str">
        <f ca="1">Translations!$A$3</f>
        <v>VIH/SIDA</v>
      </c>
      <c r="B346" s="214"/>
      <c r="C346" s="214"/>
      <c r="D346" s="214"/>
      <c r="E346" s="214"/>
      <c r="F346" s="214"/>
      <c r="G346" s="176"/>
    </row>
    <row r="347" spans="1:7" ht="15.45" x14ac:dyDescent="0.35">
      <c r="A347" s="215" t="str">
        <f ca="1">Translations!$A$14</f>
        <v>VIH/SIDA - Tabla de brecha programática 11 (por intervención prioritaria)</v>
      </c>
      <c r="B347" s="216"/>
      <c r="C347" s="216"/>
      <c r="D347" s="216"/>
      <c r="E347" s="217"/>
      <c r="F347" s="218"/>
      <c r="G347" s="177"/>
    </row>
    <row r="348" spans="1:7" ht="24.75" customHeight="1" x14ac:dyDescent="0.35">
      <c r="A348" s="114" t="str">
        <f ca="1">Translations!$A$15</f>
        <v>Módulo prioritario</v>
      </c>
      <c r="B348" s="307" t="s">
        <v>126</v>
      </c>
      <c r="C348" s="308"/>
      <c r="D348" s="308"/>
      <c r="E348" s="308"/>
      <c r="F348" s="308"/>
      <c r="G348" s="309"/>
    </row>
    <row r="349" spans="1:7" ht="24.75" customHeight="1" x14ac:dyDescent="0.35">
      <c r="A349" s="114" t="str">
        <f ca="1">Translations!$A$16</f>
        <v>Indicador de cobertura seleccionado</v>
      </c>
      <c r="B349" s="310" t="e">
        <f ca="1">VLOOKUP(B348,HIVModulesIndicators,2,FALSE)</f>
        <v>#N/A</v>
      </c>
      <c r="C349" s="311"/>
      <c r="D349" s="311"/>
      <c r="E349" s="311"/>
      <c r="F349" s="311"/>
      <c r="G349" s="312"/>
    </row>
    <row r="350" spans="1:7" ht="23.25" customHeight="1" x14ac:dyDescent="0.35">
      <c r="A350" s="114" t="str">
        <f ca="1">Translations!$A$17</f>
        <v>Población meta</v>
      </c>
      <c r="B350" s="313"/>
      <c r="C350" s="314"/>
      <c r="D350" s="314"/>
      <c r="E350" s="314"/>
      <c r="F350" s="314"/>
      <c r="G350" s="315"/>
    </row>
    <row r="351" spans="1:7" x14ac:dyDescent="0.35">
      <c r="A351" s="115" t="str">
        <f ca="1">Translations!$A$18</f>
        <v xml:space="preserve">Cobertura nacional actual </v>
      </c>
      <c r="B351" s="116"/>
      <c r="C351" s="116"/>
      <c r="D351" s="116"/>
      <c r="E351" s="116"/>
      <c r="F351" s="116"/>
      <c r="G351" s="117"/>
    </row>
    <row r="352" spans="1:7" ht="27" customHeight="1" x14ac:dyDescent="0.35">
      <c r="A352" s="118" t="str">
        <f ca="1">Translations!$A$19</f>
        <v>Inserte los últimos resultados</v>
      </c>
      <c r="B352" s="34"/>
      <c r="C352" s="119" t="str">
        <f ca="1">Translations!$A$20</f>
        <v>Año</v>
      </c>
      <c r="D352" s="204"/>
      <c r="E352" s="120" t="str">
        <f ca="1">Translations!$A$21</f>
        <v>Fuente de datos</v>
      </c>
      <c r="F352" s="316"/>
      <c r="G352" s="317"/>
    </row>
    <row r="353" spans="1:7" ht="22.5" customHeight="1" thickBot="1" x14ac:dyDescent="0.4">
      <c r="A353" s="205" t="str">
        <f ca="1">Translations!$A$22</f>
        <v>Comentarios</v>
      </c>
      <c r="B353" s="318"/>
      <c r="C353" s="319"/>
      <c r="D353" s="319"/>
      <c r="E353" s="319"/>
      <c r="F353" s="319"/>
      <c r="G353" s="320"/>
    </row>
    <row r="354" spans="1:7" ht="14.6" thickBot="1" x14ac:dyDescent="0.4">
      <c r="A354" s="206"/>
      <c r="B354" s="207"/>
      <c r="C354" s="207"/>
      <c r="D354" s="207"/>
      <c r="E354" s="207"/>
      <c r="F354" s="207"/>
      <c r="G354" s="178"/>
    </row>
    <row r="355" spans="1:7" ht="28.3" x14ac:dyDescent="0.35">
      <c r="A355" s="321"/>
      <c r="B355" s="322"/>
      <c r="C355" s="208" t="str">
        <f ca="1">Translations!$A$23</f>
        <v>Año 1</v>
      </c>
      <c r="D355" s="208" t="str">
        <f ca="1">Translations!$A$24</f>
        <v>Año 2</v>
      </c>
      <c r="E355" s="208" t="str">
        <f ca="1">Translations!$A$25</f>
        <v>Año 3</v>
      </c>
      <c r="F355" s="208" t="str">
        <f ca="1">Translations!$A$41</f>
        <v>Año 4
(si procede)</v>
      </c>
      <c r="G355" s="325" t="str">
        <f ca="1">Translations!$A$27</f>
        <v>Comentarios /supuestos</v>
      </c>
    </row>
    <row r="356" spans="1:7" ht="25.5" customHeight="1" x14ac:dyDescent="0.35">
      <c r="A356" s="323"/>
      <c r="B356" s="324"/>
      <c r="C356" s="209" t="str">
        <f ca="1">Translations!$A$26</f>
        <v>Inserte el año</v>
      </c>
      <c r="D356" s="209" t="str">
        <f ca="1">Translations!$A$26</f>
        <v>Inserte el año</v>
      </c>
      <c r="E356" s="209" t="str">
        <f ca="1">Translations!$A$26</f>
        <v>Inserte el año</v>
      </c>
      <c r="F356" s="209" t="str">
        <f ca="1">Translations!$A$26</f>
        <v>Inserte el año</v>
      </c>
      <c r="G356" s="326"/>
    </row>
    <row r="357" spans="1:7" x14ac:dyDescent="0.35">
      <c r="A357" s="115" t="str">
        <f ca="1">Translations!$A$28</f>
        <v>Necesidades estimadas actuales del país</v>
      </c>
      <c r="B357" s="116"/>
      <c r="C357" s="116"/>
      <c r="D357" s="116"/>
      <c r="E357" s="116"/>
      <c r="F357" s="116"/>
      <c r="G357" s="117"/>
    </row>
    <row r="358" spans="1:7" ht="28.3" x14ac:dyDescent="0.35">
      <c r="A358" s="126" t="str">
        <f ca="1">Translations!$A$29</f>
        <v>A. Total de población estimada con necesidades/en riesgo</v>
      </c>
      <c r="B358" s="210" t="s">
        <v>7</v>
      </c>
      <c r="C358" s="36"/>
      <c r="D358" s="36"/>
      <c r="E358" s="36"/>
      <c r="F358" s="36"/>
      <c r="G358" s="180"/>
    </row>
    <row r="359" spans="1:7" ht="27.75" customHeight="1" x14ac:dyDescent="0.35">
      <c r="A359" s="302" t="str">
        <f ca="1">Translations!$A$30</f>
        <v>B. Metas del país (según el Plan Estratégico Nacional)</v>
      </c>
      <c r="B359" s="211" t="s">
        <v>7</v>
      </c>
      <c r="C359" s="36"/>
      <c r="D359" s="36"/>
      <c r="E359" s="36"/>
      <c r="F359" s="36"/>
      <c r="G359" s="304"/>
    </row>
    <row r="360" spans="1:7" ht="24.75" customHeight="1" x14ac:dyDescent="0.35">
      <c r="A360" s="306"/>
      <c r="B360" s="211" t="s">
        <v>15</v>
      </c>
      <c r="C360" s="212" t="str">
        <f>IF(C359=0,"",+C359/C358)</f>
        <v/>
      </c>
      <c r="D360" s="212" t="str">
        <f t="shared" ref="D360:F360" si="29">IF(D359=0,"",+D359/D358)</f>
        <v/>
      </c>
      <c r="E360" s="212" t="str">
        <f t="shared" si="29"/>
        <v/>
      </c>
      <c r="F360" s="212" t="str">
        <f t="shared" si="29"/>
        <v/>
      </c>
      <c r="G360" s="305"/>
    </row>
    <row r="361" spans="1:7" x14ac:dyDescent="0.35">
      <c r="A361" s="115" t="str">
        <f ca="1">Translations!$A$31</f>
        <v>Necesidades del país ya cubiertas</v>
      </c>
      <c r="B361" s="116"/>
      <c r="C361" s="116"/>
      <c r="D361" s="116"/>
      <c r="E361" s="116"/>
      <c r="F361" s="116"/>
      <c r="G361" s="117"/>
    </row>
    <row r="362" spans="1:7" ht="20.25" customHeight="1" x14ac:dyDescent="0.35">
      <c r="A362" s="302" t="str">
        <f ca="1">Translations!$A$32</f>
        <v>C1. Necesidades del país que se van a cubrir con recursos nacionales</v>
      </c>
      <c r="B362" s="210" t="s">
        <v>7</v>
      </c>
      <c r="C362" s="36"/>
      <c r="D362" s="36"/>
      <c r="E362" s="36"/>
      <c r="F362" s="36"/>
      <c r="G362" s="304"/>
    </row>
    <row r="363" spans="1:7" ht="29.25" customHeight="1" x14ac:dyDescent="0.35">
      <c r="A363" s="306"/>
      <c r="B363" s="210" t="s">
        <v>15</v>
      </c>
      <c r="C363" s="212" t="str">
        <f>IF(C362=0,"",+C362/C358)</f>
        <v/>
      </c>
      <c r="D363" s="212" t="str">
        <f t="shared" ref="D363:F363" si="30">IF(D362=0,"",+D362/D358)</f>
        <v/>
      </c>
      <c r="E363" s="212" t="str">
        <f t="shared" si="30"/>
        <v/>
      </c>
      <c r="F363" s="212" t="str">
        <f t="shared" si="30"/>
        <v/>
      </c>
      <c r="G363" s="305"/>
    </row>
    <row r="364" spans="1:7" ht="22.5" customHeight="1" x14ac:dyDescent="0.35">
      <c r="A364" s="302" t="str">
        <f ca="1">Translations!$A$33</f>
        <v xml:space="preserve">C2. Necesidades del país que se van a cubrir con recursos externos </v>
      </c>
      <c r="B364" s="211" t="s">
        <v>7</v>
      </c>
      <c r="C364" s="36"/>
      <c r="D364" s="36"/>
      <c r="E364" s="36"/>
      <c r="F364" s="36"/>
      <c r="G364" s="181"/>
    </row>
    <row r="365" spans="1:7" ht="24.75" customHeight="1" x14ac:dyDescent="0.35">
      <c r="A365" s="306"/>
      <c r="B365" s="211" t="s">
        <v>15</v>
      </c>
      <c r="C365" s="212" t="str">
        <f>IF(C364=0,"",+C364/C358)</f>
        <v/>
      </c>
      <c r="D365" s="212" t="str">
        <f>IF(D364=0,"",+D364/D358)</f>
        <v/>
      </c>
      <c r="E365" s="212" t="str">
        <f>IF(E364=0,"",+E364/E358)</f>
        <v/>
      </c>
      <c r="F365" s="212" t="str">
        <f>IF(F364=0,"",+F364/F358)</f>
        <v/>
      </c>
      <c r="G365" s="181"/>
    </row>
    <row r="366" spans="1:7" ht="25.5" customHeight="1" x14ac:dyDescent="0.35">
      <c r="A366" s="302" t="str">
        <f ca="1">Translations!$A$34</f>
        <v>C. Necesidades totales del país ya cubiertas</v>
      </c>
      <c r="B366" s="211" t="s">
        <v>7</v>
      </c>
      <c r="C366" s="188">
        <f>+C362+C364</f>
        <v>0</v>
      </c>
      <c r="D366" s="188">
        <f>+D362+D364</f>
        <v>0</v>
      </c>
      <c r="E366" s="188">
        <f>+E362+E364</f>
        <v>0</v>
      </c>
      <c r="F366" s="188">
        <f>+F362+F364</f>
        <v>0</v>
      </c>
      <c r="G366" s="181"/>
    </row>
    <row r="367" spans="1:7" ht="24.75" customHeight="1" x14ac:dyDescent="0.35">
      <c r="A367" s="306"/>
      <c r="B367" s="211" t="s">
        <v>15</v>
      </c>
      <c r="C367" s="212" t="str">
        <f>IF(C366=0,"",+C366/C358)</f>
        <v/>
      </c>
      <c r="D367" s="212" t="str">
        <f>IF(D366=0,"",+D366/D358)</f>
        <v/>
      </c>
      <c r="E367" s="212" t="str">
        <f>IF(E366=0,"",+E366/E358)</f>
        <v/>
      </c>
      <c r="F367" s="212" t="str">
        <f>IF(F366=0,"",+F366/F358)</f>
        <v/>
      </c>
      <c r="G367" s="181"/>
    </row>
    <row r="368" spans="1:7" x14ac:dyDescent="0.35">
      <c r="A368" s="115" t="str">
        <f ca="1">Translations!$A$35</f>
        <v>Brecha programática</v>
      </c>
      <c r="B368" s="116"/>
      <c r="C368" s="116"/>
      <c r="D368" s="116"/>
      <c r="E368" s="116"/>
      <c r="F368" s="116"/>
      <c r="G368" s="117"/>
    </row>
    <row r="369" spans="1:7" ht="28.5" customHeight="1" x14ac:dyDescent="0.35">
      <c r="A369" s="302" t="str">
        <f ca="1">Translations!$A$36</f>
        <v>D. Déficit anual previsto para cubrir la necesidad: 
A - C</v>
      </c>
      <c r="B369" s="210" t="s">
        <v>7</v>
      </c>
      <c r="C369" s="152">
        <f>+C358-(C366)</f>
        <v>0</v>
      </c>
      <c r="D369" s="152">
        <f>+D358-(D366)</f>
        <v>0</v>
      </c>
      <c r="E369" s="152">
        <f>+E358-(E366)</f>
        <v>0</v>
      </c>
      <c r="F369" s="152">
        <f>+F358-(F366)</f>
        <v>0</v>
      </c>
      <c r="G369" s="304"/>
    </row>
    <row r="370" spans="1:7" ht="24" customHeight="1" x14ac:dyDescent="0.35">
      <c r="A370" s="306"/>
      <c r="B370" s="210" t="s">
        <v>15</v>
      </c>
      <c r="C370" s="212" t="str">
        <f>IF(C369=0,"",+C369/C358)</f>
        <v/>
      </c>
      <c r="D370" s="212" t="str">
        <f>IF(D369=0,"",+D369/D358)</f>
        <v/>
      </c>
      <c r="E370" s="212" t="str">
        <f>IF(E369=0,"",+E369/E358)</f>
        <v/>
      </c>
      <c r="F370" s="212" t="str">
        <f>IF(F369=0,"",+F369/F358)</f>
        <v/>
      </c>
      <c r="G370" s="305"/>
    </row>
    <row r="371" spans="1:7" x14ac:dyDescent="0.35">
      <c r="A371" s="115" t="str">
        <f ca="1">Translations!$A$37</f>
        <v xml:space="preserve">Necesidades del país cubiertas por el monto asignado </v>
      </c>
      <c r="B371" s="116"/>
      <c r="C371" s="116"/>
      <c r="D371" s="116"/>
      <c r="E371" s="116"/>
      <c r="F371" s="116"/>
      <c r="G371" s="117"/>
    </row>
    <row r="372" spans="1:7" ht="27.75" customHeight="1" x14ac:dyDescent="0.35">
      <c r="A372" s="302" t="str">
        <f ca="1">Translations!$A$38</f>
        <v xml:space="preserve">E. Metas que se van a financiar con el monto asignado </v>
      </c>
      <c r="B372" s="211" t="s">
        <v>7</v>
      </c>
      <c r="C372" s="36"/>
      <c r="D372" s="36"/>
      <c r="E372" s="36"/>
      <c r="F372" s="36"/>
      <c r="G372" s="304"/>
    </row>
    <row r="373" spans="1:7" ht="30" customHeight="1" x14ac:dyDescent="0.35">
      <c r="A373" s="306"/>
      <c r="B373" s="211" t="s">
        <v>15</v>
      </c>
      <c r="C373" s="212" t="str">
        <f>IF(C372=0,"",+C372/C358)</f>
        <v/>
      </c>
      <c r="D373" s="212" t="str">
        <f>IF(D372=0,"",+D372/D358)</f>
        <v/>
      </c>
      <c r="E373" s="212" t="str">
        <f>IF(E372=0,"",+E372/E358)</f>
        <v/>
      </c>
      <c r="F373" s="212" t="str">
        <f>IF(F372=0,"",+F372/F358)</f>
        <v/>
      </c>
      <c r="G373" s="305"/>
    </row>
    <row r="374" spans="1:7" ht="30" customHeight="1" x14ac:dyDescent="0.35">
      <c r="A374" s="302" t="str">
        <f ca="1">Translations!$A$39</f>
        <v xml:space="preserve">F. Cobertura total realizada con el monto asignado y otros recursos: E + C </v>
      </c>
      <c r="B374" s="211" t="s">
        <v>7</v>
      </c>
      <c r="C374" s="152">
        <f>+C372+C366</f>
        <v>0</v>
      </c>
      <c r="D374" s="152">
        <f>+D372+D366</f>
        <v>0</v>
      </c>
      <c r="E374" s="152">
        <f>+E372+E366</f>
        <v>0</v>
      </c>
      <c r="F374" s="152">
        <f>+F372+F366</f>
        <v>0</v>
      </c>
      <c r="G374" s="304"/>
    </row>
    <row r="375" spans="1:7" ht="33.75" customHeight="1" x14ac:dyDescent="0.35">
      <c r="A375" s="306"/>
      <c r="B375" s="211" t="s">
        <v>15</v>
      </c>
      <c r="C375" s="212" t="str">
        <f>IF(C374=0,"",+C374/C358)</f>
        <v/>
      </c>
      <c r="D375" s="212" t="str">
        <f>IF(D374=0,"",+D374/D358)</f>
        <v/>
      </c>
      <c r="E375" s="212" t="str">
        <f>IF(E374=0,"",+E374/E358)</f>
        <v/>
      </c>
      <c r="F375" s="212" t="str">
        <f>IF(F374=0,"",+F374/F358)</f>
        <v/>
      </c>
      <c r="G375" s="305"/>
    </row>
    <row r="376" spans="1:7" ht="27" customHeight="1" x14ac:dyDescent="0.35">
      <c r="A376" s="302" t="str">
        <f ca="1">Translations!$A$40</f>
        <v xml:space="preserve">G. Déficit restante: A - F </v>
      </c>
      <c r="B376" s="211" t="s">
        <v>7</v>
      </c>
      <c r="C376" s="152">
        <f>+C358-(C374)</f>
        <v>0</v>
      </c>
      <c r="D376" s="152">
        <f>+D358-(D374)</f>
        <v>0</v>
      </c>
      <c r="E376" s="152">
        <f>+E358-(E374)</f>
        <v>0</v>
      </c>
      <c r="F376" s="152">
        <f>+F358-(F374)</f>
        <v>0</v>
      </c>
      <c r="G376" s="304"/>
    </row>
    <row r="377" spans="1:7" ht="24.75" customHeight="1" thickBot="1" x14ac:dyDescent="0.4">
      <c r="A377" s="303"/>
      <c r="B377" s="211" t="s">
        <v>15</v>
      </c>
      <c r="C377" s="212" t="str">
        <f>IF(C376=0,"",+C376/C358)</f>
        <v/>
      </c>
      <c r="D377" s="212" t="str">
        <f>IF(D376=0,"",+D376/D358)</f>
        <v/>
      </c>
      <c r="E377" s="212" t="str">
        <f>IF(E376=0,"",+E376/E358)</f>
        <v/>
      </c>
      <c r="F377" s="212" t="str">
        <f>IF(F376=0,"",+F376/F358)</f>
        <v/>
      </c>
      <c r="G377" s="305"/>
    </row>
  </sheetData>
  <sheetProtection algorithmName="SHA-512" hashValue="3Vgy7HBuQGIZNbPvZIDuwkujGqMCPxHg8gZy/oOm9Wv90E2BTjsP9r9/23uH2GbHb2Fxa9zANToEGTwMtjWz5g==" saltValue="ZRrDXGsgvK+wLqLgvoub1A==" spinCount="100000" sheet="1" objects="1" scenarios="1" formatColumns="0" formatRows="0"/>
  <mergeCells count="238">
    <mergeCell ref="B44:G44"/>
    <mergeCell ref="A70:A71"/>
    <mergeCell ref="A83:B84"/>
    <mergeCell ref="G83:G84"/>
    <mergeCell ref="A87:A88"/>
    <mergeCell ref="F114:G114"/>
    <mergeCell ref="A97:A98"/>
    <mergeCell ref="A100:A101"/>
    <mergeCell ref="A196:A197"/>
    <mergeCell ref="B145:G145"/>
    <mergeCell ref="B149:G149"/>
    <mergeCell ref="B178:G178"/>
    <mergeCell ref="A189:A190"/>
    <mergeCell ref="A185:B186"/>
    <mergeCell ref="G185:G186"/>
    <mergeCell ref="A158:A159"/>
    <mergeCell ref="A165:A166"/>
    <mergeCell ref="A194:A195"/>
    <mergeCell ref="B180:G180"/>
    <mergeCell ref="G192:G193"/>
    <mergeCell ref="A172:A173"/>
    <mergeCell ref="G168:G169"/>
    <mergeCell ref="G170:G171"/>
    <mergeCell ref="A155:A156"/>
    <mergeCell ref="B47:G47"/>
    <mergeCell ref="B76:G76"/>
    <mergeCell ref="B77:G77"/>
    <mergeCell ref="B110:G110"/>
    <mergeCell ref="B111:G111"/>
    <mergeCell ref="B115:G115"/>
    <mergeCell ref="B144:G144"/>
    <mergeCell ref="G49:G50"/>
    <mergeCell ref="G97:G98"/>
    <mergeCell ref="G100:G101"/>
    <mergeCell ref="G102:G103"/>
    <mergeCell ref="G104:G105"/>
    <mergeCell ref="A49:B50"/>
    <mergeCell ref="A56:A57"/>
    <mergeCell ref="A63:A64"/>
    <mergeCell ref="A121:A122"/>
    <mergeCell ref="H5:I5"/>
    <mergeCell ref="A1:E1"/>
    <mergeCell ref="A2:E2"/>
    <mergeCell ref="A3:E3"/>
    <mergeCell ref="A4:E4"/>
    <mergeCell ref="A15:B16"/>
    <mergeCell ref="G15:G16"/>
    <mergeCell ref="A19:A20"/>
    <mergeCell ref="A36:A37"/>
    <mergeCell ref="G19:G20"/>
    <mergeCell ref="G32:G33"/>
    <mergeCell ref="G29:G30"/>
    <mergeCell ref="G22:G23"/>
    <mergeCell ref="G34:G35"/>
    <mergeCell ref="G36:G37"/>
    <mergeCell ref="A32:A33"/>
    <mergeCell ref="A5:G5"/>
    <mergeCell ref="B13:G13"/>
    <mergeCell ref="B8:G8"/>
    <mergeCell ref="A24:A25"/>
    <mergeCell ref="A26:A27"/>
    <mergeCell ref="F1:G4"/>
    <mergeCell ref="F12:G12"/>
    <mergeCell ref="B9:G9"/>
    <mergeCell ref="G202:G203"/>
    <mergeCell ref="G204:G205"/>
    <mergeCell ref="G206:G207"/>
    <mergeCell ref="A202:A203"/>
    <mergeCell ref="A204:A205"/>
    <mergeCell ref="A206:A207"/>
    <mergeCell ref="A117:B118"/>
    <mergeCell ref="G117:G118"/>
    <mergeCell ref="A131:A132"/>
    <mergeCell ref="A128:A129"/>
    <mergeCell ref="G138:G139"/>
    <mergeCell ref="G136:G137"/>
    <mergeCell ref="G121:G122"/>
    <mergeCell ref="G124:G125"/>
    <mergeCell ref="G131:G132"/>
    <mergeCell ref="G134:G135"/>
    <mergeCell ref="A192:A193"/>
    <mergeCell ref="G189:G190"/>
    <mergeCell ref="A124:A125"/>
    <mergeCell ref="A134:A135"/>
    <mergeCell ref="A136:A137"/>
    <mergeCell ref="A138:A139"/>
    <mergeCell ref="A168:A169"/>
    <mergeCell ref="A170:A171"/>
    <mergeCell ref="A22:A23"/>
    <mergeCell ref="A29:A30"/>
    <mergeCell ref="A34:A35"/>
    <mergeCell ref="B10:G10"/>
    <mergeCell ref="B81:G81"/>
    <mergeCell ref="A58:A59"/>
    <mergeCell ref="A60:A61"/>
    <mergeCell ref="A90:A91"/>
    <mergeCell ref="G53:G54"/>
    <mergeCell ref="G56:G57"/>
    <mergeCell ref="G63:G64"/>
    <mergeCell ref="G66:G67"/>
    <mergeCell ref="G68:G69"/>
    <mergeCell ref="G70:G71"/>
    <mergeCell ref="G87:G88"/>
    <mergeCell ref="G90:G91"/>
    <mergeCell ref="A66:A67"/>
    <mergeCell ref="A68:A69"/>
    <mergeCell ref="A53:A54"/>
    <mergeCell ref="B78:G78"/>
    <mergeCell ref="F46:G46"/>
    <mergeCell ref="F80:G80"/>
    <mergeCell ref="B42:G42"/>
    <mergeCell ref="B43:G43"/>
    <mergeCell ref="G199:G200"/>
    <mergeCell ref="B183:G183"/>
    <mergeCell ref="A199:A200"/>
    <mergeCell ref="B179:G179"/>
    <mergeCell ref="B112:G112"/>
    <mergeCell ref="B146:G146"/>
    <mergeCell ref="A92:A93"/>
    <mergeCell ref="A94:A95"/>
    <mergeCell ref="A126:A127"/>
    <mergeCell ref="A160:A161"/>
    <mergeCell ref="A162:A163"/>
    <mergeCell ref="G172:G173"/>
    <mergeCell ref="A102:A103"/>
    <mergeCell ref="A104:A105"/>
    <mergeCell ref="A151:B152"/>
    <mergeCell ref="G151:G152"/>
    <mergeCell ref="G155:G156"/>
    <mergeCell ref="G158:G159"/>
    <mergeCell ref="G165:G166"/>
    <mergeCell ref="F148:G148"/>
    <mergeCell ref="F182:G182"/>
    <mergeCell ref="B212:G212"/>
    <mergeCell ref="B213:G213"/>
    <mergeCell ref="B214:G214"/>
    <mergeCell ref="F216:G216"/>
    <mergeCell ref="B217:G217"/>
    <mergeCell ref="A219:B220"/>
    <mergeCell ref="G219:G220"/>
    <mergeCell ref="A223:A224"/>
    <mergeCell ref="G223:G224"/>
    <mergeCell ref="A226:A227"/>
    <mergeCell ref="G226:G227"/>
    <mergeCell ref="A228:A229"/>
    <mergeCell ref="A230:A231"/>
    <mergeCell ref="A233:A234"/>
    <mergeCell ref="G233:G234"/>
    <mergeCell ref="A236:A237"/>
    <mergeCell ref="G236:G237"/>
    <mergeCell ref="A238:A239"/>
    <mergeCell ref="G238:G239"/>
    <mergeCell ref="A240:A241"/>
    <mergeCell ref="G240:G241"/>
    <mergeCell ref="B246:G246"/>
    <mergeCell ref="B247:G247"/>
    <mergeCell ref="B248:G248"/>
    <mergeCell ref="F250:G250"/>
    <mergeCell ref="B251:G251"/>
    <mergeCell ref="A253:B254"/>
    <mergeCell ref="G253:G254"/>
    <mergeCell ref="A257:A258"/>
    <mergeCell ref="G257:G258"/>
    <mergeCell ref="A260:A261"/>
    <mergeCell ref="G260:G261"/>
    <mergeCell ref="A262:A263"/>
    <mergeCell ref="A264:A265"/>
    <mergeCell ref="A267:A268"/>
    <mergeCell ref="G267:G268"/>
    <mergeCell ref="A270:A271"/>
    <mergeCell ref="G270:G271"/>
    <mergeCell ref="A272:A273"/>
    <mergeCell ref="G272:G273"/>
    <mergeCell ref="A274:A275"/>
    <mergeCell ref="G274:G275"/>
    <mergeCell ref="B280:G280"/>
    <mergeCell ref="B281:G281"/>
    <mergeCell ref="B282:G282"/>
    <mergeCell ref="F284:G284"/>
    <mergeCell ref="B285:G285"/>
    <mergeCell ref="A287:B288"/>
    <mergeCell ref="G287:G288"/>
    <mergeCell ref="A291:A292"/>
    <mergeCell ref="G291:G292"/>
    <mergeCell ref="A294:A295"/>
    <mergeCell ref="G294:G295"/>
    <mergeCell ref="A296:A297"/>
    <mergeCell ref="A298:A299"/>
    <mergeCell ref="A301:A302"/>
    <mergeCell ref="G301:G302"/>
    <mergeCell ref="A304:A305"/>
    <mergeCell ref="G304:G305"/>
    <mergeCell ref="A306:A307"/>
    <mergeCell ref="G306:G307"/>
    <mergeCell ref="A308:A309"/>
    <mergeCell ref="G308:G309"/>
    <mergeCell ref="B314:G314"/>
    <mergeCell ref="B315:G315"/>
    <mergeCell ref="B316:G316"/>
    <mergeCell ref="F318:G318"/>
    <mergeCell ref="B319:G319"/>
    <mergeCell ref="A321:B322"/>
    <mergeCell ref="G321:G322"/>
    <mergeCell ref="A325:A326"/>
    <mergeCell ref="G325:G326"/>
    <mergeCell ref="A328:A329"/>
    <mergeCell ref="G328:G329"/>
    <mergeCell ref="A330:A331"/>
    <mergeCell ref="A332:A333"/>
    <mergeCell ref="A335:A336"/>
    <mergeCell ref="G335:G336"/>
    <mergeCell ref="A338:A339"/>
    <mergeCell ref="G338:G339"/>
    <mergeCell ref="A340:A341"/>
    <mergeCell ref="G340:G341"/>
    <mergeCell ref="A342:A343"/>
    <mergeCell ref="G342:G343"/>
    <mergeCell ref="B348:G348"/>
    <mergeCell ref="B349:G349"/>
    <mergeCell ref="B350:G350"/>
    <mergeCell ref="F352:G352"/>
    <mergeCell ref="B353:G353"/>
    <mergeCell ref="A355:B356"/>
    <mergeCell ref="G355:G356"/>
    <mergeCell ref="A359:A360"/>
    <mergeCell ref="G359:G360"/>
    <mergeCell ref="A376:A377"/>
    <mergeCell ref="G376:G377"/>
    <mergeCell ref="A362:A363"/>
    <mergeCell ref="G362:G363"/>
    <mergeCell ref="A364:A365"/>
    <mergeCell ref="A366:A367"/>
    <mergeCell ref="A369:A370"/>
    <mergeCell ref="G369:G370"/>
    <mergeCell ref="A372:A373"/>
    <mergeCell ref="G372:G373"/>
    <mergeCell ref="A374:A375"/>
    <mergeCell ref="G374:G375"/>
  </mergeCells>
  <dataValidations xWindow="704" yWindow="459" count="2">
    <dataValidation type="list" allowBlank="1" showInputMessage="1" showErrorMessage="1" sqref="B8:G8 B42:G42 B76:G76 B110:G110 B144:G144 B178:G178 B212:G212 B246:G246 B280:G280 B314:G314 B348:G348" xr:uid="{00000000-0002-0000-0200-000000000000}">
      <formula1>ListHIVModules</formula1>
    </dataValidation>
    <dataValidation type="list" allowBlank="1" showInputMessage="1" showErrorMessage="1" sqref="B146:G146 B10:G10 B44:G44 B78:G78 B112:G112 B180:G180 B214:G214 B248:G248 B282:G282 B316:G316 B350:G350" xr:uid="{00000000-0002-0000-0200-000001000000}">
      <formula1>INDIRECT(SUBSTITUTE(B8," ",""))</formula1>
    </dataValidation>
  </dataValidations>
  <pageMargins left="0.7" right="0.7" top="0.75" bottom="0.75" header="0.3" footer="0.3"/>
  <pageSetup paperSize="9" scale="59" fitToHeight="0" orientation="portrait" horizontalDpi="4294967294" r:id="rId1"/>
  <rowBreaks count="10" manualBreakCount="10">
    <brk id="37" max="6" man="1"/>
    <brk id="72" max="6" man="1"/>
    <brk id="106" max="6" man="1"/>
    <brk id="140" max="6" man="1"/>
    <brk id="174" max="6" man="1"/>
    <brk id="208" max="6" man="1"/>
    <brk id="242" max="6" man="1"/>
    <brk id="276" max="6" man="1"/>
    <brk id="310" max="6" man="1"/>
    <brk id="344" max="6" man="1"/>
  </rowBreaks>
  <ignoredErrors>
    <ignoredError sqref="B9 C70:E7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W197"/>
  <sheetViews>
    <sheetView view="pageBreakPreview" topLeftCell="A13" zoomScale="85" zoomScaleNormal="80" zoomScaleSheetLayoutView="85" workbookViewId="0">
      <selection activeCell="B10" sqref="B10:G10"/>
    </sheetView>
  </sheetViews>
  <sheetFormatPr baseColWidth="10" defaultColWidth="9" defaultRowHeight="14.15" x14ac:dyDescent="0.35"/>
  <cols>
    <col min="1" max="1" width="28.0703125" style="105" customWidth="1"/>
    <col min="2" max="2" width="8.28515625" style="105" customWidth="1"/>
    <col min="3" max="5" width="11.5703125" style="105" customWidth="1"/>
    <col min="6" max="6" width="12.7109375" style="105" customWidth="1"/>
    <col min="7" max="7" width="46.0703125" style="190" bestFit="1" customWidth="1"/>
    <col min="8" max="8" width="37.5703125" style="125" customWidth="1"/>
    <col min="9" max="9" width="15.0703125" style="105" customWidth="1"/>
    <col min="10" max="10" width="21.5703125" style="105" customWidth="1"/>
    <col min="11" max="11" width="9" style="105"/>
    <col min="12" max="12" width="10.0703125" style="105" customWidth="1"/>
    <col min="13" max="13" width="10.5703125" style="105" customWidth="1"/>
    <col min="14" max="14" width="12.0703125" style="105" customWidth="1"/>
    <col min="15" max="16384" width="9" style="105"/>
  </cols>
  <sheetData>
    <row r="1" spans="1:23" ht="22.5" customHeight="1" x14ac:dyDescent="0.35">
      <c r="A1" s="328" t="s">
        <v>24</v>
      </c>
      <c r="B1" s="328"/>
      <c r="C1" s="328"/>
      <c r="D1" s="328"/>
      <c r="E1" s="328"/>
      <c r="F1" s="285" t="str">
        <f ca="1">Translations!$G$114</f>
        <v>Última versión actualizada en junio 2017</v>
      </c>
      <c r="G1" s="334"/>
      <c r="H1" s="107"/>
      <c r="I1" s="18"/>
      <c r="J1" s="19"/>
      <c r="K1" s="19"/>
      <c r="L1" s="19"/>
      <c r="M1" s="19"/>
      <c r="N1" s="19"/>
      <c r="O1" s="19"/>
      <c r="P1" s="20"/>
      <c r="Q1" s="20"/>
      <c r="R1" s="20"/>
      <c r="S1" s="20"/>
      <c r="T1" s="20"/>
      <c r="U1" s="20"/>
      <c r="V1" s="20"/>
      <c r="W1" s="20"/>
    </row>
    <row r="2" spans="1:23" ht="22.5" customHeight="1" x14ac:dyDescent="0.35">
      <c r="A2" s="329" t="s">
        <v>1827</v>
      </c>
      <c r="B2" s="329"/>
      <c r="C2" s="329"/>
      <c r="D2" s="329"/>
      <c r="E2" s="329"/>
      <c r="F2" s="286"/>
      <c r="G2" s="335"/>
      <c r="H2" s="107"/>
      <c r="I2" s="18"/>
      <c r="J2" s="19"/>
      <c r="K2" s="19"/>
      <c r="L2" s="19"/>
      <c r="M2" s="19"/>
      <c r="N2" s="19"/>
      <c r="O2" s="19"/>
      <c r="P2" s="20"/>
      <c r="Q2" s="20"/>
      <c r="R2" s="20"/>
      <c r="S2" s="20"/>
      <c r="T2" s="20"/>
      <c r="U2" s="20"/>
      <c r="V2" s="20"/>
      <c r="W2" s="20"/>
    </row>
    <row r="3" spans="1:23" ht="22.5" customHeight="1" x14ac:dyDescent="0.35">
      <c r="A3" s="329" t="s">
        <v>1828</v>
      </c>
      <c r="B3" s="329"/>
      <c r="C3" s="329"/>
      <c r="D3" s="329"/>
      <c r="E3" s="329"/>
      <c r="F3" s="286"/>
      <c r="G3" s="335"/>
      <c r="H3" s="107"/>
      <c r="I3" s="18"/>
      <c r="J3" s="19"/>
      <c r="K3" s="19"/>
      <c r="L3" s="19"/>
      <c r="M3" s="19"/>
      <c r="N3" s="19"/>
      <c r="O3" s="19"/>
      <c r="P3" s="20"/>
      <c r="Q3" s="20"/>
      <c r="R3" s="20"/>
      <c r="S3" s="20"/>
      <c r="T3" s="20"/>
      <c r="U3" s="20"/>
      <c r="V3" s="20"/>
      <c r="W3" s="20"/>
    </row>
    <row r="4" spans="1:23" ht="22.5" customHeight="1" thickBot="1" x14ac:dyDescent="0.4">
      <c r="A4" s="330" t="s">
        <v>25</v>
      </c>
      <c r="B4" s="330"/>
      <c r="C4" s="330"/>
      <c r="D4" s="330"/>
      <c r="E4" s="330"/>
      <c r="F4" s="336"/>
      <c r="G4" s="337"/>
      <c r="H4" s="107"/>
      <c r="I4" s="18"/>
      <c r="J4" s="19"/>
      <c r="K4" s="19"/>
      <c r="L4" s="19"/>
      <c r="M4" s="19"/>
      <c r="N4" s="19"/>
      <c r="O4" s="19"/>
      <c r="P4" s="20"/>
      <c r="Q4" s="20"/>
      <c r="R4" s="20"/>
      <c r="S4" s="20"/>
      <c r="T4" s="20"/>
      <c r="U4" s="20"/>
      <c r="V4" s="20"/>
      <c r="W4" s="20"/>
    </row>
    <row r="5" spans="1:23" ht="56.25" customHeight="1" thickBot="1" x14ac:dyDescent="0.4">
      <c r="A5" s="331" t="str">
        <f ca="1">Translations!$G$112</f>
        <v xml:space="preserve">Lea detenidamente las instrucciones en la pestaña "Instrucciones" antes de completar la tabla de análisis de brecha programática. Las instrucciones se han adaptado a cada módulo o intervención específicos. </v>
      </c>
      <c r="B5" s="332"/>
      <c r="C5" s="332"/>
      <c r="D5" s="332"/>
      <c r="E5" s="332"/>
      <c r="F5" s="332"/>
      <c r="G5" s="333"/>
      <c r="H5" s="346"/>
      <c r="I5" s="346"/>
    </row>
    <row r="6" spans="1:23" ht="18" thickBot="1" x14ac:dyDescent="0.4">
      <c r="A6" s="109" t="str">
        <f ca="1">Translations!$A$3</f>
        <v>VIH/SIDA</v>
      </c>
      <c r="B6" s="110"/>
      <c r="C6" s="110"/>
      <c r="D6" s="110"/>
      <c r="E6" s="110"/>
      <c r="F6" s="110"/>
      <c r="G6" s="176"/>
      <c r="H6" s="122"/>
    </row>
    <row r="7" spans="1:23" ht="14.25" customHeight="1" x14ac:dyDescent="0.35">
      <c r="A7" s="123" t="str">
        <f ca="1">Translations!$A$58</f>
        <v xml:space="preserve">Tabla de brecha programática para la profilaxis previa a la exposición (PrEP) </v>
      </c>
      <c r="B7" s="124"/>
      <c r="C7" s="124"/>
      <c r="D7" s="124"/>
      <c r="E7" s="124"/>
      <c r="F7" s="124"/>
      <c r="G7" s="177"/>
    </row>
    <row r="8" spans="1:23" ht="21" customHeight="1" x14ac:dyDescent="0.35">
      <c r="A8" s="114" t="str">
        <f ca="1">Translations!$A$15</f>
        <v>Módulo prioritario</v>
      </c>
      <c r="B8" s="310" t="str">
        <f ca="1">Translations!$A$56</f>
        <v xml:space="preserve">Programas de prevención destinados a las poblaciones clave - Profilaxis previa a la exposición (PreP) </v>
      </c>
      <c r="C8" s="311"/>
      <c r="D8" s="311"/>
      <c r="E8" s="311"/>
      <c r="F8" s="311"/>
      <c r="G8" s="312"/>
    </row>
    <row r="9" spans="1:23" ht="39.75" customHeight="1" x14ac:dyDescent="0.35">
      <c r="A9" s="114" t="str">
        <f ca="1">Translations!$A$16</f>
        <v>Indicador de cobertura seleccionado</v>
      </c>
      <c r="B9" s="310" t="str">
        <f ca="1">Translations!$A$57</f>
        <v xml:space="preserve">Porcentaje de la población clave que usa profilaxis previa a la exposición (PrEP) respecto de las poblaciones prioritarias que utilizan PrEP </v>
      </c>
      <c r="C9" s="311"/>
      <c r="D9" s="311"/>
      <c r="E9" s="311"/>
      <c r="F9" s="311"/>
      <c r="G9" s="312"/>
    </row>
    <row r="10" spans="1:23" ht="22.5" customHeight="1" x14ac:dyDescent="0.35">
      <c r="A10" s="114" t="str">
        <f ca="1">Translations!$A$17</f>
        <v>Población meta</v>
      </c>
      <c r="B10" s="347" t="s">
        <v>1448</v>
      </c>
      <c r="C10" s="348"/>
      <c r="D10" s="348"/>
      <c r="E10" s="348"/>
      <c r="F10" s="348"/>
      <c r="G10" s="349"/>
    </row>
    <row r="11" spans="1:23" x14ac:dyDescent="0.35">
      <c r="A11" s="115" t="str">
        <f ca="1">Translations!$A$18</f>
        <v xml:space="preserve">Cobertura nacional actual </v>
      </c>
      <c r="B11" s="116"/>
      <c r="C11" s="116"/>
      <c r="D11" s="116"/>
      <c r="E11" s="116"/>
      <c r="F11" s="116"/>
      <c r="G11" s="117"/>
      <c r="H11" s="343"/>
    </row>
    <row r="12" spans="1:23" ht="35.25" customHeight="1" x14ac:dyDescent="0.35">
      <c r="A12" s="118" t="str">
        <f ca="1">Translations!$A$19</f>
        <v>Inserte los últimos resultados</v>
      </c>
      <c r="B12" s="34"/>
      <c r="C12" s="119" t="str">
        <f ca="1">Translations!$A$20</f>
        <v>Año</v>
      </c>
      <c r="D12" s="204"/>
      <c r="E12" s="120" t="str">
        <f ca="1">Translations!$A$21</f>
        <v>Fuente de datos</v>
      </c>
      <c r="F12" s="316"/>
      <c r="G12" s="317"/>
      <c r="H12" s="344"/>
    </row>
    <row r="13" spans="1:23" ht="27.75" customHeight="1" thickBot="1" x14ac:dyDescent="0.4">
      <c r="A13" s="205" t="str">
        <f ca="1">Translations!$A$22</f>
        <v>Comentarios</v>
      </c>
      <c r="B13" s="318"/>
      <c r="C13" s="319"/>
      <c r="D13" s="319"/>
      <c r="E13" s="319"/>
      <c r="F13" s="319"/>
      <c r="G13" s="320"/>
      <c r="H13" s="344"/>
    </row>
    <row r="14" spans="1:23" ht="14.6" thickBot="1" x14ac:dyDescent="0.4">
      <c r="A14" s="206"/>
      <c r="B14" s="207"/>
      <c r="C14" s="207"/>
      <c r="D14" s="207"/>
      <c r="E14" s="207"/>
      <c r="F14" s="207"/>
      <c r="G14" s="178"/>
      <c r="H14" s="345"/>
    </row>
    <row r="15" spans="1:23" ht="47.25" customHeight="1" x14ac:dyDescent="0.35">
      <c r="A15" s="321"/>
      <c r="B15" s="322"/>
      <c r="C15" s="208" t="str">
        <f ca="1">Translations!$A$23</f>
        <v>Año 1</v>
      </c>
      <c r="D15" s="208" t="str">
        <f ca="1">Translations!$A$24</f>
        <v>Año 2</v>
      </c>
      <c r="E15" s="208" t="str">
        <f ca="1">Translations!$A$25</f>
        <v>Año 3</v>
      </c>
      <c r="F15" s="208" t="str">
        <f ca="1">Translations!$A$41</f>
        <v>Año 4
(si procede)</v>
      </c>
      <c r="G15" s="325" t="str">
        <f ca="1">Translations!$A$27</f>
        <v>Comentarios /supuestos</v>
      </c>
      <c r="H15" s="105"/>
    </row>
    <row r="16" spans="1:23" ht="28.5" customHeight="1" x14ac:dyDescent="0.35">
      <c r="A16" s="323"/>
      <c r="B16" s="324"/>
      <c r="C16" s="209" t="str">
        <f ca="1">Translations!$A$26</f>
        <v>Inserte el año</v>
      </c>
      <c r="D16" s="209" t="str">
        <f ca="1">Translations!$A$26</f>
        <v>Inserte el año</v>
      </c>
      <c r="E16" s="209" t="str">
        <f ca="1">Translations!$A$26</f>
        <v>Inserte el año</v>
      </c>
      <c r="F16" s="209" t="str">
        <f ca="1">Translations!$A$26</f>
        <v>Inserte el año</v>
      </c>
      <c r="G16" s="326"/>
      <c r="H16" s="105"/>
    </row>
    <row r="17" spans="1:8" ht="15" customHeight="1" x14ac:dyDescent="0.35">
      <c r="A17" s="115" t="str">
        <f ca="1">Translations!$A$28</f>
        <v>Necesidades estimadas actuales del país</v>
      </c>
      <c r="B17" s="116"/>
      <c r="C17" s="116"/>
      <c r="D17" s="116"/>
      <c r="E17" s="116"/>
      <c r="F17" s="116"/>
      <c r="G17" s="117"/>
    </row>
    <row r="18" spans="1:8" ht="58.5" customHeight="1" x14ac:dyDescent="0.35">
      <c r="A18" s="126" t="str">
        <f ca="1">Translations!$A$29</f>
        <v>A. Total de población estimada con necesidades/en riesgo</v>
      </c>
      <c r="B18" s="210" t="s">
        <v>7</v>
      </c>
      <c r="C18" s="36"/>
      <c r="D18" s="36"/>
      <c r="E18" s="36"/>
      <c r="F18" s="36"/>
      <c r="G18" s="35"/>
      <c r="H18" s="105"/>
    </row>
    <row r="19" spans="1:8" ht="49.5" customHeight="1" x14ac:dyDescent="0.35">
      <c r="A19" s="127" t="str">
        <f ca="1">Translations!$A$30</f>
        <v>B. Metas del país (según el Plan Estratégico Nacional)</v>
      </c>
      <c r="B19" s="211" t="s">
        <v>7</v>
      </c>
      <c r="C19" s="36"/>
      <c r="D19" s="36"/>
      <c r="E19" s="36"/>
      <c r="F19" s="36"/>
      <c r="G19" s="35"/>
      <c r="H19" s="105"/>
    </row>
    <row r="20" spans="1:8" ht="15" customHeight="1" x14ac:dyDescent="0.35">
      <c r="A20" s="115" t="str">
        <f ca="1">Translations!$A$47</f>
        <v>Meta de país ya cubierta</v>
      </c>
      <c r="B20" s="116"/>
      <c r="C20" s="116"/>
      <c r="D20" s="116"/>
      <c r="E20" s="116"/>
      <c r="F20" s="116"/>
      <c r="G20" s="117"/>
      <c r="H20" s="128"/>
    </row>
    <row r="21" spans="1:8" ht="42" customHeight="1" x14ac:dyDescent="0.35">
      <c r="A21" s="302" t="str">
        <f ca="1">Translations!$A$48</f>
        <v>C1. Meta del país que se va a financiar con recursos nacionales</v>
      </c>
      <c r="B21" s="210" t="s">
        <v>7</v>
      </c>
      <c r="C21" s="36"/>
      <c r="D21" s="36"/>
      <c r="E21" s="36"/>
      <c r="F21" s="36"/>
      <c r="G21" s="338"/>
      <c r="H21" s="105"/>
    </row>
    <row r="22" spans="1:8" ht="42" customHeight="1" x14ac:dyDescent="0.35">
      <c r="A22" s="306"/>
      <c r="B22" s="210" t="s">
        <v>15</v>
      </c>
      <c r="C22" s="221" t="str">
        <f>IF(C21=0,"",+C21/C19)</f>
        <v/>
      </c>
      <c r="D22" s="221" t="str">
        <f>IF(D21=0,"",+D21/D19)</f>
        <v/>
      </c>
      <c r="E22" s="221" t="str">
        <f>IF(E21=0,"",+E21/E19)</f>
        <v/>
      </c>
      <c r="F22" s="221" t="str">
        <f>IF(F21=0,"",+F21/F19)</f>
        <v/>
      </c>
      <c r="G22" s="339"/>
      <c r="H22" s="105"/>
    </row>
    <row r="23" spans="1:8" ht="42" customHeight="1" x14ac:dyDescent="0.35">
      <c r="A23" s="302" t="str">
        <f ca="1">Translations!$A$49</f>
        <v xml:space="preserve">C2. Meta del país que se va a financiar con recursos externos </v>
      </c>
      <c r="B23" s="210" t="s">
        <v>7</v>
      </c>
      <c r="C23" s="36"/>
      <c r="D23" s="36"/>
      <c r="E23" s="36"/>
      <c r="F23" s="36"/>
      <c r="G23" s="189"/>
      <c r="H23" s="105"/>
    </row>
    <row r="24" spans="1:8" ht="42" customHeight="1" x14ac:dyDescent="0.35">
      <c r="A24" s="306"/>
      <c r="B24" s="210" t="s">
        <v>15</v>
      </c>
      <c r="C24" s="221" t="str">
        <f>IF(C23=0,"",+C23/C19)</f>
        <v/>
      </c>
      <c r="D24" s="212" t="str">
        <f>IF(D23=0,"",+D23/D19)</f>
        <v/>
      </c>
      <c r="E24" s="212" t="str">
        <f>IF(E23=0,"",+E23/E19)</f>
        <v/>
      </c>
      <c r="F24" s="212" t="str">
        <f>IF(F23=0,"",+F23/F19)</f>
        <v/>
      </c>
      <c r="G24" s="189"/>
      <c r="H24" s="105"/>
    </row>
    <row r="25" spans="1:8" ht="42" customHeight="1" x14ac:dyDescent="0.35">
      <c r="A25" s="302" t="str">
        <f ca="1">Translations!$A$50</f>
        <v>C. Meta total del país ya cubierta</v>
      </c>
      <c r="B25" s="210" t="s">
        <v>7</v>
      </c>
      <c r="C25" s="152">
        <f>C21+C23</f>
        <v>0</v>
      </c>
      <c r="D25" s="152">
        <f>D21+D23</f>
        <v>0</v>
      </c>
      <c r="E25" s="152">
        <f>E21+E23</f>
        <v>0</v>
      </c>
      <c r="F25" s="152">
        <f>F21+F23</f>
        <v>0</v>
      </c>
      <c r="G25" s="189"/>
      <c r="H25" s="105"/>
    </row>
    <row r="26" spans="1:8" ht="42" customHeight="1" x14ac:dyDescent="0.35">
      <c r="A26" s="306"/>
      <c r="B26" s="210" t="s">
        <v>15</v>
      </c>
      <c r="C26" s="212" t="str">
        <f>IF(C25=0,"",+C25/C19)</f>
        <v/>
      </c>
      <c r="D26" s="212" t="str">
        <f>IF(D25=0,"",+D25/D19)</f>
        <v/>
      </c>
      <c r="E26" s="212" t="str">
        <f>IF(E25=0,"",+E25/E19)</f>
        <v/>
      </c>
      <c r="F26" s="212" t="str">
        <f>IF(F25=0,"",+F25/F19)</f>
        <v/>
      </c>
      <c r="G26" s="189"/>
      <c r="H26" s="105"/>
    </row>
    <row r="27" spans="1:8" x14ac:dyDescent="0.35">
      <c r="A27" s="115" t="str">
        <f ca="1">Translations!$A$35</f>
        <v>Brecha programática</v>
      </c>
      <c r="B27" s="116"/>
      <c r="C27" s="116"/>
      <c r="D27" s="116"/>
      <c r="E27" s="116"/>
      <c r="F27" s="116"/>
      <c r="G27" s="117"/>
      <c r="H27" s="128"/>
    </row>
    <row r="28" spans="1:8" ht="42" customHeight="1" x14ac:dyDescent="0.35">
      <c r="A28" s="302" t="str">
        <f ca="1">Translations!$A$51</f>
        <v>D. Déficit anual previsto para alcanzar la meta del país: B - C</v>
      </c>
      <c r="B28" s="210" t="s">
        <v>7</v>
      </c>
      <c r="C28" s="152">
        <f>+C19-C25</f>
        <v>0</v>
      </c>
      <c r="D28" s="152">
        <f>+D19-D25</f>
        <v>0</v>
      </c>
      <c r="E28" s="152">
        <f>+E19-E25</f>
        <v>0</v>
      </c>
      <c r="F28" s="152">
        <f>+F19-F25</f>
        <v>0</v>
      </c>
      <c r="G28" s="338"/>
      <c r="H28" s="105"/>
    </row>
    <row r="29" spans="1:8" ht="42" customHeight="1" x14ac:dyDescent="0.35">
      <c r="A29" s="306"/>
      <c r="B29" s="210" t="s">
        <v>15</v>
      </c>
      <c r="C29" s="212" t="str">
        <f>IF(C28=0,"",+C28/C19)</f>
        <v/>
      </c>
      <c r="D29" s="212" t="str">
        <f>IF(D28=0,"",+D28/D19)</f>
        <v/>
      </c>
      <c r="E29" s="212" t="str">
        <f>IF(E28=0,"",+E28/E19)</f>
        <v/>
      </c>
      <c r="F29" s="212" t="str">
        <f>IF(F28=0,"",+F28/F19)</f>
        <v/>
      </c>
      <c r="G29" s="339"/>
      <c r="H29" s="105"/>
    </row>
    <row r="30" spans="1:8" ht="15" customHeight="1" x14ac:dyDescent="0.35">
      <c r="A30" s="115" t="str">
        <f ca="1">Translations!$A$52</f>
        <v xml:space="preserve">Meta de país financiada con el monto asignado </v>
      </c>
      <c r="B30" s="116"/>
      <c r="C30" s="116"/>
      <c r="D30" s="116"/>
      <c r="E30" s="116"/>
      <c r="F30" s="116"/>
      <c r="G30" s="117"/>
      <c r="H30" s="128"/>
    </row>
    <row r="31" spans="1:8" ht="30.75" customHeight="1" x14ac:dyDescent="0.35">
      <c r="A31" s="302" t="str">
        <f ca="1">Translations!$A$38</f>
        <v xml:space="preserve">E. Metas que se van a financiar con el monto asignado </v>
      </c>
      <c r="B31" s="211" t="s">
        <v>7</v>
      </c>
      <c r="C31" s="36"/>
      <c r="D31" s="36"/>
      <c r="E31" s="36"/>
      <c r="F31" s="36"/>
      <c r="G31" s="338"/>
      <c r="H31" s="105"/>
    </row>
    <row r="32" spans="1:8" ht="23.25" customHeight="1" x14ac:dyDescent="0.35">
      <c r="A32" s="306"/>
      <c r="B32" s="211" t="s">
        <v>15</v>
      </c>
      <c r="C32" s="212" t="str">
        <f>IF(C31=0,"",+C31/C19)</f>
        <v/>
      </c>
      <c r="D32" s="212" t="str">
        <f>IF(D31=0,"",+D31/D19)</f>
        <v/>
      </c>
      <c r="E32" s="212" t="str">
        <f>IF(E31=0,"",+E31/E19)</f>
        <v/>
      </c>
      <c r="F32" s="212" t="str">
        <f>IF(F31=0,"",+F31/F19)</f>
        <v/>
      </c>
      <c r="G32" s="339"/>
      <c r="H32" s="105"/>
    </row>
    <row r="33" spans="1:8" ht="33.75" customHeight="1" x14ac:dyDescent="0.35">
      <c r="A33" s="302" t="str">
        <f ca="1">Translations!$A$39</f>
        <v xml:space="preserve">F. Cobertura total realizada con el monto asignado y otros recursos: E + C </v>
      </c>
      <c r="B33" s="211" t="s">
        <v>7</v>
      </c>
      <c r="C33" s="152">
        <f>+C31+C25</f>
        <v>0</v>
      </c>
      <c r="D33" s="152">
        <f>+D31+D25</f>
        <v>0</v>
      </c>
      <c r="E33" s="152">
        <f>+E31+E25</f>
        <v>0</v>
      </c>
      <c r="F33" s="152">
        <f>+F31+F25</f>
        <v>0</v>
      </c>
      <c r="G33" s="338"/>
      <c r="H33" s="105"/>
    </row>
    <row r="34" spans="1:8" ht="27" customHeight="1" x14ac:dyDescent="0.35">
      <c r="A34" s="306"/>
      <c r="B34" s="211" t="s">
        <v>15</v>
      </c>
      <c r="C34" s="212" t="str">
        <f>IF(C33=0,"",+C33/C19)</f>
        <v/>
      </c>
      <c r="D34" s="212" t="str">
        <f>IF(D33=0,"",+D33/D19)</f>
        <v/>
      </c>
      <c r="E34" s="212" t="str">
        <f>IF(E33=0,"",+E33/E19)</f>
        <v/>
      </c>
      <c r="F34" s="212" t="str">
        <f>IF(F33=0,"",+F33/F19)</f>
        <v/>
      </c>
      <c r="G34" s="339"/>
      <c r="H34" s="105"/>
    </row>
    <row r="35" spans="1:8" ht="34.5" customHeight="1" x14ac:dyDescent="0.35">
      <c r="A35" s="302" t="str">
        <f ca="1">Translations!$A$53</f>
        <v>G. Déficit restante: A - F</v>
      </c>
      <c r="B35" s="211" t="s">
        <v>7</v>
      </c>
      <c r="C35" s="152">
        <f>+C19-(C33)</f>
        <v>0</v>
      </c>
      <c r="D35" s="152">
        <f>+D19-(D33)</f>
        <v>0</v>
      </c>
      <c r="E35" s="152">
        <f>+E19-(E33)</f>
        <v>0</v>
      </c>
      <c r="F35" s="152">
        <f>+F19-(F33)</f>
        <v>0</v>
      </c>
      <c r="G35" s="338"/>
      <c r="H35" s="105"/>
    </row>
    <row r="36" spans="1:8" ht="30.75" customHeight="1" thickBot="1" x14ac:dyDescent="0.4">
      <c r="A36" s="303"/>
      <c r="B36" s="211" t="s">
        <v>15</v>
      </c>
      <c r="C36" s="212" t="str">
        <f>IF(C35=0,"",+C35/C19)</f>
        <v/>
      </c>
      <c r="D36" s="212" t="str">
        <f>IF(D35=0,"",+D35/D19)</f>
        <v/>
      </c>
      <c r="E36" s="212" t="str">
        <f>IF(E35=0,"",+E35/E19)</f>
        <v/>
      </c>
      <c r="F36" s="212" t="str">
        <f>IF(F35=0,"",+F35/F19)</f>
        <v/>
      </c>
      <c r="G36" s="339"/>
      <c r="H36" s="105"/>
    </row>
    <row r="37" spans="1:8" ht="15" customHeight="1" thickBot="1" x14ac:dyDescent="0.4">
      <c r="A37" s="340" t="str">
        <f ca="1">Translations!$A$54</f>
        <v>Todos los "%" de las metas de las filas C a G están basados en la meta numérica de la fila B</v>
      </c>
      <c r="B37" s="341"/>
      <c r="C37" s="341"/>
      <c r="D37" s="341"/>
      <c r="E37" s="341"/>
      <c r="F37" s="341"/>
      <c r="G37" s="342"/>
      <c r="H37" s="128"/>
    </row>
    <row r="38" spans="1:8" ht="14.6" thickBot="1" x14ac:dyDescent="0.4">
      <c r="A38" s="234"/>
      <c r="B38" s="234"/>
      <c r="C38" s="234"/>
      <c r="D38" s="234"/>
      <c r="E38" s="234"/>
      <c r="F38" s="234"/>
      <c r="G38" s="182"/>
    </row>
    <row r="39" spans="1:8" ht="15.45" x14ac:dyDescent="0.35">
      <c r="A39" s="235" t="str">
        <f ca="1">Translations!$A$58</f>
        <v xml:space="preserve">Tabla de brecha programática para la profilaxis previa a la exposición (PrEP) </v>
      </c>
      <c r="B39" s="124"/>
      <c r="C39" s="124"/>
      <c r="D39" s="124"/>
      <c r="E39" s="124"/>
      <c r="F39" s="124"/>
      <c r="G39" s="177"/>
    </row>
    <row r="40" spans="1:8" ht="20.25" customHeight="1" x14ac:dyDescent="0.35">
      <c r="A40" s="114" t="str">
        <f ca="1">Translations!$A$15</f>
        <v>Módulo prioritario</v>
      </c>
      <c r="B40" s="310" t="str">
        <f ca="1">Translations!$A$56</f>
        <v xml:space="preserve">Programas de prevención destinados a las poblaciones clave - Profilaxis previa a la exposición (PreP) </v>
      </c>
      <c r="C40" s="311"/>
      <c r="D40" s="311"/>
      <c r="E40" s="311"/>
      <c r="F40" s="311"/>
      <c r="G40" s="312"/>
    </row>
    <row r="41" spans="1:8" ht="26.25" customHeight="1" x14ac:dyDescent="0.35">
      <c r="A41" s="114" t="str">
        <f ca="1">Translations!$A$16</f>
        <v>Indicador de cobertura seleccionado</v>
      </c>
      <c r="B41" s="310" t="str">
        <f ca="1">Translations!$A$57</f>
        <v xml:space="preserve">Porcentaje de la población clave que usa profilaxis previa a la exposición (PrEP) respecto de las poblaciones prioritarias que utilizan PrEP </v>
      </c>
      <c r="C41" s="311"/>
      <c r="D41" s="311"/>
      <c r="E41" s="311"/>
      <c r="F41" s="311"/>
      <c r="G41" s="312"/>
    </row>
    <row r="42" spans="1:8" ht="20.25" customHeight="1" x14ac:dyDescent="0.35">
      <c r="A42" s="114" t="str">
        <f ca="1">Translations!$A$17</f>
        <v>Población meta</v>
      </c>
      <c r="B42" s="347" t="s">
        <v>126</v>
      </c>
      <c r="C42" s="348"/>
      <c r="D42" s="348"/>
      <c r="E42" s="348"/>
      <c r="F42" s="348"/>
      <c r="G42" s="349"/>
    </row>
    <row r="43" spans="1:8" x14ac:dyDescent="0.35">
      <c r="A43" s="115" t="str">
        <f ca="1">Translations!$A$18</f>
        <v xml:space="preserve">Cobertura nacional actual </v>
      </c>
      <c r="B43" s="116"/>
      <c r="C43" s="116"/>
      <c r="D43" s="116"/>
      <c r="E43" s="116"/>
      <c r="F43" s="116"/>
      <c r="G43" s="117"/>
    </row>
    <row r="44" spans="1:8" ht="34.5" customHeight="1" x14ac:dyDescent="0.35">
      <c r="A44" s="118" t="str">
        <f ca="1">Translations!$A$19</f>
        <v>Inserte los últimos resultados</v>
      </c>
      <c r="B44" s="34"/>
      <c r="C44" s="119" t="str">
        <f ca="1">Translations!$A$20</f>
        <v>Año</v>
      </c>
      <c r="D44" s="204"/>
      <c r="E44" s="120" t="str">
        <f ca="1">Translations!$A$21</f>
        <v>Fuente de datos</v>
      </c>
      <c r="F44" s="316"/>
      <c r="G44" s="317"/>
    </row>
    <row r="45" spans="1:8" ht="26.25" customHeight="1" thickBot="1" x14ac:dyDescent="0.4">
      <c r="A45" s="205" t="str">
        <f ca="1">Translations!$A$22</f>
        <v>Comentarios</v>
      </c>
      <c r="B45" s="318"/>
      <c r="C45" s="319"/>
      <c r="D45" s="319"/>
      <c r="E45" s="319"/>
      <c r="F45" s="319"/>
      <c r="G45" s="320"/>
    </row>
    <row r="46" spans="1:8" ht="14.6" thickBot="1" x14ac:dyDescent="0.4">
      <c r="A46" s="206"/>
      <c r="B46" s="207"/>
      <c r="C46" s="207"/>
      <c r="D46" s="207"/>
      <c r="E46" s="207"/>
      <c r="F46" s="207"/>
      <c r="G46" s="178"/>
    </row>
    <row r="47" spans="1:8" ht="28.3" x14ac:dyDescent="0.35">
      <c r="A47" s="321"/>
      <c r="B47" s="322"/>
      <c r="C47" s="208" t="str">
        <f ca="1">Translations!$A$23</f>
        <v>Año 1</v>
      </c>
      <c r="D47" s="208" t="str">
        <f ca="1">Translations!$A$24</f>
        <v>Año 2</v>
      </c>
      <c r="E47" s="208" t="str">
        <f ca="1">Translations!$A$25</f>
        <v>Año 3</v>
      </c>
      <c r="F47" s="208" t="str">
        <f ca="1">Translations!$A$41</f>
        <v>Año 4
(si procede)</v>
      </c>
      <c r="G47" s="325" t="str">
        <f ca="1">Translations!$A$27</f>
        <v>Comentarios /supuestos</v>
      </c>
    </row>
    <row r="48" spans="1:8" ht="20.25" customHeight="1" x14ac:dyDescent="0.35">
      <c r="A48" s="323"/>
      <c r="B48" s="324"/>
      <c r="C48" s="209" t="str">
        <f ca="1">Translations!$A$26</f>
        <v>Inserte el año</v>
      </c>
      <c r="D48" s="209" t="str">
        <f ca="1">Translations!$A$26</f>
        <v>Inserte el año</v>
      </c>
      <c r="E48" s="209" t="str">
        <f ca="1">Translations!$A$26</f>
        <v>Inserte el año</v>
      </c>
      <c r="F48" s="209" t="str">
        <f ca="1">Translations!$A$26</f>
        <v>Inserte el año</v>
      </c>
      <c r="G48" s="326"/>
    </row>
    <row r="49" spans="1:7" x14ac:dyDescent="0.35">
      <c r="A49" s="115" t="str">
        <f ca="1">Translations!$A$28</f>
        <v>Necesidades estimadas actuales del país</v>
      </c>
      <c r="B49" s="116"/>
      <c r="C49" s="116"/>
      <c r="D49" s="116"/>
      <c r="E49" s="116"/>
      <c r="F49" s="116"/>
      <c r="G49" s="117"/>
    </row>
    <row r="50" spans="1:7" ht="49.5" customHeight="1" x14ac:dyDescent="0.35">
      <c r="A50" s="126" t="str">
        <f ca="1">Translations!$A$29</f>
        <v>A. Total de población estimada con necesidades/en riesgo</v>
      </c>
      <c r="B50" s="210" t="s">
        <v>7</v>
      </c>
      <c r="C50" s="36"/>
      <c r="D50" s="36"/>
      <c r="E50" s="36"/>
      <c r="F50" s="36"/>
      <c r="G50" s="35"/>
    </row>
    <row r="51" spans="1:7" ht="46.5" customHeight="1" x14ac:dyDescent="0.35">
      <c r="A51" s="127" t="str">
        <f ca="1">Translations!$A$30</f>
        <v>B. Metas del país (según el Plan Estratégico Nacional)</v>
      </c>
      <c r="B51" s="211" t="s">
        <v>7</v>
      </c>
      <c r="C51" s="36"/>
      <c r="D51" s="36"/>
      <c r="E51" s="36"/>
      <c r="F51" s="36"/>
      <c r="G51" s="35"/>
    </row>
    <row r="52" spans="1:7" x14ac:dyDescent="0.35">
      <c r="A52" s="115" t="str">
        <f ca="1">Translations!$A$47</f>
        <v>Meta de país ya cubierta</v>
      </c>
      <c r="B52" s="116"/>
      <c r="C52" s="116"/>
      <c r="D52" s="116"/>
      <c r="E52" s="116"/>
      <c r="F52" s="116"/>
      <c r="G52" s="117"/>
    </row>
    <row r="53" spans="1:7" ht="29.25" customHeight="1" x14ac:dyDescent="0.35">
      <c r="A53" s="302" t="str">
        <f ca="1">Translations!$A$48</f>
        <v>C1. Meta del país que se va a financiar con recursos nacionales</v>
      </c>
      <c r="B53" s="210" t="s">
        <v>7</v>
      </c>
      <c r="C53" s="36"/>
      <c r="D53" s="36"/>
      <c r="E53" s="36"/>
      <c r="F53" s="36"/>
      <c r="G53" s="338"/>
    </row>
    <row r="54" spans="1:7" ht="30" customHeight="1" x14ac:dyDescent="0.35">
      <c r="A54" s="306"/>
      <c r="B54" s="210" t="s">
        <v>15</v>
      </c>
      <c r="C54" s="221" t="str">
        <f>IF(C53=0,"",+C53/C51)</f>
        <v/>
      </c>
      <c r="D54" s="221" t="str">
        <f>IF(D53=0,"",+D53/D51)</f>
        <v/>
      </c>
      <c r="E54" s="221" t="str">
        <f>IF(E53=0,"",+E53/E51)</f>
        <v/>
      </c>
      <c r="F54" s="221" t="str">
        <f>IF(F53=0,"",+F53/F51)</f>
        <v/>
      </c>
      <c r="G54" s="339"/>
    </row>
    <row r="55" spans="1:7" ht="27.75" customHeight="1" x14ac:dyDescent="0.35">
      <c r="A55" s="302" t="str">
        <f ca="1">Translations!$A$49</f>
        <v xml:space="preserve">C2. Meta del país que se va a financiar con recursos externos </v>
      </c>
      <c r="B55" s="210" t="s">
        <v>7</v>
      </c>
      <c r="C55" s="36"/>
      <c r="D55" s="36"/>
      <c r="E55" s="36"/>
      <c r="F55" s="36"/>
      <c r="G55" s="189"/>
    </row>
    <row r="56" spans="1:7" ht="26.25" customHeight="1" x14ac:dyDescent="0.35">
      <c r="A56" s="306"/>
      <c r="B56" s="210" t="s">
        <v>15</v>
      </c>
      <c r="C56" s="221" t="str">
        <f>IF(C55=0,"",+C55/C51)</f>
        <v/>
      </c>
      <c r="D56" s="212" t="str">
        <f>IF(D55=0,"",+D55/D51)</f>
        <v/>
      </c>
      <c r="E56" s="212" t="str">
        <f>IF(E55=0,"",+E55/E51)</f>
        <v/>
      </c>
      <c r="F56" s="212" t="str">
        <f>IF(F55=0,"",+F55/F51)</f>
        <v/>
      </c>
      <c r="G56" s="189"/>
    </row>
    <row r="57" spans="1:7" ht="24" customHeight="1" x14ac:dyDescent="0.35">
      <c r="A57" s="302" t="str">
        <f ca="1">Translations!$A$50</f>
        <v>C. Meta total del país ya cubierta</v>
      </c>
      <c r="B57" s="210" t="s">
        <v>7</v>
      </c>
      <c r="C57" s="152">
        <f>C53+C55</f>
        <v>0</v>
      </c>
      <c r="D57" s="152">
        <f>D53+D55</f>
        <v>0</v>
      </c>
      <c r="E57" s="152">
        <f>E53+E55</f>
        <v>0</v>
      </c>
      <c r="F57" s="152">
        <f>F53+F55</f>
        <v>0</v>
      </c>
      <c r="G57" s="189"/>
    </row>
    <row r="58" spans="1:7" ht="26.25" customHeight="1" x14ac:dyDescent="0.35">
      <c r="A58" s="306"/>
      <c r="B58" s="210" t="s">
        <v>15</v>
      </c>
      <c r="C58" s="212" t="str">
        <f>IF(C57=0,"",+C57/C51)</f>
        <v/>
      </c>
      <c r="D58" s="212" t="str">
        <f>IF(D57=0,"",+D57/D51)</f>
        <v/>
      </c>
      <c r="E58" s="212" t="str">
        <f>IF(E57=0,"",+E57/E51)</f>
        <v/>
      </c>
      <c r="F58" s="212" t="str">
        <f>IF(F57=0,"",+F57/F51)</f>
        <v/>
      </c>
      <c r="G58" s="189"/>
    </row>
    <row r="59" spans="1:7" x14ac:dyDescent="0.35">
      <c r="A59" s="115" t="str">
        <f ca="1">Translations!$A$35</f>
        <v>Brecha programática</v>
      </c>
      <c r="B59" s="116"/>
      <c r="C59" s="116"/>
      <c r="D59" s="116"/>
      <c r="E59" s="116"/>
      <c r="F59" s="116"/>
      <c r="G59" s="117"/>
    </row>
    <row r="60" spans="1:7" ht="21" customHeight="1" x14ac:dyDescent="0.35">
      <c r="A60" s="302" t="str">
        <f ca="1">Translations!$A$51</f>
        <v>D. Déficit anual previsto para alcanzar la meta del país: B - C</v>
      </c>
      <c r="B60" s="210" t="s">
        <v>7</v>
      </c>
      <c r="C60" s="152">
        <f>+C51-C57</f>
        <v>0</v>
      </c>
      <c r="D60" s="152">
        <f>+D51-D57</f>
        <v>0</v>
      </c>
      <c r="E60" s="152">
        <f>+E51-E57</f>
        <v>0</v>
      </c>
      <c r="F60" s="152">
        <f>+F51-F57</f>
        <v>0</v>
      </c>
      <c r="G60" s="338"/>
    </row>
    <row r="61" spans="1:7" ht="26.25" customHeight="1" x14ac:dyDescent="0.35">
      <c r="A61" s="306"/>
      <c r="B61" s="210" t="s">
        <v>15</v>
      </c>
      <c r="C61" s="212" t="str">
        <f>IF(C60=0,"",+C60/C51)</f>
        <v/>
      </c>
      <c r="D61" s="212" t="str">
        <f>IF(D60=0,"",+D60/D51)</f>
        <v/>
      </c>
      <c r="E61" s="212" t="str">
        <f>IF(E60=0,"",+E60/E51)</f>
        <v/>
      </c>
      <c r="F61" s="212" t="str">
        <f>IF(F60=0,"",+F60/F51)</f>
        <v/>
      </c>
      <c r="G61" s="339"/>
    </row>
    <row r="62" spans="1:7" x14ac:dyDescent="0.35">
      <c r="A62" s="115" t="str">
        <f ca="1">Translations!$A$52</f>
        <v xml:space="preserve">Meta de país financiada con el monto asignado </v>
      </c>
      <c r="B62" s="116"/>
      <c r="C62" s="116"/>
      <c r="D62" s="116"/>
      <c r="E62" s="116"/>
      <c r="F62" s="116"/>
      <c r="G62" s="117"/>
    </row>
    <row r="63" spans="1:7" ht="24.75" customHeight="1" x14ac:dyDescent="0.35">
      <c r="A63" s="302" t="str">
        <f ca="1">Translations!$A$38</f>
        <v xml:space="preserve">E. Metas que se van a financiar con el monto asignado </v>
      </c>
      <c r="B63" s="211" t="s">
        <v>7</v>
      </c>
      <c r="C63" s="36"/>
      <c r="D63" s="36"/>
      <c r="E63" s="36"/>
      <c r="F63" s="36"/>
      <c r="G63" s="338"/>
    </row>
    <row r="64" spans="1:7" ht="24" customHeight="1" x14ac:dyDescent="0.35">
      <c r="A64" s="306"/>
      <c r="B64" s="211" t="s">
        <v>15</v>
      </c>
      <c r="C64" s="212" t="str">
        <f>IF(C63=0,"",+C63/C51)</f>
        <v/>
      </c>
      <c r="D64" s="212" t="str">
        <f>IF(D63=0,"",+D63/D51)</f>
        <v/>
      </c>
      <c r="E64" s="212" t="str">
        <f>IF(E63=0,"",+E63/E51)</f>
        <v/>
      </c>
      <c r="F64" s="212" t="str">
        <f>IF(F63=0,"",+F63/F51)</f>
        <v/>
      </c>
      <c r="G64" s="339"/>
    </row>
    <row r="65" spans="1:7" ht="22.5" customHeight="1" x14ac:dyDescent="0.35">
      <c r="A65" s="302" t="str">
        <f ca="1">Translations!$A$39</f>
        <v xml:space="preserve">F. Cobertura total realizada con el monto asignado y otros recursos: E + C </v>
      </c>
      <c r="B65" s="211" t="s">
        <v>7</v>
      </c>
      <c r="C65" s="152">
        <f>+C63+C57</f>
        <v>0</v>
      </c>
      <c r="D65" s="152">
        <f>+D63+D57</f>
        <v>0</v>
      </c>
      <c r="E65" s="152">
        <f>+E63+E57</f>
        <v>0</v>
      </c>
      <c r="F65" s="152">
        <f>+F63+F57</f>
        <v>0</v>
      </c>
      <c r="G65" s="338"/>
    </row>
    <row r="66" spans="1:7" ht="28.5" customHeight="1" x14ac:dyDescent="0.35">
      <c r="A66" s="306"/>
      <c r="B66" s="211" t="s">
        <v>15</v>
      </c>
      <c r="C66" s="212" t="str">
        <f>IF(C65=0,"",+C65/C51)</f>
        <v/>
      </c>
      <c r="D66" s="212" t="str">
        <f>IF(D65=0,"",+D65/D51)</f>
        <v/>
      </c>
      <c r="E66" s="212" t="str">
        <f>IF(E65=0,"",+E65/E51)</f>
        <v/>
      </c>
      <c r="F66" s="212" t="str">
        <f>IF(F65=0,"",+F65/F51)</f>
        <v/>
      </c>
      <c r="G66" s="339"/>
    </row>
    <row r="67" spans="1:7" ht="22.5" customHeight="1" x14ac:dyDescent="0.35">
      <c r="A67" s="302" t="str">
        <f ca="1">Translations!$A$53</f>
        <v>G. Déficit restante: A - F</v>
      </c>
      <c r="B67" s="211" t="s">
        <v>7</v>
      </c>
      <c r="C67" s="152">
        <f>+C51-(C65)</f>
        <v>0</v>
      </c>
      <c r="D67" s="152">
        <f>+D51-(D65)</f>
        <v>0</v>
      </c>
      <c r="E67" s="152">
        <f>+E51-(E65)</f>
        <v>0</v>
      </c>
      <c r="F67" s="152">
        <f>+F51-(F65)</f>
        <v>0</v>
      </c>
      <c r="G67" s="338"/>
    </row>
    <row r="68" spans="1:7" ht="26.25" customHeight="1" thickBot="1" x14ac:dyDescent="0.4">
      <c r="A68" s="303"/>
      <c r="B68" s="211" t="s">
        <v>15</v>
      </c>
      <c r="C68" s="212" t="str">
        <f>IF(C67=0,"",+C67/C51)</f>
        <v/>
      </c>
      <c r="D68" s="212" t="str">
        <f>IF(D67=0,"",+D67/D51)</f>
        <v/>
      </c>
      <c r="E68" s="212" t="str">
        <f>IF(E67=0,"",+E67/E51)</f>
        <v/>
      </c>
      <c r="F68" s="212" t="str">
        <f>IF(F67=0,"",+F67/F51)</f>
        <v/>
      </c>
      <c r="G68" s="339"/>
    </row>
    <row r="69" spans="1:7" ht="14.6" thickBot="1" x14ac:dyDescent="0.4">
      <c r="A69" s="350" t="str">
        <f ca="1">Translations!$A$54</f>
        <v>Todos los "%" de las metas de las filas C a G están basados en la meta numérica de la fila B</v>
      </c>
      <c r="B69" s="351"/>
      <c r="C69" s="351"/>
      <c r="D69" s="351"/>
      <c r="E69" s="351"/>
      <c r="F69" s="351"/>
      <c r="G69" s="352"/>
    </row>
    <row r="70" spans="1:7" ht="14.6" thickBot="1" x14ac:dyDescent="0.4">
      <c r="A70" s="234"/>
      <c r="B70" s="234"/>
      <c r="C70" s="234"/>
      <c r="D70" s="234"/>
      <c r="E70" s="234"/>
      <c r="F70" s="234"/>
      <c r="G70" s="182"/>
    </row>
    <row r="71" spans="1:7" ht="25.5" customHeight="1" x14ac:dyDescent="0.35">
      <c r="A71" s="235" t="str">
        <f ca="1">Translations!$A$58</f>
        <v xml:space="preserve">Tabla de brecha programática para la profilaxis previa a la exposición (PrEP) </v>
      </c>
      <c r="B71" s="124"/>
      <c r="C71" s="124"/>
      <c r="D71" s="124"/>
      <c r="E71" s="124"/>
      <c r="F71" s="124"/>
      <c r="G71" s="177"/>
    </row>
    <row r="72" spans="1:7" ht="33" customHeight="1" x14ac:dyDescent="0.35">
      <c r="A72" s="114" t="str">
        <f ca="1">Translations!$A$15</f>
        <v>Módulo prioritario</v>
      </c>
      <c r="B72" s="310" t="str">
        <f ca="1">Translations!$A$56</f>
        <v xml:space="preserve">Programas de prevención destinados a las poblaciones clave - Profilaxis previa a la exposición (PreP) </v>
      </c>
      <c r="C72" s="311"/>
      <c r="D72" s="311"/>
      <c r="E72" s="311"/>
      <c r="F72" s="311"/>
      <c r="G72" s="312"/>
    </row>
    <row r="73" spans="1:7" ht="28.5" customHeight="1" x14ac:dyDescent="0.35">
      <c r="A73" s="114" t="str">
        <f ca="1">Translations!$A$16</f>
        <v>Indicador de cobertura seleccionado</v>
      </c>
      <c r="B73" s="310" t="str">
        <f ca="1">Translations!$A$57</f>
        <v xml:space="preserve">Porcentaje de la población clave que usa profilaxis previa a la exposición (PrEP) respecto de las poblaciones prioritarias que utilizan PrEP </v>
      </c>
      <c r="C73" s="311"/>
      <c r="D73" s="311"/>
      <c r="E73" s="311"/>
      <c r="F73" s="311"/>
      <c r="G73" s="312"/>
    </row>
    <row r="74" spans="1:7" ht="26.25" customHeight="1" x14ac:dyDescent="0.35">
      <c r="A74" s="114" t="str">
        <f ca="1">Translations!$A$17</f>
        <v>Población meta</v>
      </c>
      <c r="B74" s="347" t="s">
        <v>126</v>
      </c>
      <c r="C74" s="348"/>
      <c r="D74" s="348"/>
      <c r="E74" s="348"/>
      <c r="F74" s="348"/>
      <c r="G74" s="349"/>
    </row>
    <row r="75" spans="1:7" ht="25.5" customHeight="1" x14ac:dyDescent="0.35">
      <c r="A75" s="115" t="str">
        <f ca="1">Translations!$A$18</f>
        <v xml:space="preserve">Cobertura nacional actual </v>
      </c>
      <c r="B75" s="116"/>
      <c r="C75" s="116"/>
      <c r="D75" s="116"/>
      <c r="E75" s="116"/>
      <c r="F75" s="116"/>
      <c r="G75" s="117"/>
    </row>
    <row r="76" spans="1:7" ht="39.75" customHeight="1" x14ac:dyDescent="0.35">
      <c r="A76" s="118" t="str">
        <f ca="1">Translations!$A$19</f>
        <v>Inserte los últimos resultados</v>
      </c>
      <c r="B76" s="34"/>
      <c r="C76" s="119" t="str">
        <f ca="1">Translations!$A$20</f>
        <v>Año</v>
      </c>
      <c r="D76" s="204"/>
      <c r="E76" s="120" t="str">
        <f ca="1">Translations!$A$21</f>
        <v>Fuente de datos</v>
      </c>
      <c r="F76" s="316"/>
      <c r="G76" s="317"/>
    </row>
    <row r="77" spans="1:7" ht="24.75" customHeight="1" thickBot="1" x14ac:dyDescent="0.4">
      <c r="A77" s="205" t="str">
        <f ca="1">Translations!$A$22</f>
        <v>Comentarios</v>
      </c>
      <c r="B77" s="318"/>
      <c r="C77" s="319"/>
      <c r="D77" s="319"/>
      <c r="E77" s="319"/>
      <c r="F77" s="319"/>
      <c r="G77" s="320"/>
    </row>
    <row r="78" spans="1:7" ht="14.6" thickBot="1" x14ac:dyDescent="0.4">
      <c r="A78" s="206"/>
      <c r="B78" s="207"/>
      <c r="C78" s="207"/>
      <c r="D78" s="207"/>
      <c r="E78" s="207"/>
      <c r="F78" s="207"/>
      <c r="G78" s="178"/>
    </row>
    <row r="79" spans="1:7" ht="28.3" x14ac:dyDescent="0.35">
      <c r="A79" s="321"/>
      <c r="B79" s="322"/>
      <c r="C79" s="208" t="str">
        <f ca="1">Translations!$A$23</f>
        <v>Año 1</v>
      </c>
      <c r="D79" s="208" t="str">
        <f ca="1">Translations!$A$24</f>
        <v>Año 2</v>
      </c>
      <c r="E79" s="208" t="str">
        <f ca="1">Translations!$A$25</f>
        <v>Año 3</v>
      </c>
      <c r="F79" s="208" t="str">
        <f ca="1">Translations!$A$41</f>
        <v>Año 4
(si procede)</v>
      </c>
      <c r="G79" s="325" t="str">
        <f ca="1">Translations!$A$27</f>
        <v>Comentarios /supuestos</v>
      </c>
    </row>
    <row r="80" spans="1:7" ht="23.25" customHeight="1" x14ac:dyDescent="0.35">
      <c r="A80" s="323"/>
      <c r="B80" s="324"/>
      <c r="C80" s="209" t="str">
        <f ca="1">Translations!$A$26</f>
        <v>Inserte el año</v>
      </c>
      <c r="D80" s="209" t="str">
        <f ca="1">Translations!$A$26</f>
        <v>Inserte el año</v>
      </c>
      <c r="E80" s="209" t="str">
        <f ca="1">Translations!$A$26</f>
        <v>Inserte el año</v>
      </c>
      <c r="F80" s="209" t="str">
        <f ca="1">Translations!$A$26</f>
        <v>Inserte el año</v>
      </c>
      <c r="G80" s="326"/>
    </row>
    <row r="81" spans="1:7" x14ac:dyDescent="0.35">
      <c r="A81" s="115" t="str">
        <f ca="1">Translations!$A$28</f>
        <v>Necesidades estimadas actuales del país</v>
      </c>
      <c r="B81" s="116"/>
      <c r="C81" s="116"/>
      <c r="D81" s="116"/>
      <c r="E81" s="116"/>
      <c r="F81" s="116"/>
      <c r="G81" s="117"/>
    </row>
    <row r="82" spans="1:7" ht="48.75" customHeight="1" x14ac:dyDescent="0.35">
      <c r="A82" s="126" t="str">
        <f ca="1">Translations!$A$29</f>
        <v>A. Total de población estimada con necesidades/en riesgo</v>
      </c>
      <c r="B82" s="210" t="s">
        <v>7</v>
      </c>
      <c r="C82" s="36"/>
      <c r="D82" s="36"/>
      <c r="E82" s="36"/>
      <c r="F82" s="36"/>
      <c r="G82" s="35"/>
    </row>
    <row r="83" spans="1:7" ht="44.25" customHeight="1" x14ac:dyDescent="0.35">
      <c r="A83" s="127" t="str">
        <f ca="1">Translations!$A$30</f>
        <v>B. Metas del país (según el Plan Estratégico Nacional)</v>
      </c>
      <c r="B83" s="211" t="s">
        <v>7</v>
      </c>
      <c r="C83" s="36"/>
      <c r="D83" s="36"/>
      <c r="E83" s="36"/>
      <c r="F83" s="36"/>
      <c r="G83" s="35"/>
    </row>
    <row r="84" spans="1:7" x14ac:dyDescent="0.35">
      <c r="A84" s="115" t="str">
        <f ca="1">Translations!$A$47</f>
        <v>Meta de país ya cubierta</v>
      </c>
      <c r="B84" s="116"/>
      <c r="C84" s="116"/>
      <c r="D84" s="116"/>
      <c r="E84" s="116"/>
      <c r="F84" s="116"/>
      <c r="G84" s="117"/>
    </row>
    <row r="85" spans="1:7" ht="20.25" customHeight="1" x14ac:dyDescent="0.35">
      <c r="A85" s="302" t="str">
        <f ca="1">Translations!$A$48</f>
        <v>C1. Meta del país que se va a financiar con recursos nacionales</v>
      </c>
      <c r="B85" s="210" t="s">
        <v>7</v>
      </c>
      <c r="C85" s="36"/>
      <c r="D85" s="36"/>
      <c r="E85" s="36"/>
      <c r="F85" s="36"/>
      <c r="G85" s="338"/>
    </row>
    <row r="86" spans="1:7" ht="27.75" customHeight="1" x14ac:dyDescent="0.35">
      <c r="A86" s="306"/>
      <c r="B86" s="210" t="s">
        <v>15</v>
      </c>
      <c r="C86" s="221" t="str">
        <f>IF(C85=0,"",+C85/C83)</f>
        <v/>
      </c>
      <c r="D86" s="221" t="str">
        <f>IF(D85=0,"",+D85/D83)</f>
        <v/>
      </c>
      <c r="E86" s="221" t="str">
        <f>IF(E85=0,"",+E85/E83)</f>
        <v/>
      </c>
      <c r="F86" s="221" t="str">
        <f>IF(F85=0,"",+F85/F83)</f>
        <v/>
      </c>
      <c r="G86" s="339"/>
    </row>
    <row r="87" spans="1:7" ht="25.5" customHeight="1" x14ac:dyDescent="0.35">
      <c r="A87" s="302" t="str">
        <f ca="1">Translations!$A$49</f>
        <v xml:space="preserve">C2. Meta del país que se va a financiar con recursos externos </v>
      </c>
      <c r="B87" s="210" t="s">
        <v>7</v>
      </c>
      <c r="C87" s="36"/>
      <c r="D87" s="36"/>
      <c r="E87" s="36"/>
      <c r="F87" s="36"/>
      <c r="G87" s="189"/>
    </row>
    <row r="88" spans="1:7" ht="21" customHeight="1" x14ac:dyDescent="0.35">
      <c r="A88" s="306"/>
      <c r="B88" s="210" t="s">
        <v>15</v>
      </c>
      <c r="C88" s="221" t="str">
        <f>IF(C87=0,"",+C87/C83)</f>
        <v/>
      </c>
      <c r="D88" s="212" t="str">
        <f>IF(D87=0,"",+D87/D83)</f>
        <v/>
      </c>
      <c r="E88" s="212" t="str">
        <f>IF(E87=0,"",+E87/E83)</f>
        <v/>
      </c>
      <c r="F88" s="212" t="str">
        <f>IF(F87=0,"",+F87/F83)</f>
        <v/>
      </c>
      <c r="G88" s="189"/>
    </row>
    <row r="89" spans="1:7" ht="24.75" customHeight="1" x14ac:dyDescent="0.35">
      <c r="A89" s="302" t="str">
        <f ca="1">Translations!$A$50</f>
        <v>C. Meta total del país ya cubierta</v>
      </c>
      <c r="B89" s="210" t="s">
        <v>7</v>
      </c>
      <c r="C89" s="152">
        <f>C85+C87</f>
        <v>0</v>
      </c>
      <c r="D89" s="152">
        <f>D85+D87</f>
        <v>0</v>
      </c>
      <c r="E89" s="152">
        <f>E85+E87</f>
        <v>0</v>
      </c>
      <c r="F89" s="152">
        <f>F85+F87</f>
        <v>0</v>
      </c>
      <c r="G89" s="189"/>
    </row>
    <row r="90" spans="1:7" ht="20.25" customHeight="1" x14ac:dyDescent="0.35">
      <c r="A90" s="306"/>
      <c r="B90" s="210" t="s">
        <v>15</v>
      </c>
      <c r="C90" s="212" t="str">
        <f>IF(C89=0,"",+C89/C83)</f>
        <v/>
      </c>
      <c r="D90" s="212" t="str">
        <f>IF(D89=0,"",+D89/D83)</f>
        <v/>
      </c>
      <c r="E90" s="212" t="str">
        <f>IF(E89=0,"",+E89/E83)</f>
        <v/>
      </c>
      <c r="F90" s="212" t="str">
        <f>IF(F89=0,"",+F89/F83)</f>
        <v/>
      </c>
      <c r="G90" s="189"/>
    </row>
    <row r="91" spans="1:7" x14ac:dyDescent="0.35">
      <c r="A91" s="115" t="str">
        <f ca="1">Translations!$A$35</f>
        <v>Brecha programática</v>
      </c>
      <c r="B91" s="116"/>
      <c r="C91" s="116"/>
      <c r="D91" s="116"/>
      <c r="E91" s="116"/>
      <c r="F91" s="116"/>
      <c r="G91" s="117"/>
    </row>
    <row r="92" spans="1:7" ht="28.5" customHeight="1" x14ac:dyDescent="0.35">
      <c r="A92" s="302" t="str">
        <f ca="1">Translations!$A$51</f>
        <v>D. Déficit anual previsto para alcanzar la meta del país: B - C</v>
      </c>
      <c r="B92" s="210" t="s">
        <v>7</v>
      </c>
      <c r="C92" s="152">
        <f>+C83-C89</f>
        <v>0</v>
      </c>
      <c r="D92" s="152">
        <f>+D83-D89</f>
        <v>0</v>
      </c>
      <c r="E92" s="152">
        <f>+E83-E89</f>
        <v>0</v>
      </c>
      <c r="F92" s="152">
        <f>+F83-F89</f>
        <v>0</v>
      </c>
      <c r="G92" s="338"/>
    </row>
    <row r="93" spans="1:7" ht="20.25" customHeight="1" x14ac:dyDescent="0.35">
      <c r="A93" s="306"/>
      <c r="B93" s="210" t="s">
        <v>15</v>
      </c>
      <c r="C93" s="212" t="str">
        <f>IF(C92=0,"",+C92/C83)</f>
        <v/>
      </c>
      <c r="D93" s="212" t="str">
        <f>IF(D92=0,"",+D92/D83)</f>
        <v/>
      </c>
      <c r="E93" s="212" t="str">
        <f>IF(E92=0,"",+E92/E83)</f>
        <v/>
      </c>
      <c r="F93" s="212" t="str">
        <f>IF(F92=0,"",+F92/F83)</f>
        <v/>
      </c>
      <c r="G93" s="339"/>
    </row>
    <row r="94" spans="1:7" ht="25.5" customHeight="1" x14ac:dyDescent="0.35">
      <c r="A94" s="115" t="str">
        <f ca="1">Translations!$A$52</f>
        <v xml:space="preserve">Meta de país financiada con el monto asignado </v>
      </c>
      <c r="B94" s="116"/>
      <c r="C94" s="116"/>
      <c r="D94" s="116"/>
      <c r="E94" s="116"/>
      <c r="F94" s="116"/>
      <c r="G94" s="117"/>
    </row>
    <row r="95" spans="1:7" ht="18" customHeight="1" x14ac:dyDescent="0.35">
      <c r="A95" s="302" t="str">
        <f ca="1">Translations!$A$38</f>
        <v xml:space="preserve">E. Metas que se van a financiar con el monto asignado </v>
      </c>
      <c r="B95" s="211" t="s">
        <v>7</v>
      </c>
      <c r="C95" s="36"/>
      <c r="D95" s="36"/>
      <c r="E95" s="36"/>
      <c r="F95" s="36"/>
      <c r="G95" s="338"/>
    </row>
    <row r="96" spans="1:7" ht="22.5" customHeight="1" x14ac:dyDescent="0.35">
      <c r="A96" s="306"/>
      <c r="B96" s="211" t="s">
        <v>15</v>
      </c>
      <c r="C96" s="212" t="str">
        <f>IF(C95=0,"",+C95/C83)</f>
        <v/>
      </c>
      <c r="D96" s="212" t="str">
        <f>IF(D95=0,"",+D95/D83)</f>
        <v/>
      </c>
      <c r="E96" s="212" t="str">
        <f>IF(E95=0,"",+E95/E83)</f>
        <v/>
      </c>
      <c r="F96" s="212" t="str">
        <f>IF(F95=0,"",+F95/F83)</f>
        <v/>
      </c>
      <c r="G96" s="339"/>
    </row>
    <row r="97" spans="1:7" ht="21" customHeight="1" x14ac:dyDescent="0.35">
      <c r="A97" s="302" t="str">
        <f ca="1">Translations!$A$39</f>
        <v xml:space="preserve">F. Cobertura total realizada con el monto asignado y otros recursos: E + C </v>
      </c>
      <c r="B97" s="211" t="s">
        <v>7</v>
      </c>
      <c r="C97" s="152">
        <f>+C95+C89</f>
        <v>0</v>
      </c>
      <c r="D97" s="152">
        <f>+D95+D89</f>
        <v>0</v>
      </c>
      <c r="E97" s="152">
        <f>+E95+E89</f>
        <v>0</v>
      </c>
      <c r="F97" s="152">
        <f>+F95+F89</f>
        <v>0</v>
      </c>
      <c r="G97" s="338"/>
    </row>
    <row r="98" spans="1:7" ht="19.5" customHeight="1" x14ac:dyDescent="0.35">
      <c r="A98" s="306"/>
      <c r="B98" s="211" t="s">
        <v>15</v>
      </c>
      <c r="C98" s="212" t="str">
        <f>IF(C97=0,"",+C97/C83)</f>
        <v/>
      </c>
      <c r="D98" s="212" t="str">
        <f>IF(D97=0,"",+D97/D83)</f>
        <v/>
      </c>
      <c r="E98" s="212" t="str">
        <f>IF(E97=0,"",+E97/E83)</f>
        <v/>
      </c>
      <c r="F98" s="212" t="str">
        <f>IF(F97=0,"",+F97/F83)</f>
        <v/>
      </c>
      <c r="G98" s="339"/>
    </row>
    <row r="99" spans="1:7" ht="15.75" customHeight="1" x14ac:dyDescent="0.35">
      <c r="A99" s="302" t="str">
        <f ca="1">Translations!$A$53</f>
        <v>G. Déficit restante: A - F</v>
      </c>
      <c r="B99" s="211" t="s">
        <v>7</v>
      </c>
      <c r="C99" s="152">
        <f>+C83-(C97)</f>
        <v>0</v>
      </c>
      <c r="D99" s="152">
        <f>+D83-(D97)</f>
        <v>0</v>
      </c>
      <c r="E99" s="152">
        <f>+E83-(E97)</f>
        <v>0</v>
      </c>
      <c r="F99" s="152">
        <f>+F83-(F97)</f>
        <v>0</v>
      </c>
      <c r="G99" s="338"/>
    </row>
    <row r="100" spans="1:7" ht="21" customHeight="1" thickBot="1" x14ac:dyDescent="0.4">
      <c r="A100" s="303"/>
      <c r="B100" s="211" t="s">
        <v>15</v>
      </c>
      <c r="C100" s="212" t="str">
        <f>IF(C99=0,"",+C99/C83)</f>
        <v/>
      </c>
      <c r="D100" s="212" t="str">
        <f>IF(D99=0,"",+D99/D83)</f>
        <v/>
      </c>
      <c r="E100" s="212" t="str">
        <f>IF(E99=0,"",+E99/E83)</f>
        <v/>
      </c>
      <c r="F100" s="212" t="str">
        <f>IF(F99=0,"",+F99/F83)</f>
        <v/>
      </c>
      <c r="G100" s="339"/>
    </row>
    <row r="101" spans="1:7" ht="14.6" thickBot="1" x14ac:dyDescent="0.4">
      <c r="A101" s="340" t="str">
        <f ca="1">Translations!$A$54</f>
        <v>Todos los "%" de las metas de las filas C a G están basados en la meta numérica de la fila B</v>
      </c>
      <c r="B101" s="341"/>
      <c r="C101" s="341"/>
      <c r="D101" s="341"/>
      <c r="E101" s="341"/>
      <c r="F101" s="341"/>
      <c r="G101" s="342"/>
    </row>
    <row r="102" spans="1:7" ht="14.6" thickBot="1" x14ac:dyDescent="0.4">
      <c r="A102" s="234"/>
      <c r="B102" s="234"/>
      <c r="C102" s="234"/>
      <c r="D102" s="234"/>
      <c r="E102" s="234"/>
      <c r="F102" s="234"/>
      <c r="G102" s="182"/>
    </row>
    <row r="103" spans="1:7" ht="15.45" x14ac:dyDescent="0.35">
      <c r="A103" s="235" t="str">
        <f ca="1">Translations!$A$58</f>
        <v xml:space="preserve">Tabla de brecha programática para la profilaxis previa a la exposición (PrEP) </v>
      </c>
      <c r="B103" s="124"/>
      <c r="C103" s="124"/>
      <c r="D103" s="124"/>
      <c r="E103" s="124"/>
      <c r="F103" s="124"/>
      <c r="G103" s="177"/>
    </row>
    <row r="104" spans="1:7" ht="24.75" customHeight="1" x14ac:dyDescent="0.35">
      <c r="A104" s="114" t="str">
        <f ca="1">Translations!$A$15</f>
        <v>Módulo prioritario</v>
      </c>
      <c r="B104" s="310" t="str">
        <f ca="1">Translations!$A$56</f>
        <v xml:space="preserve">Programas de prevención destinados a las poblaciones clave - Profilaxis previa a la exposición (PreP) </v>
      </c>
      <c r="C104" s="311"/>
      <c r="D104" s="311"/>
      <c r="E104" s="311"/>
      <c r="F104" s="311"/>
      <c r="G104" s="312"/>
    </row>
    <row r="105" spans="1:7" ht="30" customHeight="1" x14ac:dyDescent="0.35">
      <c r="A105" s="114" t="str">
        <f ca="1">Translations!$A$16</f>
        <v>Indicador de cobertura seleccionado</v>
      </c>
      <c r="B105" s="310" t="str">
        <f ca="1">Translations!$A$57</f>
        <v xml:space="preserve">Porcentaje de la población clave que usa profilaxis previa a la exposición (PrEP) respecto de las poblaciones prioritarias que utilizan PrEP </v>
      </c>
      <c r="C105" s="311"/>
      <c r="D105" s="311"/>
      <c r="E105" s="311"/>
      <c r="F105" s="311"/>
      <c r="G105" s="312"/>
    </row>
    <row r="106" spans="1:7" ht="20.25" customHeight="1" x14ac:dyDescent="0.35">
      <c r="A106" s="114" t="str">
        <f ca="1">Translations!$A$17</f>
        <v>Población meta</v>
      </c>
      <c r="B106" s="347" t="s">
        <v>126</v>
      </c>
      <c r="C106" s="348"/>
      <c r="D106" s="348"/>
      <c r="E106" s="348"/>
      <c r="F106" s="348"/>
      <c r="G106" s="349"/>
    </row>
    <row r="107" spans="1:7" x14ac:dyDescent="0.35">
      <c r="A107" s="115" t="str">
        <f ca="1">Translations!$A$18</f>
        <v xml:space="preserve">Cobertura nacional actual </v>
      </c>
      <c r="B107" s="116"/>
      <c r="C107" s="116"/>
      <c r="D107" s="116"/>
      <c r="E107" s="116"/>
      <c r="F107" s="116"/>
      <c r="G107" s="117"/>
    </row>
    <row r="108" spans="1:7" ht="32.25" customHeight="1" x14ac:dyDescent="0.35">
      <c r="A108" s="118" t="str">
        <f ca="1">Translations!$A$19</f>
        <v>Inserte los últimos resultados</v>
      </c>
      <c r="B108" s="34"/>
      <c r="C108" s="119" t="str">
        <f ca="1">Translations!$A$20</f>
        <v>Año</v>
      </c>
      <c r="D108" s="204"/>
      <c r="E108" s="120" t="str">
        <f ca="1">Translations!$A$21</f>
        <v>Fuente de datos</v>
      </c>
      <c r="F108" s="316"/>
      <c r="G108" s="317"/>
    </row>
    <row r="109" spans="1:7" ht="21" customHeight="1" thickBot="1" x14ac:dyDescent="0.4">
      <c r="A109" s="205" t="str">
        <f ca="1">Translations!$A$22</f>
        <v>Comentarios</v>
      </c>
      <c r="B109" s="318"/>
      <c r="C109" s="319"/>
      <c r="D109" s="319"/>
      <c r="E109" s="319"/>
      <c r="F109" s="319"/>
      <c r="G109" s="320"/>
    </row>
    <row r="110" spans="1:7" ht="14.6" thickBot="1" x14ac:dyDescent="0.4">
      <c r="A110" s="206"/>
      <c r="B110" s="207"/>
      <c r="C110" s="207"/>
      <c r="D110" s="207"/>
      <c r="E110" s="207"/>
      <c r="F110" s="207"/>
      <c r="G110" s="178"/>
    </row>
    <row r="111" spans="1:7" ht="28.3" x14ac:dyDescent="0.35">
      <c r="A111" s="321"/>
      <c r="B111" s="322"/>
      <c r="C111" s="208" t="str">
        <f ca="1">Translations!$A$23</f>
        <v>Año 1</v>
      </c>
      <c r="D111" s="208" t="str">
        <f ca="1">Translations!$A$24</f>
        <v>Año 2</v>
      </c>
      <c r="E111" s="208" t="str">
        <f ca="1">Translations!$A$25</f>
        <v>Año 3</v>
      </c>
      <c r="F111" s="208" t="str">
        <f ca="1">Translations!$A$41</f>
        <v>Año 4
(si procede)</v>
      </c>
      <c r="G111" s="325" t="str">
        <f ca="1">Translations!$A$27</f>
        <v>Comentarios /supuestos</v>
      </c>
    </row>
    <row r="112" spans="1:7" ht="19.5" customHeight="1" x14ac:dyDescent="0.35">
      <c r="A112" s="323"/>
      <c r="B112" s="324"/>
      <c r="C112" s="209" t="str">
        <f ca="1">Translations!$A$26</f>
        <v>Inserte el año</v>
      </c>
      <c r="D112" s="209" t="str">
        <f ca="1">Translations!$A$26</f>
        <v>Inserte el año</v>
      </c>
      <c r="E112" s="209" t="str">
        <f ca="1">Translations!$A$26</f>
        <v>Inserte el año</v>
      </c>
      <c r="F112" s="209" t="str">
        <f ca="1">Translations!$A$26</f>
        <v>Inserte el año</v>
      </c>
      <c r="G112" s="326"/>
    </row>
    <row r="113" spans="1:7" x14ac:dyDescent="0.35">
      <c r="A113" s="115" t="str">
        <f ca="1">Translations!$A$28</f>
        <v>Necesidades estimadas actuales del país</v>
      </c>
      <c r="B113" s="116"/>
      <c r="C113" s="116"/>
      <c r="D113" s="116"/>
      <c r="E113" s="116"/>
      <c r="F113" s="116"/>
      <c r="G113" s="117"/>
    </row>
    <row r="114" spans="1:7" ht="50.25" customHeight="1" x14ac:dyDescent="0.35">
      <c r="A114" s="126" t="str">
        <f ca="1">Translations!$A$29</f>
        <v>A. Total de población estimada con necesidades/en riesgo</v>
      </c>
      <c r="B114" s="210" t="s">
        <v>7</v>
      </c>
      <c r="C114" s="36"/>
      <c r="D114" s="36"/>
      <c r="E114" s="36"/>
      <c r="F114" s="36"/>
      <c r="G114" s="35"/>
    </row>
    <row r="115" spans="1:7" ht="45.75" customHeight="1" x14ac:dyDescent="0.35">
      <c r="A115" s="127" t="str">
        <f ca="1">Translations!$A$30</f>
        <v>B. Metas del país (según el Plan Estratégico Nacional)</v>
      </c>
      <c r="B115" s="211" t="s">
        <v>7</v>
      </c>
      <c r="C115" s="36"/>
      <c r="D115" s="36"/>
      <c r="E115" s="36"/>
      <c r="F115" s="36"/>
      <c r="G115" s="35"/>
    </row>
    <row r="116" spans="1:7" x14ac:dyDescent="0.35">
      <c r="A116" s="115" t="str">
        <f ca="1">Translations!$A$47</f>
        <v>Meta de país ya cubierta</v>
      </c>
      <c r="B116" s="116"/>
      <c r="C116" s="116"/>
      <c r="D116" s="116"/>
      <c r="E116" s="116"/>
      <c r="F116" s="116"/>
      <c r="G116" s="117"/>
    </row>
    <row r="117" spans="1:7" ht="24.75" customHeight="1" x14ac:dyDescent="0.35">
      <c r="A117" s="302" t="str">
        <f ca="1">Translations!$A$48</f>
        <v>C1. Meta del país que se va a financiar con recursos nacionales</v>
      </c>
      <c r="B117" s="210" t="s">
        <v>7</v>
      </c>
      <c r="C117" s="36"/>
      <c r="D117" s="36"/>
      <c r="E117" s="36"/>
      <c r="F117" s="36"/>
      <c r="G117" s="338"/>
    </row>
    <row r="118" spans="1:7" ht="23.25" customHeight="1" x14ac:dyDescent="0.35">
      <c r="A118" s="306"/>
      <c r="B118" s="210" t="s">
        <v>15</v>
      </c>
      <c r="C118" s="221" t="str">
        <f>IF(C117=0,"",+C117/C115)</f>
        <v/>
      </c>
      <c r="D118" s="221" t="str">
        <f>IF(D117=0,"",+D117/D115)</f>
        <v/>
      </c>
      <c r="E118" s="221" t="str">
        <f>IF(E117=0,"",+E117/E115)</f>
        <v/>
      </c>
      <c r="F118" s="221" t="str">
        <f>IF(F117=0,"",+F117/F115)</f>
        <v/>
      </c>
      <c r="G118" s="339"/>
    </row>
    <row r="119" spans="1:7" ht="22.5" customHeight="1" x14ac:dyDescent="0.35">
      <c r="A119" s="302" t="str">
        <f ca="1">Translations!$A$49</f>
        <v xml:space="preserve">C2. Meta del país que se va a financiar con recursos externos </v>
      </c>
      <c r="B119" s="210" t="s">
        <v>7</v>
      </c>
      <c r="C119" s="36"/>
      <c r="D119" s="36"/>
      <c r="E119" s="36"/>
      <c r="F119" s="36"/>
      <c r="G119" s="189"/>
    </row>
    <row r="120" spans="1:7" ht="18.75" customHeight="1" x14ac:dyDescent="0.35">
      <c r="A120" s="306"/>
      <c r="B120" s="210" t="s">
        <v>15</v>
      </c>
      <c r="C120" s="221" t="str">
        <f>IF(C119=0,"",+C119/C115)</f>
        <v/>
      </c>
      <c r="D120" s="212" t="str">
        <f>IF(D119=0,"",+D119/D115)</f>
        <v/>
      </c>
      <c r="E120" s="212" t="str">
        <f>IF(E119=0,"",+E119/E115)</f>
        <v/>
      </c>
      <c r="F120" s="212" t="str">
        <f>IF(F119=0,"",+F119/F115)</f>
        <v/>
      </c>
      <c r="G120" s="189"/>
    </row>
    <row r="121" spans="1:7" ht="26.25" customHeight="1" x14ac:dyDescent="0.35">
      <c r="A121" s="302" t="str">
        <f ca="1">Translations!$A$50</f>
        <v>C. Meta total del país ya cubierta</v>
      </c>
      <c r="B121" s="210" t="s">
        <v>7</v>
      </c>
      <c r="C121" s="152">
        <f>C117+C119</f>
        <v>0</v>
      </c>
      <c r="D121" s="152">
        <f>D117+D119</f>
        <v>0</v>
      </c>
      <c r="E121" s="152">
        <f>E117+E119</f>
        <v>0</v>
      </c>
      <c r="F121" s="152">
        <f>F117+F119</f>
        <v>0</v>
      </c>
      <c r="G121" s="189"/>
    </row>
    <row r="122" spans="1:7" ht="24" customHeight="1" x14ac:dyDescent="0.35">
      <c r="A122" s="306"/>
      <c r="B122" s="210" t="s">
        <v>15</v>
      </c>
      <c r="C122" s="212" t="str">
        <f>IF(C121=0,"",+C121/C115)</f>
        <v/>
      </c>
      <c r="D122" s="212" t="str">
        <f>IF(D121=0,"",+D121/D115)</f>
        <v/>
      </c>
      <c r="E122" s="212" t="str">
        <f>IF(E121=0,"",+E121/E115)</f>
        <v/>
      </c>
      <c r="F122" s="212" t="str">
        <f>IF(F121=0,"",+F121/F115)</f>
        <v/>
      </c>
      <c r="G122" s="189"/>
    </row>
    <row r="123" spans="1:7" x14ac:dyDescent="0.35">
      <c r="A123" s="115" t="str">
        <f ca="1">Translations!$A$35</f>
        <v>Brecha programática</v>
      </c>
      <c r="B123" s="116"/>
      <c r="C123" s="116"/>
      <c r="D123" s="116"/>
      <c r="E123" s="116"/>
      <c r="F123" s="116"/>
      <c r="G123" s="117"/>
    </row>
    <row r="124" spans="1:7" ht="28.5" customHeight="1" x14ac:dyDescent="0.35">
      <c r="A124" s="302" t="str">
        <f ca="1">Translations!$A$51</f>
        <v>D. Déficit anual previsto para alcanzar la meta del país: B - C</v>
      </c>
      <c r="B124" s="210" t="s">
        <v>7</v>
      </c>
      <c r="C124" s="152">
        <f>+C115-C121</f>
        <v>0</v>
      </c>
      <c r="D124" s="152">
        <f>+D115-D121</f>
        <v>0</v>
      </c>
      <c r="E124" s="152">
        <f>+E115-E121</f>
        <v>0</v>
      </c>
      <c r="F124" s="152">
        <f>+F115-F121</f>
        <v>0</v>
      </c>
      <c r="G124" s="338"/>
    </row>
    <row r="125" spans="1:7" ht="24" customHeight="1" x14ac:dyDescent="0.35">
      <c r="A125" s="306"/>
      <c r="B125" s="210" t="s">
        <v>15</v>
      </c>
      <c r="C125" s="212" t="str">
        <f>IF(C124=0,"",+C124/C115)</f>
        <v/>
      </c>
      <c r="D125" s="212" t="str">
        <f>IF(D124=0,"",+D124/D115)</f>
        <v/>
      </c>
      <c r="E125" s="212" t="str">
        <f>IF(E124=0,"",+E124/E115)</f>
        <v/>
      </c>
      <c r="F125" s="212" t="str">
        <f>IF(F124=0,"",+F124/F115)</f>
        <v/>
      </c>
      <c r="G125" s="339"/>
    </row>
    <row r="126" spans="1:7" x14ac:dyDescent="0.35">
      <c r="A126" s="115" t="str">
        <f ca="1">Translations!$A$52</f>
        <v xml:space="preserve">Meta de país financiada con el monto asignado </v>
      </c>
      <c r="B126" s="116"/>
      <c r="C126" s="116"/>
      <c r="D126" s="116"/>
      <c r="E126" s="116"/>
      <c r="F126" s="116"/>
      <c r="G126" s="117"/>
    </row>
    <row r="127" spans="1:7" ht="23.25" customHeight="1" x14ac:dyDescent="0.35">
      <c r="A127" s="302" t="str">
        <f ca="1">Translations!$A$38</f>
        <v xml:space="preserve">E. Metas que se van a financiar con el monto asignado </v>
      </c>
      <c r="B127" s="211" t="s">
        <v>7</v>
      </c>
      <c r="C127" s="36"/>
      <c r="D127" s="36"/>
      <c r="E127" s="36"/>
      <c r="F127" s="36"/>
      <c r="G127" s="338"/>
    </row>
    <row r="128" spans="1:7" ht="22.5" customHeight="1" x14ac:dyDescent="0.35">
      <c r="A128" s="306"/>
      <c r="B128" s="211" t="s">
        <v>15</v>
      </c>
      <c r="C128" s="212" t="str">
        <f>IF(C127=0,"",+C127/C115)</f>
        <v/>
      </c>
      <c r="D128" s="212" t="str">
        <f>IF(D127=0,"",+D127/D115)</f>
        <v/>
      </c>
      <c r="E128" s="212" t="str">
        <f>IF(E127=0,"",+E127/E115)</f>
        <v/>
      </c>
      <c r="F128" s="212" t="str">
        <f>IF(F127=0,"",+F127/F115)</f>
        <v/>
      </c>
      <c r="G128" s="339"/>
    </row>
    <row r="129" spans="1:7" ht="24.75" customHeight="1" x14ac:dyDescent="0.35">
      <c r="A129" s="302" t="str">
        <f ca="1">Translations!$A$39</f>
        <v xml:space="preserve">F. Cobertura total realizada con el monto asignado y otros recursos: E + C </v>
      </c>
      <c r="B129" s="211" t="s">
        <v>7</v>
      </c>
      <c r="C129" s="152">
        <f>+C127+C121</f>
        <v>0</v>
      </c>
      <c r="D129" s="152">
        <f>+D127+D121</f>
        <v>0</v>
      </c>
      <c r="E129" s="152">
        <f>+E127+E121</f>
        <v>0</v>
      </c>
      <c r="F129" s="152">
        <f>+F127+F121</f>
        <v>0</v>
      </c>
      <c r="G129" s="338"/>
    </row>
    <row r="130" spans="1:7" ht="25.5" customHeight="1" x14ac:dyDescent="0.35">
      <c r="A130" s="306"/>
      <c r="B130" s="211" t="s">
        <v>15</v>
      </c>
      <c r="C130" s="212" t="str">
        <f>IF(C129=0,"",+C129/C115)</f>
        <v/>
      </c>
      <c r="D130" s="212" t="str">
        <f>IF(D129=0,"",+D129/D115)</f>
        <v/>
      </c>
      <c r="E130" s="212" t="str">
        <f>IF(E129=0,"",+E129/E115)</f>
        <v/>
      </c>
      <c r="F130" s="212" t="str">
        <f>IF(F129=0,"",+F129/F115)</f>
        <v/>
      </c>
      <c r="G130" s="339"/>
    </row>
    <row r="131" spans="1:7" ht="25.5" customHeight="1" x14ac:dyDescent="0.35">
      <c r="A131" s="302" t="str">
        <f ca="1">Translations!$A$53</f>
        <v>G. Déficit restante: A - F</v>
      </c>
      <c r="B131" s="211" t="s">
        <v>7</v>
      </c>
      <c r="C131" s="152">
        <f>+C115-(C129)</f>
        <v>0</v>
      </c>
      <c r="D131" s="152">
        <f>+D115-(D129)</f>
        <v>0</v>
      </c>
      <c r="E131" s="152">
        <f>+E115-(E129)</f>
        <v>0</v>
      </c>
      <c r="F131" s="152">
        <f>+F115-(F129)</f>
        <v>0</v>
      </c>
      <c r="G131" s="338"/>
    </row>
    <row r="132" spans="1:7" ht="28.5" customHeight="1" thickBot="1" x14ac:dyDescent="0.4">
      <c r="A132" s="303"/>
      <c r="B132" s="211" t="s">
        <v>15</v>
      </c>
      <c r="C132" s="212" t="str">
        <f>IF(C131=0,"",+C131/C115)</f>
        <v/>
      </c>
      <c r="D132" s="212" t="str">
        <f>IF(D131=0,"",+D131/D115)</f>
        <v/>
      </c>
      <c r="E132" s="212" t="str">
        <f>IF(E131=0,"",+E131/E115)</f>
        <v/>
      </c>
      <c r="F132" s="212" t="str">
        <f>IF(F131=0,"",+F131/F115)</f>
        <v/>
      </c>
      <c r="G132" s="339"/>
    </row>
    <row r="133" spans="1:7" ht="14.6" thickBot="1" x14ac:dyDescent="0.4">
      <c r="A133" s="340" t="str">
        <f ca="1">Translations!$A$54</f>
        <v>Todos los "%" de las metas de las filas C a G están basados en la meta numérica de la fila B</v>
      </c>
      <c r="B133" s="341"/>
      <c r="C133" s="341"/>
      <c r="D133" s="341"/>
      <c r="E133" s="341"/>
      <c r="F133" s="341"/>
      <c r="G133" s="342"/>
    </row>
    <row r="134" spans="1:7" ht="14.6" thickBot="1" x14ac:dyDescent="0.4">
      <c r="A134" s="234"/>
      <c r="B134" s="234"/>
      <c r="C134" s="234"/>
      <c r="D134" s="234"/>
      <c r="E134" s="234"/>
      <c r="F134" s="234"/>
      <c r="G134" s="182"/>
    </row>
    <row r="135" spans="1:7" ht="15.45" x14ac:dyDescent="0.35">
      <c r="A135" s="235" t="str">
        <f ca="1">Translations!$A$58</f>
        <v xml:space="preserve">Tabla de brecha programática para la profilaxis previa a la exposición (PrEP) </v>
      </c>
      <c r="B135" s="124"/>
      <c r="C135" s="124"/>
      <c r="D135" s="124"/>
      <c r="E135" s="124"/>
      <c r="F135" s="124"/>
      <c r="G135" s="177"/>
    </row>
    <row r="136" spans="1:7" ht="26.25" customHeight="1" x14ac:dyDescent="0.35">
      <c r="A136" s="114" t="str">
        <f ca="1">Translations!$A$15</f>
        <v>Módulo prioritario</v>
      </c>
      <c r="B136" s="310" t="str">
        <f ca="1">Translations!$A$56</f>
        <v xml:space="preserve">Programas de prevención destinados a las poblaciones clave - Profilaxis previa a la exposición (PreP) </v>
      </c>
      <c r="C136" s="311"/>
      <c r="D136" s="311"/>
      <c r="E136" s="311"/>
      <c r="F136" s="311"/>
      <c r="G136" s="312"/>
    </row>
    <row r="137" spans="1:7" ht="25.5" customHeight="1" x14ac:dyDescent="0.35">
      <c r="A137" s="114" t="str">
        <f ca="1">Translations!$A$16</f>
        <v>Indicador de cobertura seleccionado</v>
      </c>
      <c r="B137" s="310" t="str">
        <f ca="1">Translations!$A$57</f>
        <v xml:space="preserve">Porcentaje de la población clave que usa profilaxis previa a la exposición (PrEP) respecto de las poblaciones prioritarias que utilizan PrEP </v>
      </c>
      <c r="C137" s="311"/>
      <c r="D137" s="311"/>
      <c r="E137" s="311"/>
      <c r="F137" s="311"/>
      <c r="G137" s="312"/>
    </row>
    <row r="138" spans="1:7" ht="24.75" customHeight="1" x14ac:dyDescent="0.35">
      <c r="A138" s="114" t="str">
        <f ca="1">Translations!$A$17</f>
        <v>Población meta</v>
      </c>
      <c r="B138" s="347" t="s">
        <v>126</v>
      </c>
      <c r="C138" s="348"/>
      <c r="D138" s="348"/>
      <c r="E138" s="348"/>
      <c r="F138" s="348"/>
      <c r="G138" s="349"/>
    </row>
    <row r="139" spans="1:7" x14ac:dyDescent="0.35">
      <c r="A139" s="115" t="str">
        <f ca="1">Translations!$A$18</f>
        <v xml:space="preserve">Cobertura nacional actual </v>
      </c>
      <c r="B139" s="116"/>
      <c r="C139" s="116"/>
      <c r="D139" s="116"/>
      <c r="E139" s="116"/>
      <c r="F139" s="116"/>
      <c r="G139" s="117"/>
    </row>
    <row r="140" spans="1:7" ht="35.25" customHeight="1" x14ac:dyDescent="0.35">
      <c r="A140" s="118" t="str">
        <f ca="1">Translations!$A$19</f>
        <v>Inserte los últimos resultados</v>
      </c>
      <c r="B140" s="34"/>
      <c r="C140" s="119" t="str">
        <f ca="1">Translations!$A$20</f>
        <v>Año</v>
      </c>
      <c r="D140" s="204"/>
      <c r="E140" s="120" t="str">
        <f ca="1">Translations!$A$21</f>
        <v>Fuente de datos</v>
      </c>
      <c r="F140" s="316"/>
      <c r="G140" s="317"/>
    </row>
    <row r="141" spans="1:7" ht="21.75" customHeight="1" thickBot="1" x14ac:dyDescent="0.4">
      <c r="A141" s="205" t="str">
        <f ca="1">Translations!$A$22</f>
        <v>Comentarios</v>
      </c>
      <c r="B141" s="318"/>
      <c r="C141" s="319"/>
      <c r="D141" s="319"/>
      <c r="E141" s="319"/>
      <c r="F141" s="319"/>
      <c r="G141" s="320"/>
    </row>
    <row r="142" spans="1:7" ht="14.6" thickBot="1" x14ac:dyDescent="0.4">
      <c r="A142" s="206"/>
      <c r="B142" s="207"/>
      <c r="C142" s="207"/>
      <c r="D142" s="207"/>
      <c r="E142" s="207"/>
      <c r="F142" s="207"/>
      <c r="G142" s="178"/>
    </row>
    <row r="143" spans="1:7" ht="28.3" x14ac:dyDescent="0.35">
      <c r="A143" s="321"/>
      <c r="B143" s="322"/>
      <c r="C143" s="208" t="str">
        <f ca="1">Translations!$A$23</f>
        <v>Año 1</v>
      </c>
      <c r="D143" s="208" t="str">
        <f ca="1">Translations!$A$24</f>
        <v>Año 2</v>
      </c>
      <c r="E143" s="208" t="str">
        <f ca="1">Translations!$A$25</f>
        <v>Año 3</v>
      </c>
      <c r="F143" s="208" t="str">
        <f ca="1">Translations!$A$41</f>
        <v>Año 4
(si procede)</v>
      </c>
      <c r="G143" s="325" t="str">
        <f ca="1">Translations!$A$27</f>
        <v>Comentarios /supuestos</v>
      </c>
    </row>
    <row r="144" spans="1:7" ht="23.25" customHeight="1" x14ac:dyDescent="0.35">
      <c r="A144" s="323"/>
      <c r="B144" s="324"/>
      <c r="C144" s="209" t="str">
        <f ca="1">Translations!$A$26</f>
        <v>Inserte el año</v>
      </c>
      <c r="D144" s="209" t="str">
        <f ca="1">Translations!$A$26</f>
        <v>Inserte el año</v>
      </c>
      <c r="E144" s="209" t="str">
        <f ca="1">Translations!$A$26</f>
        <v>Inserte el año</v>
      </c>
      <c r="F144" s="209" t="str">
        <f ca="1">Translations!$A$26</f>
        <v>Inserte el año</v>
      </c>
      <c r="G144" s="326"/>
    </row>
    <row r="145" spans="1:7" x14ac:dyDescent="0.35">
      <c r="A145" s="115" t="str">
        <f ca="1">Translations!$A$28</f>
        <v>Necesidades estimadas actuales del país</v>
      </c>
      <c r="B145" s="116"/>
      <c r="C145" s="116"/>
      <c r="D145" s="116"/>
      <c r="E145" s="116"/>
      <c r="F145" s="116"/>
      <c r="G145" s="117"/>
    </row>
    <row r="146" spans="1:7" ht="45.75" customHeight="1" x14ac:dyDescent="0.35">
      <c r="A146" s="126" t="str">
        <f ca="1">Translations!$A$29</f>
        <v>A. Total de población estimada con necesidades/en riesgo</v>
      </c>
      <c r="B146" s="210" t="s">
        <v>7</v>
      </c>
      <c r="C146" s="36"/>
      <c r="D146" s="36"/>
      <c r="E146" s="36"/>
      <c r="F146" s="36"/>
      <c r="G146" s="35"/>
    </row>
    <row r="147" spans="1:7" ht="44.25" customHeight="1" x14ac:dyDescent="0.35">
      <c r="A147" s="127" t="str">
        <f ca="1">Translations!$A$30</f>
        <v>B. Metas del país (según el Plan Estratégico Nacional)</v>
      </c>
      <c r="B147" s="211" t="s">
        <v>7</v>
      </c>
      <c r="C147" s="36"/>
      <c r="D147" s="36"/>
      <c r="E147" s="36"/>
      <c r="F147" s="36"/>
      <c r="G147" s="35"/>
    </row>
    <row r="148" spans="1:7" x14ac:dyDescent="0.35">
      <c r="A148" s="115" t="str">
        <f ca="1">Translations!$A$47</f>
        <v>Meta de país ya cubierta</v>
      </c>
      <c r="B148" s="116"/>
      <c r="C148" s="116"/>
      <c r="D148" s="116"/>
      <c r="E148" s="116"/>
      <c r="F148" s="116"/>
      <c r="G148" s="117"/>
    </row>
    <row r="149" spans="1:7" ht="30" customHeight="1" x14ac:dyDescent="0.35">
      <c r="A149" s="302" t="str">
        <f ca="1">Translations!$A$48</f>
        <v>C1. Meta del país que se va a financiar con recursos nacionales</v>
      </c>
      <c r="B149" s="210" t="s">
        <v>7</v>
      </c>
      <c r="C149" s="36"/>
      <c r="D149" s="36"/>
      <c r="E149" s="36"/>
      <c r="F149" s="36"/>
      <c r="G149" s="338"/>
    </row>
    <row r="150" spans="1:7" ht="22.5" customHeight="1" x14ac:dyDescent="0.35">
      <c r="A150" s="306"/>
      <c r="B150" s="210" t="s">
        <v>15</v>
      </c>
      <c r="C150" s="221" t="str">
        <f>IF(C149=0,"",+C149/C147)</f>
        <v/>
      </c>
      <c r="D150" s="221" t="str">
        <f>IF(D149=0,"",+D149/D147)</f>
        <v/>
      </c>
      <c r="E150" s="221" t="str">
        <f>IF(E149=0,"",+E149/E147)</f>
        <v/>
      </c>
      <c r="F150" s="221" t="str">
        <f>IF(F149=0,"",+F149/F147)</f>
        <v/>
      </c>
      <c r="G150" s="339"/>
    </row>
    <row r="151" spans="1:7" ht="23.25" customHeight="1" x14ac:dyDescent="0.35">
      <c r="A151" s="302" t="str">
        <f ca="1">Translations!$A$49</f>
        <v xml:space="preserve">C2. Meta del país que se va a financiar con recursos externos </v>
      </c>
      <c r="B151" s="210" t="s">
        <v>7</v>
      </c>
      <c r="C151" s="36"/>
      <c r="D151" s="36"/>
      <c r="E151" s="36"/>
      <c r="F151" s="36"/>
      <c r="G151" s="189"/>
    </row>
    <row r="152" spans="1:7" ht="22.5" customHeight="1" x14ac:dyDescent="0.35">
      <c r="A152" s="306"/>
      <c r="B152" s="210" t="s">
        <v>15</v>
      </c>
      <c r="C152" s="221" t="str">
        <f>IF(C151=0,"",+C151/C147)</f>
        <v/>
      </c>
      <c r="D152" s="212" t="str">
        <f>IF(D151=0,"",+D151/D147)</f>
        <v/>
      </c>
      <c r="E152" s="212" t="str">
        <f>IF(E151=0,"",+E151/E147)</f>
        <v/>
      </c>
      <c r="F152" s="212" t="str">
        <f>IF(F151=0,"",+F151/F147)</f>
        <v/>
      </c>
      <c r="G152" s="189"/>
    </row>
    <row r="153" spans="1:7" ht="20.25" customHeight="1" x14ac:dyDescent="0.35">
      <c r="A153" s="302" t="str">
        <f ca="1">Translations!$A$50</f>
        <v>C. Meta total del país ya cubierta</v>
      </c>
      <c r="B153" s="210" t="s">
        <v>7</v>
      </c>
      <c r="C153" s="152">
        <f>C149+C151</f>
        <v>0</v>
      </c>
      <c r="D153" s="152">
        <f>D149+D151</f>
        <v>0</v>
      </c>
      <c r="E153" s="152">
        <f>E149+E151</f>
        <v>0</v>
      </c>
      <c r="F153" s="152">
        <f>F149+F151</f>
        <v>0</v>
      </c>
      <c r="G153" s="189"/>
    </row>
    <row r="154" spans="1:7" ht="19.5" customHeight="1" x14ac:dyDescent="0.35">
      <c r="A154" s="306"/>
      <c r="B154" s="210" t="s">
        <v>15</v>
      </c>
      <c r="C154" s="212" t="str">
        <f>IF(C153=0,"",+C153/C147)</f>
        <v/>
      </c>
      <c r="D154" s="212" t="str">
        <f>IF(D153=0,"",+D153/D147)</f>
        <v/>
      </c>
      <c r="E154" s="212" t="str">
        <f>IF(E153=0,"",+E153/E147)</f>
        <v/>
      </c>
      <c r="F154" s="212" t="str">
        <f>IF(F153=0,"",+F153/F147)</f>
        <v/>
      </c>
      <c r="G154" s="189"/>
    </row>
    <row r="155" spans="1:7" x14ac:dyDescent="0.35">
      <c r="A155" s="115" t="str">
        <f ca="1">Translations!$A$35</f>
        <v>Brecha programática</v>
      </c>
      <c r="B155" s="116"/>
      <c r="C155" s="116"/>
      <c r="D155" s="116"/>
      <c r="E155" s="116"/>
      <c r="F155" s="116"/>
      <c r="G155" s="117"/>
    </row>
    <row r="156" spans="1:7" ht="27.75" customHeight="1" x14ac:dyDescent="0.35">
      <c r="A156" s="302" t="str">
        <f ca="1">Translations!$A$51</f>
        <v>D. Déficit anual previsto para alcanzar la meta del país: B - C</v>
      </c>
      <c r="B156" s="210" t="s">
        <v>7</v>
      </c>
      <c r="C156" s="152">
        <f>+C147-C153</f>
        <v>0</v>
      </c>
      <c r="D156" s="152">
        <f>+D147-D153</f>
        <v>0</v>
      </c>
      <c r="E156" s="152">
        <f>+E147-E153</f>
        <v>0</v>
      </c>
      <c r="F156" s="152">
        <f>+F147-F153</f>
        <v>0</v>
      </c>
      <c r="G156" s="338"/>
    </row>
    <row r="157" spans="1:7" ht="24" customHeight="1" x14ac:dyDescent="0.35">
      <c r="A157" s="306"/>
      <c r="B157" s="210" t="s">
        <v>15</v>
      </c>
      <c r="C157" s="212" t="str">
        <f>IF(C156=0,"",+C156/C147)</f>
        <v/>
      </c>
      <c r="D157" s="212" t="str">
        <f>IF(D156=0,"",+D156/D147)</f>
        <v/>
      </c>
      <c r="E157" s="212" t="str">
        <f>IF(E156=0,"",+E156/E147)</f>
        <v/>
      </c>
      <c r="F157" s="212" t="str">
        <f>IF(F156=0,"",+F156/F147)</f>
        <v/>
      </c>
      <c r="G157" s="339"/>
    </row>
    <row r="158" spans="1:7" x14ac:dyDescent="0.35">
      <c r="A158" s="115" t="str">
        <f ca="1">Translations!$A$52</f>
        <v xml:space="preserve">Meta de país financiada con el monto asignado </v>
      </c>
      <c r="B158" s="116"/>
      <c r="C158" s="116"/>
      <c r="D158" s="116"/>
      <c r="E158" s="116"/>
      <c r="F158" s="116"/>
      <c r="G158" s="117"/>
    </row>
    <row r="159" spans="1:7" ht="24" customHeight="1" x14ac:dyDescent="0.35">
      <c r="A159" s="302" t="str">
        <f ca="1">Translations!$A$38</f>
        <v xml:space="preserve">E. Metas que se van a financiar con el monto asignado </v>
      </c>
      <c r="B159" s="211" t="s">
        <v>7</v>
      </c>
      <c r="C159" s="36"/>
      <c r="D159" s="36"/>
      <c r="E159" s="36"/>
      <c r="F159" s="36"/>
      <c r="G159" s="338"/>
    </row>
    <row r="160" spans="1:7" ht="20.25" customHeight="1" x14ac:dyDescent="0.35">
      <c r="A160" s="306"/>
      <c r="B160" s="211" t="s">
        <v>15</v>
      </c>
      <c r="C160" s="212" t="str">
        <f>IF(C159=0,"",+C159/C147)</f>
        <v/>
      </c>
      <c r="D160" s="212" t="str">
        <f>IF(D159=0,"",+D159/D147)</f>
        <v/>
      </c>
      <c r="E160" s="212" t="str">
        <f>IF(E159=0,"",+E159/E147)</f>
        <v/>
      </c>
      <c r="F160" s="212" t="str">
        <f>IF(F159=0,"",+F159/F147)</f>
        <v/>
      </c>
      <c r="G160" s="339"/>
    </row>
    <row r="161" spans="1:7" ht="25.5" customHeight="1" x14ac:dyDescent="0.35">
      <c r="A161" s="302" t="str">
        <f ca="1">Translations!$A$39</f>
        <v xml:space="preserve">F. Cobertura total realizada con el monto asignado y otros recursos: E + C </v>
      </c>
      <c r="B161" s="211" t="s">
        <v>7</v>
      </c>
      <c r="C161" s="152">
        <f>+C159+C153</f>
        <v>0</v>
      </c>
      <c r="D161" s="152">
        <f>+D159+D153</f>
        <v>0</v>
      </c>
      <c r="E161" s="152">
        <f>+E159+E153</f>
        <v>0</v>
      </c>
      <c r="F161" s="152">
        <f>+F159+F153</f>
        <v>0</v>
      </c>
      <c r="G161" s="338"/>
    </row>
    <row r="162" spans="1:7" ht="24" customHeight="1" x14ac:dyDescent="0.35">
      <c r="A162" s="306"/>
      <c r="B162" s="211" t="s">
        <v>15</v>
      </c>
      <c r="C162" s="212" t="str">
        <f>IF(C161=0,"",+C161/C147)</f>
        <v/>
      </c>
      <c r="D162" s="212" t="str">
        <f>IF(D161=0,"",+D161/D147)</f>
        <v/>
      </c>
      <c r="E162" s="212" t="str">
        <f>IF(E161=0,"",+E161/E147)</f>
        <v/>
      </c>
      <c r="F162" s="212" t="str">
        <f>IF(F161=0,"",+F161/F147)</f>
        <v/>
      </c>
      <c r="G162" s="339"/>
    </row>
    <row r="163" spans="1:7" ht="23.25" customHeight="1" x14ac:dyDescent="0.35">
      <c r="A163" s="302" t="str">
        <f ca="1">Translations!$A$53</f>
        <v>G. Déficit restante: A - F</v>
      </c>
      <c r="B163" s="211" t="s">
        <v>7</v>
      </c>
      <c r="C163" s="152">
        <f>+C147-(C161)</f>
        <v>0</v>
      </c>
      <c r="D163" s="152">
        <f>+D147-(D161)</f>
        <v>0</v>
      </c>
      <c r="E163" s="152">
        <f>+E147-(E161)</f>
        <v>0</v>
      </c>
      <c r="F163" s="152">
        <f>+F147-(F161)</f>
        <v>0</v>
      </c>
      <c r="G163" s="338"/>
    </row>
    <row r="164" spans="1:7" ht="21" customHeight="1" thickBot="1" x14ac:dyDescent="0.4">
      <c r="A164" s="303"/>
      <c r="B164" s="211" t="s">
        <v>15</v>
      </c>
      <c r="C164" s="212" t="str">
        <f>IF(C163=0,"",+C163/C147)</f>
        <v/>
      </c>
      <c r="D164" s="212" t="str">
        <f>IF(D163=0,"",+D163/D147)</f>
        <v/>
      </c>
      <c r="E164" s="212" t="str">
        <f>IF(E163=0,"",+E163/E147)</f>
        <v/>
      </c>
      <c r="F164" s="212" t="str">
        <f>IF(F163=0,"",+F163/F147)</f>
        <v/>
      </c>
      <c r="G164" s="339"/>
    </row>
    <row r="165" spans="1:7" ht="14.6" thickBot="1" x14ac:dyDescent="0.4">
      <c r="A165" s="340" t="str">
        <f ca="1">Translations!$A$54</f>
        <v>Todos los "%" de las metas de las filas C a G están basados en la meta numérica de la fila B</v>
      </c>
      <c r="B165" s="341"/>
      <c r="C165" s="341"/>
      <c r="D165" s="341"/>
      <c r="E165" s="341"/>
      <c r="F165" s="341"/>
      <c r="G165" s="342"/>
    </row>
    <row r="166" spans="1:7" ht="14.6" thickBot="1" x14ac:dyDescent="0.4">
      <c r="A166" s="234"/>
      <c r="B166" s="234"/>
      <c r="C166" s="234"/>
      <c r="D166" s="234"/>
      <c r="E166" s="234"/>
      <c r="F166" s="234"/>
      <c r="G166" s="182"/>
    </row>
    <row r="167" spans="1:7" ht="15.45" x14ac:dyDescent="0.35">
      <c r="A167" s="235" t="str">
        <f ca="1">Translations!$A$58</f>
        <v xml:space="preserve">Tabla de brecha programática para la profilaxis previa a la exposición (PrEP) </v>
      </c>
      <c r="B167" s="124"/>
      <c r="C167" s="124"/>
      <c r="D167" s="124"/>
      <c r="E167" s="124"/>
      <c r="F167" s="124"/>
      <c r="G167" s="177"/>
    </row>
    <row r="168" spans="1:7" ht="21.75" customHeight="1" x14ac:dyDescent="0.35">
      <c r="A168" s="114" t="str">
        <f ca="1">Translations!$A$15</f>
        <v>Módulo prioritario</v>
      </c>
      <c r="B168" s="310" t="str">
        <f ca="1">Translations!$A$56</f>
        <v xml:space="preserve">Programas de prevención destinados a las poblaciones clave - Profilaxis previa a la exposición (PreP) </v>
      </c>
      <c r="C168" s="311"/>
      <c r="D168" s="311"/>
      <c r="E168" s="311"/>
      <c r="F168" s="311"/>
      <c r="G168" s="312"/>
    </row>
    <row r="169" spans="1:7" ht="27.75" customHeight="1" x14ac:dyDescent="0.35">
      <c r="A169" s="114" t="str">
        <f ca="1">Translations!$A$16</f>
        <v>Indicador de cobertura seleccionado</v>
      </c>
      <c r="B169" s="310" t="str">
        <f ca="1">Translations!$A$57</f>
        <v xml:space="preserve">Porcentaje de la población clave que usa profilaxis previa a la exposición (PrEP) respecto de las poblaciones prioritarias que utilizan PrEP </v>
      </c>
      <c r="C169" s="311"/>
      <c r="D169" s="311"/>
      <c r="E169" s="311"/>
      <c r="F169" s="311"/>
      <c r="G169" s="312"/>
    </row>
    <row r="170" spans="1:7" ht="24" customHeight="1" x14ac:dyDescent="0.35">
      <c r="A170" s="114" t="str">
        <f ca="1">Translations!$A$17</f>
        <v>Población meta</v>
      </c>
      <c r="B170" s="347" t="s">
        <v>126</v>
      </c>
      <c r="C170" s="348"/>
      <c r="D170" s="348"/>
      <c r="E170" s="348"/>
      <c r="F170" s="348"/>
      <c r="G170" s="349"/>
    </row>
    <row r="171" spans="1:7" x14ac:dyDescent="0.35">
      <c r="A171" s="115" t="str">
        <f ca="1">Translations!$A$18</f>
        <v xml:space="preserve">Cobertura nacional actual </v>
      </c>
      <c r="B171" s="116"/>
      <c r="C171" s="116"/>
      <c r="D171" s="116"/>
      <c r="E171" s="116"/>
      <c r="F171" s="116"/>
      <c r="G171" s="117"/>
    </row>
    <row r="172" spans="1:7" ht="28.3" x14ac:dyDescent="0.35">
      <c r="A172" s="118" t="str">
        <f ca="1">Translations!$A$19</f>
        <v>Inserte los últimos resultados</v>
      </c>
      <c r="B172" s="34"/>
      <c r="C172" s="119" t="str">
        <f ca="1">Translations!$A$20</f>
        <v>Año</v>
      </c>
      <c r="D172" s="204"/>
      <c r="E172" s="120" t="str">
        <f ca="1">Translations!$A$21</f>
        <v>Fuente de datos</v>
      </c>
      <c r="F172" s="316"/>
      <c r="G172" s="317"/>
    </row>
    <row r="173" spans="1:7" ht="14.6" thickBot="1" x14ac:dyDescent="0.4">
      <c r="A173" s="205" t="str">
        <f ca="1">Translations!$A$22</f>
        <v>Comentarios</v>
      </c>
      <c r="B173" s="318"/>
      <c r="C173" s="319"/>
      <c r="D173" s="319"/>
      <c r="E173" s="319"/>
      <c r="F173" s="319"/>
      <c r="G173" s="320"/>
    </row>
    <row r="174" spans="1:7" ht="14.6" thickBot="1" x14ac:dyDescent="0.4">
      <c r="A174" s="206"/>
      <c r="B174" s="207"/>
      <c r="C174" s="207"/>
      <c r="D174" s="207"/>
      <c r="E174" s="207"/>
      <c r="F174" s="207"/>
      <c r="G174" s="178"/>
    </row>
    <row r="175" spans="1:7" ht="28.3" x14ac:dyDescent="0.35">
      <c r="A175" s="321"/>
      <c r="B175" s="322"/>
      <c r="C175" s="208" t="str">
        <f ca="1">Translations!$A$23</f>
        <v>Año 1</v>
      </c>
      <c r="D175" s="208" t="str">
        <f ca="1">Translations!$A$24</f>
        <v>Año 2</v>
      </c>
      <c r="E175" s="208" t="str">
        <f ca="1">Translations!$A$25</f>
        <v>Año 3</v>
      </c>
      <c r="F175" s="208" t="str">
        <f ca="1">Translations!$A$41</f>
        <v>Año 4
(si procede)</v>
      </c>
      <c r="G175" s="325" t="str">
        <f ca="1">Translations!$A$27</f>
        <v>Comentarios /supuestos</v>
      </c>
    </row>
    <row r="176" spans="1:7" ht="26.25" customHeight="1" x14ac:dyDescent="0.35">
      <c r="A176" s="323"/>
      <c r="B176" s="324"/>
      <c r="C176" s="209" t="str">
        <f ca="1">Translations!$A$26</f>
        <v>Inserte el año</v>
      </c>
      <c r="D176" s="209" t="str">
        <f ca="1">Translations!$A$26</f>
        <v>Inserte el año</v>
      </c>
      <c r="E176" s="209" t="str">
        <f ca="1">Translations!$A$26</f>
        <v>Inserte el año</v>
      </c>
      <c r="F176" s="209" t="str">
        <f ca="1">Translations!$A$26</f>
        <v>Inserte el año</v>
      </c>
      <c r="G176" s="326"/>
    </row>
    <row r="177" spans="1:7" x14ac:dyDescent="0.35">
      <c r="A177" s="115" t="str">
        <f ca="1">Translations!$A$28</f>
        <v>Necesidades estimadas actuales del país</v>
      </c>
      <c r="B177" s="116"/>
      <c r="C177" s="116"/>
      <c r="D177" s="116"/>
      <c r="E177" s="116"/>
      <c r="F177" s="116"/>
      <c r="G177" s="117"/>
    </row>
    <row r="178" spans="1:7" ht="28.3" x14ac:dyDescent="0.35">
      <c r="A178" s="126" t="str">
        <f ca="1">Translations!$A$29</f>
        <v>A. Total de población estimada con necesidades/en riesgo</v>
      </c>
      <c r="B178" s="210" t="s">
        <v>7</v>
      </c>
      <c r="C178" s="36"/>
      <c r="D178" s="36"/>
      <c r="E178" s="36"/>
      <c r="F178" s="36"/>
      <c r="G178" s="35"/>
    </row>
    <row r="179" spans="1:7" ht="42" customHeight="1" x14ac:dyDescent="0.35">
      <c r="A179" s="127" t="str">
        <f ca="1">Translations!$A$30</f>
        <v>B. Metas del país (según el Plan Estratégico Nacional)</v>
      </c>
      <c r="B179" s="211" t="s">
        <v>7</v>
      </c>
      <c r="C179" s="36"/>
      <c r="D179" s="36"/>
      <c r="E179" s="36"/>
      <c r="F179" s="36"/>
      <c r="G179" s="35"/>
    </row>
    <row r="180" spans="1:7" x14ac:dyDescent="0.35">
      <c r="A180" s="115" t="str">
        <f ca="1">Translations!$A$47</f>
        <v>Meta de país ya cubierta</v>
      </c>
      <c r="B180" s="116"/>
      <c r="C180" s="116"/>
      <c r="D180" s="116"/>
      <c r="E180" s="116"/>
      <c r="F180" s="116"/>
      <c r="G180" s="117"/>
    </row>
    <row r="181" spans="1:7" ht="19.5" customHeight="1" x14ac:dyDescent="0.35">
      <c r="A181" s="302" t="str">
        <f ca="1">Translations!$A$48</f>
        <v>C1. Meta del país que se va a financiar con recursos nacionales</v>
      </c>
      <c r="B181" s="210" t="s">
        <v>7</v>
      </c>
      <c r="C181" s="36"/>
      <c r="D181" s="36"/>
      <c r="E181" s="36"/>
      <c r="F181" s="36"/>
      <c r="G181" s="338"/>
    </row>
    <row r="182" spans="1:7" ht="23.25" customHeight="1" x14ac:dyDescent="0.35">
      <c r="A182" s="306"/>
      <c r="B182" s="210" t="s">
        <v>15</v>
      </c>
      <c r="C182" s="221" t="str">
        <f>IF(C181=0,"",+C181/C179)</f>
        <v/>
      </c>
      <c r="D182" s="221" t="str">
        <f>IF(D181=0,"",+D181/D179)</f>
        <v/>
      </c>
      <c r="E182" s="221" t="str">
        <f>IF(E181=0,"",+E181/E179)</f>
        <v/>
      </c>
      <c r="F182" s="221" t="str">
        <f>IF(F181=0,"",+F181/F179)</f>
        <v/>
      </c>
      <c r="G182" s="339"/>
    </row>
    <row r="183" spans="1:7" ht="31.5" customHeight="1" x14ac:dyDescent="0.35">
      <c r="A183" s="302" t="str">
        <f ca="1">Translations!$A$49</f>
        <v xml:space="preserve">C2. Meta del país que se va a financiar con recursos externos </v>
      </c>
      <c r="B183" s="210" t="s">
        <v>7</v>
      </c>
      <c r="C183" s="36"/>
      <c r="D183" s="36"/>
      <c r="E183" s="36"/>
      <c r="F183" s="36"/>
      <c r="G183" s="189"/>
    </row>
    <row r="184" spans="1:7" ht="20.25" customHeight="1" x14ac:dyDescent="0.35">
      <c r="A184" s="306"/>
      <c r="B184" s="210" t="s">
        <v>15</v>
      </c>
      <c r="C184" s="221" t="str">
        <f>IF(C183=0,"",+C183/C179)</f>
        <v/>
      </c>
      <c r="D184" s="212" t="str">
        <f>IF(D183=0,"",+D183/D179)</f>
        <v/>
      </c>
      <c r="E184" s="212" t="str">
        <f>IF(E183=0,"",+E183/E179)</f>
        <v/>
      </c>
      <c r="F184" s="212" t="str">
        <f>IF(F183=0,"",+F183/F179)</f>
        <v/>
      </c>
      <c r="G184" s="189"/>
    </row>
    <row r="185" spans="1:7" ht="27.75" customHeight="1" x14ac:dyDescent="0.35">
      <c r="A185" s="302" t="str">
        <f ca="1">Translations!$A$50</f>
        <v>C. Meta total del país ya cubierta</v>
      </c>
      <c r="B185" s="210" t="s">
        <v>7</v>
      </c>
      <c r="C185" s="152">
        <f>C181+C183</f>
        <v>0</v>
      </c>
      <c r="D185" s="152">
        <f>D181+D183</f>
        <v>0</v>
      </c>
      <c r="E185" s="152">
        <f>E181+E183</f>
        <v>0</v>
      </c>
      <c r="F185" s="152">
        <f>F181+F183</f>
        <v>0</v>
      </c>
      <c r="G185" s="189"/>
    </row>
    <row r="186" spans="1:7" ht="23.25" customHeight="1" x14ac:dyDescent="0.35">
      <c r="A186" s="306"/>
      <c r="B186" s="210" t="s">
        <v>15</v>
      </c>
      <c r="C186" s="212" t="str">
        <f>IF(C185=0,"",+C185/C179)</f>
        <v/>
      </c>
      <c r="D186" s="212" t="str">
        <f>IF(D185=0,"",+D185/D179)</f>
        <v/>
      </c>
      <c r="E186" s="212" t="str">
        <f>IF(E185=0,"",+E185/E179)</f>
        <v/>
      </c>
      <c r="F186" s="212" t="str">
        <f>IF(F185=0,"",+F185/F179)</f>
        <v/>
      </c>
      <c r="G186" s="189"/>
    </row>
    <row r="187" spans="1:7" x14ac:dyDescent="0.35">
      <c r="A187" s="115" t="str">
        <f ca="1">Translations!$A$35</f>
        <v>Brecha programática</v>
      </c>
      <c r="B187" s="116"/>
      <c r="C187" s="116"/>
      <c r="D187" s="116"/>
      <c r="E187" s="116"/>
      <c r="F187" s="116"/>
      <c r="G187" s="117"/>
    </row>
    <row r="188" spans="1:7" ht="22.5" customHeight="1" x14ac:dyDescent="0.35">
      <c r="A188" s="302" t="str">
        <f ca="1">Translations!$A$51</f>
        <v>D. Déficit anual previsto para alcanzar la meta del país: B - C</v>
      </c>
      <c r="B188" s="210" t="s">
        <v>7</v>
      </c>
      <c r="C188" s="152">
        <f>+C179-C185</f>
        <v>0</v>
      </c>
      <c r="D188" s="152">
        <f>+D179-D185</f>
        <v>0</v>
      </c>
      <c r="E188" s="152">
        <f>+E179-E185</f>
        <v>0</v>
      </c>
      <c r="F188" s="152">
        <f>+F179-F185</f>
        <v>0</v>
      </c>
      <c r="G188" s="338"/>
    </row>
    <row r="189" spans="1:7" ht="22.5" customHeight="1" x14ac:dyDescent="0.35">
      <c r="A189" s="306"/>
      <c r="B189" s="210" t="s">
        <v>15</v>
      </c>
      <c r="C189" s="212" t="str">
        <f>IF(C188=0,"",+C188/C179)</f>
        <v/>
      </c>
      <c r="D189" s="212" t="str">
        <f>IF(D188=0,"",+D188/D179)</f>
        <v/>
      </c>
      <c r="E189" s="212" t="str">
        <f>IF(E188=0,"",+E188/E179)</f>
        <v/>
      </c>
      <c r="F189" s="212" t="str">
        <f>IF(F188=0,"",+F188/F179)</f>
        <v/>
      </c>
      <c r="G189" s="339"/>
    </row>
    <row r="190" spans="1:7" x14ac:dyDescent="0.35">
      <c r="A190" s="115" t="str">
        <f ca="1">Translations!$A$52</f>
        <v xml:space="preserve">Meta de país financiada con el monto asignado </v>
      </c>
      <c r="B190" s="116"/>
      <c r="C190" s="116"/>
      <c r="D190" s="116"/>
      <c r="E190" s="116"/>
      <c r="F190" s="116"/>
      <c r="G190" s="117"/>
    </row>
    <row r="191" spans="1:7" ht="22.5" customHeight="1" x14ac:dyDescent="0.35">
      <c r="A191" s="302" t="str">
        <f ca="1">Translations!$A$38</f>
        <v xml:space="preserve">E. Metas que se van a financiar con el monto asignado </v>
      </c>
      <c r="B191" s="211" t="s">
        <v>7</v>
      </c>
      <c r="C191" s="36"/>
      <c r="D191" s="36"/>
      <c r="E191" s="36"/>
      <c r="F191" s="36"/>
      <c r="G191" s="338"/>
    </row>
    <row r="192" spans="1:7" ht="20.25" customHeight="1" x14ac:dyDescent="0.35">
      <c r="A192" s="306"/>
      <c r="B192" s="211" t="s">
        <v>15</v>
      </c>
      <c r="C192" s="212" t="str">
        <f>IF(C191=0,"",+C191/C179)</f>
        <v/>
      </c>
      <c r="D192" s="212" t="str">
        <f>IF(D191=0,"",+D191/D179)</f>
        <v/>
      </c>
      <c r="E192" s="212" t="str">
        <f>IF(E191=0,"",+E191/E179)</f>
        <v/>
      </c>
      <c r="F192" s="212" t="str">
        <f>IF(F191=0,"",+F191/F179)</f>
        <v/>
      </c>
      <c r="G192" s="339"/>
    </row>
    <row r="193" spans="1:7" ht="23.25" customHeight="1" x14ac:dyDescent="0.35">
      <c r="A193" s="302" t="str">
        <f ca="1">Translations!$A$39</f>
        <v xml:space="preserve">F. Cobertura total realizada con el monto asignado y otros recursos: E + C </v>
      </c>
      <c r="B193" s="211" t="s">
        <v>7</v>
      </c>
      <c r="C193" s="152">
        <f>+C191+C185</f>
        <v>0</v>
      </c>
      <c r="D193" s="152">
        <f>+D191+D185</f>
        <v>0</v>
      </c>
      <c r="E193" s="152">
        <f>+E191+E185</f>
        <v>0</v>
      </c>
      <c r="F193" s="152">
        <f>+F191+F185</f>
        <v>0</v>
      </c>
      <c r="G193" s="338"/>
    </row>
    <row r="194" spans="1:7" ht="24.75" customHeight="1" x14ac:dyDescent="0.35">
      <c r="A194" s="306"/>
      <c r="B194" s="211" t="s">
        <v>15</v>
      </c>
      <c r="C194" s="212" t="str">
        <f>IF(C193=0,"",+C193/C179)</f>
        <v/>
      </c>
      <c r="D194" s="212" t="str">
        <f>IF(D193=0,"",+D193/D179)</f>
        <v/>
      </c>
      <c r="E194" s="212" t="str">
        <f>IF(E193=0,"",+E193/E179)</f>
        <v/>
      </c>
      <c r="F194" s="212" t="str">
        <f>IF(F193=0,"",+F193/F179)</f>
        <v/>
      </c>
      <c r="G194" s="339"/>
    </row>
    <row r="195" spans="1:7" ht="26.25" customHeight="1" x14ac:dyDescent="0.35">
      <c r="A195" s="302" t="str">
        <f ca="1">Translations!$A$53</f>
        <v>G. Déficit restante: A - F</v>
      </c>
      <c r="B195" s="211" t="s">
        <v>7</v>
      </c>
      <c r="C195" s="152">
        <f>+C179-(C193)</f>
        <v>0</v>
      </c>
      <c r="D195" s="152">
        <f>+D179-(D193)</f>
        <v>0</v>
      </c>
      <c r="E195" s="152">
        <f>+E179-(E193)</f>
        <v>0</v>
      </c>
      <c r="F195" s="152">
        <f>+F179-(F193)</f>
        <v>0</v>
      </c>
      <c r="G195" s="338"/>
    </row>
    <row r="196" spans="1:7" ht="24" customHeight="1" thickBot="1" x14ac:dyDescent="0.4">
      <c r="A196" s="303"/>
      <c r="B196" s="211" t="s">
        <v>15</v>
      </c>
      <c r="C196" s="212" t="str">
        <f>IF(C195=0,"",+C195/C179)</f>
        <v/>
      </c>
      <c r="D196" s="212" t="str">
        <f>IF(D195=0,"",+D195/D179)</f>
        <v/>
      </c>
      <c r="E196" s="212" t="str">
        <f>IF(E195=0,"",+E195/E179)</f>
        <v/>
      </c>
      <c r="F196" s="212" t="str">
        <f>IF(F195=0,"",+F195/F179)</f>
        <v/>
      </c>
      <c r="G196" s="339"/>
    </row>
    <row r="197" spans="1:7" ht="14.6" thickBot="1" x14ac:dyDescent="0.4">
      <c r="A197" s="350" t="str">
        <f ca="1">Translations!$A$54</f>
        <v>Todos los "%" de las metas de las filas C a G están basados en la meta numérica de la fila B</v>
      </c>
      <c r="B197" s="351"/>
      <c r="C197" s="351"/>
      <c r="D197" s="351"/>
      <c r="E197" s="351"/>
      <c r="F197" s="351"/>
      <c r="G197" s="352"/>
    </row>
  </sheetData>
  <sheetProtection algorithmName="SHA-512" hashValue="50HKwspD6Vd1FuhgrdpxNQkbUO0gDsd2POQeYga8DiPfuBrBOi4taacP7SuF1vESpo4EHtuoGYN3TudJwEjDZA==" saltValue="PKMCXqjfrtiMS4s45x+7dg==" spinCount="100000" sheet="1" objects="1" scenarios="1" formatColumns="0" formatRows="0"/>
  <mergeCells count="128">
    <mergeCell ref="A193:A194"/>
    <mergeCell ref="G193:G194"/>
    <mergeCell ref="A195:A196"/>
    <mergeCell ref="G195:G196"/>
    <mergeCell ref="A197:G197"/>
    <mergeCell ref="A185:A186"/>
    <mergeCell ref="A188:A189"/>
    <mergeCell ref="G188:G189"/>
    <mergeCell ref="A191:A192"/>
    <mergeCell ref="G191:G192"/>
    <mergeCell ref="A175:B176"/>
    <mergeCell ref="G175:G176"/>
    <mergeCell ref="A181:A182"/>
    <mergeCell ref="G181:G182"/>
    <mergeCell ref="A183:A184"/>
    <mergeCell ref="B168:G168"/>
    <mergeCell ref="B169:G169"/>
    <mergeCell ref="B170:G170"/>
    <mergeCell ref="F172:G172"/>
    <mergeCell ref="B173:G173"/>
    <mergeCell ref="A161:A162"/>
    <mergeCell ref="G161:G162"/>
    <mergeCell ref="A163:A164"/>
    <mergeCell ref="G163:G164"/>
    <mergeCell ref="A165:G165"/>
    <mergeCell ref="A153:A154"/>
    <mergeCell ref="A156:A157"/>
    <mergeCell ref="G156:G157"/>
    <mergeCell ref="A159:A160"/>
    <mergeCell ref="G159:G160"/>
    <mergeCell ref="A143:B144"/>
    <mergeCell ref="G143:G144"/>
    <mergeCell ref="A149:A150"/>
    <mergeCell ref="G149:G150"/>
    <mergeCell ref="A151:A152"/>
    <mergeCell ref="B136:G136"/>
    <mergeCell ref="B137:G137"/>
    <mergeCell ref="B138:G138"/>
    <mergeCell ref="F140:G140"/>
    <mergeCell ref="B141:G141"/>
    <mergeCell ref="A129:A130"/>
    <mergeCell ref="G129:G130"/>
    <mergeCell ref="A131:A132"/>
    <mergeCell ref="G131:G132"/>
    <mergeCell ref="A133:G133"/>
    <mergeCell ref="A121:A122"/>
    <mergeCell ref="A124:A125"/>
    <mergeCell ref="G124:G125"/>
    <mergeCell ref="A127:A128"/>
    <mergeCell ref="G127:G128"/>
    <mergeCell ref="A111:B112"/>
    <mergeCell ref="G111:G112"/>
    <mergeCell ref="A117:A118"/>
    <mergeCell ref="G117:G118"/>
    <mergeCell ref="A119:A120"/>
    <mergeCell ref="B104:G104"/>
    <mergeCell ref="B105:G105"/>
    <mergeCell ref="B106:G106"/>
    <mergeCell ref="F108:G108"/>
    <mergeCell ref="B109:G109"/>
    <mergeCell ref="A97:A98"/>
    <mergeCell ref="G97:G98"/>
    <mergeCell ref="A99:A100"/>
    <mergeCell ref="G99:G100"/>
    <mergeCell ref="A101:G101"/>
    <mergeCell ref="A89:A90"/>
    <mergeCell ref="A92:A93"/>
    <mergeCell ref="G92:G93"/>
    <mergeCell ref="A95:A96"/>
    <mergeCell ref="G95:G96"/>
    <mergeCell ref="A79:B80"/>
    <mergeCell ref="G79:G80"/>
    <mergeCell ref="A85:A86"/>
    <mergeCell ref="G85:G86"/>
    <mergeCell ref="A87:A88"/>
    <mergeCell ref="B72:G72"/>
    <mergeCell ref="B73:G73"/>
    <mergeCell ref="B74:G74"/>
    <mergeCell ref="F76:G76"/>
    <mergeCell ref="B77:G77"/>
    <mergeCell ref="A65:A66"/>
    <mergeCell ref="G65:G66"/>
    <mergeCell ref="A67:A68"/>
    <mergeCell ref="G67:G68"/>
    <mergeCell ref="A69:G69"/>
    <mergeCell ref="A57:A58"/>
    <mergeCell ref="A60:A61"/>
    <mergeCell ref="G60:G61"/>
    <mergeCell ref="A63:A64"/>
    <mergeCell ref="G63:G64"/>
    <mergeCell ref="A47:B48"/>
    <mergeCell ref="G47:G48"/>
    <mergeCell ref="A53:A54"/>
    <mergeCell ref="G53:G54"/>
    <mergeCell ref="A55:A56"/>
    <mergeCell ref="B40:G40"/>
    <mergeCell ref="B41:G41"/>
    <mergeCell ref="B42:G42"/>
    <mergeCell ref="F44:G44"/>
    <mergeCell ref="B45:G45"/>
    <mergeCell ref="H5:I5"/>
    <mergeCell ref="B10:G10"/>
    <mergeCell ref="A1:E1"/>
    <mergeCell ref="A2:E2"/>
    <mergeCell ref="A3:E3"/>
    <mergeCell ref="A4:E4"/>
    <mergeCell ref="A5:G5"/>
    <mergeCell ref="B8:G8"/>
    <mergeCell ref="B9:G9"/>
    <mergeCell ref="F1:G4"/>
    <mergeCell ref="H11:H14"/>
    <mergeCell ref="B13:G13"/>
    <mergeCell ref="A15:B16"/>
    <mergeCell ref="G15:G16"/>
    <mergeCell ref="A21:A22"/>
    <mergeCell ref="G21:G22"/>
    <mergeCell ref="F12:G12"/>
    <mergeCell ref="A23:A24"/>
    <mergeCell ref="A25:A26"/>
    <mergeCell ref="A28:A29"/>
    <mergeCell ref="G28:G29"/>
    <mergeCell ref="A37:G37"/>
    <mergeCell ref="A31:A32"/>
    <mergeCell ref="G31:G32"/>
    <mergeCell ref="A33:A34"/>
    <mergeCell ref="G33:G34"/>
    <mergeCell ref="A35:A36"/>
    <mergeCell ref="G35:G36"/>
  </mergeCells>
  <dataValidations count="1">
    <dataValidation type="list" allowBlank="1" showInputMessage="1" showErrorMessage="1" sqref="B10:G10 B42:G42 B74:G74 B106:G106 B138:G138 B170:G170" xr:uid="{00000000-0002-0000-0300-000000000000}">
      <formula1>KeyPopPrep</formula1>
    </dataValidation>
  </dataValidations>
  <pageMargins left="0.7" right="0.7" top="0.75" bottom="0.75" header="0.3" footer="0.3"/>
  <pageSetup paperSize="9" scale="50" orientation="portrait" r:id="rId1"/>
  <rowBreaks count="3" manualBreakCount="3">
    <brk id="38" max="6" man="1"/>
    <brk id="101" max="6" man="1"/>
    <brk id="16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sheetPr>
  <dimension ref="A1:V259"/>
  <sheetViews>
    <sheetView view="pageBreakPreview" topLeftCell="A197" zoomScale="80" zoomScaleNormal="80" zoomScaleSheetLayoutView="80" zoomScalePageLayoutView="80" workbookViewId="0">
      <selection activeCell="H63" sqref="H63"/>
    </sheetView>
  </sheetViews>
  <sheetFormatPr baseColWidth="10" defaultColWidth="9" defaultRowHeight="14.15" x14ac:dyDescent="0.35"/>
  <cols>
    <col min="1" max="1" width="30.0703125" style="131" customWidth="1"/>
    <col min="2" max="2" width="9.0703125" style="131" customWidth="1"/>
    <col min="3" max="5" width="11.5703125" style="131" customWidth="1"/>
    <col min="6" max="6" width="12.7109375" style="131" customWidth="1"/>
    <col min="7" max="7" width="44.5703125" style="196" bestFit="1" customWidth="1"/>
    <col min="8" max="8" width="94.28515625" style="131" customWidth="1"/>
    <col min="9" max="9" width="21.5703125" style="131" customWidth="1"/>
    <col min="10" max="10" width="9" style="131"/>
    <col min="11" max="11" width="10.0703125" style="131" customWidth="1"/>
    <col min="12" max="12" width="10.5703125" style="131" customWidth="1"/>
    <col min="13" max="13" width="12.0703125" style="131" customWidth="1"/>
    <col min="14" max="16384" width="9" style="131"/>
  </cols>
  <sheetData>
    <row r="1" spans="1:22" ht="22.5" customHeight="1" x14ac:dyDescent="0.35">
      <c r="A1" s="328" t="s">
        <v>24</v>
      </c>
      <c r="B1" s="328"/>
      <c r="C1" s="328"/>
      <c r="D1" s="328"/>
      <c r="E1" s="328"/>
      <c r="F1" s="285" t="str">
        <f ca="1">Translations!$G$114</f>
        <v>Última versión actualizada en junio 2017</v>
      </c>
      <c r="G1" s="334"/>
      <c r="H1" s="18"/>
      <c r="I1" s="129"/>
      <c r="J1" s="129"/>
      <c r="K1" s="129"/>
      <c r="L1" s="129"/>
      <c r="M1" s="129"/>
      <c r="N1" s="129"/>
      <c r="O1" s="130"/>
      <c r="P1" s="130"/>
      <c r="Q1" s="130"/>
      <c r="R1" s="130"/>
      <c r="S1" s="130"/>
      <c r="T1" s="130"/>
      <c r="U1" s="130"/>
      <c r="V1" s="130"/>
    </row>
    <row r="2" spans="1:22" ht="22.5" customHeight="1" x14ac:dyDescent="0.35">
      <c r="A2" s="329" t="s">
        <v>1827</v>
      </c>
      <c r="B2" s="329"/>
      <c r="C2" s="329"/>
      <c r="D2" s="329"/>
      <c r="E2" s="329"/>
      <c r="F2" s="286"/>
      <c r="G2" s="335"/>
      <c r="H2" s="18"/>
      <c r="I2" s="129"/>
      <c r="J2" s="129"/>
      <c r="K2" s="129"/>
      <c r="L2" s="129"/>
      <c r="M2" s="129"/>
      <c r="N2" s="129"/>
      <c r="O2" s="130"/>
      <c r="P2" s="130"/>
      <c r="Q2" s="130"/>
      <c r="R2" s="130"/>
      <c r="S2" s="130"/>
      <c r="T2" s="130"/>
      <c r="U2" s="130"/>
      <c r="V2" s="130"/>
    </row>
    <row r="3" spans="1:22" ht="22.5" customHeight="1" x14ac:dyDescent="0.35">
      <c r="A3" s="329" t="s">
        <v>1828</v>
      </c>
      <c r="B3" s="329"/>
      <c r="C3" s="329"/>
      <c r="D3" s="329"/>
      <c r="E3" s="329"/>
      <c r="F3" s="286"/>
      <c r="G3" s="335"/>
      <c r="H3" s="18"/>
      <c r="I3" s="129"/>
      <c r="J3" s="129"/>
      <c r="K3" s="129"/>
      <c r="L3" s="129"/>
      <c r="M3" s="129"/>
      <c r="N3" s="129"/>
      <c r="O3" s="130"/>
      <c r="P3" s="130"/>
      <c r="Q3" s="130"/>
      <c r="R3" s="130"/>
      <c r="S3" s="130"/>
      <c r="T3" s="130"/>
      <c r="U3" s="130"/>
      <c r="V3" s="130"/>
    </row>
    <row r="4" spans="1:22" ht="22.5" customHeight="1" thickBot="1" x14ac:dyDescent="0.4">
      <c r="A4" s="330" t="s">
        <v>25</v>
      </c>
      <c r="B4" s="330"/>
      <c r="C4" s="330"/>
      <c r="D4" s="330"/>
      <c r="E4" s="330"/>
      <c r="F4" s="336"/>
      <c r="G4" s="337"/>
      <c r="H4" s="18"/>
      <c r="I4" s="129"/>
      <c r="J4" s="129"/>
      <c r="K4" s="129"/>
      <c r="L4" s="129"/>
      <c r="M4" s="129"/>
      <c r="N4" s="129"/>
      <c r="O4" s="130"/>
      <c r="P4" s="130"/>
      <c r="Q4" s="130"/>
      <c r="R4" s="130"/>
      <c r="S4" s="130"/>
      <c r="T4" s="130"/>
      <c r="U4" s="130"/>
      <c r="V4" s="130"/>
    </row>
    <row r="5" spans="1:22" ht="56.25" customHeight="1" thickBot="1" x14ac:dyDescent="0.4">
      <c r="A5" s="331" t="str">
        <f ca="1">Translations!$G$112</f>
        <v xml:space="preserve">Lea detenidamente las instrucciones en la pestaña "Instrucciones" antes de completar la tabla de análisis de brecha programática. Las instrucciones se han adaptado a cada módulo o intervención específicos. </v>
      </c>
      <c r="B5" s="332"/>
      <c r="C5" s="332"/>
      <c r="D5" s="332"/>
      <c r="E5" s="332"/>
      <c r="F5" s="332"/>
      <c r="G5" s="333"/>
      <c r="H5" s="132"/>
    </row>
    <row r="6" spans="1:22" ht="18" thickBot="1" x14ac:dyDescent="0.4">
      <c r="A6" s="109" t="str">
        <f ca="1">Translations!$A$3</f>
        <v>VIH/SIDA</v>
      </c>
      <c r="B6" s="133"/>
      <c r="C6" s="133"/>
      <c r="D6" s="133"/>
      <c r="E6" s="133"/>
      <c r="F6" s="133"/>
      <c r="G6" s="191"/>
    </row>
    <row r="7" spans="1:22" ht="14.25" customHeight="1" x14ac:dyDescent="0.35">
      <c r="A7" s="134" t="str">
        <f ca="1">Translations!$A$60</f>
        <v xml:space="preserve">Tabla de brecha programática para el VIH/SIDA - Preservativos </v>
      </c>
      <c r="B7" s="135"/>
      <c r="C7" s="135"/>
      <c r="D7" s="135"/>
      <c r="E7" s="135"/>
      <c r="F7" s="135"/>
      <c r="G7" s="192"/>
    </row>
    <row r="8" spans="1:22" ht="20.25" customHeight="1" x14ac:dyDescent="0.35">
      <c r="A8" s="114" t="str">
        <f ca="1">Translations!$A$15</f>
        <v>Módulo prioritario</v>
      </c>
      <c r="B8" s="353" t="str">
        <f ca="1">Translations!$A$61</f>
        <v>Programas de prevención para la población general</v>
      </c>
      <c r="C8" s="354"/>
      <c r="D8" s="354"/>
      <c r="E8" s="354"/>
      <c r="F8" s="354"/>
      <c r="G8" s="355"/>
    </row>
    <row r="9" spans="1:22" ht="33.75" customHeight="1" x14ac:dyDescent="0.35">
      <c r="A9" s="114" t="str">
        <f ca="1">Translations!$A$16</f>
        <v>Indicador de cobertura seleccionado</v>
      </c>
      <c r="B9" s="310" t="str">
        <f ca="1">Translations!$A$62</f>
        <v>Número de preservativos distribuidos (masculinos y femeninos)</v>
      </c>
      <c r="C9" s="311"/>
      <c r="D9" s="311"/>
      <c r="E9" s="311"/>
      <c r="F9" s="311"/>
      <c r="G9" s="312"/>
    </row>
    <row r="10" spans="1:22" ht="22.5" customHeight="1" x14ac:dyDescent="0.35">
      <c r="A10" s="114" t="str">
        <f ca="1">Translations!$A$17</f>
        <v>Población meta</v>
      </c>
      <c r="B10" s="222" t="str">
        <f ca="1">Translations!$A$63</f>
        <v>población general</v>
      </c>
      <c r="C10" s="155"/>
      <c r="D10" s="155"/>
      <c r="E10" s="155"/>
      <c r="F10" s="155"/>
      <c r="G10" s="156"/>
    </row>
    <row r="11" spans="1:22" x14ac:dyDescent="0.35">
      <c r="A11" s="115" t="str">
        <f ca="1">Translations!$A$18</f>
        <v xml:space="preserve">Cobertura nacional actual </v>
      </c>
      <c r="B11" s="136"/>
      <c r="C11" s="136"/>
      <c r="D11" s="136"/>
      <c r="E11" s="136"/>
      <c r="F11" s="136"/>
      <c r="G11" s="137"/>
    </row>
    <row r="12" spans="1:22" ht="35.25" customHeight="1" x14ac:dyDescent="0.35">
      <c r="A12" s="118" t="str">
        <f ca="1">Translations!$A$19</f>
        <v>Inserte los últimos resultados</v>
      </c>
      <c r="B12" s="34"/>
      <c r="C12" s="119" t="str">
        <f ca="1">Translations!$A$20</f>
        <v>Año</v>
      </c>
      <c r="D12" s="204"/>
      <c r="E12" s="120" t="str">
        <f ca="1">Translations!$A$21</f>
        <v>Fuente de datos</v>
      </c>
      <c r="F12" s="316"/>
      <c r="G12" s="317"/>
    </row>
    <row r="13" spans="1:22" ht="27.75" customHeight="1" thickBot="1" x14ac:dyDescent="0.4">
      <c r="A13" s="205" t="str">
        <f ca="1">Translations!$A$22</f>
        <v>Comentarios</v>
      </c>
      <c r="B13" s="318"/>
      <c r="C13" s="319"/>
      <c r="D13" s="319"/>
      <c r="E13" s="319"/>
      <c r="F13" s="319"/>
      <c r="G13" s="320"/>
    </row>
    <row r="14" spans="1:22" ht="14.6" thickBot="1" x14ac:dyDescent="0.4">
      <c r="A14" s="206"/>
      <c r="B14" s="207"/>
      <c r="C14" s="207"/>
      <c r="D14" s="207"/>
      <c r="E14" s="207"/>
      <c r="F14" s="207"/>
      <c r="G14" s="178"/>
    </row>
    <row r="15" spans="1:22" ht="53.25" customHeight="1" x14ac:dyDescent="0.35">
      <c r="A15" s="321"/>
      <c r="B15" s="322"/>
      <c r="C15" s="208" t="str">
        <f ca="1">Translations!$A$23</f>
        <v>Año 1</v>
      </c>
      <c r="D15" s="208" t="str">
        <f ca="1">Translations!$A$24</f>
        <v>Año 2</v>
      </c>
      <c r="E15" s="208" t="str">
        <f ca="1">Translations!$A$25</f>
        <v>Año 3</v>
      </c>
      <c r="F15" s="208" t="str">
        <f ca="1">Translations!$A$41</f>
        <v>Año 4
(si procede)</v>
      </c>
      <c r="G15" s="325" t="str">
        <f ca="1">Translations!$A$27</f>
        <v>Comentarios /supuestos</v>
      </c>
    </row>
    <row r="16" spans="1:22" ht="28.5" customHeight="1" x14ac:dyDescent="0.35">
      <c r="A16" s="323"/>
      <c r="B16" s="324"/>
      <c r="C16" s="209" t="str">
        <f ca="1">Translations!$A$26</f>
        <v>Inserte el año</v>
      </c>
      <c r="D16" s="209" t="str">
        <f ca="1">Translations!$A$26</f>
        <v>Inserte el año</v>
      </c>
      <c r="E16" s="209" t="str">
        <f ca="1">Translations!$A$26</f>
        <v>Inserte el año</v>
      </c>
      <c r="F16" s="209" t="str">
        <f ca="1">Translations!$A$26</f>
        <v>Inserte el año</v>
      </c>
      <c r="G16" s="326"/>
    </row>
    <row r="17" spans="1:8" ht="15" customHeight="1" x14ac:dyDescent="0.35">
      <c r="A17" s="115" t="str">
        <f ca="1">Translations!$A$28</f>
        <v>Necesidades estimadas actuales del país</v>
      </c>
      <c r="B17" s="136"/>
      <c r="C17" s="136"/>
      <c r="D17" s="136"/>
      <c r="E17" s="136"/>
      <c r="F17" s="136"/>
      <c r="G17" s="137"/>
      <c r="H17" s="121"/>
    </row>
    <row r="18" spans="1:8" ht="51" customHeight="1" x14ac:dyDescent="0.35">
      <c r="A18" s="126" t="str">
        <f ca="1">Translations!$A$29</f>
        <v>A. Total de población estimada con necesidades/en riesgo</v>
      </c>
      <c r="B18" s="138" t="s">
        <v>7</v>
      </c>
      <c r="C18" s="50"/>
      <c r="D18" s="50"/>
      <c r="E18" s="50"/>
      <c r="F18" s="50"/>
      <c r="G18" s="35"/>
      <c r="H18" s="139"/>
    </row>
    <row r="19" spans="1:8" ht="36.75" customHeight="1" x14ac:dyDescent="0.35">
      <c r="A19" s="140" t="str">
        <f ca="1">Translations!$A$64</f>
        <v>A1. Número total de preservativos masculinos necesarios</v>
      </c>
      <c r="B19" s="138" t="s">
        <v>7</v>
      </c>
      <c r="C19" s="50"/>
      <c r="D19" s="50"/>
      <c r="E19" s="50"/>
      <c r="F19" s="50"/>
      <c r="G19" s="35"/>
    </row>
    <row r="20" spans="1:8" ht="35.25" customHeight="1" x14ac:dyDescent="0.35">
      <c r="A20" s="140" t="str">
        <f ca="1">Translations!$A$65</f>
        <v>A2. Número total de preservativos femeninos necesarios</v>
      </c>
      <c r="B20" s="138" t="s">
        <v>7</v>
      </c>
      <c r="C20" s="50"/>
      <c r="D20" s="50"/>
      <c r="E20" s="50"/>
      <c r="F20" s="50"/>
      <c r="G20" s="35"/>
    </row>
    <row r="21" spans="1:8" ht="62.25" customHeight="1" x14ac:dyDescent="0.35">
      <c r="A21" s="141" t="str">
        <f ca="1">Translations!$A$66</f>
        <v>B1. Metas del país - preservativos masculinos (según el Plan Estratégico Nacional)</v>
      </c>
      <c r="B21" s="138" t="s">
        <v>7</v>
      </c>
      <c r="C21" s="50"/>
      <c r="D21" s="50"/>
      <c r="E21" s="50"/>
      <c r="F21" s="50"/>
      <c r="G21" s="35"/>
    </row>
    <row r="22" spans="1:8" ht="64.5" customHeight="1" x14ac:dyDescent="0.35">
      <c r="A22" s="141" t="str">
        <f ca="1">Translations!$A$67</f>
        <v>B2. Metas del país - preservativos femeninos (según el Plan Estratégico Nacional)</v>
      </c>
      <c r="B22" s="142" t="s">
        <v>7</v>
      </c>
      <c r="C22" s="36"/>
      <c r="D22" s="36"/>
      <c r="E22" s="36"/>
      <c r="F22" s="36"/>
      <c r="G22" s="35"/>
      <c r="H22" s="139"/>
    </row>
    <row r="23" spans="1:8" x14ac:dyDescent="0.35">
      <c r="A23" s="143" t="str">
        <f ca="1">Translations!$A$68</f>
        <v>Meta del país ya cubierta con recursos de financiamiento</v>
      </c>
      <c r="B23" s="136"/>
      <c r="C23" s="136"/>
      <c r="D23" s="136"/>
      <c r="E23" s="136"/>
      <c r="F23" s="136"/>
      <c r="G23" s="137"/>
    </row>
    <row r="24" spans="1:8" ht="42" customHeight="1" x14ac:dyDescent="0.35">
      <c r="A24" s="356" t="str">
        <f ca="1">Translations!$A$69</f>
        <v>C1. Meta del país que se va a financiar con recursos nacionales</v>
      </c>
      <c r="B24" s="138" t="s">
        <v>7</v>
      </c>
      <c r="C24" s="36"/>
      <c r="D24" s="36"/>
      <c r="E24" s="36"/>
      <c r="F24" s="36"/>
      <c r="G24" s="193"/>
      <c r="H24" s="144"/>
    </row>
    <row r="25" spans="1:8" ht="38.25" customHeight="1" x14ac:dyDescent="0.35">
      <c r="A25" s="357"/>
      <c r="B25" s="138" t="s">
        <v>15</v>
      </c>
      <c r="C25" s="37" t="str">
        <f>IF(C24=0,"",+C24/(C21+C22))</f>
        <v/>
      </c>
      <c r="D25" s="37" t="str">
        <f>IF(D24=0,"",+D24/(D21+D22))</f>
        <v/>
      </c>
      <c r="E25" s="37" t="str">
        <f>IF(E24=0,"",+E24/(E21+E22))</f>
        <v/>
      </c>
      <c r="F25" s="37" t="str">
        <f>IF(F24=0,"",+F24/(F21+F22))</f>
        <v/>
      </c>
      <c r="G25" s="194"/>
    </row>
    <row r="26" spans="1:8" ht="36.75" customHeight="1" x14ac:dyDescent="0.35">
      <c r="A26" s="356" t="str">
        <f ca="1">Translations!$A$70</f>
        <v xml:space="preserve">C2. Meta del país que se va a financiar con recursos externos </v>
      </c>
      <c r="B26" s="138" t="s">
        <v>7</v>
      </c>
      <c r="C26" s="159"/>
      <c r="D26" s="159"/>
      <c r="E26" s="159"/>
      <c r="F26" s="159"/>
      <c r="G26" s="175"/>
    </row>
    <row r="27" spans="1:8" ht="32.25" customHeight="1" x14ac:dyDescent="0.35">
      <c r="A27" s="357"/>
      <c r="B27" s="138" t="s">
        <v>15</v>
      </c>
      <c r="C27" s="37" t="str">
        <f>IF(C26=0,"",+C26/(C21+C22))</f>
        <v/>
      </c>
      <c r="D27" s="37" t="str">
        <f>IF(D26=0,"",+D26/(D21+D22))</f>
        <v/>
      </c>
      <c r="E27" s="37" t="str">
        <f>IF(E26=0,"",+E26/(E21+E22))</f>
        <v/>
      </c>
      <c r="F27" s="37" t="str">
        <f>IF(F26=0,"",+F26/(F21+F22))</f>
        <v/>
      </c>
      <c r="G27" s="174"/>
    </row>
    <row r="28" spans="1:8" ht="32.25" customHeight="1" x14ac:dyDescent="0.35">
      <c r="A28" s="356" t="str">
        <f ca="1">Translations!$A$71</f>
        <v>C3. Meta total del país que se va a financiar (C1+C2)</v>
      </c>
      <c r="B28" s="138" t="s">
        <v>7</v>
      </c>
      <c r="C28" s="52">
        <f>+C24+C26</f>
        <v>0</v>
      </c>
      <c r="D28" s="52">
        <f>+D24+D26</f>
        <v>0</v>
      </c>
      <c r="E28" s="52">
        <f>+E24+E26</f>
        <v>0</v>
      </c>
      <c r="F28" s="52">
        <f>+F24+F26</f>
        <v>0</v>
      </c>
      <c r="G28" s="175"/>
    </row>
    <row r="29" spans="1:8" ht="29.25" customHeight="1" x14ac:dyDescent="0.35">
      <c r="A29" s="357"/>
      <c r="B29" s="138" t="s">
        <v>15</v>
      </c>
      <c r="C29" s="37" t="str">
        <f>IF(C28=0,"",+C28/(C21+C22))</f>
        <v/>
      </c>
      <c r="D29" s="37" t="str">
        <f>IF(D28=0,"",+D28/(D21+D22))</f>
        <v/>
      </c>
      <c r="E29" s="37" t="str">
        <f>IF(E28=0,"",+E28/(E21+E22))</f>
        <v/>
      </c>
      <c r="F29" s="37" t="str">
        <f>IF(F28=0,"",+F28/(F21+F22))</f>
        <v/>
      </c>
      <c r="G29" s="174"/>
    </row>
    <row r="30" spans="1:8" x14ac:dyDescent="0.35">
      <c r="A30" s="145" t="str">
        <f ca="1">Translations!$A$72</f>
        <v>Meta del país ya cubierta por tipo de preservativo</v>
      </c>
      <c r="B30" s="146"/>
      <c r="C30" s="146"/>
      <c r="D30" s="146"/>
      <c r="E30" s="146"/>
      <c r="F30" s="146"/>
      <c r="G30" s="153"/>
    </row>
    <row r="31" spans="1:8" ht="48.75" customHeight="1" x14ac:dyDescent="0.35">
      <c r="A31" s="356" t="str">
        <f ca="1">Translations!$A$73</f>
        <v xml:space="preserve">C4. Meta del país que se va a financiar (recursos nacionales+externos) - preservativos masculinos </v>
      </c>
      <c r="B31" s="147" t="s">
        <v>7</v>
      </c>
      <c r="C31" s="38"/>
      <c r="D31" s="38"/>
      <c r="E31" s="38"/>
      <c r="F31" s="38"/>
      <c r="G31" s="193"/>
      <c r="H31" s="139"/>
    </row>
    <row r="32" spans="1:8" ht="24.75" customHeight="1" x14ac:dyDescent="0.35">
      <c r="A32" s="357"/>
      <c r="B32" s="138" t="s">
        <v>15</v>
      </c>
      <c r="C32" s="37" t="str">
        <f>IF(C31=0,"",+C31/C21)</f>
        <v/>
      </c>
      <c r="D32" s="37" t="str">
        <f>IF(D31=0,"",+D31/D21)</f>
        <v/>
      </c>
      <c r="E32" s="37" t="str">
        <f>IF(E31=0,"",+E31/E21)</f>
        <v/>
      </c>
      <c r="F32" s="37" t="str">
        <f>IF(F31=0,"",+F31/F21)</f>
        <v/>
      </c>
      <c r="G32" s="194"/>
    </row>
    <row r="33" spans="1:8" ht="34.5" customHeight="1" x14ac:dyDescent="0.35">
      <c r="A33" s="356" t="str">
        <f ca="1">Translations!$A$74</f>
        <v>C5. Meta del país que se va a financiar (recursos nacionales+externos) - preservativos femeninos</v>
      </c>
      <c r="B33" s="138" t="s">
        <v>7</v>
      </c>
      <c r="C33" s="159"/>
      <c r="D33" s="159"/>
      <c r="E33" s="159"/>
      <c r="F33" s="159"/>
      <c r="G33" s="175"/>
    </row>
    <row r="34" spans="1:8" ht="29.25" customHeight="1" x14ac:dyDescent="0.35">
      <c r="A34" s="357"/>
      <c r="B34" s="138" t="s">
        <v>15</v>
      </c>
      <c r="C34" s="37" t="str">
        <f>IF(C33=0,"",+C33/C22)</f>
        <v/>
      </c>
      <c r="D34" s="37" t="str">
        <f>IF(D33=0,"",+D33/D22)</f>
        <v/>
      </c>
      <c r="E34" s="37" t="str">
        <f>IF(E33=0,"",+E33/E22)</f>
        <v/>
      </c>
      <c r="F34" s="37" t="str">
        <f>IF(F33=0,"",+F33/F22)</f>
        <v/>
      </c>
      <c r="G34" s="174"/>
    </row>
    <row r="35" spans="1:8" ht="32.25" customHeight="1" x14ac:dyDescent="0.35">
      <c r="A35" s="356" t="str">
        <f ca="1">Translations!$A$75</f>
        <v>C6. Meta total del país que se va a financiar (hombres+mujeres) (C4+C5)</v>
      </c>
      <c r="B35" s="138" t="s">
        <v>7</v>
      </c>
      <c r="C35" s="52">
        <f>C31+C33</f>
        <v>0</v>
      </c>
      <c r="D35" s="52">
        <f>D31+D33</f>
        <v>0</v>
      </c>
      <c r="E35" s="52">
        <f>E31+E33</f>
        <v>0</v>
      </c>
      <c r="F35" s="52">
        <f>F31+F33</f>
        <v>0</v>
      </c>
      <c r="G35" s="175"/>
    </row>
    <row r="36" spans="1:8" ht="33" customHeight="1" x14ac:dyDescent="0.35">
      <c r="A36" s="357"/>
      <c r="B36" s="138" t="s">
        <v>15</v>
      </c>
      <c r="C36" s="37" t="str">
        <f>IF(C35=0,"",+C35/(C21+C22))</f>
        <v/>
      </c>
      <c r="D36" s="37" t="str">
        <f>IF(D35=0,"",+D35/(D21+D22))</f>
        <v/>
      </c>
      <c r="E36" s="37" t="str">
        <f>IF(E35=0,"",+E35/(E21+E22))</f>
        <v/>
      </c>
      <c r="F36" s="37" t="str">
        <f>IF(F35=0,"",+F35/(F21+F22))</f>
        <v/>
      </c>
      <c r="G36" s="174"/>
    </row>
    <row r="37" spans="1:8" x14ac:dyDescent="0.35">
      <c r="A37" s="115" t="str">
        <f ca="1">Translations!$A$76</f>
        <v>Brecha programática</v>
      </c>
      <c r="B37" s="146"/>
      <c r="C37" s="146"/>
      <c r="D37" s="146"/>
      <c r="E37" s="146"/>
      <c r="F37" s="146"/>
      <c r="G37" s="153"/>
    </row>
    <row r="38" spans="1:8" ht="43.5" customHeight="1" x14ac:dyDescent="0.35">
      <c r="A38" s="358" t="str">
        <f ca="1">Translations!$A$77</f>
        <v xml:space="preserve">D1. Déficit anual previsto para cubrir la necesidad - preservativos masculinos: B1 - C4 </v>
      </c>
      <c r="B38" s="138" t="s">
        <v>7</v>
      </c>
      <c r="C38" s="39">
        <f>+C21-C31</f>
        <v>0</v>
      </c>
      <c r="D38" s="39">
        <f>+D21-D31</f>
        <v>0</v>
      </c>
      <c r="E38" s="39">
        <f>+E21-E31</f>
        <v>0</v>
      </c>
      <c r="F38" s="39">
        <f>+F21-F31</f>
        <v>0</v>
      </c>
      <c r="G38" s="338"/>
    </row>
    <row r="39" spans="1:8" ht="38.25" customHeight="1" x14ac:dyDescent="0.35">
      <c r="A39" s="359"/>
      <c r="B39" s="138" t="s">
        <v>15</v>
      </c>
      <c r="C39" s="37" t="str">
        <f>IF(C38=0,"",+C38/C21)</f>
        <v/>
      </c>
      <c r="D39" s="37" t="str">
        <f>IF(D38=0,"",+D38/D21)</f>
        <v/>
      </c>
      <c r="E39" s="37" t="str">
        <f>IF(E38=0,"",+E38/E21)</f>
        <v/>
      </c>
      <c r="F39" s="37" t="str">
        <f>IF(F38=0,"",+F38/F21)</f>
        <v/>
      </c>
      <c r="G39" s="339"/>
    </row>
    <row r="40" spans="1:8" ht="39" customHeight="1" x14ac:dyDescent="0.35">
      <c r="A40" s="358" t="str">
        <f ca="1">Translations!$A$78</f>
        <v xml:space="preserve">D2. Déficit anual previsto para cubrir la necesidad - preservativos femeninos: B2 - C5 </v>
      </c>
      <c r="B40" s="138" t="s">
        <v>7</v>
      </c>
      <c r="C40" s="39">
        <f>+C22-C33</f>
        <v>0</v>
      </c>
      <c r="D40" s="39">
        <f>+D22-D33</f>
        <v>0</v>
      </c>
      <c r="E40" s="39">
        <f>+E22-E33</f>
        <v>0</v>
      </c>
      <c r="F40" s="39">
        <f>+F22-F33</f>
        <v>0</v>
      </c>
      <c r="G40" s="338"/>
    </row>
    <row r="41" spans="1:8" ht="26.25" customHeight="1" x14ac:dyDescent="0.35">
      <c r="A41" s="359"/>
      <c r="B41" s="138" t="s">
        <v>15</v>
      </c>
      <c r="C41" s="37" t="str">
        <f>IF(C40=0,"",+C40/C22)</f>
        <v/>
      </c>
      <c r="D41" s="37" t="str">
        <f>IF(D40=0,"",+D40/D22)</f>
        <v/>
      </c>
      <c r="E41" s="37" t="str">
        <f>IF(E40=0,"",+E40/E22)</f>
        <v/>
      </c>
      <c r="F41" s="37" t="str">
        <f>IF(F40=0,"",+F40/F22)</f>
        <v/>
      </c>
      <c r="G41" s="339"/>
    </row>
    <row r="42" spans="1:8" ht="15" customHeight="1" x14ac:dyDescent="0.35">
      <c r="A42" s="143" t="str">
        <f ca="1">Translations!$A$79</f>
        <v xml:space="preserve">Meta del país financiada con el monto asignado </v>
      </c>
      <c r="B42" s="148"/>
      <c r="C42" s="148"/>
      <c r="D42" s="148"/>
      <c r="E42" s="148"/>
      <c r="F42" s="148"/>
      <c r="G42" s="154"/>
    </row>
    <row r="43" spans="1:8" ht="42" customHeight="1" x14ac:dyDescent="0.35">
      <c r="A43" s="358" t="str">
        <f ca="1">Translations!$A$80</f>
        <v>E1. Metas que se van a financiar con el monto asignado - preservativos masculinos</v>
      </c>
      <c r="B43" s="142" t="s">
        <v>7</v>
      </c>
      <c r="C43" s="36"/>
      <c r="D43" s="36"/>
      <c r="E43" s="36"/>
      <c r="F43" s="36"/>
      <c r="G43" s="338"/>
    </row>
    <row r="44" spans="1:8" ht="28.5" customHeight="1" x14ac:dyDescent="0.35">
      <c r="A44" s="359"/>
      <c r="B44" s="142" t="s">
        <v>15</v>
      </c>
      <c r="C44" s="37" t="str">
        <f>IF(C43=0,"",+C43/C21)</f>
        <v/>
      </c>
      <c r="D44" s="37" t="str">
        <f>IF(D43=0,"",+D43/D21)</f>
        <v/>
      </c>
      <c r="E44" s="37" t="str">
        <f>IF(E43=0,"",+E43/E21)</f>
        <v/>
      </c>
      <c r="F44" s="37" t="str">
        <f>IF(F43=0,"",+F43/F21)</f>
        <v/>
      </c>
      <c r="G44" s="339"/>
    </row>
    <row r="45" spans="1:8" ht="38.25" customHeight="1" x14ac:dyDescent="0.35">
      <c r="A45" s="358" t="str">
        <f ca="1">Translations!$A$81</f>
        <v>E2. Metas que se van a financiar con el monto asignado - preservativos femeninos</v>
      </c>
      <c r="B45" s="142" t="s">
        <v>7</v>
      </c>
      <c r="C45" s="36"/>
      <c r="D45" s="36"/>
      <c r="E45" s="36"/>
      <c r="F45" s="36"/>
      <c r="G45" s="338"/>
    </row>
    <row r="46" spans="1:8" ht="28.5" customHeight="1" x14ac:dyDescent="0.35">
      <c r="A46" s="359"/>
      <c r="B46" s="142" t="s">
        <v>15</v>
      </c>
      <c r="C46" s="37" t="str">
        <f>IF(C45=0,"",+C45/C22)</f>
        <v/>
      </c>
      <c r="D46" s="37" t="str">
        <f>IF(D45=0,"",+D45/D22)</f>
        <v/>
      </c>
      <c r="E46" s="37" t="str">
        <f>IF(E45=0,"",+E45/E22)</f>
        <v/>
      </c>
      <c r="F46" s="37" t="str">
        <f>IF(F45=0,"",+F45/F22)</f>
        <v/>
      </c>
      <c r="G46" s="339"/>
    </row>
    <row r="47" spans="1:8" ht="33" customHeight="1" x14ac:dyDescent="0.35">
      <c r="A47" s="363" t="str">
        <f ca="1">Translations!$A$82</f>
        <v>F1. Cobertura realizada con el monto asignado y otros recursos - preservativos masculinos:
 E1 + C4</v>
      </c>
      <c r="B47" s="149" t="s">
        <v>7</v>
      </c>
      <c r="C47" s="40">
        <f>+C43+C31</f>
        <v>0</v>
      </c>
      <c r="D47" s="40">
        <f>+D43+D31</f>
        <v>0</v>
      </c>
      <c r="E47" s="40">
        <f>+E43+E31</f>
        <v>0</v>
      </c>
      <c r="F47" s="40">
        <f>+F43+F31</f>
        <v>0</v>
      </c>
      <c r="G47" s="364"/>
      <c r="H47" s="139"/>
    </row>
    <row r="48" spans="1:8" ht="39" customHeight="1" x14ac:dyDescent="0.35">
      <c r="A48" s="357"/>
      <c r="B48" s="150" t="s">
        <v>15</v>
      </c>
      <c r="C48" s="37" t="str">
        <f>IF(C47=0,"",+C47/C21)</f>
        <v/>
      </c>
      <c r="D48" s="37" t="str">
        <f>IF(D47=0,"",+D47/D21)</f>
        <v/>
      </c>
      <c r="E48" s="37" t="str">
        <f>IF(E47=0,"",+E47/E21)</f>
        <v/>
      </c>
      <c r="F48" s="37" t="str">
        <f>IF(F47=0,"",+F47/F21)</f>
        <v/>
      </c>
      <c r="G48" s="339"/>
    </row>
    <row r="49" spans="1:8" ht="39.75" customHeight="1" x14ac:dyDescent="0.35">
      <c r="A49" s="356" t="str">
        <f ca="1">Translations!$A$83</f>
        <v>F2. Cobertura realizada con el monto asignado y otros recursos - preservativos femeninos:
 E2 + C5</v>
      </c>
      <c r="B49" s="150" t="s">
        <v>7</v>
      </c>
      <c r="C49" s="39">
        <f>+C45+C33</f>
        <v>0</v>
      </c>
      <c r="D49" s="39">
        <f>+D45+D33</f>
        <v>0</v>
      </c>
      <c r="E49" s="39">
        <f>+E45+E33</f>
        <v>0</v>
      </c>
      <c r="F49" s="39">
        <f>+F45+F33</f>
        <v>0</v>
      </c>
      <c r="G49" s="175"/>
    </row>
    <row r="50" spans="1:8" ht="37.5" customHeight="1" x14ac:dyDescent="0.35">
      <c r="A50" s="357"/>
      <c r="B50" s="150" t="s">
        <v>15</v>
      </c>
      <c r="C50" s="37" t="str">
        <f>IF(C49=0,"",+C49/C22)</f>
        <v/>
      </c>
      <c r="D50" s="37" t="str">
        <f>IF(D49=0,"",+D49/D22)</f>
        <v/>
      </c>
      <c r="E50" s="37" t="str">
        <f>IF(E49=0,"",+E49/E22)</f>
        <v/>
      </c>
      <c r="F50" s="37" t="str">
        <f>IF(F49=0,"",+F49/F22)</f>
        <v/>
      </c>
      <c r="G50" s="174"/>
    </row>
    <row r="51" spans="1:8" ht="29.25" customHeight="1" x14ac:dyDescent="0.35">
      <c r="A51" s="365" t="str">
        <f ca="1">Translations!$A$84</f>
        <v>G1. Déficit restante - preservativos masculinos: B1 - F1</v>
      </c>
      <c r="B51" s="149" t="s">
        <v>7</v>
      </c>
      <c r="C51" s="151">
        <f>C21-C47</f>
        <v>0</v>
      </c>
      <c r="D51" s="151">
        <f>D21-D47</f>
        <v>0</v>
      </c>
      <c r="E51" s="151">
        <f>E21-E47</f>
        <v>0</v>
      </c>
      <c r="F51" s="151">
        <f>F21-F47</f>
        <v>0</v>
      </c>
      <c r="G51" s="364"/>
    </row>
    <row r="52" spans="1:8" ht="29.25" customHeight="1" x14ac:dyDescent="0.35">
      <c r="A52" s="306"/>
      <c r="B52" s="150" t="s">
        <v>15</v>
      </c>
      <c r="C52" s="37" t="str">
        <f>IF(C51=0,"",+C51/C21)</f>
        <v/>
      </c>
      <c r="D52" s="37" t="str">
        <f>IF(D51=0,"",+D51/D21)</f>
        <v/>
      </c>
      <c r="E52" s="37" t="str">
        <f>IF(E51=0,"",+E51/E21)</f>
        <v/>
      </c>
      <c r="F52" s="37" t="str">
        <f>IF(F51=0,"",+F51/F21)</f>
        <v/>
      </c>
      <c r="G52" s="339"/>
    </row>
    <row r="53" spans="1:8" ht="29.25" customHeight="1" x14ac:dyDescent="0.35">
      <c r="A53" s="302" t="str">
        <f ca="1">Translations!$A$85</f>
        <v>G2. Déficit restante - preservativos femeninos: B2 - F2</v>
      </c>
      <c r="B53" s="150" t="s">
        <v>7</v>
      </c>
      <c r="C53" s="152">
        <f>C22-C49</f>
        <v>0</v>
      </c>
      <c r="D53" s="152">
        <f>D22-D49</f>
        <v>0</v>
      </c>
      <c r="E53" s="152">
        <f>E22-E49</f>
        <v>0</v>
      </c>
      <c r="F53" s="152">
        <f>F22-F49</f>
        <v>0</v>
      </c>
      <c r="G53" s="41"/>
    </row>
    <row r="54" spans="1:8" ht="29.25" customHeight="1" x14ac:dyDescent="0.35">
      <c r="A54" s="306"/>
      <c r="B54" s="150" t="s">
        <v>15</v>
      </c>
      <c r="C54" s="37" t="str">
        <f>IF(C53=0,"",+C53/C22)</f>
        <v/>
      </c>
      <c r="D54" s="37" t="str">
        <f>IF(D53=0,"",+D53/D22)</f>
        <v/>
      </c>
      <c r="E54" s="37" t="str">
        <f>IF(E53=0,"",+E53/E22)</f>
        <v/>
      </c>
      <c r="F54" s="37" t="str">
        <f>IF(F53=0,"",+F53/F22)</f>
        <v/>
      </c>
      <c r="G54" s="41"/>
    </row>
    <row r="55" spans="1:8" ht="14.6" thickBot="1" x14ac:dyDescent="0.4">
      <c r="A55" s="360" t="str">
        <f ca="1">Translations!$A$86</f>
        <v xml:space="preserve">Todos los "%" de las metas de las filas C a G están basados en la meta numérica de las filas B1 y B2 </v>
      </c>
      <c r="B55" s="361"/>
      <c r="C55" s="361"/>
      <c r="D55" s="361"/>
      <c r="E55" s="361"/>
      <c r="F55" s="361"/>
      <c r="G55" s="362"/>
    </row>
    <row r="56" spans="1:8" x14ac:dyDescent="0.35">
      <c r="A56" s="195"/>
      <c r="B56" s="195"/>
      <c r="C56" s="195"/>
      <c r="D56" s="195"/>
      <c r="E56" s="195"/>
      <c r="F56" s="195"/>
      <c r="G56" s="195"/>
    </row>
    <row r="57" spans="1:8" ht="14.6" thickBot="1" x14ac:dyDescent="0.4">
      <c r="A57" s="195"/>
      <c r="B57" s="195"/>
      <c r="C57" s="195"/>
      <c r="D57" s="195"/>
      <c r="E57" s="195"/>
      <c r="F57" s="195"/>
      <c r="G57" s="195"/>
    </row>
    <row r="58" spans="1:8" ht="14.25" customHeight="1" x14ac:dyDescent="0.35">
      <c r="A58" s="223" t="str">
        <f ca="1">Translations!$A$60</f>
        <v xml:space="preserve">Tabla de brecha programática para el VIH/SIDA - Preservativos </v>
      </c>
      <c r="B58" s="224"/>
      <c r="C58" s="225"/>
      <c r="D58" s="225"/>
      <c r="E58" s="225"/>
      <c r="F58" s="225"/>
      <c r="G58" s="192"/>
    </row>
    <row r="59" spans="1:8" ht="20.25" customHeight="1" x14ac:dyDescent="0.35">
      <c r="A59" s="114" t="str">
        <f ca="1">Translations!$A$15</f>
        <v>Módulo prioritario</v>
      </c>
      <c r="B59" s="353" t="str">
        <f ca="1">Translations!$A$87</f>
        <v>Programas de prevención destinados para poblaciones clave</v>
      </c>
      <c r="C59" s="354"/>
      <c r="D59" s="354"/>
      <c r="E59" s="354"/>
      <c r="F59" s="354"/>
      <c r="G59" s="355"/>
    </row>
    <row r="60" spans="1:8" ht="33" customHeight="1" x14ac:dyDescent="0.35">
      <c r="A60" s="114" t="str">
        <f ca="1">Translations!$A$16</f>
        <v>Indicador de cobertura seleccionado</v>
      </c>
      <c r="B60" s="310" t="str">
        <f ca="1">Translations!$A$88</f>
        <v>Número de preservativos y lubricantes distribuidos (masculinos y femeninos)</v>
      </c>
      <c r="C60" s="311"/>
      <c r="D60" s="311"/>
      <c r="E60" s="311"/>
      <c r="F60" s="311"/>
      <c r="G60" s="312"/>
      <c r="H60" s="139"/>
    </row>
    <row r="61" spans="1:8" ht="34.5" customHeight="1" x14ac:dyDescent="0.35">
      <c r="A61" s="114" t="str">
        <f ca="1">Translations!$A$17</f>
        <v>Población meta</v>
      </c>
      <c r="B61" s="307" t="s">
        <v>1448</v>
      </c>
      <c r="C61" s="308"/>
      <c r="D61" s="308"/>
      <c r="E61" s="308"/>
      <c r="F61" s="308"/>
      <c r="G61" s="309"/>
    </row>
    <row r="62" spans="1:8" x14ac:dyDescent="0.35">
      <c r="A62" s="115" t="str">
        <f ca="1">Translations!$A$18</f>
        <v xml:space="preserve">Cobertura nacional actual </v>
      </c>
      <c r="B62" s="136"/>
      <c r="C62" s="136"/>
      <c r="D62" s="136"/>
      <c r="E62" s="136"/>
      <c r="F62" s="136"/>
      <c r="G62" s="137"/>
    </row>
    <row r="63" spans="1:8" ht="98.4" customHeight="1" x14ac:dyDescent="0.35">
      <c r="A63" s="118" t="str">
        <f ca="1">Translations!$A$19</f>
        <v>Inserte los últimos resultados</v>
      </c>
      <c r="B63" s="34">
        <v>1750080</v>
      </c>
      <c r="C63" s="119" t="str">
        <f ca="1">Translations!$A$20</f>
        <v>Año</v>
      </c>
      <c r="D63" s="204">
        <v>2017</v>
      </c>
      <c r="E63" s="120" t="str">
        <f ca="1">Translations!$A$21</f>
        <v>Fuente de datos</v>
      </c>
      <c r="F63" s="316" t="s">
        <v>1944</v>
      </c>
      <c r="G63" s="317"/>
    </row>
    <row r="64" spans="1:8" ht="27.75" customHeight="1" thickBot="1" x14ac:dyDescent="0.4">
      <c r="A64" s="205" t="str">
        <f ca="1">Translations!$A$22</f>
        <v>Comentarios</v>
      </c>
      <c r="B64" s="318"/>
      <c r="C64" s="319"/>
      <c r="D64" s="319"/>
      <c r="E64" s="319"/>
      <c r="F64" s="319"/>
      <c r="G64" s="320"/>
    </row>
    <row r="65" spans="1:8" ht="14.6" thickBot="1" x14ac:dyDescent="0.4">
      <c r="A65" s="206"/>
      <c r="B65" s="207"/>
      <c r="C65" s="207"/>
      <c r="D65" s="207"/>
      <c r="E65" s="207"/>
      <c r="F65" s="207"/>
      <c r="G65" s="178"/>
    </row>
    <row r="66" spans="1:8" ht="48" customHeight="1" x14ac:dyDescent="0.35">
      <c r="A66" s="321"/>
      <c r="B66" s="322"/>
      <c r="C66" s="208" t="str">
        <f ca="1">Translations!$A$23</f>
        <v>Año 1</v>
      </c>
      <c r="D66" s="208" t="str">
        <f ca="1">Translations!$A$24</f>
        <v>Año 2</v>
      </c>
      <c r="E66" s="208" t="str">
        <f ca="1">Translations!$A$25</f>
        <v>Año 3</v>
      </c>
      <c r="F66" s="208" t="str">
        <f ca="1">Translations!$A$41</f>
        <v>Año 4
(si procede)</v>
      </c>
      <c r="G66" s="325" t="str">
        <f ca="1">Translations!$A$27</f>
        <v>Comentarios /supuestos</v>
      </c>
    </row>
    <row r="67" spans="1:8" ht="28.5" customHeight="1" x14ac:dyDescent="0.35">
      <c r="A67" s="323"/>
      <c r="B67" s="324"/>
      <c r="C67" s="209">
        <v>2019</v>
      </c>
      <c r="D67" s="209">
        <v>2020</v>
      </c>
      <c r="E67" s="209">
        <v>2021</v>
      </c>
      <c r="F67" s="209" t="str">
        <f ca="1">Translations!$A$26</f>
        <v>Inserte el año</v>
      </c>
      <c r="G67" s="326"/>
    </row>
    <row r="68" spans="1:8" ht="15" customHeight="1" x14ac:dyDescent="0.35">
      <c r="A68" s="115" t="str">
        <f ca="1">Translations!$A$28</f>
        <v>Necesidades estimadas actuales del país</v>
      </c>
      <c r="B68" s="136"/>
      <c r="C68" s="136"/>
      <c r="D68" s="136"/>
      <c r="E68" s="136"/>
      <c r="F68" s="136"/>
      <c r="G68" s="137"/>
    </row>
    <row r="69" spans="1:8" ht="117.65" customHeight="1" x14ac:dyDescent="0.35">
      <c r="A69" s="126" t="str">
        <f ca="1">Translations!$A$29</f>
        <v>A. Total de población estimada con necesidades/en riesgo</v>
      </c>
      <c r="B69" s="138" t="s">
        <v>7</v>
      </c>
      <c r="C69" s="50">
        <v>36318</v>
      </c>
      <c r="D69" s="50">
        <v>36318</v>
      </c>
      <c r="E69" s="50">
        <v>36318</v>
      </c>
      <c r="F69" s="50"/>
      <c r="G69" s="35" t="s">
        <v>1945</v>
      </c>
      <c r="H69" s="139"/>
    </row>
    <row r="70" spans="1:8" ht="28.3" x14ac:dyDescent="0.35">
      <c r="A70" s="140" t="str">
        <f ca="1">Translations!$A$64</f>
        <v>A1. Número total de preservativos masculinos necesarios</v>
      </c>
      <c r="B70" s="138" t="s">
        <v>7</v>
      </c>
      <c r="C70" s="50">
        <v>1743250</v>
      </c>
      <c r="D70" s="50">
        <v>1743250</v>
      </c>
      <c r="E70" s="50">
        <v>1743250</v>
      </c>
      <c r="F70" s="50"/>
      <c r="G70" s="35" t="s">
        <v>1946</v>
      </c>
    </row>
    <row r="71" spans="1:8" ht="35.25" customHeight="1" x14ac:dyDescent="0.35">
      <c r="A71" s="140" t="str">
        <f ca="1">Translations!$A$65</f>
        <v>A2. Número total de preservativos femeninos necesarios</v>
      </c>
      <c r="B71" s="138" t="s">
        <v>7</v>
      </c>
      <c r="C71" s="50">
        <v>0</v>
      </c>
      <c r="D71" s="50">
        <v>0</v>
      </c>
      <c r="E71" s="50">
        <v>0</v>
      </c>
      <c r="F71" s="50"/>
      <c r="G71" s="35"/>
    </row>
    <row r="72" spans="1:8" ht="61.5" customHeight="1" x14ac:dyDescent="0.35">
      <c r="A72" s="141" t="str">
        <f ca="1">Translations!$A$66</f>
        <v>B1. Metas del país - preservativos masculinos (según el Plan Estratégico Nacional)</v>
      </c>
      <c r="B72" s="138" t="s">
        <v>7</v>
      </c>
      <c r="C72" s="50">
        <v>2078976</v>
      </c>
      <c r="D72" s="50">
        <v>2208912</v>
      </c>
      <c r="E72" s="50">
        <v>2208912</v>
      </c>
      <c r="F72" s="50"/>
      <c r="G72" s="35" t="s">
        <v>1947</v>
      </c>
    </row>
    <row r="73" spans="1:8" ht="63" customHeight="1" x14ac:dyDescent="0.35">
      <c r="A73" s="141" t="str">
        <f ca="1">Translations!$A$67</f>
        <v>B2. Metas del país - preservativos femeninos (según el Plan Estratégico Nacional)</v>
      </c>
      <c r="B73" s="142" t="s">
        <v>7</v>
      </c>
      <c r="C73" s="36">
        <v>0</v>
      </c>
      <c r="D73" s="36">
        <v>0</v>
      </c>
      <c r="E73" s="36">
        <v>0</v>
      </c>
      <c r="F73" s="36"/>
      <c r="G73" s="35"/>
      <c r="H73" s="139"/>
    </row>
    <row r="74" spans="1:8" x14ac:dyDescent="0.35">
      <c r="A74" s="143" t="str">
        <f ca="1">Translations!$A$68</f>
        <v>Meta del país ya cubierta con recursos de financiamiento</v>
      </c>
      <c r="B74" s="136"/>
      <c r="C74" s="136"/>
      <c r="D74" s="136"/>
      <c r="E74" s="136"/>
      <c r="F74" s="136"/>
      <c r="G74" s="137"/>
    </row>
    <row r="75" spans="1:8" ht="40.5" customHeight="1" x14ac:dyDescent="0.35">
      <c r="A75" s="356" t="str">
        <f ca="1">Translations!$A$69</f>
        <v>C1. Meta del país que se va a financiar con recursos nacionales</v>
      </c>
      <c r="B75" s="138" t="s">
        <v>7</v>
      </c>
      <c r="C75" s="36">
        <v>90990</v>
      </c>
      <c r="D75" s="36">
        <v>145776</v>
      </c>
      <c r="E75" s="36">
        <v>172272</v>
      </c>
      <c r="F75" s="36"/>
      <c r="G75" s="242" t="s">
        <v>1943</v>
      </c>
      <c r="H75" s="139"/>
    </row>
    <row r="76" spans="1:8" ht="38.25" customHeight="1" x14ac:dyDescent="0.35">
      <c r="A76" s="357"/>
      <c r="B76" s="138" t="s">
        <v>15</v>
      </c>
      <c r="C76" s="37">
        <f>IF(C75=0,"",+C75/(C72+C73))</f>
        <v>4.3766739009974139E-2</v>
      </c>
      <c r="D76" s="37">
        <f>IF(D75=0,"",+D75/(D72+D73))</f>
        <v>6.5994480540646258E-2</v>
      </c>
      <c r="E76" s="37">
        <f>IF(E75=0,"",+E75/(E72+E73))</f>
        <v>7.7989526065320849E-2</v>
      </c>
      <c r="F76" s="37" t="str">
        <f>IF(F75=0,"",+F75/(F72+F73))</f>
        <v/>
      </c>
      <c r="G76" s="194"/>
    </row>
    <row r="77" spans="1:8" ht="85.85" customHeight="1" x14ac:dyDescent="0.35">
      <c r="A77" s="356" t="str">
        <f ca="1">Translations!$A$70</f>
        <v xml:space="preserve">C2. Meta del país que se va a financiar con recursos externos </v>
      </c>
      <c r="B77" s="197" t="s">
        <v>7</v>
      </c>
      <c r="C77" s="159">
        <v>1117723</v>
      </c>
      <c r="D77" s="159">
        <v>1046179</v>
      </c>
      <c r="E77" s="159">
        <v>1005946</v>
      </c>
      <c r="F77" s="159"/>
      <c r="G77" s="243" t="s">
        <v>1953</v>
      </c>
    </row>
    <row r="78" spans="1:8" ht="40.5" customHeight="1" x14ac:dyDescent="0.35">
      <c r="A78" s="357"/>
      <c r="B78" s="138" t="s">
        <v>15</v>
      </c>
      <c r="C78" s="37">
        <f>IF(C77=0,"",+C77/(C72+C73))</f>
        <v>0.53763150704962448</v>
      </c>
      <c r="D78" s="37">
        <f>IF(D77=0,"",+D77/(D72+D73))</f>
        <v>0.47361732834988446</v>
      </c>
      <c r="E78" s="37">
        <f>IF(E77=0,"",+E77/(E72+E73))</f>
        <v>0.45540338410946202</v>
      </c>
      <c r="F78" s="37" t="str">
        <f>IF(F77=0,"",+F77/(F72+F73))</f>
        <v/>
      </c>
      <c r="G78" s="174"/>
    </row>
    <row r="79" spans="1:8" ht="32.25" customHeight="1" x14ac:dyDescent="0.35">
      <c r="A79" s="356" t="str">
        <f ca="1">Translations!$A$71</f>
        <v>C3. Meta total del país que se va a financiar (C1+C2)</v>
      </c>
      <c r="B79" s="138" t="s">
        <v>7</v>
      </c>
      <c r="C79" s="52">
        <f>+C75+C77</f>
        <v>1208713</v>
      </c>
      <c r="D79" s="52">
        <f>+D75+D77</f>
        <v>1191955</v>
      </c>
      <c r="E79" s="52">
        <f>+E75+E77</f>
        <v>1178218</v>
      </c>
      <c r="F79" s="52">
        <f>+F75+F77</f>
        <v>0</v>
      </c>
      <c r="G79" s="175"/>
    </row>
    <row r="80" spans="1:8" ht="29.25" customHeight="1" x14ac:dyDescent="0.35">
      <c r="A80" s="357"/>
      <c r="B80" s="138" t="s">
        <v>15</v>
      </c>
      <c r="C80" s="37">
        <f>IF(C79=0,"",+C79/(C72+C73))</f>
        <v>0.58139824605959856</v>
      </c>
      <c r="D80" s="37">
        <f>IF(D79=0,"",+D79/(D72+D73))</f>
        <v>0.53961180889053073</v>
      </c>
      <c r="E80" s="37">
        <f>IF(E79=0,"",+E79/(E72+E73))</f>
        <v>0.53339291017478285</v>
      </c>
      <c r="F80" s="37" t="str">
        <f>IF(F79=0,"",+F79/(F72+F73))</f>
        <v/>
      </c>
      <c r="G80" s="174"/>
    </row>
    <row r="81" spans="1:8" x14ac:dyDescent="0.35">
      <c r="A81" s="145" t="str">
        <f ca="1">Translations!$A$72</f>
        <v>Meta del país ya cubierta por tipo de preservativo</v>
      </c>
      <c r="B81" s="146"/>
      <c r="C81" s="146"/>
      <c r="D81" s="146"/>
      <c r="E81" s="146"/>
      <c r="F81" s="146"/>
      <c r="G81" s="153"/>
    </row>
    <row r="82" spans="1:8" ht="48.75" customHeight="1" x14ac:dyDescent="0.35">
      <c r="A82" s="356" t="str">
        <f ca="1">Translations!$A$73</f>
        <v xml:space="preserve">C4. Meta del país que se va a financiar (recursos nacionales+externos) - preservativos masculinos </v>
      </c>
      <c r="B82" s="147" t="s">
        <v>7</v>
      </c>
      <c r="C82" s="38">
        <v>1208713</v>
      </c>
      <c r="D82" s="38">
        <v>1191955</v>
      </c>
      <c r="E82" s="38">
        <v>1178218</v>
      </c>
      <c r="F82" s="38"/>
      <c r="G82" s="193" t="s">
        <v>1948</v>
      </c>
      <c r="H82" s="139"/>
    </row>
    <row r="83" spans="1:8" ht="24.75" customHeight="1" x14ac:dyDescent="0.35">
      <c r="A83" s="357"/>
      <c r="B83" s="138" t="s">
        <v>15</v>
      </c>
      <c r="C83" s="37">
        <f>IF(C82=0,"",+C82/C72)</f>
        <v>0.58139824605959856</v>
      </c>
      <c r="D83" s="37">
        <f>IF(D82=0,"",+D82/D72)</f>
        <v>0.53961180889053073</v>
      </c>
      <c r="E83" s="37">
        <f>IF(E82=0,"",+E82/E72)</f>
        <v>0.53339291017478285</v>
      </c>
      <c r="F83" s="37" t="str">
        <f>IF(F82=0,"",+F82/F72)</f>
        <v/>
      </c>
      <c r="G83" s="194"/>
    </row>
    <row r="84" spans="1:8" ht="34.5" customHeight="1" x14ac:dyDescent="0.35">
      <c r="A84" s="356" t="str">
        <f ca="1">Translations!$A$74</f>
        <v>C5. Meta del país que se va a financiar (recursos nacionales+externos) - preservativos femeninos</v>
      </c>
      <c r="B84" s="138" t="s">
        <v>7</v>
      </c>
      <c r="C84" s="159">
        <v>0</v>
      </c>
      <c r="D84" s="159">
        <v>0</v>
      </c>
      <c r="E84" s="159">
        <v>0</v>
      </c>
      <c r="F84" s="159"/>
      <c r="G84" s="175"/>
    </row>
    <row r="85" spans="1:8" ht="29.25" customHeight="1" x14ac:dyDescent="0.35">
      <c r="A85" s="357"/>
      <c r="B85" s="138" t="s">
        <v>15</v>
      </c>
      <c r="C85" s="37" t="str">
        <f>IF(C84=0,"",+C84/C73)</f>
        <v/>
      </c>
      <c r="D85" s="37" t="str">
        <f>IF(D84=0,"",+D84/D73)</f>
        <v/>
      </c>
      <c r="E85" s="37" t="str">
        <f>IF(E84=0,"",+E84/E73)</f>
        <v/>
      </c>
      <c r="F85" s="37" t="str">
        <f>IF(F84=0,"",+F84/F73)</f>
        <v/>
      </c>
      <c r="G85" s="174"/>
    </row>
    <row r="86" spans="1:8" ht="32.25" customHeight="1" x14ac:dyDescent="0.35">
      <c r="A86" s="356" t="str">
        <f ca="1">Translations!$A$75</f>
        <v>C6. Meta total del país que se va a financiar (hombres+mujeres) (C4+C5)</v>
      </c>
      <c r="B86" s="138" t="s">
        <v>7</v>
      </c>
      <c r="C86" s="52">
        <f>C82+C84</f>
        <v>1208713</v>
      </c>
      <c r="D86" s="52">
        <f>D82+D84</f>
        <v>1191955</v>
      </c>
      <c r="E86" s="52">
        <f>E82+E84</f>
        <v>1178218</v>
      </c>
      <c r="F86" s="52">
        <f>F82+F84</f>
        <v>0</v>
      </c>
      <c r="G86" s="175"/>
    </row>
    <row r="87" spans="1:8" ht="33" customHeight="1" x14ac:dyDescent="0.35">
      <c r="A87" s="357"/>
      <c r="B87" s="138" t="s">
        <v>15</v>
      </c>
      <c r="C87" s="37">
        <f>IF(C86=0,"",+C86/(C72+C73))</f>
        <v>0.58139824605959856</v>
      </c>
      <c r="D87" s="37">
        <f>IF(D86=0,"",+D86/(D72+D73))</f>
        <v>0.53961180889053073</v>
      </c>
      <c r="E87" s="37">
        <f>IF(E86=0,"",+E86/(E72+E73))</f>
        <v>0.53339291017478285</v>
      </c>
      <c r="F87" s="37" t="str">
        <f>IF(F86=0,"",+F86/(F72+F73))</f>
        <v/>
      </c>
      <c r="G87" s="174"/>
    </row>
    <row r="88" spans="1:8" x14ac:dyDescent="0.35">
      <c r="A88" s="115" t="str">
        <f ca="1">Translations!$A$76</f>
        <v>Brecha programática</v>
      </c>
      <c r="B88" s="146"/>
      <c r="C88" s="146"/>
      <c r="D88" s="146"/>
      <c r="E88" s="146"/>
      <c r="F88" s="146"/>
      <c r="G88" s="153"/>
    </row>
    <row r="89" spans="1:8" ht="43.5" customHeight="1" x14ac:dyDescent="0.35">
      <c r="A89" s="358" t="str">
        <f ca="1">Translations!$A$77</f>
        <v xml:space="preserve">D1. Déficit anual previsto para cubrir la necesidad - preservativos masculinos: B1 - C4 </v>
      </c>
      <c r="B89" s="138" t="s">
        <v>7</v>
      </c>
      <c r="C89" s="39">
        <f>+C72-C82</f>
        <v>870263</v>
      </c>
      <c r="D89" s="39">
        <f>+D72-D82</f>
        <v>1016957</v>
      </c>
      <c r="E89" s="39">
        <f>+E72-E82</f>
        <v>1030694</v>
      </c>
      <c r="F89" s="39">
        <f>+F72-F82</f>
        <v>0</v>
      </c>
      <c r="G89" s="338"/>
    </row>
    <row r="90" spans="1:8" ht="38.25" customHeight="1" x14ac:dyDescent="0.35">
      <c r="A90" s="359"/>
      <c r="B90" s="138" t="s">
        <v>15</v>
      </c>
      <c r="C90" s="37">
        <f>IF(C89=0,"",+C89/C72)</f>
        <v>0.41860175394040144</v>
      </c>
      <c r="D90" s="37">
        <f>IF(D89=0,"",+D89/D72)</f>
        <v>0.46038819110946927</v>
      </c>
      <c r="E90" s="37">
        <f>IF(E89=0,"",+E89/E72)</f>
        <v>0.46660708982521715</v>
      </c>
      <c r="F90" s="37" t="str">
        <f>IF(F89=0,"",+F89/F72)</f>
        <v/>
      </c>
      <c r="G90" s="339"/>
    </row>
    <row r="91" spans="1:8" ht="39" customHeight="1" x14ac:dyDescent="0.35">
      <c r="A91" s="358" t="str">
        <f ca="1">Translations!$A$78</f>
        <v xml:space="preserve">D2. Déficit anual previsto para cubrir la necesidad - preservativos femeninos: B2 - C5 </v>
      </c>
      <c r="B91" s="138" t="s">
        <v>7</v>
      </c>
      <c r="C91" s="39">
        <f>+C73-C84</f>
        <v>0</v>
      </c>
      <c r="D91" s="39">
        <f>+D73-D84</f>
        <v>0</v>
      </c>
      <c r="E91" s="39">
        <f>+E73-E84</f>
        <v>0</v>
      </c>
      <c r="F91" s="39">
        <f>+F73-F84</f>
        <v>0</v>
      </c>
      <c r="G91" s="338"/>
    </row>
    <row r="92" spans="1:8" ht="26.25" customHeight="1" x14ac:dyDescent="0.35">
      <c r="A92" s="359"/>
      <c r="B92" s="138" t="s">
        <v>15</v>
      </c>
      <c r="C92" s="37" t="str">
        <f>IF(C91=0,"",+C91/C73)</f>
        <v/>
      </c>
      <c r="D92" s="37" t="str">
        <f>IF(D91=0,"",+D91/D73)</f>
        <v/>
      </c>
      <c r="E92" s="37" t="str">
        <f>IF(E91=0,"",+E91/E73)</f>
        <v/>
      </c>
      <c r="F92" s="37" t="str">
        <f>IF(F91=0,"",+F91/F73)</f>
        <v/>
      </c>
      <c r="G92" s="339"/>
    </row>
    <row r="93" spans="1:8" ht="15" customHeight="1" x14ac:dyDescent="0.35">
      <c r="A93" s="143" t="str">
        <f ca="1">Translations!$A$79</f>
        <v xml:space="preserve">Meta del país financiada con el monto asignado </v>
      </c>
      <c r="B93" s="148"/>
      <c r="C93" s="148"/>
      <c r="D93" s="148"/>
      <c r="E93" s="148"/>
      <c r="F93" s="148"/>
      <c r="G93" s="154"/>
    </row>
    <row r="94" spans="1:8" ht="42" customHeight="1" x14ac:dyDescent="0.35">
      <c r="A94" s="358" t="str">
        <f ca="1">Translations!$A$80</f>
        <v>E1. Metas que se van a financiar con el monto asignado - preservativos masculinos</v>
      </c>
      <c r="B94" s="142" t="s">
        <v>7</v>
      </c>
      <c r="C94" s="36">
        <v>88356</v>
      </c>
      <c r="D94" s="36">
        <v>82702</v>
      </c>
      <c r="E94" s="36">
        <v>79521</v>
      </c>
      <c r="F94" s="36"/>
      <c r="G94" s="338" t="s">
        <v>1959</v>
      </c>
    </row>
    <row r="95" spans="1:8" ht="28.5" customHeight="1" x14ac:dyDescent="0.35">
      <c r="A95" s="359"/>
      <c r="B95" s="142" t="s">
        <v>15</v>
      </c>
      <c r="C95" s="37">
        <f>IF(C94=0,"",+C94/C72)</f>
        <v>4.2499769117103806E-2</v>
      </c>
      <c r="D95" s="37">
        <f>IF(D94=0,"",+D94/D72)</f>
        <v>3.7440151531613751E-2</v>
      </c>
      <c r="E95" s="37">
        <f>IF(E94=0,"",+E94/E72)</f>
        <v>3.6000076055542278E-2</v>
      </c>
      <c r="F95" s="37" t="str">
        <f>IF(F94=0,"",+F94/F72)</f>
        <v/>
      </c>
      <c r="G95" s="339"/>
    </row>
    <row r="96" spans="1:8" ht="38.25" customHeight="1" x14ac:dyDescent="0.35">
      <c r="A96" s="358" t="str">
        <f ca="1">Translations!$A$81</f>
        <v>E2. Metas que se van a financiar con el monto asignado - preservativos femeninos</v>
      </c>
      <c r="B96" s="142" t="s">
        <v>7</v>
      </c>
      <c r="C96" s="36">
        <v>0</v>
      </c>
      <c r="D96" s="36">
        <v>0</v>
      </c>
      <c r="E96" s="36">
        <v>0</v>
      </c>
      <c r="F96" s="36"/>
      <c r="G96" s="338"/>
    </row>
    <row r="97" spans="1:8" ht="28.5" customHeight="1" x14ac:dyDescent="0.35">
      <c r="A97" s="359"/>
      <c r="B97" s="142" t="s">
        <v>15</v>
      </c>
      <c r="C97" s="37" t="str">
        <f>IF(C96=0,"",+C96/C73)</f>
        <v/>
      </c>
      <c r="D97" s="37" t="str">
        <f>IF(D96=0,"",+D96/D73)</f>
        <v/>
      </c>
      <c r="E97" s="37" t="str">
        <f>IF(E96=0,"",+E96/E73)</f>
        <v/>
      </c>
      <c r="F97" s="37" t="str">
        <f>IF(F96=0,"",+F96/F73)</f>
        <v/>
      </c>
      <c r="G97" s="339"/>
    </row>
    <row r="98" spans="1:8" ht="26.25" customHeight="1" x14ac:dyDescent="0.35">
      <c r="A98" s="363" t="str">
        <f ca="1">Translations!$A$82</f>
        <v>F1. Cobertura realizada con el monto asignado y otros recursos - preservativos masculinos:
 E1 + C4</v>
      </c>
      <c r="B98" s="149" t="s">
        <v>7</v>
      </c>
      <c r="C98" s="40">
        <f>+C94+C82</f>
        <v>1297069</v>
      </c>
      <c r="D98" s="40">
        <f>+D94+D82</f>
        <v>1274657</v>
      </c>
      <c r="E98" s="40">
        <f>+E94+E82</f>
        <v>1257739</v>
      </c>
      <c r="F98" s="40">
        <f>+F94+F82</f>
        <v>0</v>
      </c>
      <c r="G98" s="364"/>
      <c r="H98" s="139"/>
    </row>
    <row r="99" spans="1:8" ht="32.25" customHeight="1" x14ac:dyDescent="0.35">
      <c r="A99" s="357"/>
      <c r="B99" s="150" t="s">
        <v>15</v>
      </c>
      <c r="C99" s="37">
        <f>IF(C98=0,"",+C98/C72)</f>
        <v>0.6238980151767024</v>
      </c>
      <c r="D99" s="37">
        <f>IF(D98=0,"",+D98/D72)</f>
        <v>0.57705196042214446</v>
      </c>
      <c r="E99" s="37">
        <f>IF(E98=0,"",+E98/E72)</f>
        <v>0.56939298623032519</v>
      </c>
      <c r="F99" s="37" t="str">
        <f>IF(F98=0,"",+F98/F72)</f>
        <v/>
      </c>
      <c r="G99" s="339"/>
    </row>
    <row r="100" spans="1:8" ht="26.25" customHeight="1" x14ac:dyDescent="0.35">
      <c r="A100" s="356" t="str">
        <f ca="1">Translations!$A$83</f>
        <v>F2. Cobertura realizada con el monto asignado y otros recursos - preservativos femeninos:
 E2 + C5</v>
      </c>
      <c r="B100" s="150" t="s">
        <v>7</v>
      </c>
      <c r="C100" s="39">
        <f>+C96+C84</f>
        <v>0</v>
      </c>
      <c r="D100" s="39">
        <f>+D96+D84</f>
        <v>0</v>
      </c>
      <c r="E100" s="39">
        <f>+E96+E84</f>
        <v>0</v>
      </c>
      <c r="F100" s="39">
        <f>+F96+F84</f>
        <v>0</v>
      </c>
      <c r="G100" s="175"/>
    </row>
    <row r="101" spans="1:8" ht="33.75" customHeight="1" x14ac:dyDescent="0.35">
      <c r="A101" s="357"/>
      <c r="B101" s="150" t="s">
        <v>15</v>
      </c>
      <c r="C101" s="37" t="str">
        <f>IF(C100=0,"",+C100/C73)</f>
        <v/>
      </c>
      <c r="D101" s="37" t="str">
        <f>IF(D100=0,"",+D100/D73)</f>
        <v/>
      </c>
      <c r="E101" s="37" t="str">
        <f>IF(E100=0,"",+E100/E73)</f>
        <v/>
      </c>
      <c r="F101" s="37" t="str">
        <f>IF(F100=0,"",+F100/F73)</f>
        <v/>
      </c>
      <c r="G101" s="174"/>
    </row>
    <row r="102" spans="1:8" ht="29.25" customHeight="1" x14ac:dyDescent="0.35">
      <c r="A102" s="365" t="str">
        <f ca="1">Translations!$A$84</f>
        <v>G1. Déficit restante - preservativos masculinos: B1 - F1</v>
      </c>
      <c r="B102" s="149" t="s">
        <v>7</v>
      </c>
      <c r="C102" s="151">
        <f>C72-C98</f>
        <v>781907</v>
      </c>
      <c r="D102" s="151">
        <f>D72-D98</f>
        <v>934255</v>
      </c>
      <c r="E102" s="151">
        <f>E72-E98</f>
        <v>951173</v>
      </c>
      <c r="F102" s="151">
        <f>F72-F98</f>
        <v>0</v>
      </c>
      <c r="G102" s="364"/>
    </row>
    <row r="103" spans="1:8" ht="29.25" customHeight="1" x14ac:dyDescent="0.35">
      <c r="A103" s="306"/>
      <c r="B103" s="150" t="s">
        <v>15</v>
      </c>
      <c r="C103" s="37">
        <f>IF(C102=0,"",+C102/C72)</f>
        <v>0.3761019848232976</v>
      </c>
      <c r="D103" s="37">
        <f>IF(D102=0,"",+D102/D72)</f>
        <v>0.42294803957785554</v>
      </c>
      <c r="E103" s="37">
        <f>IF(E102=0,"",+E102/E72)</f>
        <v>0.43060701376967486</v>
      </c>
      <c r="F103" s="37" t="str">
        <f>IF(F102=0,"",+F102/F72)</f>
        <v/>
      </c>
      <c r="G103" s="339"/>
    </row>
    <row r="104" spans="1:8" ht="29.25" customHeight="1" x14ac:dyDescent="0.35">
      <c r="A104" s="302" t="str">
        <f ca="1">Translations!$A$85</f>
        <v>G2. Déficit restante - preservativos femeninos: B2 - F2</v>
      </c>
      <c r="B104" s="150" t="s">
        <v>7</v>
      </c>
      <c r="C104" s="152">
        <f>C73-C100</f>
        <v>0</v>
      </c>
      <c r="D104" s="152">
        <f>D73-D100</f>
        <v>0</v>
      </c>
      <c r="E104" s="152">
        <f>E73-E100</f>
        <v>0</v>
      </c>
      <c r="F104" s="152">
        <f>F73-F100</f>
        <v>0</v>
      </c>
      <c r="G104" s="41"/>
    </row>
    <row r="105" spans="1:8" ht="29.25" customHeight="1" x14ac:dyDescent="0.35">
      <c r="A105" s="306"/>
      <c r="B105" s="150" t="s">
        <v>15</v>
      </c>
      <c r="C105" s="37" t="str">
        <f>IF(C104=0,"",+C104/C73)</f>
        <v/>
      </c>
      <c r="D105" s="37" t="str">
        <f>IF(D104=0,"",+D104/D73)</f>
        <v/>
      </c>
      <c r="E105" s="37" t="str">
        <f>IF(E104=0,"",+E104/E73)</f>
        <v/>
      </c>
      <c r="F105" s="37" t="str">
        <f>IF(F104=0,"",+F104/F73)</f>
        <v/>
      </c>
      <c r="G105" s="41"/>
    </row>
    <row r="106" spans="1:8" ht="15" customHeight="1" thickBot="1" x14ac:dyDescent="0.4">
      <c r="A106" s="360" t="str">
        <f ca="1">Translations!$A$86</f>
        <v xml:space="preserve">Todos los "%" de las metas de las filas C a G están basados en la meta numérica de las filas B1 y B2 </v>
      </c>
      <c r="B106" s="361"/>
      <c r="C106" s="361"/>
      <c r="D106" s="361"/>
      <c r="E106" s="361"/>
      <c r="F106" s="361"/>
      <c r="G106" s="362"/>
    </row>
    <row r="107" spans="1:8" x14ac:dyDescent="0.35">
      <c r="A107" s="195"/>
      <c r="B107" s="195"/>
      <c r="C107" s="195"/>
      <c r="D107" s="195"/>
      <c r="E107" s="195"/>
      <c r="F107" s="195"/>
      <c r="G107" s="195"/>
    </row>
    <row r="108" spans="1:8" ht="14.6" thickBot="1" x14ac:dyDescent="0.4">
      <c r="A108" s="195"/>
      <c r="B108" s="195"/>
      <c r="C108" s="195"/>
      <c r="D108" s="195"/>
      <c r="E108" s="195"/>
      <c r="F108" s="195"/>
      <c r="G108" s="195"/>
    </row>
    <row r="109" spans="1:8" ht="14.25" customHeight="1" x14ac:dyDescent="0.35">
      <c r="A109" s="223" t="str">
        <f ca="1">Translations!$A$60</f>
        <v xml:space="preserve">Tabla de brecha programática para el VIH/SIDA - Preservativos </v>
      </c>
      <c r="B109" s="224"/>
      <c r="C109" s="225"/>
      <c r="D109" s="225"/>
      <c r="E109" s="225"/>
      <c r="F109" s="225"/>
      <c r="G109" s="192"/>
    </row>
    <row r="110" spans="1:8" ht="20.25" customHeight="1" x14ac:dyDescent="0.35">
      <c r="A110" s="114" t="str">
        <f ca="1">Translations!$A$15</f>
        <v>Módulo prioritario</v>
      </c>
      <c r="B110" s="353" t="str">
        <f ca="1">Translations!$A$87</f>
        <v>Programas de prevención destinados para poblaciones clave</v>
      </c>
      <c r="C110" s="354"/>
      <c r="D110" s="354"/>
      <c r="E110" s="354"/>
      <c r="F110" s="354"/>
      <c r="G110" s="355"/>
    </row>
    <row r="111" spans="1:8" ht="40.5" customHeight="1" x14ac:dyDescent="0.35">
      <c r="A111" s="114" t="str">
        <f ca="1">Translations!$A$16</f>
        <v>Indicador de cobertura seleccionado</v>
      </c>
      <c r="B111" s="310" t="str">
        <f ca="1">Translations!$A$88</f>
        <v>Número de preservativos y lubricantes distribuidos (masculinos y femeninos)</v>
      </c>
      <c r="C111" s="311"/>
      <c r="D111" s="311"/>
      <c r="E111" s="311"/>
      <c r="F111" s="311"/>
      <c r="G111" s="312"/>
    </row>
    <row r="112" spans="1:8" ht="22.5" customHeight="1" x14ac:dyDescent="0.35">
      <c r="A112" s="114" t="str">
        <f ca="1">Translations!$A$17</f>
        <v>Población meta</v>
      </c>
      <c r="B112" s="366" t="s">
        <v>1449</v>
      </c>
      <c r="C112" s="367"/>
      <c r="D112" s="367"/>
      <c r="E112" s="367"/>
      <c r="F112" s="367"/>
      <c r="G112" s="368"/>
    </row>
    <row r="113" spans="1:8" x14ac:dyDescent="0.35">
      <c r="A113" s="115" t="str">
        <f ca="1">Translations!$A$18</f>
        <v xml:space="preserve">Cobertura nacional actual </v>
      </c>
      <c r="B113" s="136"/>
      <c r="C113" s="136"/>
      <c r="D113" s="136"/>
      <c r="E113" s="136"/>
      <c r="F113" s="136"/>
      <c r="G113" s="137"/>
    </row>
    <row r="114" spans="1:8" ht="99.65" customHeight="1" x14ac:dyDescent="0.35">
      <c r="A114" s="118" t="str">
        <f ca="1">Translations!$A$19</f>
        <v>Inserte los últimos resultados</v>
      </c>
      <c r="B114" s="34">
        <v>2554686</v>
      </c>
      <c r="C114" s="119" t="str">
        <f ca="1">Translations!$A$20</f>
        <v>Año</v>
      </c>
      <c r="D114" s="204">
        <v>2017</v>
      </c>
      <c r="E114" s="120" t="str">
        <f ca="1">Translations!$A$21</f>
        <v>Fuente de datos</v>
      </c>
      <c r="F114" s="316" t="s">
        <v>1944</v>
      </c>
      <c r="G114" s="317"/>
    </row>
    <row r="115" spans="1:8" ht="27.75" customHeight="1" thickBot="1" x14ac:dyDescent="0.4">
      <c r="A115" s="205" t="str">
        <f ca="1">Translations!$A$22</f>
        <v>Comentarios</v>
      </c>
      <c r="B115" s="318"/>
      <c r="C115" s="319"/>
      <c r="D115" s="319"/>
      <c r="E115" s="319"/>
      <c r="F115" s="319"/>
      <c r="G115" s="320"/>
    </row>
    <row r="116" spans="1:8" ht="14.6" thickBot="1" x14ac:dyDescent="0.4">
      <c r="A116" s="206"/>
      <c r="B116" s="207"/>
      <c r="C116" s="207"/>
      <c r="D116" s="207"/>
      <c r="E116" s="207"/>
      <c r="F116" s="207"/>
      <c r="G116" s="178"/>
    </row>
    <row r="117" spans="1:8" ht="46.5" customHeight="1" x14ac:dyDescent="0.35">
      <c r="A117" s="321"/>
      <c r="B117" s="322"/>
      <c r="C117" s="208" t="str">
        <f ca="1">Translations!$A$23</f>
        <v>Año 1</v>
      </c>
      <c r="D117" s="208" t="str">
        <f ca="1">Translations!$A$24</f>
        <v>Año 2</v>
      </c>
      <c r="E117" s="208" t="str">
        <f ca="1">Translations!$A$25</f>
        <v>Año 3</v>
      </c>
      <c r="F117" s="208" t="str">
        <f ca="1">Translations!$A$41</f>
        <v>Año 4
(si procede)</v>
      </c>
      <c r="G117" s="325" t="str">
        <f ca="1">Translations!$A$27</f>
        <v>Comentarios /supuestos</v>
      </c>
    </row>
    <row r="118" spans="1:8" ht="28.5" customHeight="1" x14ac:dyDescent="0.35">
      <c r="A118" s="323"/>
      <c r="B118" s="324"/>
      <c r="C118" s="209">
        <v>2019</v>
      </c>
      <c r="D118" s="209">
        <v>2020</v>
      </c>
      <c r="E118" s="209">
        <v>2021</v>
      </c>
      <c r="F118" s="209" t="str">
        <f ca="1">Translations!$A$26</f>
        <v>Inserte el año</v>
      </c>
      <c r="G118" s="326"/>
    </row>
    <row r="119" spans="1:8" ht="15" customHeight="1" x14ac:dyDescent="0.35">
      <c r="A119" s="115" t="str">
        <f ca="1">Translations!$A$28</f>
        <v>Necesidades estimadas actuales del país</v>
      </c>
      <c r="B119" s="136"/>
      <c r="C119" s="136"/>
      <c r="D119" s="136"/>
      <c r="E119" s="136"/>
      <c r="F119" s="136"/>
      <c r="G119" s="137"/>
    </row>
    <row r="120" spans="1:8" ht="120.65" customHeight="1" x14ac:dyDescent="0.35">
      <c r="A120" s="126" t="str">
        <f ca="1">Translations!$A$29</f>
        <v>A. Total de población estimada con necesidades/en riesgo</v>
      </c>
      <c r="B120" s="138" t="s">
        <v>7</v>
      </c>
      <c r="C120" s="50">
        <v>27141</v>
      </c>
      <c r="D120" s="50">
        <v>27141</v>
      </c>
      <c r="E120" s="50">
        <v>27141</v>
      </c>
      <c r="F120" s="50"/>
      <c r="G120" s="35" t="s">
        <v>1949</v>
      </c>
      <c r="H120" s="139"/>
    </row>
    <row r="121" spans="1:8" ht="67.2" customHeight="1" x14ac:dyDescent="0.35">
      <c r="A121" s="140" t="str">
        <f ca="1">Translations!$A$64</f>
        <v>A1. Número total de preservativos masculinos necesarios</v>
      </c>
      <c r="B121" s="138" t="s">
        <v>7</v>
      </c>
      <c r="C121" s="50">
        <v>3908246</v>
      </c>
      <c r="D121" s="50">
        <v>3908246</v>
      </c>
      <c r="E121" s="50">
        <v>3908246</v>
      </c>
      <c r="F121" s="50"/>
      <c r="G121" s="35" t="s">
        <v>1950</v>
      </c>
    </row>
    <row r="122" spans="1:8" ht="41.25" customHeight="1" x14ac:dyDescent="0.35">
      <c r="A122" s="140" t="str">
        <f ca="1">Translations!$A$65</f>
        <v>A2. Número total de preservativos femeninos necesarios</v>
      </c>
      <c r="B122" s="138" t="s">
        <v>7</v>
      </c>
      <c r="C122" s="50"/>
      <c r="D122" s="50"/>
      <c r="E122" s="50"/>
      <c r="F122" s="50"/>
      <c r="G122" s="35"/>
    </row>
    <row r="123" spans="1:8" ht="71.400000000000006" customHeight="1" x14ac:dyDescent="0.35">
      <c r="A123" s="141" t="str">
        <f ca="1">Translations!$A$66</f>
        <v>B1. Metas del país - preservativos masculinos (según el Plan Estratégico Nacional)</v>
      </c>
      <c r="B123" s="138" t="s">
        <v>7</v>
      </c>
      <c r="C123" s="50">
        <v>5828371</v>
      </c>
      <c r="D123" s="50">
        <v>6152170</v>
      </c>
      <c r="E123" s="50">
        <v>6346449</v>
      </c>
      <c r="F123" s="50"/>
      <c r="G123" s="35" t="s">
        <v>1951</v>
      </c>
    </row>
    <row r="124" spans="1:8" ht="66.75" customHeight="1" x14ac:dyDescent="0.35">
      <c r="A124" s="141" t="str">
        <f ca="1">Translations!$A$67</f>
        <v>B2. Metas del país - preservativos femeninos (según el Plan Estratégico Nacional)</v>
      </c>
      <c r="B124" s="142" t="s">
        <v>7</v>
      </c>
      <c r="C124" s="36"/>
      <c r="D124" s="36"/>
      <c r="E124" s="36"/>
      <c r="F124" s="36"/>
      <c r="G124" s="35"/>
      <c r="H124" s="139"/>
    </row>
    <row r="125" spans="1:8" x14ac:dyDescent="0.35">
      <c r="A125" s="143" t="str">
        <f ca="1">Translations!$A$68</f>
        <v>Meta del país ya cubierta con recursos de financiamiento</v>
      </c>
      <c r="B125" s="136"/>
      <c r="C125" s="136"/>
      <c r="D125" s="136"/>
      <c r="E125" s="136"/>
      <c r="F125" s="136"/>
      <c r="G125" s="137"/>
    </row>
    <row r="126" spans="1:8" ht="40.5" customHeight="1" x14ac:dyDescent="0.35">
      <c r="A126" s="356" t="str">
        <f ca="1">Translations!$A$69</f>
        <v>C1. Meta del país que se va a financiar con recursos nacionales</v>
      </c>
      <c r="B126" s="138" t="s">
        <v>7</v>
      </c>
      <c r="C126" s="36">
        <v>178704</v>
      </c>
      <c r="D126" s="36">
        <v>319968</v>
      </c>
      <c r="E126" s="36">
        <v>319968</v>
      </c>
      <c r="F126" s="36"/>
      <c r="G126" s="242" t="s">
        <v>1943</v>
      </c>
      <c r="H126" s="139"/>
    </row>
    <row r="127" spans="1:8" ht="38.25" customHeight="1" x14ac:dyDescent="0.35">
      <c r="A127" s="357"/>
      <c r="B127" s="138" t="s">
        <v>15</v>
      </c>
      <c r="C127" s="37">
        <f>IF(C126=0,"",+C126/(C123+C124))</f>
        <v>3.0661054349491478E-2</v>
      </c>
      <c r="D127" s="37">
        <f>IF(D126=0,"",+D126/(D123+D124))</f>
        <v>5.200896594209848E-2</v>
      </c>
      <c r="E127" s="37">
        <f>IF(E126=0,"",+E126/(E123+E124))</f>
        <v>5.0416855157900113E-2</v>
      </c>
      <c r="F127" s="37" t="str">
        <f>IF(F126=0,"",+F126/(F123+F124))</f>
        <v/>
      </c>
      <c r="G127" s="194"/>
    </row>
    <row r="128" spans="1:8" ht="86.4" customHeight="1" x14ac:dyDescent="0.35">
      <c r="A128" s="356" t="str">
        <f ca="1">Translations!$A$70</f>
        <v xml:space="preserve">C2. Meta del país que se va a financiar con recursos externos </v>
      </c>
      <c r="B128" s="138" t="s">
        <v>7</v>
      </c>
      <c r="C128" s="159">
        <v>1281298</v>
      </c>
      <c r="D128" s="159">
        <v>1329134</v>
      </c>
      <c r="E128" s="159">
        <v>1329134</v>
      </c>
      <c r="F128" s="159"/>
      <c r="G128" s="175" t="s">
        <v>1952</v>
      </c>
    </row>
    <row r="129" spans="1:8" ht="32.25" customHeight="1" x14ac:dyDescent="0.35">
      <c r="A129" s="357"/>
      <c r="B129" s="138" t="s">
        <v>15</v>
      </c>
      <c r="C129" s="37">
        <f>IF(C128=0,"",+C128/(C123+C124))</f>
        <v>0.2198380988444284</v>
      </c>
      <c r="D129" s="37">
        <f>IF(D128=0,"",+D128/(D123+D124))</f>
        <v>0.21604311974474047</v>
      </c>
      <c r="E129" s="37">
        <f>IF(E128=0,"",+E128/(E123+E124))</f>
        <v>0.20942955659141041</v>
      </c>
      <c r="F129" s="37" t="str">
        <f>IF(F128=0,"",+F128/(F123+F124))</f>
        <v/>
      </c>
      <c r="G129" s="174"/>
    </row>
    <row r="130" spans="1:8" ht="32.25" customHeight="1" x14ac:dyDescent="0.35">
      <c r="A130" s="356" t="str">
        <f ca="1">Translations!$A$71</f>
        <v>C3. Meta total del país que se va a financiar (C1+C2)</v>
      </c>
      <c r="B130" s="138" t="s">
        <v>7</v>
      </c>
      <c r="C130" s="52">
        <f>+C126+C128</f>
        <v>1460002</v>
      </c>
      <c r="D130" s="52">
        <f>+D126+D128</f>
        <v>1649102</v>
      </c>
      <c r="E130" s="52">
        <f>+E126+E128</f>
        <v>1649102</v>
      </c>
      <c r="F130" s="52">
        <f>+F126+F128</f>
        <v>0</v>
      </c>
      <c r="G130" s="175"/>
    </row>
    <row r="131" spans="1:8" ht="29.25" customHeight="1" x14ac:dyDescent="0.35">
      <c r="A131" s="357"/>
      <c r="B131" s="138" t="s">
        <v>15</v>
      </c>
      <c r="C131" s="37">
        <f>IF(C130=0,"",+C130/(C123+C124))</f>
        <v>0.25049915319391985</v>
      </c>
      <c r="D131" s="37">
        <f>IF(D130=0,"",+D130/(D123+D124))</f>
        <v>0.26805208568683897</v>
      </c>
      <c r="E131" s="37">
        <f>IF(E130=0,"",+E130/(E123+E124))</f>
        <v>0.2598464117493105</v>
      </c>
      <c r="F131" s="37" t="str">
        <f>IF(F130=0,"",+F130/(F123+F124))</f>
        <v/>
      </c>
      <c r="G131" s="174"/>
    </row>
    <row r="132" spans="1:8" x14ac:dyDescent="0.35">
      <c r="A132" s="145" t="str">
        <f ca="1">Translations!$A$72</f>
        <v>Meta del país ya cubierta por tipo de preservativo</v>
      </c>
      <c r="B132" s="146"/>
      <c r="C132" s="146"/>
      <c r="D132" s="146"/>
      <c r="E132" s="146"/>
      <c r="F132" s="146"/>
      <c r="G132" s="153"/>
    </row>
    <row r="133" spans="1:8" ht="48.75" customHeight="1" x14ac:dyDescent="0.35">
      <c r="A133" s="356" t="str">
        <f ca="1">Translations!$A$73</f>
        <v xml:space="preserve">C4. Meta del país que se va a financiar (recursos nacionales+externos) - preservativos masculinos </v>
      </c>
      <c r="B133" s="147" t="s">
        <v>7</v>
      </c>
      <c r="C133" s="38">
        <v>1460002</v>
      </c>
      <c r="D133" s="38">
        <v>1649102</v>
      </c>
      <c r="E133" s="38">
        <v>1649102</v>
      </c>
      <c r="F133" s="38"/>
      <c r="G133" s="242" t="s">
        <v>1948</v>
      </c>
      <c r="H133" s="139"/>
    </row>
    <row r="134" spans="1:8" ht="24.75" customHeight="1" x14ac:dyDescent="0.35">
      <c r="A134" s="357"/>
      <c r="B134" s="138" t="s">
        <v>15</v>
      </c>
      <c r="C134" s="37">
        <f>IF(C133=0,"",+C133/C123)</f>
        <v>0.25049915319391985</v>
      </c>
      <c r="D134" s="37">
        <f>IF(D133=0,"",+D133/D123)</f>
        <v>0.26805208568683897</v>
      </c>
      <c r="E134" s="37">
        <f>IF(E133=0,"",+E133/E123)</f>
        <v>0.2598464117493105</v>
      </c>
      <c r="F134" s="37" t="str">
        <f>IF(F133=0,"",+F133/F123)</f>
        <v/>
      </c>
      <c r="G134" s="194"/>
    </row>
    <row r="135" spans="1:8" ht="34.5" customHeight="1" x14ac:dyDescent="0.35">
      <c r="A135" s="356" t="str">
        <f ca="1">Translations!$A$74</f>
        <v>C5. Meta del país que se va a financiar (recursos nacionales+externos) - preservativos femeninos</v>
      </c>
      <c r="B135" s="138" t="s">
        <v>7</v>
      </c>
      <c r="C135" s="159">
        <v>0</v>
      </c>
      <c r="D135" s="159">
        <v>0</v>
      </c>
      <c r="E135" s="159">
        <v>0</v>
      </c>
      <c r="F135" s="159"/>
      <c r="G135" s="175"/>
    </row>
    <row r="136" spans="1:8" ht="29.25" customHeight="1" x14ac:dyDescent="0.35">
      <c r="A136" s="357"/>
      <c r="B136" s="138" t="s">
        <v>15</v>
      </c>
      <c r="C136" s="37" t="str">
        <f>IF(C135=0,"",+C135/C124)</f>
        <v/>
      </c>
      <c r="D136" s="37" t="str">
        <f>IF(D135=0,"",+D135/D124)</f>
        <v/>
      </c>
      <c r="E136" s="37" t="str">
        <f>IF(E135=0,"",+E135/E124)</f>
        <v/>
      </c>
      <c r="F136" s="37" t="str">
        <f>IF(F135=0,"",+F135/F124)</f>
        <v/>
      </c>
      <c r="G136" s="174"/>
    </row>
    <row r="137" spans="1:8" ht="32.25" customHeight="1" x14ac:dyDescent="0.35">
      <c r="A137" s="356" t="str">
        <f ca="1">Translations!$A$75</f>
        <v>C6. Meta total del país que se va a financiar (hombres+mujeres) (C4+C5)</v>
      </c>
      <c r="B137" s="138" t="s">
        <v>7</v>
      </c>
      <c r="C137" s="52">
        <f>C133+C135</f>
        <v>1460002</v>
      </c>
      <c r="D137" s="52">
        <f>D133+D135</f>
        <v>1649102</v>
      </c>
      <c r="E137" s="52">
        <f>E133+E135</f>
        <v>1649102</v>
      </c>
      <c r="F137" s="52">
        <f>F133+F135</f>
        <v>0</v>
      </c>
      <c r="G137" s="175"/>
    </row>
    <row r="138" spans="1:8" ht="33" customHeight="1" x14ac:dyDescent="0.35">
      <c r="A138" s="357"/>
      <c r="B138" s="138" t="s">
        <v>15</v>
      </c>
      <c r="C138" s="37">
        <f>IF(C137=0,"",+C137/(C123+C124))</f>
        <v>0.25049915319391985</v>
      </c>
      <c r="D138" s="37">
        <f>IF(D137=0,"",+D137/(D123+D124))</f>
        <v>0.26805208568683897</v>
      </c>
      <c r="E138" s="37">
        <f>IF(E137=0,"",+E137/(E123+E124))</f>
        <v>0.2598464117493105</v>
      </c>
      <c r="F138" s="37" t="str">
        <f>IF(F137=0,"",+F137/(F123+F124))</f>
        <v/>
      </c>
      <c r="G138" s="174"/>
    </row>
    <row r="139" spans="1:8" x14ac:dyDescent="0.35">
      <c r="A139" s="115" t="str">
        <f ca="1">Translations!$A$76</f>
        <v>Brecha programática</v>
      </c>
      <c r="B139" s="146"/>
      <c r="C139" s="146"/>
      <c r="D139" s="146"/>
      <c r="E139" s="146"/>
      <c r="F139" s="146"/>
      <c r="G139" s="153"/>
    </row>
    <row r="140" spans="1:8" ht="43.5" customHeight="1" x14ac:dyDescent="0.35">
      <c r="A140" s="358" t="str">
        <f ca="1">Translations!$A$77</f>
        <v xml:space="preserve">D1. Déficit anual previsto para cubrir la necesidad - preservativos masculinos: B1 - C4 </v>
      </c>
      <c r="B140" s="138" t="s">
        <v>7</v>
      </c>
      <c r="C140" s="39">
        <f>+C123-C133</f>
        <v>4368369</v>
      </c>
      <c r="D140" s="39">
        <f>+D123-D133</f>
        <v>4503068</v>
      </c>
      <c r="E140" s="39">
        <f>+E123-E133</f>
        <v>4697347</v>
      </c>
      <c r="F140" s="39">
        <f>+F123-F133</f>
        <v>0</v>
      </c>
      <c r="G140" s="338"/>
    </row>
    <row r="141" spans="1:8" ht="38.25" customHeight="1" x14ac:dyDescent="0.35">
      <c r="A141" s="359"/>
      <c r="B141" s="138" t="s">
        <v>15</v>
      </c>
      <c r="C141" s="37">
        <f>IF(C140=0,"",+C140/C123)</f>
        <v>0.74950084680608009</v>
      </c>
      <c r="D141" s="37">
        <f>IF(D140=0,"",+D140/D123)</f>
        <v>0.73194791431316109</v>
      </c>
      <c r="E141" s="37">
        <f>IF(E140=0,"",+E140/E123)</f>
        <v>0.74015358825068944</v>
      </c>
      <c r="F141" s="37" t="str">
        <f>IF(F140=0,"",+F140/F123)</f>
        <v/>
      </c>
      <c r="G141" s="339"/>
    </row>
    <row r="142" spans="1:8" ht="39" customHeight="1" x14ac:dyDescent="0.35">
      <c r="A142" s="358" t="str">
        <f ca="1">Translations!$A$78</f>
        <v xml:space="preserve">D2. Déficit anual previsto para cubrir la necesidad - preservativos femeninos: B2 - C5 </v>
      </c>
      <c r="B142" s="138" t="s">
        <v>7</v>
      </c>
      <c r="C142" s="39">
        <f>+C124-C135</f>
        <v>0</v>
      </c>
      <c r="D142" s="39">
        <f>+D124-D135</f>
        <v>0</v>
      </c>
      <c r="E142" s="39">
        <f>+E124-E135</f>
        <v>0</v>
      </c>
      <c r="F142" s="39">
        <f>+F124-F135</f>
        <v>0</v>
      </c>
      <c r="G142" s="338"/>
    </row>
    <row r="143" spans="1:8" ht="26.25" customHeight="1" x14ac:dyDescent="0.35">
      <c r="A143" s="359"/>
      <c r="B143" s="138" t="s">
        <v>15</v>
      </c>
      <c r="C143" s="37" t="str">
        <f>IF(C142=0,"",+C142/C124)</f>
        <v/>
      </c>
      <c r="D143" s="37" t="str">
        <f>IF(D142=0,"",+D142/D124)</f>
        <v/>
      </c>
      <c r="E143" s="37" t="str">
        <f>IF(E142=0,"",+E142/E124)</f>
        <v/>
      </c>
      <c r="F143" s="37" t="str">
        <f>IF(F142=0,"",+F142/F124)</f>
        <v/>
      </c>
      <c r="G143" s="339"/>
    </row>
    <row r="144" spans="1:8" ht="15" customHeight="1" x14ac:dyDescent="0.35">
      <c r="A144" s="143" t="str">
        <f ca="1">Translations!$A$79</f>
        <v xml:space="preserve">Meta del país financiada con el monto asignado </v>
      </c>
      <c r="B144" s="148"/>
      <c r="C144" s="148"/>
      <c r="D144" s="148"/>
      <c r="E144" s="148"/>
      <c r="F144" s="148"/>
      <c r="G144" s="154"/>
    </row>
    <row r="145" spans="1:8" ht="42" customHeight="1" x14ac:dyDescent="0.35">
      <c r="A145" s="358" t="str">
        <f ca="1">Translations!$A$80</f>
        <v>E1. Metas que se van a financiar con el monto asignado - preservativos masculinos</v>
      </c>
      <c r="B145" s="142" t="s">
        <v>7</v>
      </c>
      <c r="C145" s="36">
        <v>101284</v>
      </c>
      <c r="D145" s="36">
        <v>105066</v>
      </c>
      <c r="E145" s="36">
        <v>105066</v>
      </c>
      <c r="F145" s="36"/>
      <c r="G145" s="338" t="s">
        <v>1958</v>
      </c>
    </row>
    <row r="146" spans="1:8" ht="28.5" customHeight="1" x14ac:dyDescent="0.35">
      <c r="A146" s="359"/>
      <c r="B146" s="142" t="s">
        <v>15</v>
      </c>
      <c r="C146" s="37">
        <f>IF(C145=0,"",+C145/C123)</f>
        <v>1.7377754436016513E-2</v>
      </c>
      <c r="D146" s="37">
        <f>IF(D145=0,"",+D145/D123)</f>
        <v>1.7077876586635284E-2</v>
      </c>
      <c r="E146" s="37">
        <f>IF(E145=0,"",+E145/E123)</f>
        <v>1.6555084583520643E-2</v>
      </c>
      <c r="F146" s="37" t="str">
        <f>IF(F145=0,"",+F145/F123)</f>
        <v/>
      </c>
      <c r="G146" s="339"/>
    </row>
    <row r="147" spans="1:8" ht="38.25" customHeight="1" x14ac:dyDescent="0.35">
      <c r="A147" s="358" t="str">
        <f ca="1">Translations!$A$81</f>
        <v>E2. Metas que se van a financiar con el monto asignado - preservativos femeninos</v>
      </c>
      <c r="B147" s="142" t="s">
        <v>7</v>
      </c>
      <c r="C147" s="36">
        <v>0</v>
      </c>
      <c r="D147" s="36">
        <v>0</v>
      </c>
      <c r="E147" s="36">
        <v>0</v>
      </c>
      <c r="F147" s="36"/>
      <c r="G147" s="338"/>
    </row>
    <row r="148" spans="1:8" ht="28.5" customHeight="1" x14ac:dyDescent="0.35">
      <c r="A148" s="359"/>
      <c r="B148" s="142" t="s">
        <v>15</v>
      </c>
      <c r="C148" s="37" t="str">
        <f>IF(C147=0,"",+C147/C124)</f>
        <v/>
      </c>
      <c r="D148" s="37" t="str">
        <f>IF(D147=0,"",+D147/D124)</f>
        <v/>
      </c>
      <c r="E148" s="37" t="str">
        <f>IF(E147=0,"",+E147/E124)</f>
        <v/>
      </c>
      <c r="F148" s="37" t="str">
        <f>IF(F147=0,"",+F147/F124)</f>
        <v/>
      </c>
      <c r="G148" s="339"/>
    </row>
    <row r="149" spans="1:8" ht="36" customHeight="1" x14ac:dyDescent="0.35">
      <c r="A149" s="363" t="str">
        <f ca="1">Translations!$A$82</f>
        <v>F1. Cobertura realizada con el monto asignado y otros recursos - preservativos masculinos:
 E1 + C4</v>
      </c>
      <c r="B149" s="149" t="s">
        <v>7</v>
      </c>
      <c r="C149" s="40">
        <f>+C145+C133</f>
        <v>1561286</v>
      </c>
      <c r="D149" s="40">
        <f>+D145+D133</f>
        <v>1754168</v>
      </c>
      <c r="E149" s="40">
        <f>+E145+E133</f>
        <v>1754168</v>
      </c>
      <c r="F149" s="40">
        <f>+F145+F133</f>
        <v>0</v>
      </c>
      <c r="G149" s="364"/>
      <c r="H149" s="139"/>
    </row>
    <row r="150" spans="1:8" ht="42" customHeight="1" x14ac:dyDescent="0.35">
      <c r="A150" s="357"/>
      <c r="B150" s="150" t="s">
        <v>15</v>
      </c>
      <c r="C150" s="37">
        <f>IF(C149=0,"",+C149/C123)</f>
        <v>0.26787690762993638</v>
      </c>
      <c r="D150" s="37">
        <f>IF(D149=0,"",+D149/D123)</f>
        <v>0.28512996227347426</v>
      </c>
      <c r="E150" s="37">
        <f>IF(E149=0,"",+E149/E123)</f>
        <v>0.27640149633283118</v>
      </c>
      <c r="F150" s="37" t="str">
        <f>IF(F149=0,"",+F149/F123)</f>
        <v/>
      </c>
      <c r="G150" s="339"/>
    </row>
    <row r="151" spans="1:8" ht="32.25" customHeight="1" x14ac:dyDescent="0.35">
      <c r="A151" s="356" t="str">
        <f ca="1">Translations!$A$83</f>
        <v>F2. Cobertura realizada con el monto asignado y otros recursos - preservativos femeninos:
 E2 + C5</v>
      </c>
      <c r="B151" s="150" t="s">
        <v>7</v>
      </c>
      <c r="C151" s="39">
        <f>+C147+C135</f>
        <v>0</v>
      </c>
      <c r="D151" s="39">
        <f>+D147+D135</f>
        <v>0</v>
      </c>
      <c r="E151" s="39">
        <f>+E147+E135</f>
        <v>0</v>
      </c>
      <c r="F151" s="39">
        <f>+F147+F135</f>
        <v>0</v>
      </c>
      <c r="G151" s="175"/>
    </row>
    <row r="152" spans="1:8" ht="43.5" customHeight="1" x14ac:dyDescent="0.35">
      <c r="A152" s="357"/>
      <c r="B152" s="150" t="s">
        <v>15</v>
      </c>
      <c r="C152" s="37" t="str">
        <f>IF(C151=0,"",+C151/C124)</f>
        <v/>
      </c>
      <c r="D152" s="37" t="str">
        <f>IF(D151=0,"",+D151/D124)</f>
        <v/>
      </c>
      <c r="E152" s="37" t="str">
        <f>IF(E151=0,"",+E151/E124)</f>
        <v/>
      </c>
      <c r="F152" s="37" t="str">
        <f>IF(F151=0,"",+F151/F124)</f>
        <v/>
      </c>
      <c r="G152" s="174"/>
    </row>
    <row r="153" spans="1:8" ht="29.25" customHeight="1" x14ac:dyDescent="0.35">
      <c r="A153" s="365" t="str">
        <f ca="1">Translations!$A$84</f>
        <v>G1. Déficit restante - preservativos masculinos: B1 - F1</v>
      </c>
      <c r="B153" s="149" t="s">
        <v>7</v>
      </c>
      <c r="C153" s="151">
        <f>C123-C149</f>
        <v>4267085</v>
      </c>
      <c r="D153" s="151">
        <f>D123-D149</f>
        <v>4398002</v>
      </c>
      <c r="E153" s="151">
        <f>E123-E149</f>
        <v>4592281</v>
      </c>
      <c r="F153" s="151">
        <f>F123-F149</f>
        <v>0</v>
      </c>
      <c r="G153" s="364"/>
    </row>
    <row r="154" spans="1:8" ht="29.25" customHeight="1" x14ac:dyDescent="0.35">
      <c r="A154" s="306"/>
      <c r="B154" s="150" t="s">
        <v>15</v>
      </c>
      <c r="C154" s="37">
        <f>IF(C153=0,"",+C153/C123)</f>
        <v>0.73212309237006357</v>
      </c>
      <c r="D154" s="37">
        <f>IF(D153=0,"",+D153/D123)</f>
        <v>0.7148700377265258</v>
      </c>
      <c r="E154" s="37">
        <f>IF(E153=0,"",+E153/E123)</f>
        <v>0.72359850366716882</v>
      </c>
      <c r="F154" s="37" t="str">
        <f>IF(F153=0,"",+F153/F123)</f>
        <v/>
      </c>
      <c r="G154" s="339"/>
    </row>
    <row r="155" spans="1:8" ht="29.25" customHeight="1" x14ac:dyDescent="0.35">
      <c r="A155" s="302" t="str">
        <f ca="1">Translations!$A$85</f>
        <v>G2. Déficit restante - preservativos femeninos: B2 - F2</v>
      </c>
      <c r="B155" s="150" t="s">
        <v>7</v>
      </c>
      <c r="C155" s="152">
        <f>C124-C151</f>
        <v>0</v>
      </c>
      <c r="D155" s="152">
        <f>D124-D151</f>
        <v>0</v>
      </c>
      <c r="E155" s="152">
        <f>E124-E151</f>
        <v>0</v>
      </c>
      <c r="F155" s="152">
        <f>F124-F151</f>
        <v>0</v>
      </c>
      <c r="G155" s="41"/>
    </row>
    <row r="156" spans="1:8" ht="29.25" customHeight="1" x14ac:dyDescent="0.35">
      <c r="A156" s="306"/>
      <c r="B156" s="150" t="s">
        <v>15</v>
      </c>
      <c r="C156" s="37" t="str">
        <f>IF(C155=0,"",+C155/C124)</f>
        <v/>
      </c>
      <c r="D156" s="37" t="str">
        <f>IF(D155=0,"",+D155/D124)</f>
        <v/>
      </c>
      <c r="E156" s="37" t="str">
        <f>IF(E155=0,"",+E155/E124)</f>
        <v/>
      </c>
      <c r="F156" s="37" t="str">
        <f>IF(F155=0,"",+F155/F124)</f>
        <v/>
      </c>
      <c r="G156" s="41"/>
    </row>
    <row r="157" spans="1:8" ht="15" customHeight="1" thickBot="1" x14ac:dyDescent="0.4">
      <c r="A157" s="360" t="str">
        <f ca="1">Translations!$A$86</f>
        <v xml:space="preserve">Todos los "%" de las metas de las filas C a G están basados en la meta numérica de las filas B1 y B2 </v>
      </c>
      <c r="B157" s="361"/>
      <c r="C157" s="361"/>
      <c r="D157" s="361"/>
      <c r="E157" s="361"/>
      <c r="F157" s="361"/>
      <c r="G157" s="362"/>
    </row>
    <row r="158" spans="1:8" x14ac:dyDescent="0.35">
      <c r="A158" s="195"/>
      <c r="B158" s="195"/>
      <c r="C158" s="195"/>
      <c r="D158" s="195"/>
      <c r="E158" s="195"/>
      <c r="F158" s="195"/>
      <c r="G158" s="195"/>
    </row>
    <row r="159" spans="1:8" ht="14.6" thickBot="1" x14ac:dyDescent="0.4">
      <c r="A159" s="195"/>
      <c r="B159" s="195"/>
      <c r="C159" s="195"/>
      <c r="D159" s="195"/>
      <c r="E159" s="195"/>
      <c r="F159" s="195"/>
      <c r="G159" s="195"/>
    </row>
    <row r="160" spans="1:8" ht="14.25" customHeight="1" x14ac:dyDescent="0.35">
      <c r="A160" s="223" t="str">
        <f ca="1">Translations!$A$60</f>
        <v xml:space="preserve">Tabla de brecha programática para el VIH/SIDA - Preservativos </v>
      </c>
      <c r="B160" s="224"/>
      <c r="C160" s="225"/>
      <c r="D160" s="225"/>
      <c r="E160" s="225"/>
      <c r="F160" s="225"/>
      <c r="G160" s="192"/>
    </row>
    <row r="161" spans="1:8" ht="20.25" customHeight="1" x14ac:dyDescent="0.35">
      <c r="A161" s="114" t="str">
        <f ca="1">Translations!$A$15</f>
        <v>Módulo prioritario</v>
      </c>
      <c r="B161" s="353" t="str">
        <f ca="1">Translations!$A$87</f>
        <v>Programas de prevención destinados para poblaciones clave</v>
      </c>
      <c r="C161" s="354"/>
      <c r="D161" s="354"/>
      <c r="E161" s="354"/>
      <c r="F161" s="354"/>
      <c r="G161" s="355"/>
    </row>
    <row r="162" spans="1:8" ht="36" customHeight="1" x14ac:dyDescent="0.35">
      <c r="A162" s="114" t="str">
        <f ca="1">Translations!$A$16</f>
        <v>Indicador de cobertura seleccionado</v>
      </c>
      <c r="B162" s="310" t="str">
        <f ca="1">Translations!$A$88</f>
        <v>Número de preservativos y lubricantes distribuidos (masculinos y femeninos)</v>
      </c>
      <c r="C162" s="311"/>
      <c r="D162" s="311"/>
      <c r="E162" s="311"/>
      <c r="F162" s="311"/>
      <c r="G162" s="312"/>
    </row>
    <row r="163" spans="1:8" ht="22.5" customHeight="1" x14ac:dyDescent="0.35">
      <c r="A163" s="114" t="str">
        <f ca="1">Translations!$A$17</f>
        <v>Población meta</v>
      </c>
      <c r="B163" s="366" t="s">
        <v>1450</v>
      </c>
      <c r="C163" s="367"/>
      <c r="D163" s="367"/>
      <c r="E163" s="367"/>
      <c r="F163" s="367"/>
      <c r="G163" s="368"/>
    </row>
    <row r="164" spans="1:8" x14ac:dyDescent="0.35">
      <c r="A164" s="115" t="str">
        <f ca="1">Translations!$A$18</f>
        <v xml:space="preserve">Cobertura nacional actual </v>
      </c>
      <c r="B164" s="136"/>
      <c r="C164" s="136"/>
      <c r="D164" s="136"/>
      <c r="E164" s="136"/>
      <c r="F164" s="136"/>
      <c r="G164" s="137"/>
    </row>
    <row r="165" spans="1:8" ht="91.2" customHeight="1" x14ac:dyDescent="0.35">
      <c r="A165" s="118" t="str">
        <f ca="1">Translations!$A$19</f>
        <v>Inserte los últimos resultados</v>
      </c>
      <c r="B165" s="34">
        <v>234576</v>
      </c>
      <c r="C165" s="119" t="str">
        <f ca="1">Translations!$A$20</f>
        <v>Año</v>
      </c>
      <c r="D165" s="204">
        <v>2017</v>
      </c>
      <c r="E165" s="120" t="str">
        <f ca="1">Translations!$A$21</f>
        <v>Fuente de datos</v>
      </c>
      <c r="F165" s="316" t="s">
        <v>1944</v>
      </c>
      <c r="G165" s="317"/>
    </row>
    <row r="166" spans="1:8" ht="27.75" customHeight="1" thickBot="1" x14ac:dyDescent="0.4">
      <c r="A166" s="205" t="str">
        <f ca="1">Translations!$A$22</f>
        <v>Comentarios</v>
      </c>
      <c r="B166" s="318"/>
      <c r="C166" s="319"/>
      <c r="D166" s="319"/>
      <c r="E166" s="319"/>
      <c r="F166" s="319"/>
      <c r="G166" s="320"/>
    </row>
    <row r="167" spans="1:8" ht="14.6" thickBot="1" x14ac:dyDescent="0.4">
      <c r="A167" s="206"/>
      <c r="B167" s="207"/>
      <c r="C167" s="207"/>
      <c r="D167" s="207"/>
      <c r="E167" s="207"/>
      <c r="F167" s="207"/>
      <c r="G167" s="178"/>
    </row>
    <row r="168" spans="1:8" ht="50.25" customHeight="1" x14ac:dyDescent="0.35">
      <c r="A168" s="321"/>
      <c r="B168" s="322"/>
      <c r="C168" s="208" t="str">
        <f ca="1">Translations!$A$23</f>
        <v>Año 1</v>
      </c>
      <c r="D168" s="208" t="str">
        <f ca="1">Translations!$A$24</f>
        <v>Año 2</v>
      </c>
      <c r="E168" s="208" t="str">
        <f ca="1">Translations!$A$25</f>
        <v>Año 3</v>
      </c>
      <c r="F168" s="208" t="str">
        <f ca="1">Translations!$A$41</f>
        <v>Año 4
(si procede)</v>
      </c>
      <c r="G168" s="325" t="str">
        <f ca="1">Translations!$A$27</f>
        <v>Comentarios /supuestos</v>
      </c>
    </row>
    <row r="169" spans="1:8" ht="28.5" customHeight="1" x14ac:dyDescent="0.35">
      <c r="A169" s="323"/>
      <c r="B169" s="324"/>
      <c r="C169" s="209">
        <v>2019</v>
      </c>
      <c r="D169" s="209">
        <v>2020</v>
      </c>
      <c r="E169" s="209">
        <v>2021</v>
      </c>
      <c r="F169" s="209" t="str">
        <f ca="1">Translations!$A$26</f>
        <v>Inserte el año</v>
      </c>
      <c r="G169" s="326"/>
    </row>
    <row r="170" spans="1:8" ht="15" customHeight="1" x14ac:dyDescent="0.35">
      <c r="A170" s="115" t="str">
        <f ca="1">Translations!$A$28</f>
        <v>Necesidades estimadas actuales del país</v>
      </c>
      <c r="B170" s="136"/>
      <c r="C170" s="136"/>
      <c r="D170" s="136"/>
      <c r="E170" s="136"/>
      <c r="F170" s="136"/>
      <c r="G170" s="137"/>
    </row>
    <row r="171" spans="1:8" ht="46.5" customHeight="1" x14ac:dyDescent="0.35">
      <c r="A171" s="126" t="str">
        <f ca="1">Translations!$A$29</f>
        <v>A. Total de población estimada con necesidades/en riesgo</v>
      </c>
      <c r="B171" s="138" t="s">
        <v>7</v>
      </c>
      <c r="C171" s="50">
        <v>2011</v>
      </c>
      <c r="D171" s="50">
        <v>2011</v>
      </c>
      <c r="E171" s="50">
        <v>2011</v>
      </c>
      <c r="F171" s="50"/>
      <c r="G171" s="35" t="s">
        <v>1954</v>
      </c>
      <c r="H171" s="139"/>
    </row>
    <row r="172" spans="1:8" ht="49.85" customHeight="1" x14ac:dyDescent="0.35">
      <c r="A172" s="140" t="str">
        <f ca="1">Translations!$A$64</f>
        <v>A1. Número total de preservativos masculinos necesarios</v>
      </c>
      <c r="B172" s="138" t="s">
        <v>7</v>
      </c>
      <c r="C172" s="50">
        <v>289584</v>
      </c>
      <c r="D172" s="50">
        <v>289584</v>
      </c>
      <c r="E172" s="50">
        <v>289584</v>
      </c>
      <c r="F172" s="50"/>
      <c r="G172" s="35" t="s">
        <v>1955</v>
      </c>
    </row>
    <row r="173" spans="1:8" ht="46.5" customHeight="1" x14ac:dyDescent="0.35">
      <c r="A173" s="140" t="str">
        <f ca="1">Translations!$A$65</f>
        <v>A2. Número total de preservativos femeninos necesarios</v>
      </c>
      <c r="B173" s="138" t="s">
        <v>7</v>
      </c>
      <c r="C173" s="50"/>
      <c r="D173" s="50"/>
      <c r="E173" s="50"/>
      <c r="F173" s="50"/>
      <c r="G173" s="35"/>
    </row>
    <row r="174" spans="1:8" ht="61.5" customHeight="1" x14ac:dyDescent="0.35">
      <c r="A174" s="141" t="str">
        <f ca="1">Translations!$A$66</f>
        <v>B1. Metas del país - preservativos masculinos (según el Plan Estratégico Nacional)</v>
      </c>
      <c r="B174" s="138" t="s">
        <v>7</v>
      </c>
      <c r="C174" s="50">
        <v>231667</v>
      </c>
      <c r="D174" s="50">
        <v>246146</v>
      </c>
      <c r="E174" s="50">
        <v>246146</v>
      </c>
      <c r="F174" s="50"/>
      <c r="G174" s="35" t="s">
        <v>1960</v>
      </c>
    </row>
    <row r="175" spans="1:8" ht="66" customHeight="1" x14ac:dyDescent="0.35">
      <c r="A175" s="141" t="str">
        <f ca="1">Translations!$A$67</f>
        <v>B2. Metas del país - preservativos femeninos (según el Plan Estratégico Nacional)</v>
      </c>
      <c r="B175" s="142" t="s">
        <v>7</v>
      </c>
      <c r="C175" s="36"/>
      <c r="D175" s="36"/>
      <c r="E175" s="36"/>
      <c r="F175" s="36"/>
      <c r="G175" s="35"/>
      <c r="H175" s="139"/>
    </row>
    <row r="176" spans="1:8" x14ac:dyDescent="0.35">
      <c r="A176" s="143" t="str">
        <f ca="1">Translations!$A$68</f>
        <v>Meta del país ya cubierta con recursos de financiamiento</v>
      </c>
      <c r="B176" s="136"/>
      <c r="C176" s="136"/>
      <c r="D176" s="136"/>
      <c r="E176" s="136"/>
      <c r="F176" s="136"/>
      <c r="G176" s="137"/>
    </row>
    <row r="177" spans="1:8" ht="40.5" customHeight="1" x14ac:dyDescent="0.35">
      <c r="A177" s="356" t="str">
        <f ca="1">Translations!$A$69</f>
        <v>C1. Meta del país que se va a financiar con recursos nacionales</v>
      </c>
      <c r="B177" s="138" t="s">
        <v>7</v>
      </c>
      <c r="C177" s="36">
        <v>27792</v>
      </c>
      <c r="D177" s="36">
        <v>44064</v>
      </c>
      <c r="E177" s="36">
        <v>46800</v>
      </c>
      <c r="F177" s="36"/>
      <c r="G177" s="242" t="s">
        <v>1943</v>
      </c>
      <c r="H177" s="139"/>
    </row>
    <row r="178" spans="1:8" ht="38.25" customHeight="1" x14ac:dyDescent="0.35">
      <c r="A178" s="357"/>
      <c r="B178" s="138" t="s">
        <v>15</v>
      </c>
      <c r="C178" s="37">
        <f>IF(C177=0,"",+C177/(C174+C175))</f>
        <v>0.11996529501396401</v>
      </c>
      <c r="D178" s="37">
        <f>IF(D177=0,"",+D177/(D174+D175))</f>
        <v>0.17901570612563275</v>
      </c>
      <c r="E178" s="37">
        <f>IF(E177=0,"",+E177/(E174+E175))</f>
        <v>0.19013106042755112</v>
      </c>
      <c r="F178" s="37" t="str">
        <f>IF(F177=0,"",+F177/(F174+F175))</f>
        <v/>
      </c>
      <c r="G178" s="194"/>
    </row>
    <row r="179" spans="1:8" ht="84.9" x14ac:dyDescent="0.35">
      <c r="A179" s="356" t="str">
        <f ca="1">Translations!$A$70</f>
        <v xml:space="preserve">C2. Meta del país que se va a financiar con recursos externos </v>
      </c>
      <c r="B179" s="138" t="s">
        <v>7</v>
      </c>
      <c r="C179" s="159">
        <v>199267</v>
      </c>
      <c r="D179" s="159">
        <v>182794</v>
      </c>
      <c r="E179" s="159">
        <v>194357</v>
      </c>
      <c r="F179" s="159"/>
      <c r="G179" s="243" t="s">
        <v>1956</v>
      </c>
    </row>
    <row r="180" spans="1:8" ht="32.25" customHeight="1" x14ac:dyDescent="0.35">
      <c r="A180" s="357"/>
      <c r="B180" s="138" t="s">
        <v>15</v>
      </c>
      <c r="C180" s="37">
        <f>IF(C179=0,"",+C179/(C174+C175))</f>
        <v>0.86014408612361704</v>
      </c>
      <c r="D180" s="37">
        <f>IF(D179=0,"",+D179/(D174+D175))</f>
        <v>0.74262429614943981</v>
      </c>
      <c r="E180" s="37">
        <f>IF(E179=0,"",+E179/(E174+E175))</f>
        <v>0.78960048101533231</v>
      </c>
      <c r="F180" s="37" t="str">
        <f>IF(F179=0,"",+F179/(F174+F175))</f>
        <v/>
      </c>
      <c r="G180" s="174"/>
    </row>
    <row r="181" spans="1:8" ht="32.25" customHeight="1" x14ac:dyDescent="0.35">
      <c r="A181" s="356" t="str">
        <f ca="1">Translations!$A$71</f>
        <v>C3. Meta total del país que se va a financiar (C1+C2)</v>
      </c>
      <c r="B181" s="138" t="s">
        <v>7</v>
      </c>
      <c r="C181" s="52">
        <f>+C177+C179</f>
        <v>227059</v>
      </c>
      <c r="D181" s="52">
        <f>+D177+D179</f>
        <v>226858</v>
      </c>
      <c r="E181" s="52">
        <f>+E177+E179</f>
        <v>241157</v>
      </c>
      <c r="F181" s="52">
        <f>+F177+F179</f>
        <v>0</v>
      </c>
      <c r="G181" s="175"/>
    </row>
    <row r="182" spans="1:8" ht="29.25" customHeight="1" x14ac:dyDescent="0.35">
      <c r="A182" s="357"/>
      <c r="B182" s="138" t="s">
        <v>15</v>
      </c>
      <c r="C182" s="37">
        <f>IF(C181=0,"",+C181/(C174+C175))</f>
        <v>0.98010938113758106</v>
      </c>
      <c r="D182" s="37">
        <f>IF(D181=0,"",+D181/(D174+D175))</f>
        <v>0.92164000227507248</v>
      </c>
      <c r="E182" s="37">
        <f>IF(E181=0,"",+E181/(E174+E175))</f>
        <v>0.97973154144288355</v>
      </c>
      <c r="F182" s="37" t="str">
        <f>IF(F181=0,"",+F181/(F174+F175))</f>
        <v/>
      </c>
      <c r="G182" s="174"/>
    </row>
    <row r="183" spans="1:8" x14ac:dyDescent="0.35">
      <c r="A183" s="145" t="str">
        <f ca="1">Translations!$A$72</f>
        <v>Meta del país ya cubierta por tipo de preservativo</v>
      </c>
      <c r="B183" s="146"/>
      <c r="C183" s="146"/>
      <c r="D183" s="146"/>
      <c r="E183" s="146"/>
      <c r="F183" s="146"/>
      <c r="G183" s="153"/>
    </row>
    <row r="184" spans="1:8" ht="48.75" customHeight="1" x14ac:dyDescent="0.35">
      <c r="A184" s="356" t="str">
        <f ca="1">Translations!$A$73</f>
        <v xml:space="preserve">C4. Meta del país que se va a financiar (recursos nacionales+externos) - preservativos masculinos </v>
      </c>
      <c r="B184" s="147" t="s">
        <v>7</v>
      </c>
      <c r="C184" s="38">
        <v>227059</v>
      </c>
      <c r="D184" s="38">
        <v>226858</v>
      </c>
      <c r="E184" s="38">
        <v>241157</v>
      </c>
      <c r="F184" s="38"/>
      <c r="G184" s="242" t="s">
        <v>1948</v>
      </c>
      <c r="H184" s="139"/>
    </row>
    <row r="185" spans="1:8" ht="24.75" customHeight="1" x14ac:dyDescent="0.35">
      <c r="A185" s="357"/>
      <c r="B185" s="138" t="s">
        <v>15</v>
      </c>
      <c r="C185" s="37">
        <f>IF(C184=0,"",+C184/C174)</f>
        <v>0.98010938113758106</v>
      </c>
      <c r="D185" s="37">
        <f>IF(D184=0,"",+D184/D174)</f>
        <v>0.92164000227507248</v>
      </c>
      <c r="E185" s="37">
        <f>IF(E184=0,"",+E184/E174)</f>
        <v>0.97973154144288355</v>
      </c>
      <c r="F185" s="37" t="str">
        <f>IF(F184=0,"",+F184/F174)</f>
        <v/>
      </c>
      <c r="G185" s="194"/>
    </row>
    <row r="186" spans="1:8" ht="34.5" customHeight="1" x14ac:dyDescent="0.35">
      <c r="A186" s="356" t="str">
        <f ca="1">Translations!$A$74</f>
        <v>C5. Meta del país que se va a financiar (recursos nacionales+externos) - preservativos femeninos</v>
      </c>
      <c r="B186" s="138" t="s">
        <v>7</v>
      </c>
      <c r="C186" s="159">
        <v>0</v>
      </c>
      <c r="D186" s="159">
        <v>0</v>
      </c>
      <c r="E186" s="159">
        <v>0</v>
      </c>
      <c r="F186" s="159"/>
      <c r="G186" s="175"/>
    </row>
    <row r="187" spans="1:8" ht="29.25" customHeight="1" x14ac:dyDescent="0.35">
      <c r="A187" s="357"/>
      <c r="B187" s="138" t="s">
        <v>15</v>
      </c>
      <c r="C187" s="37" t="str">
        <f>IF(C186=0,"",+C186/C175)</f>
        <v/>
      </c>
      <c r="D187" s="37" t="str">
        <f>IF(D186=0,"",+D186/D175)</f>
        <v/>
      </c>
      <c r="E187" s="37" t="str">
        <f>IF(E186=0,"",+E186/E175)</f>
        <v/>
      </c>
      <c r="F187" s="37" t="str">
        <f>IF(F186=0,"",+F186/F175)</f>
        <v/>
      </c>
      <c r="G187" s="174"/>
    </row>
    <row r="188" spans="1:8" ht="32.25" customHeight="1" x14ac:dyDescent="0.35">
      <c r="A188" s="356" t="str">
        <f ca="1">Translations!$A$75</f>
        <v>C6. Meta total del país que se va a financiar (hombres+mujeres) (C4+C5)</v>
      </c>
      <c r="B188" s="138" t="s">
        <v>7</v>
      </c>
      <c r="C188" s="52">
        <f>C184+C186</f>
        <v>227059</v>
      </c>
      <c r="D188" s="52">
        <f>D184+D186</f>
        <v>226858</v>
      </c>
      <c r="E188" s="52">
        <f>E184+E186</f>
        <v>241157</v>
      </c>
      <c r="F188" s="52">
        <f>F184+F186</f>
        <v>0</v>
      </c>
      <c r="G188" s="175"/>
    </row>
    <row r="189" spans="1:8" ht="33" customHeight="1" x14ac:dyDescent="0.35">
      <c r="A189" s="357"/>
      <c r="B189" s="138" t="s">
        <v>15</v>
      </c>
      <c r="C189" s="37">
        <f>IF(C188=0,"",+C188/(C174+C175))</f>
        <v>0.98010938113758106</v>
      </c>
      <c r="D189" s="37">
        <f>IF(D188=0,"",+D188/(D174+D175))</f>
        <v>0.92164000227507248</v>
      </c>
      <c r="E189" s="37">
        <f>IF(E188=0,"",+E188/(E174+E175))</f>
        <v>0.97973154144288355</v>
      </c>
      <c r="F189" s="37" t="str">
        <f>IF(F188=0,"",+F188/(F174+F175))</f>
        <v/>
      </c>
      <c r="G189" s="174"/>
    </row>
    <row r="190" spans="1:8" x14ac:dyDescent="0.35">
      <c r="A190" s="115" t="str">
        <f ca="1">Translations!$A$76</f>
        <v>Brecha programática</v>
      </c>
      <c r="B190" s="146"/>
      <c r="C190" s="146"/>
      <c r="D190" s="146"/>
      <c r="E190" s="146"/>
      <c r="F190" s="146"/>
      <c r="G190" s="153"/>
    </row>
    <row r="191" spans="1:8" ht="43.5" customHeight="1" x14ac:dyDescent="0.35">
      <c r="A191" s="358" t="str">
        <f ca="1">Translations!$A$77</f>
        <v xml:space="preserve">D1. Déficit anual previsto para cubrir la necesidad - preservativos masculinos: B1 - C4 </v>
      </c>
      <c r="B191" s="138" t="s">
        <v>7</v>
      </c>
      <c r="C191" s="39">
        <f>+C174-C184</f>
        <v>4608</v>
      </c>
      <c r="D191" s="39">
        <f>+D174-D184</f>
        <v>19288</v>
      </c>
      <c r="E191" s="39">
        <f>+E174-E184</f>
        <v>4989</v>
      </c>
      <c r="F191" s="39">
        <f>+F174-F184</f>
        <v>0</v>
      </c>
      <c r="G191" s="338"/>
    </row>
    <row r="192" spans="1:8" ht="38.25" customHeight="1" x14ac:dyDescent="0.35">
      <c r="A192" s="359"/>
      <c r="B192" s="138" t="s">
        <v>15</v>
      </c>
      <c r="C192" s="37">
        <f>IF(C191=0,"",+C191/C174)</f>
        <v>1.9890618862418902E-2</v>
      </c>
      <c r="D192" s="37">
        <f>IF(D191=0,"",+D191/D174)</f>
        <v>7.835999772492748E-2</v>
      </c>
      <c r="E192" s="37">
        <f>IF(E191=0,"",+E191/E174)</f>
        <v>2.0268458557116509E-2</v>
      </c>
      <c r="F192" s="37" t="str">
        <f>IF(F191=0,"",+F191/F174)</f>
        <v/>
      </c>
      <c r="G192" s="339"/>
    </row>
    <row r="193" spans="1:8" ht="39" customHeight="1" x14ac:dyDescent="0.35">
      <c r="A193" s="358" t="str">
        <f ca="1">Translations!$A$78</f>
        <v xml:space="preserve">D2. Déficit anual previsto para cubrir la necesidad - preservativos femeninos: B2 - C5 </v>
      </c>
      <c r="B193" s="138" t="s">
        <v>7</v>
      </c>
      <c r="C193" s="39">
        <f>+C175-C186</f>
        <v>0</v>
      </c>
      <c r="D193" s="39">
        <f>+D175-D186</f>
        <v>0</v>
      </c>
      <c r="E193" s="39">
        <f>+E175-E186</f>
        <v>0</v>
      </c>
      <c r="F193" s="39">
        <f>+F175-F186</f>
        <v>0</v>
      </c>
      <c r="G193" s="338"/>
    </row>
    <row r="194" spans="1:8" ht="26.25" customHeight="1" x14ac:dyDescent="0.35">
      <c r="A194" s="359"/>
      <c r="B194" s="138" t="s">
        <v>15</v>
      </c>
      <c r="C194" s="37" t="str">
        <f>IF(C193=0,"",+C193/C175)</f>
        <v/>
      </c>
      <c r="D194" s="37" t="str">
        <f>IF(D193=0,"",+D193/D175)</f>
        <v/>
      </c>
      <c r="E194" s="37" t="str">
        <f>IF(E193=0,"",+E193/E175)</f>
        <v/>
      </c>
      <c r="F194" s="37" t="str">
        <f>IF(F193=0,"",+F193/F175)</f>
        <v/>
      </c>
      <c r="G194" s="339"/>
    </row>
    <row r="195" spans="1:8" ht="15" customHeight="1" x14ac:dyDescent="0.35">
      <c r="A195" s="143" t="str">
        <f ca="1">Translations!$A$79</f>
        <v xml:space="preserve">Meta del país financiada con el monto asignado </v>
      </c>
      <c r="B195" s="148"/>
      <c r="C195" s="148"/>
      <c r="D195" s="148"/>
      <c r="E195" s="148"/>
      <c r="F195" s="148"/>
      <c r="G195" s="154"/>
    </row>
    <row r="196" spans="1:8" ht="42" customHeight="1" x14ac:dyDescent="0.35">
      <c r="A196" s="358" t="str">
        <f ca="1">Translations!$A$80</f>
        <v>E1. Metas que se van a financiar con el monto asignado - preservativos masculinos</v>
      </c>
      <c r="B196" s="142" t="s">
        <v>7</v>
      </c>
      <c r="C196" s="36">
        <v>16753</v>
      </c>
      <c r="D196" s="36">
        <v>14400</v>
      </c>
      <c r="E196" s="36">
        <v>15264</v>
      </c>
      <c r="F196" s="36"/>
      <c r="G196" s="338" t="s">
        <v>1957</v>
      </c>
    </row>
    <row r="197" spans="1:8" ht="28.5" customHeight="1" x14ac:dyDescent="0.35">
      <c r="A197" s="359"/>
      <c r="B197" s="142" t="s">
        <v>15</v>
      </c>
      <c r="C197" s="37">
        <f>IF(C196=0,"",+C196/C174)</f>
        <v>7.2315003863303792E-2</v>
      </c>
      <c r="D197" s="37">
        <f>IF(D196=0,"",+D196/D174)</f>
        <v>5.850186474693881E-2</v>
      </c>
      <c r="E197" s="37">
        <f>IF(E196=0,"",+E196/E174)</f>
        <v>6.2011976631755138E-2</v>
      </c>
      <c r="F197" s="37" t="str">
        <f>IF(F196=0,"",+F196/F174)</f>
        <v/>
      </c>
      <c r="G197" s="339"/>
    </row>
    <row r="198" spans="1:8" ht="38.25" customHeight="1" x14ac:dyDescent="0.35">
      <c r="A198" s="358" t="str">
        <f ca="1">Translations!$A$81</f>
        <v>E2. Metas que se van a financiar con el monto asignado - preservativos femeninos</v>
      </c>
      <c r="B198" s="142" t="s">
        <v>7</v>
      </c>
      <c r="C198" s="36">
        <v>0</v>
      </c>
      <c r="D198" s="36">
        <v>0</v>
      </c>
      <c r="E198" s="36">
        <v>0</v>
      </c>
      <c r="F198" s="36"/>
      <c r="G198" s="338"/>
    </row>
    <row r="199" spans="1:8" ht="28.5" customHeight="1" x14ac:dyDescent="0.35">
      <c r="A199" s="359"/>
      <c r="B199" s="142" t="s">
        <v>15</v>
      </c>
      <c r="C199" s="37" t="str">
        <f>IF(C198=0,"",+C198/C175)</f>
        <v/>
      </c>
      <c r="D199" s="37" t="str">
        <f>IF(D198=0,"",+D198/D175)</f>
        <v/>
      </c>
      <c r="E199" s="37" t="str">
        <f>IF(E198=0,"",+E198/E175)</f>
        <v/>
      </c>
      <c r="F199" s="37" t="str">
        <f>IF(F198=0,"",+F198/F175)</f>
        <v/>
      </c>
      <c r="G199" s="339"/>
    </row>
    <row r="200" spans="1:8" ht="36.75" customHeight="1" x14ac:dyDescent="0.35">
      <c r="A200" s="363" t="str">
        <f ca="1">Translations!$A$82</f>
        <v>F1. Cobertura realizada con el monto asignado y otros recursos - preservativos masculinos:
 E1 + C4</v>
      </c>
      <c r="B200" s="149" t="s">
        <v>7</v>
      </c>
      <c r="C200" s="40">
        <f>+C196+C184</f>
        <v>243812</v>
      </c>
      <c r="D200" s="40">
        <f>+D196+D184</f>
        <v>241258</v>
      </c>
      <c r="E200" s="40">
        <f>+E196+E184</f>
        <v>256421</v>
      </c>
      <c r="F200" s="40">
        <f>+F196+F184</f>
        <v>0</v>
      </c>
      <c r="G200" s="364"/>
      <c r="H200" s="139"/>
    </row>
    <row r="201" spans="1:8" ht="32.25" customHeight="1" x14ac:dyDescent="0.35">
      <c r="A201" s="357"/>
      <c r="B201" s="150" t="s">
        <v>15</v>
      </c>
      <c r="C201" s="37">
        <f>IF(C200=0,"",+C200/C174)</f>
        <v>1.052424385000885</v>
      </c>
      <c r="D201" s="37">
        <f>IF(D200=0,"",+D200/D174)</f>
        <v>0.98014186702201134</v>
      </c>
      <c r="E201" s="37">
        <f>IF(E200=0,"",+E200/E174)</f>
        <v>1.0417435180746386</v>
      </c>
      <c r="F201" s="37" t="str">
        <f>IF(F200=0,"",+F200/F174)</f>
        <v/>
      </c>
      <c r="G201" s="339"/>
    </row>
    <row r="202" spans="1:8" ht="38.25" customHeight="1" x14ac:dyDescent="0.35">
      <c r="A202" s="356" t="str">
        <f ca="1">Translations!$A$83</f>
        <v>F2. Cobertura realizada con el monto asignado y otros recursos - preservativos femeninos:
 E2 + C5</v>
      </c>
      <c r="B202" s="150" t="s">
        <v>7</v>
      </c>
      <c r="C202" s="39">
        <f>+C198+C186</f>
        <v>0</v>
      </c>
      <c r="D202" s="39">
        <f>+D198+D186</f>
        <v>0</v>
      </c>
      <c r="E202" s="39">
        <f>+E198+E186</f>
        <v>0</v>
      </c>
      <c r="F202" s="39">
        <f>+F198+F186</f>
        <v>0</v>
      </c>
      <c r="G202" s="175"/>
    </row>
    <row r="203" spans="1:8" ht="38.25" customHeight="1" x14ac:dyDescent="0.35">
      <c r="A203" s="357"/>
      <c r="B203" s="150" t="s">
        <v>15</v>
      </c>
      <c r="C203" s="37" t="str">
        <f>IF(C202=0,"",+C202/C175)</f>
        <v/>
      </c>
      <c r="D203" s="37" t="str">
        <f>IF(D202=0,"",+D202/D175)</f>
        <v/>
      </c>
      <c r="E203" s="37" t="str">
        <f>IF(E202=0,"",+E202/E175)</f>
        <v/>
      </c>
      <c r="F203" s="37" t="str">
        <f>IF(F202=0,"",+F202/F175)</f>
        <v/>
      </c>
      <c r="G203" s="174"/>
    </row>
    <row r="204" spans="1:8" ht="54.65" customHeight="1" x14ac:dyDescent="0.35">
      <c r="A204" s="365" t="str">
        <f ca="1">Translations!$A$84</f>
        <v>G1. Déficit restante - preservativos masculinos: B1 - F1</v>
      </c>
      <c r="B204" s="149" t="s">
        <v>7</v>
      </c>
      <c r="C204" s="151">
        <f>C174-C200</f>
        <v>-12145</v>
      </c>
      <c r="D204" s="151">
        <f>D174-D200</f>
        <v>4888</v>
      </c>
      <c r="E204" s="151">
        <f>E174-E200</f>
        <v>-10275</v>
      </c>
      <c r="F204" s="151">
        <f>F174-F200</f>
        <v>0</v>
      </c>
      <c r="G204" s="364" t="s">
        <v>1961</v>
      </c>
    </row>
    <row r="205" spans="1:8" ht="56.4" customHeight="1" x14ac:dyDescent="0.35">
      <c r="A205" s="306"/>
      <c r="B205" s="150" t="s">
        <v>15</v>
      </c>
      <c r="C205" s="37">
        <f>IF(C204=0,"",+C204/C174)</f>
        <v>-5.2424385000884893E-2</v>
      </c>
      <c r="D205" s="37">
        <f>IF(D204=0,"",+D204/D174)</f>
        <v>1.9858132977988673E-2</v>
      </c>
      <c r="E205" s="37">
        <f>IF(E204=0,"",+E204/E174)</f>
        <v>-4.1743518074638629E-2</v>
      </c>
      <c r="F205" s="37" t="str">
        <f>IF(F204=0,"",+F204/F174)</f>
        <v/>
      </c>
      <c r="G205" s="339"/>
    </row>
    <row r="206" spans="1:8" ht="29.25" customHeight="1" x14ac:dyDescent="0.35">
      <c r="A206" s="302" t="str">
        <f ca="1">Translations!$A$85</f>
        <v>G2. Déficit restante - preservativos femeninos: B2 - F2</v>
      </c>
      <c r="B206" s="150" t="s">
        <v>7</v>
      </c>
      <c r="C206" s="152">
        <f>C175-C202</f>
        <v>0</v>
      </c>
      <c r="D206" s="152">
        <f>D175-D202</f>
        <v>0</v>
      </c>
      <c r="E206" s="152">
        <f>E175-E202</f>
        <v>0</v>
      </c>
      <c r="F206" s="152">
        <f>F175-F202</f>
        <v>0</v>
      </c>
      <c r="G206" s="41"/>
    </row>
    <row r="207" spans="1:8" ht="29.25" customHeight="1" x14ac:dyDescent="0.35">
      <c r="A207" s="306"/>
      <c r="B207" s="150" t="s">
        <v>15</v>
      </c>
      <c r="C207" s="37" t="str">
        <f>IF(C206=0,"",+C206/C175)</f>
        <v/>
      </c>
      <c r="D207" s="37" t="str">
        <f>IF(D206=0,"",+D206/D175)</f>
        <v/>
      </c>
      <c r="E207" s="37" t="str">
        <f>IF(E206=0,"",+E206/E175)</f>
        <v/>
      </c>
      <c r="F207" s="37" t="str">
        <f>IF(F206=0,"",+F206/F175)</f>
        <v/>
      </c>
      <c r="G207" s="41"/>
    </row>
    <row r="208" spans="1:8" ht="15" customHeight="1" thickBot="1" x14ac:dyDescent="0.4">
      <c r="A208" s="360" t="str">
        <f ca="1">Translations!$A$86</f>
        <v xml:space="preserve">Todos los "%" de las metas de las filas C a G están basados en la meta numérica de las filas B1 y B2 </v>
      </c>
      <c r="B208" s="361"/>
      <c r="C208" s="361"/>
      <c r="D208" s="361"/>
      <c r="E208" s="361"/>
      <c r="F208" s="361"/>
      <c r="G208" s="362"/>
    </row>
    <row r="209" spans="1:8" x14ac:dyDescent="0.35">
      <c r="A209" s="195"/>
      <c r="B209" s="195"/>
      <c r="C209" s="195"/>
      <c r="D209" s="195"/>
      <c r="E209" s="195"/>
      <c r="F209" s="195"/>
      <c r="G209" s="195"/>
    </row>
    <row r="210" spans="1:8" ht="14.6" thickBot="1" x14ac:dyDescent="0.4">
      <c r="A210" s="195"/>
      <c r="B210" s="195"/>
      <c r="C210" s="195"/>
      <c r="D210" s="195"/>
      <c r="E210" s="195"/>
      <c r="F210" s="195"/>
      <c r="G210" s="195"/>
    </row>
    <row r="211" spans="1:8" ht="14.25" customHeight="1" x14ac:dyDescent="0.35">
      <c r="A211" s="223" t="str">
        <f ca="1">Translations!$A$60</f>
        <v xml:space="preserve">Tabla de brecha programática para el VIH/SIDA - Preservativos </v>
      </c>
      <c r="B211" s="224"/>
      <c r="C211" s="225"/>
      <c r="D211" s="225"/>
      <c r="E211" s="225"/>
      <c r="F211" s="225"/>
      <c r="G211" s="192"/>
    </row>
    <row r="212" spans="1:8" ht="20.25" customHeight="1" x14ac:dyDescent="0.35">
      <c r="A212" s="114" t="str">
        <f ca="1">Translations!$A$15</f>
        <v>Módulo prioritario</v>
      </c>
      <c r="B212" s="353" t="str">
        <f ca="1">Translations!$A$87</f>
        <v>Programas de prevención destinados para poblaciones clave</v>
      </c>
      <c r="C212" s="354"/>
      <c r="D212" s="354"/>
      <c r="E212" s="354"/>
      <c r="F212" s="354"/>
      <c r="G212" s="355"/>
    </row>
    <row r="213" spans="1:8" ht="22.5" customHeight="1" x14ac:dyDescent="0.35">
      <c r="A213" s="114" t="str">
        <f ca="1">Translations!$A$16</f>
        <v>Indicador de cobertura seleccionado</v>
      </c>
      <c r="B213" s="310" t="str">
        <f ca="1">Translations!$A$88</f>
        <v>Número de preservativos y lubricantes distribuidos (masculinos y femeninos)</v>
      </c>
      <c r="C213" s="311"/>
      <c r="D213" s="311"/>
      <c r="E213" s="311"/>
      <c r="F213" s="311"/>
      <c r="G213" s="312"/>
    </row>
    <row r="214" spans="1:8" ht="22.5" customHeight="1" x14ac:dyDescent="0.35">
      <c r="A214" s="114" t="str">
        <f ca="1">Translations!$A$17</f>
        <v>Población meta</v>
      </c>
      <c r="B214" s="366" t="s">
        <v>126</v>
      </c>
      <c r="C214" s="367"/>
      <c r="D214" s="367"/>
      <c r="E214" s="367"/>
      <c r="F214" s="367"/>
      <c r="G214" s="368"/>
    </row>
    <row r="215" spans="1:8" x14ac:dyDescent="0.35">
      <c r="A215" s="115" t="str">
        <f ca="1">Translations!$A$18</f>
        <v xml:space="preserve">Cobertura nacional actual </v>
      </c>
      <c r="B215" s="136"/>
      <c r="C215" s="136"/>
      <c r="D215" s="136"/>
      <c r="E215" s="136"/>
      <c r="F215" s="136"/>
      <c r="G215" s="137"/>
    </row>
    <row r="216" spans="1:8" ht="35.25" customHeight="1" x14ac:dyDescent="0.35">
      <c r="A216" s="118" t="str">
        <f ca="1">Translations!$A$19</f>
        <v>Inserte los últimos resultados</v>
      </c>
      <c r="B216" s="34"/>
      <c r="C216" s="119" t="str">
        <f ca="1">Translations!$A$20</f>
        <v>Año</v>
      </c>
      <c r="D216" s="204"/>
      <c r="E216" s="120" t="str">
        <f ca="1">Translations!$A$21</f>
        <v>Fuente de datos</v>
      </c>
      <c r="F216" s="316"/>
      <c r="G216" s="317"/>
    </row>
    <row r="217" spans="1:8" ht="27.75" customHeight="1" thickBot="1" x14ac:dyDescent="0.4">
      <c r="A217" s="205" t="str">
        <f ca="1">Translations!$A$22</f>
        <v>Comentarios</v>
      </c>
      <c r="B217" s="318"/>
      <c r="C217" s="319"/>
      <c r="D217" s="319"/>
      <c r="E217" s="319"/>
      <c r="F217" s="319"/>
      <c r="G217" s="320"/>
    </row>
    <row r="218" spans="1:8" ht="14.6" thickBot="1" x14ac:dyDescent="0.4">
      <c r="A218" s="206"/>
      <c r="B218" s="207"/>
      <c r="C218" s="207"/>
      <c r="D218" s="207"/>
      <c r="E218" s="207"/>
      <c r="F218" s="207"/>
      <c r="G218" s="178"/>
    </row>
    <row r="219" spans="1:8" ht="47.25" customHeight="1" x14ac:dyDescent="0.35">
      <c r="A219" s="321"/>
      <c r="B219" s="322"/>
      <c r="C219" s="208" t="str">
        <f ca="1">Translations!$A$23</f>
        <v>Año 1</v>
      </c>
      <c r="D219" s="208" t="str">
        <f ca="1">Translations!$A$24</f>
        <v>Año 2</v>
      </c>
      <c r="E219" s="208" t="str">
        <f ca="1">Translations!$A$25</f>
        <v>Año 3</v>
      </c>
      <c r="F219" s="208" t="str">
        <f ca="1">Translations!$A$41</f>
        <v>Año 4
(si procede)</v>
      </c>
      <c r="G219" s="325" t="str">
        <f ca="1">Translations!$A$27</f>
        <v>Comentarios /supuestos</v>
      </c>
    </row>
    <row r="220" spans="1:8" ht="28.5" customHeight="1" x14ac:dyDescent="0.35">
      <c r="A220" s="323"/>
      <c r="B220" s="324"/>
      <c r="C220" s="209" t="str">
        <f ca="1">Translations!$A$26</f>
        <v>Inserte el año</v>
      </c>
      <c r="D220" s="209" t="str">
        <f ca="1">Translations!$A$26</f>
        <v>Inserte el año</v>
      </c>
      <c r="E220" s="209" t="str">
        <f ca="1">Translations!$A$26</f>
        <v>Inserte el año</v>
      </c>
      <c r="F220" s="209" t="str">
        <f ca="1">Translations!$A$26</f>
        <v>Inserte el año</v>
      </c>
      <c r="G220" s="326"/>
    </row>
    <row r="221" spans="1:8" ht="15" customHeight="1" x14ac:dyDescent="0.35">
      <c r="A221" s="115" t="str">
        <f ca="1">Translations!$A$28</f>
        <v>Necesidades estimadas actuales del país</v>
      </c>
      <c r="B221" s="136"/>
      <c r="C221" s="136"/>
      <c r="D221" s="136"/>
      <c r="E221" s="136"/>
      <c r="F221" s="136"/>
      <c r="G221" s="137"/>
    </row>
    <row r="222" spans="1:8" ht="53.25" customHeight="1" x14ac:dyDescent="0.35">
      <c r="A222" s="126" t="str">
        <f ca="1">Translations!$A$29</f>
        <v>A. Total de población estimada con necesidades/en riesgo</v>
      </c>
      <c r="B222" s="138" t="s">
        <v>7</v>
      </c>
      <c r="C222" s="50"/>
      <c r="D222" s="50"/>
      <c r="E222" s="50"/>
      <c r="F222" s="50"/>
      <c r="G222" s="35"/>
      <c r="H222" s="139"/>
    </row>
    <row r="223" spans="1:8" ht="39.75" customHeight="1" x14ac:dyDescent="0.35">
      <c r="A223" s="140" t="str">
        <f ca="1">Translations!$A$64</f>
        <v>A1. Número total de preservativos masculinos necesarios</v>
      </c>
      <c r="B223" s="138" t="s">
        <v>7</v>
      </c>
      <c r="C223" s="50"/>
      <c r="D223" s="50"/>
      <c r="E223" s="50"/>
      <c r="F223" s="50"/>
      <c r="G223" s="35"/>
    </row>
    <row r="224" spans="1:8" ht="35.25" customHeight="1" x14ac:dyDescent="0.35">
      <c r="A224" s="140" t="str">
        <f ca="1">Translations!$A$65</f>
        <v>A2. Número total de preservativos femeninos necesarios</v>
      </c>
      <c r="B224" s="138" t="s">
        <v>7</v>
      </c>
      <c r="C224" s="50"/>
      <c r="D224" s="50"/>
      <c r="E224" s="50"/>
      <c r="F224" s="50"/>
      <c r="G224" s="35"/>
    </row>
    <row r="225" spans="1:8" ht="59.25" customHeight="1" x14ac:dyDescent="0.35">
      <c r="A225" s="141" t="str">
        <f ca="1">Translations!$A$66</f>
        <v>B1. Metas del país - preservativos masculinos (según el Plan Estratégico Nacional)</v>
      </c>
      <c r="B225" s="138" t="s">
        <v>7</v>
      </c>
      <c r="C225" s="50"/>
      <c r="D225" s="50"/>
      <c r="E225" s="50"/>
      <c r="F225" s="50"/>
      <c r="G225" s="35"/>
    </row>
    <row r="226" spans="1:8" ht="62.25" customHeight="1" x14ac:dyDescent="0.35">
      <c r="A226" s="141" t="str">
        <f ca="1">Translations!$A$67</f>
        <v>B2. Metas del país - preservativos femeninos (según el Plan Estratégico Nacional)</v>
      </c>
      <c r="B226" s="142" t="s">
        <v>7</v>
      </c>
      <c r="C226" s="36"/>
      <c r="D226" s="36"/>
      <c r="E226" s="36"/>
      <c r="F226" s="36"/>
      <c r="G226" s="35"/>
      <c r="H226" s="139"/>
    </row>
    <row r="227" spans="1:8" x14ac:dyDescent="0.35">
      <c r="A227" s="143" t="str">
        <f ca="1">Translations!$A$68</f>
        <v>Meta del país ya cubierta con recursos de financiamiento</v>
      </c>
      <c r="B227" s="136"/>
      <c r="C227" s="136"/>
      <c r="D227" s="136"/>
      <c r="E227" s="136"/>
      <c r="F227" s="136"/>
      <c r="G227" s="137"/>
    </row>
    <row r="228" spans="1:8" ht="40.5" customHeight="1" x14ac:dyDescent="0.35">
      <c r="A228" s="356" t="str">
        <f ca="1">Translations!$A$69</f>
        <v>C1. Meta del país que se va a financiar con recursos nacionales</v>
      </c>
      <c r="B228" s="138" t="s">
        <v>7</v>
      </c>
      <c r="C228" s="36"/>
      <c r="D228" s="36"/>
      <c r="E228" s="36"/>
      <c r="F228" s="36"/>
      <c r="G228" s="193"/>
      <c r="H228" s="139"/>
    </row>
    <row r="229" spans="1:8" ht="38.25" customHeight="1" x14ac:dyDescent="0.35">
      <c r="A229" s="357"/>
      <c r="B229" s="138" t="s">
        <v>15</v>
      </c>
      <c r="C229" s="37" t="str">
        <f>IF(C228=0,"",+C228/(C225+C226))</f>
        <v/>
      </c>
      <c r="D229" s="37" t="str">
        <f>IF(D228=0,"",+D228/(D225+D226))</f>
        <v/>
      </c>
      <c r="E229" s="37" t="str">
        <f>IF(E228=0,"",+E228/(E225+E226))</f>
        <v/>
      </c>
      <c r="F229" s="37" t="str">
        <f>IF(F228=0,"",+F228/(F225+F226))</f>
        <v/>
      </c>
      <c r="G229" s="194"/>
    </row>
    <row r="230" spans="1:8" ht="36.75" customHeight="1" x14ac:dyDescent="0.35">
      <c r="A230" s="356" t="str">
        <f ca="1">Translations!$A$70</f>
        <v xml:space="preserve">C2. Meta del país que se va a financiar con recursos externos </v>
      </c>
      <c r="B230" s="138" t="s">
        <v>7</v>
      </c>
      <c r="C230" s="159"/>
      <c r="D230" s="159"/>
      <c r="E230" s="159"/>
      <c r="F230" s="159"/>
      <c r="G230" s="175"/>
    </row>
    <row r="231" spans="1:8" ht="32.25" customHeight="1" x14ac:dyDescent="0.35">
      <c r="A231" s="357"/>
      <c r="B231" s="138" t="s">
        <v>15</v>
      </c>
      <c r="C231" s="37" t="str">
        <f>IF(C230=0,"",+C230/(C225+C226))</f>
        <v/>
      </c>
      <c r="D231" s="37" t="str">
        <f>IF(D230=0,"",+D230/(D225+D226))</f>
        <v/>
      </c>
      <c r="E231" s="37" t="str">
        <f>IF(E230=0,"",+E230/(E225+E226))</f>
        <v/>
      </c>
      <c r="F231" s="37" t="str">
        <f>IF(F230=0,"",+F230/(F225+F226))</f>
        <v/>
      </c>
      <c r="G231" s="174"/>
    </row>
    <row r="232" spans="1:8" ht="32.25" customHeight="1" x14ac:dyDescent="0.35">
      <c r="A232" s="356" t="str">
        <f ca="1">Translations!$A$71</f>
        <v>C3. Meta total del país que se va a financiar (C1+C2)</v>
      </c>
      <c r="B232" s="138" t="s">
        <v>7</v>
      </c>
      <c r="C232" s="52">
        <f>+C228+C230</f>
        <v>0</v>
      </c>
      <c r="D232" s="52">
        <f>+D228+D230</f>
        <v>0</v>
      </c>
      <c r="E232" s="52">
        <f>+E228+E230</f>
        <v>0</v>
      </c>
      <c r="F232" s="52">
        <f>+F228+F230</f>
        <v>0</v>
      </c>
      <c r="G232" s="175"/>
    </row>
    <row r="233" spans="1:8" ht="29.25" customHeight="1" x14ac:dyDescent="0.35">
      <c r="A233" s="357"/>
      <c r="B233" s="138" t="s">
        <v>15</v>
      </c>
      <c r="C233" s="37" t="str">
        <f>IF(C232=0,"",+C232/(C225+C226))</f>
        <v/>
      </c>
      <c r="D233" s="37" t="str">
        <f>IF(D232=0,"",+D232/(D225+D226))</f>
        <v/>
      </c>
      <c r="E233" s="37" t="str">
        <f>IF(E232=0,"",+E232/(E225+E226))</f>
        <v/>
      </c>
      <c r="F233" s="37" t="str">
        <f>IF(F232=0,"",+F232/(F225+F226))</f>
        <v/>
      </c>
      <c r="G233" s="174"/>
    </row>
    <row r="234" spans="1:8" x14ac:dyDescent="0.35">
      <c r="A234" s="145" t="str">
        <f ca="1">Translations!$A$72</f>
        <v>Meta del país ya cubierta por tipo de preservativo</v>
      </c>
      <c r="B234" s="146"/>
      <c r="C234" s="146"/>
      <c r="D234" s="146"/>
      <c r="E234" s="146"/>
      <c r="F234" s="146"/>
      <c r="G234" s="153"/>
    </row>
    <row r="235" spans="1:8" ht="48.75" customHeight="1" x14ac:dyDescent="0.35">
      <c r="A235" s="356" t="str">
        <f ca="1">Translations!$A$73</f>
        <v xml:space="preserve">C4. Meta del país que se va a financiar (recursos nacionales+externos) - preservativos masculinos </v>
      </c>
      <c r="B235" s="147" t="s">
        <v>7</v>
      </c>
      <c r="C235" s="38"/>
      <c r="D235" s="38"/>
      <c r="E235" s="38"/>
      <c r="F235" s="38"/>
      <c r="G235" s="193"/>
      <c r="H235" s="139"/>
    </row>
    <row r="236" spans="1:8" ht="24.75" customHeight="1" x14ac:dyDescent="0.35">
      <c r="A236" s="357"/>
      <c r="B236" s="138" t="s">
        <v>15</v>
      </c>
      <c r="C236" s="37" t="str">
        <f>IF(C235=0,"",+C235/C225)</f>
        <v/>
      </c>
      <c r="D236" s="37" t="str">
        <f>IF(D235=0,"",+D235/D225)</f>
        <v/>
      </c>
      <c r="E236" s="37" t="str">
        <f>IF(E235=0,"",+E235/E225)</f>
        <v/>
      </c>
      <c r="F236" s="37" t="str">
        <f>IF(F235=0,"",+F235/F225)</f>
        <v/>
      </c>
      <c r="G236" s="194"/>
    </row>
    <row r="237" spans="1:8" ht="34.5" customHeight="1" x14ac:dyDescent="0.35">
      <c r="A237" s="356" t="str">
        <f ca="1">Translations!$A$74</f>
        <v>C5. Meta del país que se va a financiar (recursos nacionales+externos) - preservativos femeninos</v>
      </c>
      <c r="B237" s="138" t="s">
        <v>7</v>
      </c>
      <c r="C237" s="159"/>
      <c r="D237" s="159"/>
      <c r="E237" s="159"/>
      <c r="F237" s="159"/>
      <c r="G237" s="175"/>
    </row>
    <row r="238" spans="1:8" ht="29.25" customHeight="1" x14ac:dyDescent="0.35">
      <c r="A238" s="357"/>
      <c r="B238" s="138" t="s">
        <v>15</v>
      </c>
      <c r="C238" s="37" t="str">
        <f>IF(C237=0,"",+C237/C226)</f>
        <v/>
      </c>
      <c r="D238" s="37" t="str">
        <f>IF(D237=0,"",+D237/D226)</f>
        <v/>
      </c>
      <c r="E238" s="37" t="str">
        <f>IF(E237=0,"",+E237/E226)</f>
        <v/>
      </c>
      <c r="F238" s="37" t="str">
        <f>IF(F237=0,"",+F237/F226)</f>
        <v/>
      </c>
      <c r="G238" s="174"/>
    </row>
    <row r="239" spans="1:8" ht="32.25" customHeight="1" x14ac:dyDescent="0.35">
      <c r="A239" s="356" t="str">
        <f ca="1">Translations!$A$75</f>
        <v>C6. Meta total del país que se va a financiar (hombres+mujeres) (C4+C5)</v>
      </c>
      <c r="B239" s="138" t="s">
        <v>7</v>
      </c>
      <c r="C239" s="52">
        <f>C235+C237</f>
        <v>0</v>
      </c>
      <c r="D239" s="52">
        <f>D235+D237</f>
        <v>0</v>
      </c>
      <c r="E239" s="52">
        <f>E235+E237</f>
        <v>0</v>
      </c>
      <c r="F239" s="52">
        <f>F235+F237</f>
        <v>0</v>
      </c>
      <c r="G239" s="175"/>
    </row>
    <row r="240" spans="1:8" ht="33" customHeight="1" x14ac:dyDescent="0.35">
      <c r="A240" s="357"/>
      <c r="B240" s="138" t="s">
        <v>15</v>
      </c>
      <c r="C240" s="37" t="str">
        <f>IF(C239=0,"",+C239/(C225+C226))</f>
        <v/>
      </c>
      <c r="D240" s="37" t="str">
        <f>IF(D239=0,"",+D239/(D225+D226))</f>
        <v/>
      </c>
      <c r="E240" s="37" t="str">
        <f>IF(E239=0,"",+E239/(E225+E226))</f>
        <v/>
      </c>
      <c r="F240" s="37" t="str">
        <f>IF(F239=0,"",+F239/(F225+F226))</f>
        <v/>
      </c>
      <c r="G240" s="174"/>
    </row>
    <row r="241" spans="1:8" x14ac:dyDescent="0.35">
      <c r="A241" s="115" t="str">
        <f ca="1">Translations!$A$76</f>
        <v>Brecha programática</v>
      </c>
      <c r="B241" s="146"/>
      <c r="C241" s="146"/>
      <c r="D241" s="146"/>
      <c r="E241" s="146"/>
      <c r="F241" s="146"/>
      <c r="G241" s="153"/>
    </row>
    <row r="242" spans="1:8" ht="43.5" customHeight="1" x14ac:dyDescent="0.35">
      <c r="A242" s="358" t="str">
        <f ca="1">Translations!$A$77</f>
        <v xml:space="preserve">D1. Déficit anual previsto para cubrir la necesidad - preservativos masculinos: B1 - C4 </v>
      </c>
      <c r="B242" s="138" t="s">
        <v>7</v>
      </c>
      <c r="C242" s="39">
        <f>+C225-C235</f>
        <v>0</v>
      </c>
      <c r="D242" s="39">
        <f>+D225-D235</f>
        <v>0</v>
      </c>
      <c r="E242" s="39">
        <f>+E225-E235</f>
        <v>0</v>
      </c>
      <c r="F242" s="39">
        <f>+F225-F235</f>
        <v>0</v>
      </c>
      <c r="G242" s="338"/>
    </row>
    <row r="243" spans="1:8" ht="38.25" customHeight="1" x14ac:dyDescent="0.35">
      <c r="A243" s="359"/>
      <c r="B243" s="138" t="s">
        <v>15</v>
      </c>
      <c r="C243" s="37" t="str">
        <f>IF(C242=0,"",+C242/C225)</f>
        <v/>
      </c>
      <c r="D243" s="37" t="str">
        <f>IF(D242=0,"",+D242/D225)</f>
        <v/>
      </c>
      <c r="E243" s="37" t="str">
        <f>IF(E242=0,"",+E242/E225)</f>
        <v/>
      </c>
      <c r="F243" s="37" t="str">
        <f>IF(F242=0,"",+F242/F225)</f>
        <v/>
      </c>
      <c r="G243" s="339"/>
    </row>
    <row r="244" spans="1:8" ht="39" customHeight="1" x14ac:dyDescent="0.35">
      <c r="A244" s="358" t="str">
        <f ca="1">Translations!$A$78</f>
        <v xml:space="preserve">D2. Déficit anual previsto para cubrir la necesidad - preservativos femeninos: B2 - C5 </v>
      </c>
      <c r="B244" s="138" t="s">
        <v>7</v>
      </c>
      <c r="C244" s="39">
        <f>+C226-C237</f>
        <v>0</v>
      </c>
      <c r="D244" s="39">
        <f>+D226-D237</f>
        <v>0</v>
      </c>
      <c r="E244" s="39">
        <f>+E226-E237</f>
        <v>0</v>
      </c>
      <c r="F244" s="39">
        <f>+F226-F237</f>
        <v>0</v>
      </c>
      <c r="G244" s="338"/>
    </row>
    <row r="245" spans="1:8" ht="26.25" customHeight="1" x14ac:dyDescent="0.35">
      <c r="A245" s="359"/>
      <c r="B245" s="138" t="s">
        <v>15</v>
      </c>
      <c r="C245" s="37" t="str">
        <f>IF(C244=0,"",+C244/C226)</f>
        <v/>
      </c>
      <c r="D245" s="37" t="str">
        <f>IF(D244=0,"",+D244/D226)</f>
        <v/>
      </c>
      <c r="E245" s="37" t="str">
        <f>IF(E244=0,"",+E244/E226)</f>
        <v/>
      </c>
      <c r="F245" s="37" t="str">
        <f>IF(F244=0,"",+F244/F226)</f>
        <v/>
      </c>
      <c r="G245" s="339"/>
    </row>
    <row r="246" spans="1:8" ht="15" customHeight="1" x14ac:dyDescent="0.35">
      <c r="A246" s="143" t="str">
        <f ca="1">Translations!$A$79</f>
        <v xml:space="preserve">Meta del país financiada con el monto asignado </v>
      </c>
      <c r="B246" s="148"/>
      <c r="C246" s="148"/>
      <c r="D246" s="148"/>
      <c r="E246" s="148"/>
      <c r="F246" s="148"/>
      <c r="G246" s="154"/>
    </row>
    <row r="247" spans="1:8" ht="42" customHeight="1" x14ac:dyDescent="0.35">
      <c r="A247" s="358" t="str">
        <f ca="1">Translations!$A$80</f>
        <v>E1. Metas que se van a financiar con el monto asignado - preservativos masculinos</v>
      </c>
      <c r="B247" s="142" t="s">
        <v>7</v>
      </c>
      <c r="C247" s="36"/>
      <c r="D247" s="36"/>
      <c r="E247" s="36"/>
      <c r="F247" s="36"/>
      <c r="G247" s="338"/>
    </row>
    <row r="248" spans="1:8" ht="28.5" customHeight="1" x14ac:dyDescent="0.35">
      <c r="A248" s="359"/>
      <c r="B248" s="142" t="s">
        <v>15</v>
      </c>
      <c r="C248" s="37" t="str">
        <f>IF(C247=0,"",+C247/C225)</f>
        <v/>
      </c>
      <c r="D248" s="37" t="str">
        <f>IF(D247=0,"",+D247/D225)</f>
        <v/>
      </c>
      <c r="E248" s="37" t="str">
        <f>IF(E247=0,"",+E247/E225)</f>
        <v/>
      </c>
      <c r="F248" s="37" t="str">
        <f>IF(F247=0,"",+F247/F225)</f>
        <v/>
      </c>
      <c r="G248" s="339"/>
    </row>
    <row r="249" spans="1:8" ht="38.25" customHeight="1" x14ac:dyDescent="0.35">
      <c r="A249" s="358" t="str">
        <f ca="1">Translations!$A$81</f>
        <v>E2. Metas que se van a financiar con el monto asignado - preservativos femeninos</v>
      </c>
      <c r="B249" s="142" t="s">
        <v>7</v>
      </c>
      <c r="C249" s="36"/>
      <c r="D249" s="36"/>
      <c r="E249" s="36"/>
      <c r="F249" s="36"/>
      <c r="G249" s="338"/>
    </row>
    <row r="250" spans="1:8" ht="28.5" customHeight="1" x14ac:dyDescent="0.35">
      <c r="A250" s="359"/>
      <c r="B250" s="142" t="s">
        <v>15</v>
      </c>
      <c r="C250" s="37" t="str">
        <f>IF(C249=0,"",+C249/C226)</f>
        <v/>
      </c>
      <c r="D250" s="37" t="str">
        <f>IF(D249=0,"",+D249/D226)</f>
        <v/>
      </c>
      <c r="E250" s="37" t="str">
        <f>IF(E249=0,"",+E249/E226)</f>
        <v/>
      </c>
      <c r="F250" s="37" t="str">
        <f>IF(F249=0,"",+F249/F226)</f>
        <v/>
      </c>
      <c r="G250" s="339"/>
    </row>
    <row r="251" spans="1:8" ht="41.25" customHeight="1" x14ac:dyDescent="0.35">
      <c r="A251" s="363" t="str">
        <f ca="1">Translations!$A$82</f>
        <v>F1. Cobertura realizada con el monto asignado y otros recursos - preservativos masculinos:
 E1 + C4</v>
      </c>
      <c r="B251" s="149" t="s">
        <v>7</v>
      </c>
      <c r="C251" s="40">
        <f>+C247+C235</f>
        <v>0</v>
      </c>
      <c r="D251" s="40">
        <f>+D247+D235</f>
        <v>0</v>
      </c>
      <c r="E251" s="40">
        <f>+E247+E235</f>
        <v>0</v>
      </c>
      <c r="F251" s="40">
        <f>+F247+F235</f>
        <v>0</v>
      </c>
      <c r="G251" s="364"/>
      <c r="H251" s="139"/>
    </row>
    <row r="252" spans="1:8" ht="37.5" customHeight="1" x14ac:dyDescent="0.35">
      <c r="A252" s="357"/>
      <c r="B252" s="150" t="s">
        <v>15</v>
      </c>
      <c r="C252" s="37" t="str">
        <f>IF(C251=0,"",+C251/C225)</f>
        <v/>
      </c>
      <c r="D252" s="37" t="str">
        <f>IF(D251=0,"",+D251/D225)</f>
        <v/>
      </c>
      <c r="E252" s="37" t="str">
        <f>IF(E251=0,"",+E251/E225)</f>
        <v/>
      </c>
      <c r="F252" s="37" t="str">
        <f>IF(F251=0,"",+F251/F225)</f>
        <v/>
      </c>
      <c r="G252" s="339"/>
    </row>
    <row r="253" spans="1:8" ht="37.5" customHeight="1" x14ac:dyDescent="0.35">
      <c r="A253" s="356" t="str">
        <f ca="1">Translations!$A$83</f>
        <v>F2. Cobertura realizada con el monto asignado y otros recursos - preservativos femeninos:
 E2 + C5</v>
      </c>
      <c r="B253" s="150" t="s">
        <v>7</v>
      </c>
      <c r="C253" s="39">
        <f>+C249+C237</f>
        <v>0</v>
      </c>
      <c r="D253" s="39">
        <f>+D249+D237</f>
        <v>0</v>
      </c>
      <c r="E253" s="39">
        <f>+E249+E237</f>
        <v>0</v>
      </c>
      <c r="F253" s="39">
        <f>+F249+F237</f>
        <v>0</v>
      </c>
      <c r="G253" s="175"/>
    </row>
    <row r="254" spans="1:8" ht="35.25" customHeight="1" x14ac:dyDescent="0.35">
      <c r="A254" s="357"/>
      <c r="B254" s="150" t="s">
        <v>15</v>
      </c>
      <c r="C254" s="37" t="str">
        <f>IF(C253=0,"",+C253/C226)</f>
        <v/>
      </c>
      <c r="D254" s="37" t="str">
        <f t="shared" ref="D254:F254" si="0">IF(D253=0,"",+D253/D226)</f>
        <v/>
      </c>
      <c r="E254" s="37" t="str">
        <f t="shared" si="0"/>
        <v/>
      </c>
      <c r="F254" s="37" t="str">
        <f t="shared" si="0"/>
        <v/>
      </c>
      <c r="G254" s="174"/>
    </row>
    <row r="255" spans="1:8" ht="29.25" customHeight="1" x14ac:dyDescent="0.35">
      <c r="A255" s="365" t="str">
        <f ca="1">Translations!$A$84</f>
        <v>G1. Déficit restante - preservativos masculinos: B1 - F1</v>
      </c>
      <c r="B255" s="149" t="s">
        <v>7</v>
      </c>
      <c r="C255" s="151">
        <f>C225-C251</f>
        <v>0</v>
      </c>
      <c r="D255" s="151">
        <f>D225-D251</f>
        <v>0</v>
      </c>
      <c r="E255" s="151">
        <f>E225-E251</f>
        <v>0</v>
      </c>
      <c r="F255" s="151">
        <f>F225-F251</f>
        <v>0</v>
      </c>
      <c r="G255" s="364"/>
    </row>
    <row r="256" spans="1:8" ht="30" customHeight="1" x14ac:dyDescent="0.35">
      <c r="A256" s="306"/>
      <c r="B256" s="150" t="s">
        <v>15</v>
      </c>
      <c r="C256" s="37" t="str">
        <f>IF(C255=0,"",+C255/C225)</f>
        <v/>
      </c>
      <c r="D256" s="37" t="str">
        <f>IF(D255=0,"",+D255/D225)</f>
        <v/>
      </c>
      <c r="E256" s="37" t="str">
        <f>IF(E255=0,"",+E255/E225)</f>
        <v/>
      </c>
      <c r="F256" s="37" t="str">
        <f>IF(F255=0,"",+F255/F225)</f>
        <v/>
      </c>
      <c r="G256" s="339"/>
    </row>
    <row r="257" spans="1:7" ht="29.25" customHeight="1" x14ac:dyDescent="0.35">
      <c r="A257" s="302" t="str">
        <f ca="1">Translations!$A$85</f>
        <v>G2. Déficit restante - preservativos femeninos: B2 - F2</v>
      </c>
      <c r="B257" s="150" t="s">
        <v>7</v>
      </c>
      <c r="C257" s="152">
        <f>C226-C253</f>
        <v>0</v>
      </c>
      <c r="D257" s="152">
        <f>D226-D253</f>
        <v>0</v>
      </c>
      <c r="E257" s="152">
        <f>E226-E253</f>
        <v>0</v>
      </c>
      <c r="F257" s="152">
        <f>F226-F253</f>
        <v>0</v>
      </c>
      <c r="G257" s="41"/>
    </row>
    <row r="258" spans="1:7" ht="29.25" customHeight="1" x14ac:dyDescent="0.35">
      <c r="A258" s="306"/>
      <c r="B258" s="150" t="s">
        <v>15</v>
      </c>
      <c r="C258" s="37" t="str">
        <f>IF(C257=0,"",+C257/C226)</f>
        <v/>
      </c>
      <c r="D258" s="37" t="str">
        <f>IF(D257=0,"",+D257/D226)</f>
        <v/>
      </c>
      <c r="E258" s="37" t="str">
        <f>IF(E257=0,"",+E257/E226)</f>
        <v/>
      </c>
      <c r="F258" s="37" t="str">
        <f>IF(F257=0,"",+F257/F226)</f>
        <v/>
      </c>
      <c r="G258" s="41"/>
    </row>
    <row r="259" spans="1:7" ht="15" customHeight="1" thickBot="1" x14ac:dyDescent="0.4">
      <c r="A259" s="360" t="str">
        <f ca="1">Translations!$A$86</f>
        <v xml:space="preserve">Todos los "%" de las metas de las filas C a G están basados en la meta numérica de las filas B1 y B2 </v>
      </c>
      <c r="B259" s="361"/>
      <c r="C259" s="361"/>
      <c r="D259" s="361"/>
      <c r="E259" s="361"/>
      <c r="F259" s="361"/>
      <c r="G259" s="362"/>
    </row>
  </sheetData>
  <sheetProtection algorithmName="SHA-512" hashValue="oc7bTeUsloFLcNZbaPqvgxknN92MGizXFlBy1Lmh6JpV96gJw1xgxUdn2mQsjyuDfCY4WwPbGx8E8seWqEAYrQ==" saltValue="GKUbCmSw6cElfvsZrqfMPQ==" spinCount="100000" sheet="1" objects="1" scenarios="1" formatColumns="0" formatRows="0"/>
  <mergeCells count="145">
    <mergeCell ref="A253:A254"/>
    <mergeCell ref="A255:A256"/>
    <mergeCell ref="G255:G256"/>
    <mergeCell ref="A257:A258"/>
    <mergeCell ref="A259:G259"/>
    <mergeCell ref="A247:A248"/>
    <mergeCell ref="G247:G248"/>
    <mergeCell ref="A249:A250"/>
    <mergeCell ref="G249:G250"/>
    <mergeCell ref="A251:A252"/>
    <mergeCell ref="G251:G252"/>
    <mergeCell ref="A237:A238"/>
    <mergeCell ref="A239:A240"/>
    <mergeCell ref="A242:A243"/>
    <mergeCell ref="G242:G243"/>
    <mergeCell ref="A244:A245"/>
    <mergeCell ref="G244:G245"/>
    <mergeCell ref="A228:A229"/>
    <mergeCell ref="A230:A231"/>
    <mergeCell ref="A232:A233"/>
    <mergeCell ref="A235:A236"/>
    <mergeCell ref="B212:G212"/>
    <mergeCell ref="B213:G213"/>
    <mergeCell ref="B214:G214"/>
    <mergeCell ref="B217:G217"/>
    <mergeCell ref="A219:B220"/>
    <mergeCell ref="G219:G220"/>
    <mergeCell ref="A202:A203"/>
    <mergeCell ref="A204:A205"/>
    <mergeCell ref="G204:G205"/>
    <mergeCell ref="A206:A207"/>
    <mergeCell ref="A208:G208"/>
    <mergeCell ref="F216:G216"/>
    <mergeCell ref="A196:A197"/>
    <mergeCell ref="G196:G197"/>
    <mergeCell ref="A198:A199"/>
    <mergeCell ref="G198:G199"/>
    <mergeCell ref="A200:A201"/>
    <mergeCell ref="G200:G201"/>
    <mergeCell ref="A186:A187"/>
    <mergeCell ref="A188:A189"/>
    <mergeCell ref="A191:A192"/>
    <mergeCell ref="G191:G192"/>
    <mergeCell ref="A193:A194"/>
    <mergeCell ref="G193:G194"/>
    <mergeCell ref="A177:A178"/>
    <mergeCell ref="A179:A180"/>
    <mergeCell ref="A181:A182"/>
    <mergeCell ref="A184:A185"/>
    <mergeCell ref="B161:G161"/>
    <mergeCell ref="B162:G162"/>
    <mergeCell ref="B163:G163"/>
    <mergeCell ref="B166:G166"/>
    <mergeCell ref="A168:B169"/>
    <mergeCell ref="G168:G169"/>
    <mergeCell ref="F165:G165"/>
    <mergeCell ref="A151:A152"/>
    <mergeCell ref="A153:A154"/>
    <mergeCell ref="G153:G154"/>
    <mergeCell ref="A155:A156"/>
    <mergeCell ref="A157:G157"/>
    <mergeCell ref="A145:A146"/>
    <mergeCell ref="G145:G146"/>
    <mergeCell ref="A147:A148"/>
    <mergeCell ref="G147:G148"/>
    <mergeCell ref="A149:A150"/>
    <mergeCell ref="G149:G150"/>
    <mergeCell ref="A135:A136"/>
    <mergeCell ref="A137:A138"/>
    <mergeCell ref="A140:A141"/>
    <mergeCell ref="G140:G141"/>
    <mergeCell ref="A142:A143"/>
    <mergeCell ref="G142:G143"/>
    <mergeCell ref="A126:A127"/>
    <mergeCell ref="A128:A129"/>
    <mergeCell ref="A130:A131"/>
    <mergeCell ref="A133:A134"/>
    <mergeCell ref="B110:G110"/>
    <mergeCell ref="B111:G111"/>
    <mergeCell ref="B112:G112"/>
    <mergeCell ref="B115:G115"/>
    <mergeCell ref="A117:B118"/>
    <mergeCell ref="G117:G118"/>
    <mergeCell ref="A100:A101"/>
    <mergeCell ref="A102:A103"/>
    <mergeCell ref="G102:G103"/>
    <mergeCell ref="A104:A105"/>
    <mergeCell ref="A106:G106"/>
    <mergeCell ref="F114:G114"/>
    <mergeCell ref="A94:A95"/>
    <mergeCell ref="G94:G95"/>
    <mergeCell ref="A96:A97"/>
    <mergeCell ref="G96:G97"/>
    <mergeCell ref="A98:A99"/>
    <mergeCell ref="G98:G99"/>
    <mergeCell ref="A84:A85"/>
    <mergeCell ref="A86:A87"/>
    <mergeCell ref="A89:A90"/>
    <mergeCell ref="G89:G90"/>
    <mergeCell ref="A91:A92"/>
    <mergeCell ref="G91:G92"/>
    <mergeCell ref="A75:A76"/>
    <mergeCell ref="A77:A78"/>
    <mergeCell ref="A79:A80"/>
    <mergeCell ref="A82:A83"/>
    <mergeCell ref="B59:G59"/>
    <mergeCell ref="B60:G60"/>
    <mergeCell ref="B64:G64"/>
    <mergeCell ref="A66:B67"/>
    <mergeCell ref="G66:G67"/>
    <mergeCell ref="B61:G61"/>
    <mergeCell ref="F63:G63"/>
    <mergeCell ref="A55:G55"/>
    <mergeCell ref="G45:G46"/>
    <mergeCell ref="A15:B16"/>
    <mergeCell ref="G15:G16"/>
    <mergeCell ref="G38:G39"/>
    <mergeCell ref="G40:G41"/>
    <mergeCell ref="G43:G44"/>
    <mergeCell ref="A47:A48"/>
    <mergeCell ref="G47:G48"/>
    <mergeCell ref="A51:A52"/>
    <mergeCell ref="G51:G52"/>
    <mergeCell ref="A1:E1"/>
    <mergeCell ref="A2:E2"/>
    <mergeCell ref="A3:E3"/>
    <mergeCell ref="A4:E4"/>
    <mergeCell ref="B8:G8"/>
    <mergeCell ref="A49:A50"/>
    <mergeCell ref="A53:A54"/>
    <mergeCell ref="A24:A25"/>
    <mergeCell ref="A31:A32"/>
    <mergeCell ref="A38:A39"/>
    <mergeCell ref="A40:A41"/>
    <mergeCell ref="A43:A44"/>
    <mergeCell ref="A45:A46"/>
    <mergeCell ref="A35:A36"/>
    <mergeCell ref="A26:A27"/>
    <mergeCell ref="A28:A29"/>
    <mergeCell ref="A33:A34"/>
    <mergeCell ref="B9:G9"/>
    <mergeCell ref="A5:G5"/>
    <mergeCell ref="B13:G13"/>
    <mergeCell ref="F12:G12"/>
    <mergeCell ref="F1:G4"/>
  </mergeCells>
  <dataValidations count="1">
    <dataValidation type="list" allowBlank="1" showInputMessage="1" showErrorMessage="1" sqref="B61:G61 B112:G112 B163:G163 B214:G214" xr:uid="{00000000-0002-0000-0400-000000000000}">
      <formula1>KeyPop</formula1>
    </dataValidation>
  </dataValidations>
  <pageMargins left="0.7" right="0.7" top="0.75" bottom="0.75" header="0.3" footer="0.3"/>
  <pageSetup paperSize="8" scale="64" orientation="portrait" r:id="rId1"/>
  <rowBreaks count="4" manualBreakCount="4">
    <brk id="55" max="5" man="1"/>
    <brk id="107" max="5" man="1"/>
    <brk id="157" max="5" man="1"/>
    <brk id="208" max="5" man="1"/>
  </rowBreaks>
  <ignoredErrors>
    <ignoredError sqref="G6:G11 A24:B24 A26:B26 G34:G55 A33:B33 G24:G33 E33 A34:E42 E26 A27:E30 E24 A25:E25 A6:E12 G14:G23 A14:E17 A13 A23:E23 A18:C18 E18 A19:C19 E19 A20:C20 E20 A21:C21 E21 A22:C22 E22 A32:E32 A31:C31 E31 A44:E44 A43:C43 E43 A46:E47 A45:C45 E45 A49:E49 A48:B48 A51:E55 A50:B5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pageSetUpPr fitToPage="1"/>
  </sheetPr>
  <dimension ref="A1:W36"/>
  <sheetViews>
    <sheetView view="pageBreakPreview" topLeftCell="A4" zoomScale="86" zoomScaleNormal="85" zoomScaleSheetLayoutView="86" workbookViewId="0">
      <selection activeCell="C27" sqref="C27"/>
    </sheetView>
  </sheetViews>
  <sheetFormatPr baseColWidth="10" defaultColWidth="9" defaultRowHeight="14.15" x14ac:dyDescent="0.35"/>
  <cols>
    <col min="1" max="1" width="28.0703125" style="105" customWidth="1"/>
    <col min="2" max="2" width="8.28515625" style="105" customWidth="1"/>
    <col min="3" max="5" width="11.5703125" style="105" customWidth="1"/>
    <col min="6" max="6" width="13.78515625" style="105" customWidth="1"/>
    <col min="7" max="7" width="46.0703125" style="190" bestFit="1" customWidth="1"/>
    <col min="8" max="8" width="37.5703125" style="125" customWidth="1"/>
    <col min="9" max="9" width="15.0703125" style="105" customWidth="1"/>
    <col min="10" max="10" width="21.5703125" style="105" customWidth="1"/>
    <col min="11" max="11" width="9" style="105"/>
    <col min="12" max="12" width="10.0703125" style="105" customWidth="1"/>
    <col min="13" max="13" width="10.5703125" style="105" customWidth="1"/>
    <col min="14" max="14" width="12.0703125" style="105" customWidth="1"/>
    <col min="15" max="16384" width="9" style="105"/>
  </cols>
  <sheetData>
    <row r="1" spans="1:23" ht="22.5" customHeight="1" x14ac:dyDescent="0.35">
      <c r="A1" s="328" t="s">
        <v>24</v>
      </c>
      <c r="B1" s="328"/>
      <c r="C1" s="328"/>
      <c r="D1" s="328"/>
      <c r="E1" s="328"/>
      <c r="F1" s="285" t="str">
        <f ca="1">Translations!$G$114</f>
        <v>Última versión actualizada en junio 2017</v>
      </c>
      <c r="G1" s="334"/>
      <c r="H1" s="107"/>
      <c r="I1" s="18"/>
      <c r="J1" s="19"/>
      <c r="K1" s="19"/>
      <c r="L1" s="19"/>
      <c r="M1" s="19"/>
      <c r="N1" s="19"/>
      <c r="O1" s="19"/>
      <c r="P1" s="20"/>
      <c r="Q1" s="20"/>
      <c r="R1" s="20"/>
      <c r="S1" s="20"/>
      <c r="T1" s="20"/>
      <c r="U1" s="20"/>
      <c r="V1" s="20"/>
      <c r="W1" s="20"/>
    </row>
    <row r="2" spans="1:23" ht="22.5" customHeight="1" x14ac:dyDescent="0.35">
      <c r="A2" s="329" t="s">
        <v>1827</v>
      </c>
      <c r="B2" s="329"/>
      <c r="C2" s="329"/>
      <c r="D2" s="329"/>
      <c r="E2" s="329"/>
      <c r="F2" s="286"/>
      <c r="G2" s="335"/>
      <c r="H2" s="107"/>
      <c r="I2" s="18"/>
      <c r="J2" s="19"/>
      <c r="K2" s="19"/>
      <c r="L2" s="19"/>
      <c r="M2" s="19"/>
      <c r="N2" s="19"/>
      <c r="O2" s="19"/>
      <c r="P2" s="20"/>
      <c r="Q2" s="20"/>
      <c r="R2" s="20"/>
      <c r="S2" s="20"/>
      <c r="T2" s="20"/>
      <c r="U2" s="20"/>
      <c r="V2" s="20"/>
      <c r="W2" s="20"/>
    </row>
    <row r="3" spans="1:23" ht="22.5" customHeight="1" x14ac:dyDescent="0.35">
      <c r="A3" s="329" t="s">
        <v>1828</v>
      </c>
      <c r="B3" s="329"/>
      <c r="C3" s="329"/>
      <c r="D3" s="329"/>
      <c r="E3" s="329"/>
      <c r="F3" s="286"/>
      <c r="G3" s="335"/>
      <c r="H3" s="107"/>
      <c r="I3" s="18"/>
      <c r="J3" s="19"/>
      <c r="K3" s="19"/>
      <c r="L3" s="19"/>
      <c r="M3" s="19"/>
      <c r="N3" s="19"/>
      <c r="O3" s="19"/>
      <c r="P3" s="20"/>
      <c r="Q3" s="20"/>
      <c r="R3" s="20"/>
      <c r="S3" s="20"/>
      <c r="T3" s="20"/>
      <c r="U3" s="20"/>
      <c r="V3" s="20"/>
      <c r="W3" s="20"/>
    </row>
    <row r="4" spans="1:23" ht="22.5" customHeight="1" thickBot="1" x14ac:dyDescent="0.4">
      <c r="A4" s="330" t="s">
        <v>25</v>
      </c>
      <c r="B4" s="330"/>
      <c r="C4" s="330"/>
      <c r="D4" s="330"/>
      <c r="E4" s="330"/>
      <c r="F4" s="336"/>
      <c r="G4" s="337"/>
      <c r="H4" s="107"/>
      <c r="I4" s="18"/>
      <c r="J4" s="19"/>
      <c r="K4" s="19"/>
      <c r="L4" s="19"/>
      <c r="M4" s="19"/>
      <c r="N4" s="19"/>
      <c r="O4" s="19"/>
      <c r="P4" s="20"/>
      <c r="Q4" s="20"/>
      <c r="R4" s="20"/>
      <c r="S4" s="20"/>
      <c r="T4" s="20"/>
      <c r="U4" s="20"/>
      <c r="V4" s="20"/>
      <c r="W4" s="20"/>
    </row>
    <row r="5" spans="1:23" ht="56.25" customHeight="1" thickBot="1" x14ac:dyDescent="0.4">
      <c r="A5" s="331" t="str">
        <f ca="1">Translations!G112</f>
        <v xml:space="preserve">Lea detenidamente las instrucciones en la pestaña "Instrucciones" antes de completar la tabla de análisis de brecha programática. Las instrucciones se han adaptado a cada módulo o intervención específicos. </v>
      </c>
      <c r="B5" s="332"/>
      <c r="C5" s="332"/>
      <c r="D5" s="332"/>
      <c r="E5" s="332"/>
      <c r="F5" s="332"/>
      <c r="G5" s="333"/>
      <c r="H5" s="346"/>
      <c r="I5" s="346"/>
    </row>
    <row r="6" spans="1:23" ht="18" thickBot="1" x14ac:dyDescent="0.4">
      <c r="A6" s="109" t="s">
        <v>0</v>
      </c>
      <c r="B6" s="110"/>
      <c r="C6" s="110"/>
      <c r="D6" s="110"/>
      <c r="E6" s="110"/>
      <c r="F6" s="110"/>
      <c r="G6" s="176"/>
      <c r="H6" s="122"/>
    </row>
    <row r="7" spans="1:23" ht="14.25" customHeight="1" x14ac:dyDescent="0.35">
      <c r="A7" s="226" t="str">
        <f ca="1">Translations!A44</f>
        <v>Circuncisión Masculina</v>
      </c>
      <c r="B7" s="227"/>
      <c r="C7" s="227"/>
      <c r="D7" s="227"/>
      <c r="E7" s="227"/>
      <c r="F7" s="227"/>
      <c r="G7" s="177"/>
      <c r="H7" s="105"/>
    </row>
    <row r="8" spans="1:23" ht="20.25" customHeight="1" x14ac:dyDescent="0.35">
      <c r="A8" s="114" t="str">
        <f ca="1">Translations!$A$15</f>
        <v>Módulo prioritario</v>
      </c>
      <c r="B8" s="310" t="str">
        <f ca="1">Translations!A45</f>
        <v xml:space="preserve">Programas de prevención para la población general - circuncisión masculina </v>
      </c>
      <c r="C8" s="311"/>
      <c r="D8" s="311"/>
      <c r="E8" s="311"/>
      <c r="F8" s="311"/>
      <c r="G8" s="312"/>
      <c r="H8" s="105"/>
    </row>
    <row r="9" spans="1:23" ht="22.5" customHeight="1" x14ac:dyDescent="0.35">
      <c r="A9" s="114" t="str">
        <f ca="1">Translations!$A$16</f>
        <v>Indicador de cobertura seleccionado</v>
      </c>
      <c r="B9" s="310" t="str">
        <f ca="1">Translations!A46</f>
        <v xml:space="preserve">Número de circuncisiones médicas masculinas practicadas </v>
      </c>
      <c r="C9" s="311"/>
      <c r="D9" s="311"/>
      <c r="E9" s="311"/>
      <c r="F9" s="311"/>
      <c r="G9" s="312"/>
      <c r="H9" s="105"/>
    </row>
    <row r="10" spans="1:23" x14ac:dyDescent="0.35">
      <c r="A10" s="115" t="str">
        <f ca="1">Translations!$A$18</f>
        <v xml:space="preserve">Cobertura nacional actual </v>
      </c>
      <c r="B10" s="116"/>
      <c r="C10" s="116"/>
      <c r="D10" s="116"/>
      <c r="E10" s="116"/>
      <c r="F10" s="116"/>
      <c r="G10" s="117"/>
      <c r="H10" s="105"/>
    </row>
    <row r="11" spans="1:23" ht="35.25" customHeight="1" x14ac:dyDescent="0.35">
      <c r="A11" s="118" t="str">
        <f ca="1">Translations!$A$19</f>
        <v>Inserte los últimos resultados</v>
      </c>
      <c r="B11" s="34"/>
      <c r="C11" s="119" t="str">
        <f ca="1">Translations!$A$20</f>
        <v>Año</v>
      </c>
      <c r="D11" s="204"/>
      <c r="E11" s="120" t="str">
        <f ca="1">Translations!$A$21</f>
        <v>Fuente de datos</v>
      </c>
      <c r="F11" s="316"/>
      <c r="G11" s="317"/>
      <c r="H11" s="105"/>
    </row>
    <row r="12" spans="1:23" ht="27.75" customHeight="1" thickBot="1" x14ac:dyDescent="0.4">
      <c r="A12" s="205" t="str">
        <f ca="1">Translations!$A$22</f>
        <v>Comentarios</v>
      </c>
      <c r="B12" s="318"/>
      <c r="C12" s="319"/>
      <c r="D12" s="319"/>
      <c r="E12" s="319"/>
      <c r="F12" s="319"/>
      <c r="G12" s="320"/>
      <c r="H12" s="105"/>
    </row>
    <row r="13" spans="1:23" ht="14.6" thickBot="1" x14ac:dyDescent="0.4">
      <c r="A13" s="206"/>
      <c r="B13" s="207"/>
      <c r="C13" s="207"/>
      <c r="D13" s="207"/>
      <c r="E13" s="207"/>
      <c r="F13" s="207"/>
      <c r="G13" s="178"/>
      <c r="H13" s="105"/>
    </row>
    <row r="14" spans="1:23" ht="50.25" customHeight="1" x14ac:dyDescent="0.35">
      <c r="A14" s="321"/>
      <c r="B14" s="322"/>
      <c r="C14" s="208" t="str">
        <f ca="1">Translations!$A$23</f>
        <v>Año 1</v>
      </c>
      <c r="D14" s="208" t="str">
        <f ca="1">Translations!$A$24</f>
        <v>Año 2</v>
      </c>
      <c r="E14" s="208" t="str">
        <f ca="1">Translations!$A$25</f>
        <v>Año 3</v>
      </c>
      <c r="F14" s="208" t="str">
        <f ca="1">Translations!$A$41</f>
        <v>Año 4
(si procede)</v>
      </c>
      <c r="G14" s="325" t="str">
        <f ca="1">Translations!$A$27</f>
        <v>Comentarios /supuestos</v>
      </c>
      <c r="H14" s="105"/>
    </row>
    <row r="15" spans="1:23" ht="28.5" customHeight="1" x14ac:dyDescent="0.35">
      <c r="A15" s="323"/>
      <c r="B15" s="324"/>
      <c r="C15" s="209" t="str">
        <f ca="1">Translations!$A$26</f>
        <v>Inserte el año</v>
      </c>
      <c r="D15" s="209" t="str">
        <f ca="1">Translations!$A$26</f>
        <v>Inserte el año</v>
      </c>
      <c r="E15" s="209" t="str">
        <f ca="1">Translations!$A$26</f>
        <v>Inserte el año</v>
      </c>
      <c r="F15" s="209" t="str">
        <f ca="1">Translations!$A$26</f>
        <v>Inserte el año</v>
      </c>
      <c r="G15" s="326"/>
      <c r="H15" s="105"/>
    </row>
    <row r="16" spans="1:23" ht="15" customHeight="1" x14ac:dyDescent="0.35">
      <c r="A16" s="115" t="str">
        <f ca="1">Translations!$A$28</f>
        <v>Necesidades estimadas actuales del país</v>
      </c>
      <c r="B16" s="116"/>
      <c r="C16" s="116"/>
      <c r="D16" s="116"/>
      <c r="E16" s="116"/>
      <c r="F16" s="116"/>
      <c r="G16" s="117"/>
      <c r="H16" s="105"/>
    </row>
    <row r="17" spans="1:8" ht="60" customHeight="1" x14ac:dyDescent="0.35">
      <c r="A17" s="126" t="str">
        <f ca="1">Translations!$A$29</f>
        <v>A. Total de población estimada con necesidades/en riesgo</v>
      </c>
      <c r="B17" s="210" t="s">
        <v>7</v>
      </c>
      <c r="C17" s="36"/>
      <c r="D17" s="36"/>
      <c r="E17" s="36"/>
      <c r="F17" s="36"/>
      <c r="G17" s="35"/>
      <c r="H17" s="105"/>
    </row>
    <row r="18" spans="1:8" ht="49.5" customHeight="1" x14ac:dyDescent="0.35">
      <c r="A18" s="127" t="str">
        <f ca="1">Translations!$A$30</f>
        <v>B. Metas del país (según el Plan Estratégico Nacional)</v>
      </c>
      <c r="B18" s="211" t="s">
        <v>7</v>
      </c>
      <c r="C18" s="36"/>
      <c r="D18" s="36"/>
      <c r="E18" s="36"/>
      <c r="F18" s="36"/>
      <c r="G18" s="35"/>
      <c r="H18" s="105"/>
    </row>
    <row r="19" spans="1:8" ht="15" customHeight="1" x14ac:dyDescent="0.35">
      <c r="A19" s="115" t="str">
        <f ca="1">Translations!$A$47</f>
        <v>Meta de país ya cubierta</v>
      </c>
      <c r="B19" s="116"/>
      <c r="C19" s="116"/>
      <c r="D19" s="116"/>
      <c r="E19" s="116"/>
      <c r="F19" s="116"/>
      <c r="G19" s="117"/>
      <c r="H19" s="128"/>
    </row>
    <row r="20" spans="1:8" ht="35.25" customHeight="1" x14ac:dyDescent="0.35">
      <c r="A20" s="302" t="str">
        <f ca="1">Translations!$A$48</f>
        <v>C1. Meta del país que se va a financiar con recursos nacionales</v>
      </c>
      <c r="B20" s="210" t="s">
        <v>7</v>
      </c>
      <c r="C20" s="36"/>
      <c r="D20" s="36"/>
      <c r="E20" s="36"/>
      <c r="F20" s="36"/>
      <c r="G20" s="338"/>
      <c r="H20" s="105"/>
    </row>
    <row r="21" spans="1:8" ht="29.25" customHeight="1" x14ac:dyDescent="0.35">
      <c r="A21" s="306"/>
      <c r="B21" s="210" t="s">
        <v>15</v>
      </c>
      <c r="C21" s="221" t="str">
        <f>IF(C20=0,"",+C20/C18)</f>
        <v/>
      </c>
      <c r="D21" s="221" t="str">
        <f>IF(D20=0,"",+D20/D18)</f>
        <v/>
      </c>
      <c r="E21" s="221" t="str">
        <f>IF(E20=0,"",+E20/E18)</f>
        <v/>
      </c>
      <c r="F21" s="221" t="str">
        <f>IF(F20=0,"",+F20/F18)</f>
        <v/>
      </c>
      <c r="G21" s="339"/>
      <c r="H21" s="105"/>
    </row>
    <row r="22" spans="1:8" ht="27.75" customHeight="1" x14ac:dyDescent="0.35">
      <c r="A22" s="302" t="str">
        <f ca="1">Translations!$A$49</f>
        <v xml:space="preserve">C2. Meta del país que se va a financiar con recursos externos </v>
      </c>
      <c r="B22" s="210" t="s">
        <v>7</v>
      </c>
      <c r="C22" s="36"/>
      <c r="D22" s="36"/>
      <c r="E22" s="36"/>
      <c r="F22" s="36"/>
      <c r="G22" s="189"/>
      <c r="H22" s="105"/>
    </row>
    <row r="23" spans="1:8" ht="33" customHeight="1" x14ac:dyDescent="0.35">
      <c r="A23" s="306"/>
      <c r="B23" s="210" t="s">
        <v>15</v>
      </c>
      <c r="C23" s="212" t="str">
        <f>IF(C22=0,"",+C22/C18)</f>
        <v/>
      </c>
      <c r="D23" s="212" t="str">
        <f>IF(D22=0,"",+D22/D18)</f>
        <v/>
      </c>
      <c r="E23" s="212" t="str">
        <f>IF(E22=0,"",+E22/E18)</f>
        <v/>
      </c>
      <c r="F23" s="212" t="str">
        <f>IF(F22=0,"",+F22/F18)</f>
        <v/>
      </c>
      <c r="G23" s="189"/>
      <c r="H23" s="105"/>
    </row>
    <row r="24" spans="1:8" ht="35.25" customHeight="1" x14ac:dyDescent="0.35">
      <c r="A24" s="302" t="str">
        <f ca="1">Translations!$A$50</f>
        <v>C. Meta total del país ya cubierta</v>
      </c>
      <c r="B24" s="210" t="s">
        <v>7</v>
      </c>
      <c r="C24" s="152">
        <f>C20+C22</f>
        <v>0</v>
      </c>
      <c r="D24" s="152">
        <f>D20+D22</f>
        <v>0</v>
      </c>
      <c r="E24" s="152">
        <f>E20+E22</f>
        <v>0</v>
      </c>
      <c r="F24" s="152">
        <f>F20+F22</f>
        <v>0</v>
      </c>
      <c r="G24" s="189"/>
      <c r="H24" s="105"/>
    </row>
    <row r="25" spans="1:8" ht="21" customHeight="1" x14ac:dyDescent="0.35">
      <c r="A25" s="306"/>
      <c r="B25" s="210" t="s">
        <v>15</v>
      </c>
      <c r="C25" s="221" t="str">
        <f>IF(C24=0,"",+C24/C18)</f>
        <v/>
      </c>
      <c r="D25" s="212" t="str">
        <f>IF(D24=0,"",+D24/D18)</f>
        <v/>
      </c>
      <c r="E25" s="212" t="str">
        <f>IF(E24=0,"",+E24/E18)</f>
        <v/>
      </c>
      <c r="F25" s="212" t="str">
        <f>IF(F24=0,"",+F24/F18)</f>
        <v/>
      </c>
      <c r="G25" s="189"/>
      <c r="H25" s="105"/>
    </row>
    <row r="26" spans="1:8" x14ac:dyDescent="0.35">
      <c r="A26" s="115" t="str">
        <f ca="1">Translations!$A$35</f>
        <v>Brecha programática</v>
      </c>
      <c r="B26" s="116"/>
      <c r="C26" s="116"/>
      <c r="D26" s="116"/>
      <c r="E26" s="116"/>
      <c r="F26" s="116"/>
      <c r="G26" s="117"/>
      <c r="H26" s="128"/>
    </row>
    <row r="27" spans="1:8" ht="42" customHeight="1" x14ac:dyDescent="0.35">
      <c r="A27" s="302" t="str">
        <f ca="1">Translations!$A$51</f>
        <v>D. Déficit anual previsto para alcanzar la meta del país: B - C</v>
      </c>
      <c r="B27" s="210" t="s">
        <v>7</v>
      </c>
      <c r="C27" s="152">
        <f>+C18-C24</f>
        <v>0</v>
      </c>
      <c r="D27" s="152">
        <f>+D18-D24</f>
        <v>0</v>
      </c>
      <c r="E27" s="152">
        <f>+E18-E24</f>
        <v>0</v>
      </c>
      <c r="F27" s="152">
        <f>+F18-F24</f>
        <v>0</v>
      </c>
      <c r="G27" s="338"/>
      <c r="H27" s="105"/>
    </row>
    <row r="28" spans="1:8" ht="42" customHeight="1" x14ac:dyDescent="0.35">
      <c r="A28" s="306"/>
      <c r="B28" s="210" t="s">
        <v>15</v>
      </c>
      <c r="C28" s="212" t="str">
        <f>IF(C27=0,"",+C27/C18)</f>
        <v/>
      </c>
      <c r="D28" s="212" t="str">
        <f>IF(D27=0,"",+D27/D18)</f>
        <v/>
      </c>
      <c r="E28" s="212" t="str">
        <f>IF(E27=0,"",+E27/E18)</f>
        <v/>
      </c>
      <c r="F28" s="212" t="str">
        <f>IF(F27=0,"",+F27/F18)</f>
        <v/>
      </c>
      <c r="G28" s="339"/>
      <c r="H28" s="105"/>
    </row>
    <row r="29" spans="1:8" ht="15" customHeight="1" x14ac:dyDescent="0.35">
      <c r="A29" s="115" t="str">
        <f ca="1">Translations!$A$52</f>
        <v xml:space="preserve">Meta de país financiada con el monto asignado </v>
      </c>
      <c r="B29" s="116"/>
      <c r="C29" s="116"/>
      <c r="D29" s="116"/>
      <c r="E29" s="116"/>
      <c r="F29" s="116"/>
      <c r="G29" s="117"/>
      <c r="H29" s="128"/>
    </row>
    <row r="30" spans="1:8" ht="42" customHeight="1" x14ac:dyDescent="0.35">
      <c r="A30" s="302" t="str">
        <f ca="1">Translations!$A$38</f>
        <v xml:space="preserve">E. Metas que se van a financiar con el monto asignado </v>
      </c>
      <c r="B30" s="211" t="s">
        <v>7</v>
      </c>
      <c r="C30" s="36"/>
      <c r="D30" s="36"/>
      <c r="E30" s="36"/>
      <c r="F30" s="36"/>
      <c r="G30" s="338"/>
      <c r="H30" s="105"/>
    </row>
    <row r="31" spans="1:8" ht="42" customHeight="1" x14ac:dyDescent="0.35">
      <c r="A31" s="306"/>
      <c r="B31" s="211" t="s">
        <v>15</v>
      </c>
      <c r="C31" s="212" t="str">
        <f>IF(C30=0,"",+C30/C18)</f>
        <v/>
      </c>
      <c r="D31" s="212" t="str">
        <f>IF(D30=0,"",+D30/D18)</f>
        <v/>
      </c>
      <c r="E31" s="212" t="str">
        <f>IF(E30=0,"",+E30/E18)</f>
        <v/>
      </c>
      <c r="F31" s="212" t="str">
        <f>IF(F30=0,"",+F30/F18)</f>
        <v/>
      </c>
      <c r="G31" s="339"/>
      <c r="H31" s="105"/>
    </row>
    <row r="32" spans="1:8" ht="42" customHeight="1" x14ac:dyDescent="0.35">
      <c r="A32" s="302" t="str">
        <f ca="1">Translations!$A$39</f>
        <v xml:space="preserve">F. Cobertura total realizada con el monto asignado y otros recursos: E + C </v>
      </c>
      <c r="B32" s="211" t="s">
        <v>7</v>
      </c>
      <c r="C32" s="152">
        <f>+C30+C24</f>
        <v>0</v>
      </c>
      <c r="D32" s="152">
        <f>+D30+D24</f>
        <v>0</v>
      </c>
      <c r="E32" s="152">
        <f>+E30+E24</f>
        <v>0</v>
      </c>
      <c r="F32" s="152">
        <f>+F30+F24</f>
        <v>0</v>
      </c>
      <c r="G32" s="338"/>
      <c r="H32" s="105"/>
    </row>
    <row r="33" spans="1:8" ht="42" customHeight="1" x14ac:dyDescent="0.35">
      <c r="A33" s="306"/>
      <c r="B33" s="211" t="s">
        <v>15</v>
      </c>
      <c r="C33" s="212" t="str">
        <f>IF(C32=0,"",+C32/C18)</f>
        <v/>
      </c>
      <c r="D33" s="212" t="str">
        <f>IF(D32=0,"",+D32/D18)</f>
        <v/>
      </c>
      <c r="E33" s="212" t="str">
        <f>IF(E32=0,"",+E32/E18)</f>
        <v/>
      </c>
      <c r="F33" s="212" t="str">
        <f>IF(F32=0,"",+F32/F18)</f>
        <v/>
      </c>
      <c r="G33" s="339"/>
      <c r="H33" s="105"/>
    </row>
    <row r="34" spans="1:8" ht="42" customHeight="1" x14ac:dyDescent="0.35">
      <c r="A34" s="302" t="str">
        <f ca="1">Translations!$A$53</f>
        <v>G. Déficit restante: A - F</v>
      </c>
      <c r="B34" s="211" t="s">
        <v>7</v>
      </c>
      <c r="C34" s="152">
        <f>+C18-(C32)</f>
        <v>0</v>
      </c>
      <c r="D34" s="152">
        <f>+D18-(D32)</f>
        <v>0</v>
      </c>
      <c r="E34" s="152">
        <f>+E18-(E32)</f>
        <v>0</v>
      </c>
      <c r="F34" s="152">
        <f>+F18-(F32)</f>
        <v>0</v>
      </c>
      <c r="G34" s="338"/>
      <c r="H34" s="105"/>
    </row>
    <row r="35" spans="1:8" ht="42" customHeight="1" thickBot="1" x14ac:dyDescent="0.4">
      <c r="A35" s="303"/>
      <c r="B35" s="211" t="s">
        <v>15</v>
      </c>
      <c r="C35" s="212" t="str">
        <f>IF(C34=0,"",+C34/C18)</f>
        <v/>
      </c>
      <c r="D35" s="212" t="str">
        <f>IF(D34=0,"",+D34/D18)</f>
        <v/>
      </c>
      <c r="E35" s="212" t="str">
        <f>IF(E34=0,"",+E34/E18)</f>
        <v/>
      </c>
      <c r="F35" s="212" t="str">
        <f>IF(F34=0,"",+F34/F18)</f>
        <v/>
      </c>
      <c r="G35" s="339"/>
      <c r="H35" s="105"/>
    </row>
    <row r="36" spans="1:8" ht="14.6" thickBot="1" x14ac:dyDescent="0.4">
      <c r="A36" s="350" t="str">
        <f ca="1">Translations!$A$54</f>
        <v>Todos los "%" de las metas de las filas C a G están basados en la meta numérica de la fila B</v>
      </c>
      <c r="B36" s="351"/>
      <c r="C36" s="351"/>
      <c r="D36" s="351"/>
      <c r="E36" s="351"/>
      <c r="F36" s="351"/>
      <c r="G36" s="352"/>
      <c r="H36" s="128"/>
    </row>
  </sheetData>
  <sheetProtection algorithmName="SHA-512" hashValue="g5fmlGIDc87Dt991Zrf/LaZie2aMaOhi5ut1dIJCV70SyCBmTMPnzhB8290WtqUM0VwshCT8i0hET0L/bjsvRA==" saltValue="u9z9sSt85oZb5FmSZs1jxw==" spinCount="100000" sheet="1" objects="1" scenarios="1" formatColumns="0" formatRows="0"/>
  <mergeCells count="26">
    <mergeCell ref="H5:I5"/>
    <mergeCell ref="A5:G5"/>
    <mergeCell ref="G14:G15"/>
    <mergeCell ref="A20:A21"/>
    <mergeCell ref="A30:A31"/>
    <mergeCell ref="A14:B15"/>
    <mergeCell ref="G20:G21"/>
    <mergeCell ref="G27:G28"/>
    <mergeCell ref="G30:G31"/>
    <mergeCell ref="A22:A23"/>
    <mergeCell ref="A24:A25"/>
    <mergeCell ref="B8:G8"/>
    <mergeCell ref="B9:G9"/>
    <mergeCell ref="B12:G12"/>
    <mergeCell ref="A27:A28"/>
    <mergeCell ref="A1:E1"/>
    <mergeCell ref="A2:E2"/>
    <mergeCell ref="A3:E3"/>
    <mergeCell ref="A4:E4"/>
    <mergeCell ref="A36:G36"/>
    <mergeCell ref="A32:A33"/>
    <mergeCell ref="A34:A35"/>
    <mergeCell ref="G32:G33"/>
    <mergeCell ref="G34:G35"/>
    <mergeCell ref="F11:G11"/>
    <mergeCell ref="F1:G4"/>
  </mergeCells>
  <pageMargins left="0.7" right="0.7" top="0.75" bottom="0.75" header="0.3" footer="0.3"/>
  <pageSetup paperSize="8" scale="92" fitToHeight="0" orientation="portrait" r:id="rId1"/>
  <ignoredErrors>
    <ignoredError sqref="G5:G10 A5:E16 G12:G36 A23:E26 A22:D22 A21:E21 A20:D20 A19:E19 A17:D17 A18:D18 F15 A28:E29 A27:B27 A31:E36 A30:D3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V39"/>
  <sheetViews>
    <sheetView view="pageBreakPreview" topLeftCell="A19" zoomScale="80" zoomScaleNormal="85" zoomScaleSheetLayoutView="80" workbookViewId="0">
      <selection activeCell="C36" sqref="C36"/>
    </sheetView>
  </sheetViews>
  <sheetFormatPr baseColWidth="10" defaultColWidth="9" defaultRowHeight="14.15" x14ac:dyDescent="0.35"/>
  <cols>
    <col min="1" max="1" width="31.5703125" style="131" customWidth="1"/>
    <col min="2" max="2" width="9.0703125" style="131" customWidth="1"/>
    <col min="3" max="5" width="11.5703125" style="131" customWidth="1"/>
    <col min="6" max="6" width="14" style="131" customWidth="1"/>
    <col min="7" max="7" width="53.0703125" style="196" customWidth="1"/>
    <col min="8" max="8" width="94.28515625" style="131" customWidth="1"/>
    <col min="9" max="9" width="21.5703125" style="131" customWidth="1"/>
    <col min="10" max="10" width="9" style="131"/>
    <col min="11" max="11" width="10.0703125" style="131" customWidth="1"/>
    <col min="12" max="12" width="10.5703125" style="131" customWidth="1"/>
    <col min="13" max="13" width="12.0703125" style="131" customWidth="1"/>
    <col min="14" max="16384" width="9" style="131"/>
  </cols>
  <sheetData>
    <row r="1" spans="1:22" ht="18" customHeight="1" x14ac:dyDescent="0.35">
      <c r="A1" s="328" t="s">
        <v>24</v>
      </c>
      <c r="B1" s="328"/>
      <c r="C1" s="328"/>
      <c r="D1" s="328"/>
      <c r="E1" s="328"/>
      <c r="F1" s="285" t="str">
        <f ca="1">Translations!$G$114</f>
        <v>Última versión actualizada en junio 2017</v>
      </c>
      <c r="G1" s="334"/>
      <c r="H1" s="18"/>
      <c r="I1" s="129"/>
      <c r="J1" s="129"/>
      <c r="K1" s="129"/>
      <c r="L1" s="129"/>
      <c r="M1" s="129"/>
      <c r="N1" s="129"/>
      <c r="O1" s="130"/>
      <c r="P1" s="130"/>
      <c r="Q1" s="130"/>
      <c r="R1" s="130"/>
      <c r="S1" s="130"/>
      <c r="T1" s="130"/>
      <c r="U1" s="130"/>
      <c r="V1" s="130"/>
    </row>
    <row r="2" spans="1:22" ht="18" customHeight="1" x14ac:dyDescent="0.35">
      <c r="A2" s="329" t="s">
        <v>1827</v>
      </c>
      <c r="B2" s="329"/>
      <c r="C2" s="329"/>
      <c r="D2" s="329"/>
      <c r="E2" s="329"/>
      <c r="F2" s="286"/>
      <c r="G2" s="335"/>
      <c r="H2" s="18"/>
      <c r="I2" s="129"/>
      <c r="J2" s="129"/>
      <c r="K2" s="129"/>
      <c r="L2" s="129"/>
      <c r="M2" s="129"/>
      <c r="N2" s="129"/>
      <c r="O2" s="130"/>
      <c r="P2" s="130"/>
      <c r="Q2" s="130"/>
      <c r="R2" s="130"/>
      <c r="S2" s="130"/>
      <c r="T2" s="130"/>
      <c r="U2" s="130"/>
      <c r="V2" s="130"/>
    </row>
    <row r="3" spans="1:22" ht="18" customHeight="1" x14ac:dyDescent="0.35">
      <c r="A3" s="329" t="s">
        <v>1828</v>
      </c>
      <c r="B3" s="329"/>
      <c r="C3" s="329"/>
      <c r="D3" s="329"/>
      <c r="E3" s="329"/>
      <c r="F3" s="286"/>
      <c r="G3" s="335"/>
      <c r="H3" s="18"/>
      <c r="I3" s="129"/>
      <c r="J3" s="129"/>
      <c r="K3" s="129"/>
      <c r="L3" s="129"/>
      <c r="M3" s="129"/>
      <c r="N3" s="129"/>
      <c r="O3" s="130"/>
      <c r="P3" s="130"/>
      <c r="Q3" s="130"/>
      <c r="R3" s="130"/>
      <c r="S3" s="130"/>
      <c r="T3" s="130"/>
      <c r="U3" s="130"/>
      <c r="V3" s="130"/>
    </row>
    <row r="4" spans="1:22" ht="18.75" customHeight="1" thickBot="1" x14ac:dyDescent="0.4">
      <c r="A4" s="330" t="s">
        <v>25</v>
      </c>
      <c r="B4" s="330"/>
      <c r="C4" s="330"/>
      <c r="D4" s="330"/>
      <c r="E4" s="330"/>
      <c r="F4" s="336"/>
      <c r="G4" s="337"/>
      <c r="H4" s="18"/>
      <c r="I4" s="129"/>
      <c r="J4" s="129"/>
      <c r="K4" s="129"/>
      <c r="L4" s="129"/>
      <c r="M4" s="129"/>
      <c r="N4" s="129"/>
      <c r="O4" s="130"/>
      <c r="P4" s="130"/>
      <c r="Q4" s="130"/>
      <c r="R4" s="130"/>
      <c r="S4" s="130"/>
      <c r="T4" s="130"/>
      <c r="U4" s="130"/>
      <c r="V4" s="130"/>
    </row>
    <row r="5" spans="1:22" ht="57.75" customHeight="1" thickBot="1" x14ac:dyDescent="0.4">
      <c r="A5" s="331" t="str">
        <f ca="1">Translations!$G$112</f>
        <v xml:space="preserve">Lea detenidamente las instrucciones en la pestaña "Instrucciones" antes de completar la tabla de análisis de brecha programática. Las instrucciones se han adaptado a cada módulo o intervención específicos. </v>
      </c>
      <c r="B5" s="332"/>
      <c r="C5" s="332"/>
      <c r="D5" s="332"/>
      <c r="E5" s="332"/>
      <c r="F5" s="332"/>
      <c r="G5" s="333"/>
      <c r="H5" s="132"/>
    </row>
    <row r="6" spans="1:22" ht="18" thickBot="1" x14ac:dyDescent="0.4">
      <c r="A6" s="109" t="str">
        <f ca="1">Translations!$A$3</f>
        <v>VIH/SIDA</v>
      </c>
      <c r="B6" s="133"/>
      <c r="C6" s="133"/>
      <c r="D6" s="133"/>
      <c r="E6" s="133"/>
      <c r="F6" s="133"/>
      <c r="G6" s="191"/>
    </row>
    <row r="7" spans="1:22" ht="15.45" x14ac:dyDescent="0.35">
      <c r="A7" s="134" t="str">
        <f ca="1">Translations!$A$93</f>
        <v xml:space="preserve">Tabla de brecha programática para el VIH/SIDA - Programas de agujas y jeringuillas </v>
      </c>
      <c r="B7" s="135"/>
      <c r="C7" s="135"/>
      <c r="D7" s="135"/>
      <c r="E7" s="135"/>
      <c r="F7" s="135"/>
      <c r="G7" s="192"/>
    </row>
    <row r="8" spans="1:22" ht="27" customHeight="1" x14ac:dyDescent="0.35">
      <c r="A8" s="114" t="str">
        <f ca="1">Translations!$A$15</f>
        <v>Módulo prioritario</v>
      </c>
      <c r="B8" s="310" t="str">
        <f ca="1">Translations!$A$90</f>
        <v>Programas de prevención integral para las personas que se inyectan drogas y sus parejas</v>
      </c>
      <c r="C8" s="311"/>
      <c r="D8" s="311"/>
      <c r="E8" s="311"/>
      <c r="F8" s="311"/>
      <c r="G8" s="312"/>
    </row>
    <row r="9" spans="1:22" ht="21.75" customHeight="1" x14ac:dyDescent="0.35">
      <c r="A9" s="114" t="str">
        <f ca="1">Translations!$A$16</f>
        <v>Indicador de cobertura seleccionado</v>
      </c>
      <c r="B9" s="310" t="str">
        <f ca="1">Translations!$A$91</f>
        <v>Número de agujas y jeringuillas distribuidas</v>
      </c>
      <c r="C9" s="311"/>
      <c r="D9" s="311"/>
      <c r="E9" s="311"/>
      <c r="F9" s="311"/>
      <c r="G9" s="312"/>
    </row>
    <row r="10" spans="1:22" ht="24" customHeight="1" x14ac:dyDescent="0.35">
      <c r="A10" s="114" t="str">
        <f ca="1">Translations!$A$17</f>
        <v>Población meta</v>
      </c>
      <c r="B10" s="222" t="str">
        <f ca="1">Translations!$A$92</f>
        <v>Personas que se inyectan drogas y sus parejas</v>
      </c>
      <c r="C10" s="155"/>
      <c r="D10" s="155"/>
      <c r="E10" s="155"/>
      <c r="F10" s="155"/>
      <c r="G10" s="156"/>
    </row>
    <row r="11" spans="1:22" x14ac:dyDescent="0.35">
      <c r="A11" s="115" t="str">
        <f ca="1">Translations!$A$18</f>
        <v xml:space="preserve">Cobertura nacional actual </v>
      </c>
      <c r="B11" s="136"/>
      <c r="C11" s="136"/>
      <c r="D11" s="136"/>
      <c r="E11" s="136"/>
      <c r="F11" s="136"/>
      <c r="G11" s="137"/>
    </row>
    <row r="12" spans="1:22" ht="34.5" customHeight="1" x14ac:dyDescent="0.35">
      <c r="A12" s="118" t="str">
        <f ca="1">Translations!$A$19</f>
        <v>Inserte los últimos resultados</v>
      </c>
      <c r="B12" s="34"/>
      <c r="C12" s="119" t="str">
        <f ca="1">Translations!$A$20</f>
        <v>Año</v>
      </c>
      <c r="D12" s="204"/>
      <c r="E12" s="120" t="str">
        <f ca="1">Translations!$A$21</f>
        <v>Fuente de datos</v>
      </c>
      <c r="F12" s="316"/>
      <c r="G12" s="317"/>
    </row>
    <row r="13" spans="1:22" ht="18.75" customHeight="1" thickBot="1" x14ac:dyDescent="0.4">
      <c r="A13" s="205" t="str">
        <f ca="1">Translations!$A$22</f>
        <v>Comentarios</v>
      </c>
      <c r="B13" s="318"/>
      <c r="C13" s="319"/>
      <c r="D13" s="319"/>
      <c r="E13" s="319"/>
      <c r="F13" s="319"/>
      <c r="G13" s="320"/>
    </row>
    <row r="14" spans="1:22" ht="14.6" thickBot="1" x14ac:dyDescent="0.4">
      <c r="A14" s="206"/>
      <c r="B14" s="207"/>
      <c r="C14" s="207"/>
      <c r="D14" s="207"/>
      <c r="E14" s="207"/>
      <c r="F14" s="207"/>
      <c r="G14" s="178"/>
    </row>
    <row r="15" spans="1:22" ht="50.25" customHeight="1" x14ac:dyDescent="0.35">
      <c r="A15" s="321"/>
      <c r="B15" s="322"/>
      <c r="C15" s="208" t="str">
        <f ca="1">Translations!$A$23</f>
        <v>Año 1</v>
      </c>
      <c r="D15" s="208" t="str">
        <f ca="1">Translations!$A$24</f>
        <v>Año 2</v>
      </c>
      <c r="E15" s="208" t="str">
        <f ca="1">Translations!$A$25</f>
        <v>Año 3</v>
      </c>
      <c r="F15" s="208" t="str">
        <f ca="1">Translations!$A$41</f>
        <v>Año 4
(si procede)</v>
      </c>
      <c r="G15" s="325" t="str">
        <f ca="1">Translations!$A$27</f>
        <v>Comentarios /supuestos</v>
      </c>
    </row>
    <row r="16" spans="1:22" ht="28.5" customHeight="1" x14ac:dyDescent="0.35">
      <c r="A16" s="323"/>
      <c r="B16" s="324"/>
      <c r="C16" s="209" t="str">
        <f ca="1">Translations!$A$26</f>
        <v>Inserte el año</v>
      </c>
      <c r="D16" s="209" t="str">
        <f ca="1">Translations!$A$26</f>
        <v>Inserte el año</v>
      </c>
      <c r="E16" s="209" t="str">
        <f ca="1">Translations!$A$26</f>
        <v>Inserte el año</v>
      </c>
      <c r="F16" s="209" t="str">
        <f ca="1">Translations!$A$26</f>
        <v>Inserte el año</v>
      </c>
      <c r="G16" s="326"/>
    </row>
    <row r="17" spans="1:8" x14ac:dyDescent="0.35">
      <c r="A17" s="115" t="str">
        <f ca="1">Translations!$A$28</f>
        <v>Necesidades estimadas actuales del país</v>
      </c>
      <c r="B17" s="136"/>
      <c r="C17" s="136"/>
      <c r="D17" s="136"/>
      <c r="E17" s="136"/>
      <c r="F17" s="136"/>
      <c r="G17" s="137"/>
      <c r="H17" s="121"/>
    </row>
    <row r="18" spans="1:8" ht="53.25" customHeight="1" x14ac:dyDescent="0.35">
      <c r="A18" s="126" t="str">
        <f ca="1">Translations!$A$29</f>
        <v>A. Total de población estimada con necesidades/en riesgo</v>
      </c>
      <c r="B18" s="138" t="s">
        <v>7</v>
      </c>
      <c r="C18" s="50"/>
      <c r="D18" s="50"/>
      <c r="E18" s="50"/>
      <c r="F18" s="50"/>
      <c r="G18" s="35"/>
      <c r="H18" s="139"/>
    </row>
    <row r="19" spans="1:8" ht="50.25" customHeight="1" x14ac:dyDescent="0.35">
      <c r="A19" s="127" t="str">
        <f ca="1">Translations!$A$94</f>
        <v>Número de agujas y jeringuillas que se distribuirán por persona al año</v>
      </c>
      <c r="B19" s="138" t="s">
        <v>7</v>
      </c>
      <c r="C19" s="50"/>
      <c r="D19" s="50"/>
      <c r="E19" s="50"/>
      <c r="F19" s="50"/>
      <c r="G19" s="35"/>
      <c r="H19" s="139"/>
    </row>
    <row r="20" spans="1:8" ht="39.75" customHeight="1" x14ac:dyDescent="0.35">
      <c r="A20" s="126" t="str">
        <f ca="1">Translations!$A$95</f>
        <v>A. Número total de agujas y jeringuillas necesarias</v>
      </c>
      <c r="B20" s="157" t="s">
        <v>7</v>
      </c>
      <c r="C20" s="160">
        <f>(C18*C19)</f>
        <v>0</v>
      </c>
      <c r="D20" s="161">
        <f>(D18*D19)</f>
        <v>0</v>
      </c>
      <c r="E20" s="161">
        <f>(E18*E19)</f>
        <v>0</v>
      </c>
      <c r="F20" s="161">
        <f>(F18*F19)</f>
        <v>0</v>
      </c>
      <c r="G20" s="35"/>
      <c r="H20" s="158"/>
    </row>
    <row r="21" spans="1:8" ht="78" customHeight="1" x14ac:dyDescent="0.35">
      <c r="A21" s="127" t="str">
        <f ca="1">Translations!$A$96</f>
        <v>B. Meta del país - Número de agujas y jeringuillas que se van a distribuir (según el Plan Estratégico Nacional)</v>
      </c>
      <c r="B21" s="138" t="s">
        <v>7</v>
      </c>
      <c r="C21" s="50"/>
      <c r="D21" s="50"/>
      <c r="E21" s="51"/>
      <c r="F21" s="51"/>
      <c r="G21" s="35"/>
    </row>
    <row r="22" spans="1:8" ht="23.25" customHeight="1" x14ac:dyDescent="0.35">
      <c r="A22" s="115" t="str">
        <f ca="1">Translations!$A$47</f>
        <v>Meta de país ya cubierta</v>
      </c>
      <c r="B22" s="136"/>
      <c r="C22" s="136"/>
      <c r="D22" s="136"/>
      <c r="E22" s="136"/>
      <c r="F22" s="136"/>
      <c r="G22" s="137"/>
    </row>
    <row r="23" spans="1:8" ht="29.15" customHeight="1" x14ac:dyDescent="0.35">
      <c r="A23" s="302" t="str">
        <f ca="1">Translations!$A$48</f>
        <v>C1. Meta del país que se va a financiar con recursos nacionales</v>
      </c>
      <c r="B23" s="138" t="s">
        <v>7</v>
      </c>
      <c r="C23" s="36"/>
      <c r="D23" s="36"/>
      <c r="E23" s="36"/>
      <c r="F23" s="36"/>
      <c r="G23" s="193"/>
      <c r="H23" s="144"/>
    </row>
    <row r="24" spans="1:8" ht="28.1" customHeight="1" x14ac:dyDescent="0.35">
      <c r="A24" s="306"/>
      <c r="B24" s="138" t="s">
        <v>15</v>
      </c>
      <c r="C24" s="37" t="str">
        <f>IF(C23=0,"",(C23/C21))</f>
        <v/>
      </c>
      <c r="D24" s="37" t="str">
        <f>IF(D23=0,"",+D23/(D21))</f>
        <v/>
      </c>
      <c r="E24" s="37" t="str">
        <f>IF(E23=0,"",+E23/(E21))</f>
        <v/>
      </c>
      <c r="F24" s="37" t="str">
        <f>IF(F23=0,"",+F23/(F21))</f>
        <v/>
      </c>
      <c r="G24" s="194"/>
    </row>
    <row r="25" spans="1:8" ht="27" customHeight="1" x14ac:dyDescent="0.35">
      <c r="A25" s="302" t="str">
        <f ca="1">Translations!$A$49</f>
        <v xml:space="preserve">C2. Meta del país que se va a financiar con recursos externos </v>
      </c>
      <c r="B25" s="138" t="s">
        <v>7</v>
      </c>
      <c r="C25" s="36"/>
      <c r="D25" s="159"/>
      <c r="E25" s="159"/>
      <c r="F25" s="159"/>
      <c r="G25" s="175"/>
    </row>
    <row r="26" spans="1:8" ht="26.15" customHeight="1" x14ac:dyDescent="0.35">
      <c r="A26" s="306"/>
      <c r="B26" s="138" t="s">
        <v>15</v>
      </c>
      <c r="C26" s="37" t="str">
        <f>IF(C25=0,"",+C25/(C21))</f>
        <v/>
      </c>
      <c r="D26" s="37" t="str">
        <f>IF(D25=0,"",+D25/(D21))</f>
        <v/>
      </c>
      <c r="E26" s="37" t="str">
        <f>IF(E25=0,"",+E25/(E21))</f>
        <v/>
      </c>
      <c r="F26" s="37" t="str">
        <f>IF(F25=0,"",+F25/(F21))</f>
        <v/>
      </c>
      <c r="G26" s="174"/>
    </row>
    <row r="27" spans="1:8" ht="30" customHeight="1" x14ac:dyDescent="0.35">
      <c r="A27" s="302" t="str">
        <f ca="1">Translations!$A$50</f>
        <v>C. Meta total del país ya cubierta</v>
      </c>
      <c r="B27" s="138" t="s">
        <v>7</v>
      </c>
      <c r="C27" s="52">
        <f>C23+(C25)</f>
        <v>0</v>
      </c>
      <c r="D27" s="52">
        <f>D23+(D25)</f>
        <v>0</v>
      </c>
      <c r="E27" s="52">
        <f>E23+(E25)</f>
        <v>0</v>
      </c>
      <c r="F27" s="52">
        <f>F23+(F25)</f>
        <v>0</v>
      </c>
      <c r="G27" s="175"/>
    </row>
    <row r="28" spans="1:8" ht="24" customHeight="1" x14ac:dyDescent="0.35">
      <c r="A28" s="306"/>
      <c r="B28" s="138" t="s">
        <v>15</v>
      </c>
      <c r="C28" s="37" t="str">
        <f>IF(C27=0,"",C27/C21)</f>
        <v/>
      </c>
      <c r="D28" s="37" t="str">
        <f>IF(D27=0,"",D27/D21)</f>
        <v/>
      </c>
      <c r="E28" s="37" t="str">
        <f>IF(E27=0,"",E27/E21)</f>
        <v/>
      </c>
      <c r="F28" s="37" t="str">
        <f>IF(F27=0,"",F27/F21)</f>
        <v/>
      </c>
      <c r="G28" s="174"/>
    </row>
    <row r="29" spans="1:8" x14ac:dyDescent="0.35">
      <c r="A29" s="115" t="str">
        <f ca="1">Translations!$A$35</f>
        <v>Brecha programática</v>
      </c>
      <c r="B29" s="146"/>
      <c r="C29" s="146"/>
      <c r="D29" s="146"/>
      <c r="E29" s="146"/>
      <c r="F29" s="146"/>
      <c r="G29" s="153"/>
    </row>
    <row r="30" spans="1:8" ht="35.25" customHeight="1" x14ac:dyDescent="0.35">
      <c r="A30" s="358" t="str">
        <f ca="1">Translations!$A$97</f>
        <v>D. Déficit anual previsto para satisfacer las necesidad - agujas y jeringuillas: B - C</v>
      </c>
      <c r="B30" s="138" t="s">
        <v>7</v>
      </c>
      <c r="C30" s="39">
        <f>C21-C27</f>
        <v>0</v>
      </c>
      <c r="D30" s="39">
        <f>D21-D27</f>
        <v>0</v>
      </c>
      <c r="E30" s="39">
        <f>E21-E27</f>
        <v>0</v>
      </c>
      <c r="F30" s="39">
        <f>F21-F27</f>
        <v>0</v>
      </c>
      <c r="G30" s="338"/>
    </row>
    <row r="31" spans="1:8" ht="28.5" customHeight="1" x14ac:dyDescent="0.35">
      <c r="A31" s="359"/>
      <c r="B31" s="138" t="s">
        <v>15</v>
      </c>
      <c r="C31" s="37" t="str">
        <f>IF(C30=0,"",+C30/C21)</f>
        <v/>
      </c>
      <c r="D31" s="37" t="str">
        <f>IF(D30=0,"",+D30/D21)</f>
        <v/>
      </c>
      <c r="E31" s="37" t="str">
        <f>IF(E30=0,"",+E30/E21)</f>
        <v/>
      </c>
      <c r="F31" s="37" t="str">
        <f>IF(F30=0,"",+F30/F21)</f>
        <v/>
      </c>
      <c r="G31" s="339"/>
    </row>
    <row r="32" spans="1:8" x14ac:dyDescent="0.35">
      <c r="A32" s="115" t="str">
        <f ca="1">Translations!$A$52</f>
        <v xml:space="preserve">Meta de país financiada con el monto asignado </v>
      </c>
      <c r="B32" s="148"/>
      <c r="C32" s="148"/>
      <c r="D32" s="148"/>
      <c r="E32" s="148"/>
      <c r="F32" s="148"/>
      <c r="G32" s="154"/>
    </row>
    <row r="33" spans="1:8" ht="29.6" customHeight="1" x14ac:dyDescent="0.35">
      <c r="A33" s="358" t="str">
        <f ca="1">Translations!$A$98</f>
        <v xml:space="preserve">E. Metas que se van a financiar con el monto asignado - agujas y jeringuillas </v>
      </c>
      <c r="B33" s="142" t="s">
        <v>7</v>
      </c>
      <c r="C33" s="36"/>
      <c r="D33" s="36"/>
      <c r="E33" s="36"/>
      <c r="F33" s="36"/>
      <c r="G33" s="338"/>
    </row>
    <row r="34" spans="1:8" ht="33" customHeight="1" x14ac:dyDescent="0.35">
      <c r="A34" s="359"/>
      <c r="B34" s="142" t="s">
        <v>15</v>
      </c>
      <c r="C34" s="37" t="str">
        <f>IF(C33=0,"",+C33/C21)</f>
        <v/>
      </c>
      <c r="D34" s="37" t="str">
        <f>IF(D33=0,"",+D33/D21)</f>
        <v/>
      </c>
      <c r="E34" s="37" t="str">
        <f>IF(E33=0,"",+E33/E21)</f>
        <v/>
      </c>
      <c r="F34" s="37" t="str">
        <f>IF(F33=0,"",+F33/F21)</f>
        <v/>
      </c>
      <c r="G34" s="339"/>
    </row>
    <row r="35" spans="1:8" ht="31.5" customHeight="1" x14ac:dyDescent="0.35">
      <c r="A35" s="363" t="str">
        <f ca="1">Translations!$A$99</f>
        <v>F. Cobertura realizada con el monto asignado y otros recursos - agujas y jeringuillas:  E + C</v>
      </c>
      <c r="B35" s="149" t="s">
        <v>7</v>
      </c>
      <c r="C35" s="40">
        <f>+C33+C27</f>
        <v>0</v>
      </c>
      <c r="D35" s="40">
        <f>+D33+D27</f>
        <v>0</v>
      </c>
      <c r="E35" s="40">
        <f>+E33+E27</f>
        <v>0</v>
      </c>
      <c r="F35" s="40">
        <f>+F33+F27</f>
        <v>0</v>
      </c>
      <c r="G35" s="364"/>
      <c r="H35" s="139"/>
    </row>
    <row r="36" spans="1:8" ht="31.5" customHeight="1" x14ac:dyDescent="0.35">
      <c r="A36" s="357"/>
      <c r="B36" s="150" t="s">
        <v>15</v>
      </c>
      <c r="C36" s="37" t="str">
        <f>IF(C35=0,"",+C35/C21)</f>
        <v/>
      </c>
      <c r="D36" s="37" t="str">
        <f>IF(D35=0,"",+D35/D21)</f>
        <v/>
      </c>
      <c r="E36" s="37" t="str">
        <f>IF(E35=0,"",+E35/E21)</f>
        <v/>
      </c>
      <c r="F36" s="37" t="str">
        <f>IF(F35=0,"",+F35/F21)</f>
        <v/>
      </c>
      <c r="G36" s="339"/>
    </row>
    <row r="37" spans="1:8" ht="30.65" customHeight="1" x14ac:dyDescent="0.35">
      <c r="A37" s="365" t="str">
        <f ca="1">Translations!$A$100</f>
        <v>G. Déficit restante - agujas y jeringuillas: B - F</v>
      </c>
      <c r="B37" s="149" t="s">
        <v>7</v>
      </c>
      <c r="C37" s="151">
        <f>C21-C35</f>
        <v>0</v>
      </c>
      <c r="D37" s="151">
        <f>D21-D35</f>
        <v>0</v>
      </c>
      <c r="E37" s="151">
        <f>E21-E35</f>
        <v>0</v>
      </c>
      <c r="F37" s="151">
        <f>F21-F35</f>
        <v>0</v>
      </c>
      <c r="G37" s="364"/>
    </row>
    <row r="38" spans="1:8" ht="25.5" customHeight="1" thickBot="1" x14ac:dyDescent="0.4">
      <c r="A38" s="306"/>
      <c r="B38" s="150" t="s">
        <v>15</v>
      </c>
      <c r="C38" s="37" t="str">
        <f>IF(C37=0,"",+C37/C21)</f>
        <v/>
      </c>
      <c r="D38" s="37" t="str">
        <f>IF(D37=0,"",+D37/D21)</f>
        <v/>
      </c>
      <c r="E38" s="37" t="str">
        <f>IF(E37=0,"",+E37/E21)</f>
        <v/>
      </c>
      <c r="F38" s="37" t="str">
        <f>IF(F37=0,"",+F37/F21)</f>
        <v/>
      </c>
      <c r="G38" s="339"/>
    </row>
    <row r="39" spans="1:8" ht="15" customHeight="1" thickBot="1" x14ac:dyDescent="0.4">
      <c r="A39" s="350" t="str">
        <f ca="1">Translations!$A$54</f>
        <v>Todos los "%" de las metas de las filas C a G están basados en la meta numérica de la fila B</v>
      </c>
      <c r="B39" s="351"/>
      <c r="C39" s="351"/>
      <c r="D39" s="351"/>
      <c r="E39" s="351"/>
      <c r="F39" s="351"/>
      <c r="G39" s="352"/>
    </row>
  </sheetData>
  <sheetProtection algorithmName="SHA-512" hashValue="qPqf+i3uUV7yXfDhED7ZZCyJssb8UugS8IpfzVXIOwooH3VLoNPaSnqnMBBGH+qG8fjEFEsaGyY8k+6tZnOXhg==" saltValue="OvpeliQTG8Zucr2KdogI0g==" spinCount="100000" sheet="1" scenarios="1" formatColumns="0" formatRows="0"/>
  <mergeCells count="24">
    <mergeCell ref="A25:A26"/>
    <mergeCell ref="A1:E1"/>
    <mergeCell ref="A2:E2"/>
    <mergeCell ref="A3:E3"/>
    <mergeCell ref="A4:E4"/>
    <mergeCell ref="A5:G5"/>
    <mergeCell ref="B8:G8"/>
    <mergeCell ref="B9:G9"/>
    <mergeCell ref="B13:G13"/>
    <mergeCell ref="A15:B16"/>
    <mergeCell ref="G15:G16"/>
    <mergeCell ref="A23:A24"/>
    <mergeCell ref="F1:G4"/>
    <mergeCell ref="F12:G12"/>
    <mergeCell ref="A37:A38"/>
    <mergeCell ref="G37:G38"/>
    <mergeCell ref="A39:G39"/>
    <mergeCell ref="A27:A28"/>
    <mergeCell ref="A30:A31"/>
    <mergeCell ref="G30:G31"/>
    <mergeCell ref="A33:A34"/>
    <mergeCell ref="G33:G34"/>
    <mergeCell ref="A35:A36"/>
    <mergeCell ref="G35:G36"/>
  </mergeCells>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W102"/>
  <sheetViews>
    <sheetView view="pageBreakPreview" zoomScale="80" zoomScaleNormal="80" zoomScaleSheetLayoutView="80" zoomScalePageLayoutView="80" workbookViewId="0">
      <pane ySplit="5" topLeftCell="A6" activePane="bottomLeft" state="frozen"/>
      <selection pane="bottomLeft" activeCell="B7" sqref="B7:G7"/>
    </sheetView>
  </sheetViews>
  <sheetFormatPr baseColWidth="10" defaultColWidth="9" defaultRowHeight="14.15" x14ac:dyDescent="0.35"/>
  <cols>
    <col min="1" max="1" width="24.5703125" style="17" customWidth="1"/>
    <col min="2" max="2" width="8.5703125" style="17" customWidth="1"/>
    <col min="3" max="5" width="11.5703125" style="17" customWidth="1"/>
    <col min="6" max="6" width="13.5" style="17" customWidth="1"/>
    <col min="7" max="7" width="47.28515625" style="201" customWidth="1"/>
    <col min="8" max="8" width="15.0703125" style="17" customWidth="1"/>
    <col min="9" max="9" width="21.5703125" style="17" customWidth="1"/>
    <col min="10" max="10" width="9" style="17"/>
    <col min="11" max="11" width="10.0703125" style="17" customWidth="1"/>
    <col min="12" max="12" width="10.5703125" style="17" customWidth="1"/>
    <col min="13" max="13" width="12.0703125" style="17" customWidth="1"/>
    <col min="14" max="16384" width="9" style="17"/>
  </cols>
  <sheetData>
    <row r="1" spans="1:23" s="16" customFormat="1" ht="19.5" customHeight="1" x14ac:dyDescent="0.35">
      <c r="A1" s="374" t="s">
        <v>24</v>
      </c>
      <c r="B1" s="374"/>
      <c r="C1" s="374"/>
      <c r="D1" s="374"/>
      <c r="E1" s="374"/>
      <c r="F1" s="285" t="str">
        <f ca="1">Translations!$G$114</f>
        <v>Última versión actualizada en junio 2017</v>
      </c>
      <c r="G1" s="334"/>
      <c r="H1" s="3"/>
      <c r="I1" s="4"/>
      <c r="J1" s="1"/>
      <c r="K1" s="1"/>
      <c r="L1" s="1"/>
      <c r="M1" s="1"/>
      <c r="N1" s="1"/>
      <c r="O1" s="1"/>
      <c r="P1" s="2"/>
      <c r="Q1" s="2"/>
      <c r="R1" s="2"/>
      <c r="S1" s="2"/>
      <c r="T1" s="2"/>
      <c r="U1" s="2"/>
      <c r="V1" s="2"/>
      <c r="W1" s="2"/>
    </row>
    <row r="2" spans="1:23" s="16" customFormat="1" ht="19.5" customHeight="1" x14ac:dyDescent="0.35">
      <c r="A2" s="375" t="s">
        <v>1827</v>
      </c>
      <c r="B2" s="375"/>
      <c r="C2" s="375"/>
      <c r="D2" s="375"/>
      <c r="E2" s="375"/>
      <c r="F2" s="286"/>
      <c r="G2" s="335"/>
      <c r="H2" s="3"/>
      <c r="I2" s="4"/>
      <c r="J2" s="1"/>
      <c r="K2" s="1"/>
      <c r="L2" s="1"/>
      <c r="M2" s="1"/>
      <c r="N2" s="1"/>
      <c r="O2" s="1"/>
      <c r="P2" s="2"/>
      <c r="Q2" s="2"/>
      <c r="R2" s="2"/>
      <c r="S2" s="2"/>
      <c r="T2" s="2"/>
      <c r="U2" s="2"/>
      <c r="V2" s="2"/>
      <c r="W2" s="2"/>
    </row>
    <row r="3" spans="1:23" s="16" customFormat="1" ht="19.5" customHeight="1" x14ac:dyDescent="0.35">
      <c r="A3" s="375" t="s">
        <v>1828</v>
      </c>
      <c r="B3" s="375"/>
      <c r="C3" s="375"/>
      <c r="D3" s="375"/>
      <c r="E3" s="375"/>
      <c r="F3" s="286"/>
      <c r="G3" s="335"/>
      <c r="H3" s="3"/>
      <c r="I3" s="4"/>
      <c r="J3" s="1"/>
      <c r="K3" s="1"/>
      <c r="L3" s="1"/>
      <c r="M3" s="1"/>
      <c r="N3" s="1"/>
      <c r="O3" s="1"/>
      <c r="P3" s="2"/>
      <c r="Q3" s="2"/>
      <c r="R3" s="2"/>
      <c r="S3" s="2"/>
      <c r="T3" s="2"/>
      <c r="U3" s="2"/>
      <c r="V3" s="2"/>
      <c r="W3" s="2"/>
    </row>
    <row r="4" spans="1:23" s="16" customFormat="1" ht="19.5" customHeight="1" thickBot="1" x14ac:dyDescent="0.4">
      <c r="A4" s="376" t="s">
        <v>25</v>
      </c>
      <c r="B4" s="376"/>
      <c r="C4" s="376"/>
      <c r="D4" s="376"/>
      <c r="E4" s="376"/>
      <c r="F4" s="336"/>
      <c r="G4" s="337"/>
      <c r="H4" s="3"/>
      <c r="I4" s="4"/>
      <c r="J4" s="1"/>
      <c r="K4" s="1"/>
      <c r="L4" s="1"/>
      <c r="M4" s="1"/>
      <c r="N4" s="1"/>
      <c r="O4" s="1"/>
      <c r="P4" s="2"/>
      <c r="Q4" s="2"/>
      <c r="R4" s="2"/>
      <c r="S4" s="2"/>
      <c r="T4" s="2"/>
      <c r="U4" s="2"/>
      <c r="V4" s="2"/>
      <c r="W4" s="2"/>
    </row>
    <row r="5" spans="1:23" ht="91.5" customHeight="1" thickBot="1" x14ac:dyDescent="0.4">
      <c r="A5" s="377" t="str">
        <f ca="1">Translations!$A$102</f>
        <v>Si el número de tablas incluidas en el cuaderno de Excel no es suficiente o el solicitante quiere presentar una tabla para un módulo o intervención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5" s="378"/>
      <c r="C5" s="378"/>
      <c r="D5" s="378"/>
      <c r="E5" s="378"/>
      <c r="F5" s="378"/>
      <c r="G5" s="379"/>
      <c r="H5" s="373"/>
      <c r="I5" s="373"/>
    </row>
    <row r="6" spans="1:23" ht="18" thickBot="1" x14ac:dyDescent="0.4">
      <c r="A6" s="25" t="str">
        <f ca="1">Translations!$A$3</f>
        <v>VIH/SIDA</v>
      </c>
      <c r="B6" s="26"/>
      <c r="C6" s="26"/>
      <c r="D6" s="26"/>
      <c r="E6" s="26"/>
      <c r="F6" s="26"/>
      <c r="G6" s="198"/>
    </row>
    <row r="7" spans="1:23" ht="24.75" customHeight="1" x14ac:dyDescent="0.35">
      <c r="A7" s="114" t="str">
        <f ca="1">Translations!$A$15</f>
        <v>Módulo prioritario</v>
      </c>
      <c r="B7" s="307"/>
      <c r="C7" s="308"/>
      <c r="D7" s="308"/>
      <c r="E7" s="308"/>
      <c r="F7" s="308"/>
      <c r="G7" s="309"/>
    </row>
    <row r="8" spans="1:23" ht="31.5" customHeight="1" x14ac:dyDescent="0.35">
      <c r="A8" s="114" t="str">
        <f ca="1">Translations!$A$16</f>
        <v>Indicador de cobertura seleccionado</v>
      </c>
      <c r="B8" s="307"/>
      <c r="C8" s="308"/>
      <c r="D8" s="308"/>
      <c r="E8" s="308"/>
      <c r="F8" s="308"/>
      <c r="G8" s="309"/>
    </row>
    <row r="9" spans="1:23" ht="35.25" customHeight="1" x14ac:dyDescent="0.35">
      <c r="A9" s="114" t="str">
        <f ca="1">Translations!$A$104</f>
        <v>Población relevante</v>
      </c>
      <c r="B9" s="313"/>
      <c r="C9" s="314"/>
      <c r="D9" s="314"/>
      <c r="E9" s="314"/>
      <c r="F9" s="314"/>
      <c r="G9" s="315"/>
    </row>
    <row r="10" spans="1:23" ht="19.5" customHeight="1" x14ac:dyDescent="0.35">
      <c r="A10" s="115" t="str">
        <f ca="1">Translations!$A$18</f>
        <v xml:space="preserve">Cobertura nacional actual </v>
      </c>
      <c r="B10" s="27"/>
      <c r="C10" s="27"/>
      <c r="D10" s="27"/>
      <c r="E10" s="27"/>
      <c r="F10" s="27"/>
      <c r="G10" s="28"/>
    </row>
    <row r="11" spans="1:23" ht="30" customHeight="1" x14ac:dyDescent="0.35">
      <c r="A11" s="118" t="str">
        <f ca="1">Translations!$A$19</f>
        <v>Inserte los últimos resultados</v>
      </c>
      <c r="B11" s="34"/>
      <c r="C11" s="119" t="str">
        <f ca="1">Translations!$A$20</f>
        <v>Año</v>
      </c>
      <c r="D11" s="204"/>
      <c r="E11" s="120" t="str">
        <f ca="1">Translations!$A$21</f>
        <v>Fuente de datos</v>
      </c>
      <c r="F11" s="316"/>
      <c r="G11" s="317"/>
    </row>
    <row r="12" spans="1:23" ht="24.75" customHeight="1" thickBot="1" x14ac:dyDescent="0.4">
      <c r="A12" s="205" t="str">
        <f ca="1">Translations!$A$22</f>
        <v>Comentarios</v>
      </c>
      <c r="B12" s="318"/>
      <c r="C12" s="319"/>
      <c r="D12" s="319"/>
      <c r="E12" s="319"/>
      <c r="F12" s="319"/>
      <c r="G12" s="320"/>
    </row>
    <row r="13" spans="1:23" ht="14.6" thickBot="1" x14ac:dyDescent="0.4">
      <c r="A13" s="228"/>
      <c r="B13" s="229"/>
      <c r="C13" s="229"/>
      <c r="D13" s="229"/>
      <c r="E13" s="229"/>
      <c r="F13" s="229"/>
      <c r="G13" s="199"/>
    </row>
    <row r="14" spans="1:23" ht="48.75" customHeight="1" x14ac:dyDescent="0.35">
      <c r="A14" s="369"/>
      <c r="B14" s="370"/>
      <c r="C14" s="208" t="str">
        <f ca="1">Translations!$A$23</f>
        <v>Año 1</v>
      </c>
      <c r="D14" s="208" t="str">
        <f ca="1">Translations!$A$24</f>
        <v>Año 2</v>
      </c>
      <c r="E14" s="208" t="str">
        <f ca="1">Translations!$A$25</f>
        <v>Año 3</v>
      </c>
      <c r="F14" s="208" t="str">
        <f ca="1">Translations!$A$41</f>
        <v>Año 4
(si procede)</v>
      </c>
      <c r="G14" s="325" t="str">
        <f ca="1">Translations!$A$27</f>
        <v>Comentarios /supuestos</v>
      </c>
    </row>
    <row r="15" spans="1:23" ht="42.75" customHeight="1" x14ac:dyDescent="0.35">
      <c r="A15" s="371"/>
      <c r="B15" s="372"/>
      <c r="C15" s="209" t="str">
        <f ca="1">Translations!$A$26</f>
        <v>Inserte el año</v>
      </c>
      <c r="D15" s="209" t="str">
        <f ca="1">Translations!$A$26</f>
        <v>Inserte el año</v>
      </c>
      <c r="E15" s="209" t="str">
        <f ca="1">Translations!$A$26</f>
        <v>Inserte el año</v>
      </c>
      <c r="F15" s="209" t="str">
        <f ca="1">Translations!$A$26</f>
        <v>Inserte el año</v>
      </c>
      <c r="G15" s="326"/>
    </row>
    <row r="16" spans="1:23" ht="15" customHeight="1" x14ac:dyDescent="0.35">
      <c r="A16" s="115" t="str">
        <f ca="1">Translations!$A$28</f>
        <v>Necesidades estimadas actuales del país</v>
      </c>
      <c r="B16" s="230"/>
      <c r="C16" s="230"/>
      <c r="D16" s="230"/>
      <c r="E16" s="230"/>
      <c r="F16" s="230"/>
      <c r="G16" s="200"/>
    </row>
    <row r="17" spans="1:7" ht="72" customHeight="1" x14ac:dyDescent="0.35">
      <c r="A17" s="126" t="str">
        <f ca="1">Translations!$A$29</f>
        <v>A. Total de población estimada con necesidades/en riesgo</v>
      </c>
      <c r="B17" s="231" t="s">
        <v>7</v>
      </c>
      <c r="C17" s="36"/>
      <c r="D17" s="36"/>
      <c r="E17" s="36"/>
      <c r="F17" s="36"/>
      <c r="G17" s="180"/>
    </row>
    <row r="18" spans="1:7" ht="42.75" customHeight="1" x14ac:dyDescent="0.35">
      <c r="A18" s="302" t="str">
        <f ca="1">Translations!$A$30</f>
        <v>B. Metas del país (según el Plan Estratégico Nacional)</v>
      </c>
      <c r="B18" s="232" t="s">
        <v>7</v>
      </c>
      <c r="C18" s="36"/>
      <c r="D18" s="36"/>
      <c r="E18" s="36"/>
      <c r="F18" s="36"/>
      <c r="G18" s="304"/>
    </row>
    <row r="19" spans="1:7" ht="26.15" customHeight="1" x14ac:dyDescent="0.35">
      <c r="A19" s="306"/>
      <c r="B19" s="232" t="s">
        <v>15</v>
      </c>
      <c r="C19" s="212" t="str">
        <f>IF(C18=0,"",+C18/C17)</f>
        <v/>
      </c>
      <c r="D19" s="212" t="str">
        <f t="shared" ref="D19:E19" si="0">IF(D18=0,"",+D18/D17)</f>
        <v/>
      </c>
      <c r="E19" s="212" t="str">
        <f t="shared" si="0"/>
        <v/>
      </c>
      <c r="F19" s="212" t="str">
        <f t="shared" ref="F19" si="1">IF(F18=0,"",+F18/F17)</f>
        <v/>
      </c>
      <c r="G19" s="305"/>
    </row>
    <row r="20" spans="1:7" ht="15" customHeight="1" x14ac:dyDescent="0.35">
      <c r="A20" s="115" t="str">
        <f ca="1">Translations!$A$31</f>
        <v>Necesidades del país ya cubiertas</v>
      </c>
      <c r="B20" s="27"/>
      <c r="C20" s="27"/>
      <c r="D20" s="27"/>
      <c r="E20" s="27"/>
      <c r="F20" s="27"/>
      <c r="G20" s="28"/>
    </row>
    <row r="21" spans="1:7" ht="35.25" customHeight="1" x14ac:dyDescent="0.35">
      <c r="A21" s="302" t="str">
        <f ca="1">Translations!$A$32</f>
        <v>C1. Necesidades del país que se van a cubrir con recursos nacionales</v>
      </c>
      <c r="B21" s="231" t="s">
        <v>7</v>
      </c>
      <c r="C21" s="36"/>
      <c r="D21" s="36"/>
      <c r="E21" s="36"/>
      <c r="F21" s="36"/>
      <c r="G21" s="304"/>
    </row>
    <row r="22" spans="1:7" ht="32.6" customHeight="1" x14ac:dyDescent="0.35">
      <c r="A22" s="306"/>
      <c r="B22" s="231" t="s">
        <v>15</v>
      </c>
      <c r="C22" s="212" t="str">
        <f>IF(C21=0,"",+C21/C17)</f>
        <v/>
      </c>
      <c r="D22" s="212" t="str">
        <f>IF(D21=0,"",+D21/D17)</f>
        <v/>
      </c>
      <c r="E22" s="212" t="str">
        <f>IF(E21=0,"",+E21/E17)</f>
        <v/>
      </c>
      <c r="F22" s="212" t="str">
        <f>IF(F21=0,"",+F21/F17)</f>
        <v/>
      </c>
      <c r="G22" s="305"/>
    </row>
    <row r="23" spans="1:7" ht="37.1" customHeight="1" x14ac:dyDescent="0.35">
      <c r="A23" s="302" t="str">
        <f ca="1">Translations!$A$33</f>
        <v xml:space="preserve">C2. Necesidades del país que se van a cubrir con recursos externos </v>
      </c>
      <c r="B23" s="231" t="s">
        <v>7</v>
      </c>
      <c r="C23" s="203"/>
      <c r="D23" s="203"/>
      <c r="E23" s="203"/>
      <c r="F23" s="203"/>
      <c r="G23" s="181"/>
    </row>
    <row r="24" spans="1:7" ht="30" customHeight="1" x14ac:dyDescent="0.35">
      <c r="A24" s="306"/>
      <c r="B24" s="231" t="s">
        <v>15</v>
      </c>
      <c r="C24" s="212" t="str">
        <f>IF(C23=0,"",+C23/C17)</f>
        <v/>
      </c>
      <c r="D24" s="212" t="str">
        <f>IF(D23=0,"",+D23/D17)</f>
        <v/>
      </c>
      <c r="E24" s="212" t="str">
        <f>IF(E23=0,"",+E23/E17)</f>
        <v/>
      </c>
      <c r="F24" s="212" t="str">
        <f>IF(F23=0,"",+F23/F17)</f>
        <v/>
      </c>
      <c r="G24" s="181"/>
    </row>
    <row r="25" spans="1:7" ht="35.15" customHeight="1" x14ac:dyDescent="0.35">
      <c r="A25" s="302" t="str">
        <f ca="1">Translations!$A$34</f>
        <v>C. Necesidades totales del país ya cubiertas</v>
      </c>
      <c r="B25" s="231" t="s">
        <v>7</v>
      </c>
      <c r="C25" s="188">
        <f>+C21+C23</f>
        <v>0</v>
      </c>
      <c r="D25" s="188">
        <f>+D21+D23</f>
        <v>0</v>
      </c>
      <c r="E25" s="188">
        <f>+E21+E23</f>
        <v>0</v>
      </c>
      <c r="F25" s="188">
        <f>+F21+F23</f>
        <v>0</v>
      </c>
      <c r="G25" s="181"/>
    </row>
    <row r="26" spans="1:7" ht="30.65" customHeight="1" x14ac:dyDescent="0.35">
      <c r="A26" s="306"/>
      <c r="B26" s="231" t="s">
        <v>15</v>
      </c>
      <c r="C26" s="212" t="str">
        <f>IF(C25=0,"",+C25/C17)</f>
        <v/>
      </c>
      <c r="D26" s="212" t="str">
        <f>IF(D25=0,"",+D25/D17)</f>
        <v/>
      </c>
      <c r="E26" s="212" t="str">
        <f>IF(E25=0,"",+E25/E17)</f>
        <v/>
      </c>
      <c r="F26" s="212" t="str">
        <f>IF(F25=0,"",+F25/F17)</f>
        <v/>
      </c>
      <c r="G26" s="181"/>
    </row>
    <row r="27" spans="1:7" x14ac:dyDescent="0.35">
      <c r="A27" s="115" t="str">
        <f ca="1">Translations!$A$35</f>
        <v>Brecha programática</v>
      </c>
      <c r="B27" s="27"/>
      <c r="C27" s="27"/>
      <c r="D27" s="27"/>
      <c r="E27" s="27"/>
      <c r="F27" s="27"/>
      <c r="G27" s="28"/>
    </row>
    <row r="28" spans="1:7" ht="36" customHeight="1" x14ac:dyDescent="0.35">
      <c r="A28" s="302" t="str">
        <f ca="1">Translations!$A$36</f>
        <v>D. Déficit anual previsto para cubrir la necesidad: 
A - C</v>
      </c>
      <c r="B28" s="231" t="s">
        <v>7</v>
      </c>
      <c r="C28" s="152">
        <f>+C17-(C25)</f>
        <v>0</v>
      </c>
      <c r="D28" s="152">
        <f>+D17-(D25)</f>
        <v>0</v>
      </c>
      <c r="E28" s="152">
        <f>+E17-(E25)</f>
        <v>0</v>
      </c>
      <c r="F28" s="152">
        <f>+F17-(F25)</f>
        <v>0</v>
      </c>
      <c r="G28" s="304"/>
    </row>
    <row r="29" spans="1:7" ht="30.65" customHeight="1" x14ac:dyDescent="0.35">
      <c r="A29" s="306"/>
      <c r="B29" s="231" t="s">
        <v>15</v>
      </c>
      <c r="C29" s="212" t="str">
        <f>IF(C28=0,"",+C28/C17)</f>
        <v/>
      </c>
      <c r="D29" s="212" t="str">
        <f>IF(D28=0,"",+D28/D17)</f>
        <v/>
      </c>
      <c r="E29" s="212" t="str">
        <f>IF(E28=0,"",+E28/E17)</f>
        <v/>
      </c>
      <c r="F29" s="212" t="str">
        <f>IF(F28=0,"",+F28/F17)</f>
        <v/>
      </c>
      <c r="G29" s="305"/>
    </row>
    <row r="30" spans="1:7" ht="15" customHeight="1" x14ac:dyDescent="0.35">
      <c r="A30" s="115" t="str">
        <f ca="1">Translations!$A$37</f>
        <v xml:space="preserve">Necesidades del país cubiertas por el monto asignado </v>
      </c>
      <c r="B30" s="27"/>
      <c r="C30" s="27"/>
      <c r="D30" s="27"/>
      <c r="E30" s="27"/>
      <c r="F30" s="27"/>
      <c r="G30" s="28"/>
    </row>
    <row r="31" spans="1:7" ht="30" customHeight="1" x14ac:dyDescent="0.35">
      <c r="A31" s="302" t="str">
        <f ca="1">Translations!$A$38</f>
        <v xml:space="preserve">E. Metas que se van a financiar con el monto asignado </v>
      </c>
      <c r="B31" s="232" t="s">
        <v>7</v>
      </c>
      <c r="C31" s="36"/>
      <c r="D31" s="36"/>
      <c r="E31" s="36"/>
      <c r="F31" s="36"/>
      <c r="G31" s="304"/>
    </row>
    <row r="32" spans="1:7" ht="33" customHeight="1" x14ac:dyDescent="0.35">
      <c r="A32" s="306"/>
      <c r="B32" s="232" t="s">
        <v>15</v>
      </c>
      <c r="C32" s="212" t="str">
        <f>IF(C31=0,"",+C31/C17)</f>
        <v/>
      </c>
      <c r="D32" s="212" t="str">
        <f>IF(D31=0,"",+D31/D17)</f>
        <v/>
      </c>
      <c r="E32" s="212" t="str">
        <f>IF(E31=0,"",+E31/E17)</f>
        <v/>
      </c>
      <c r="F32" s="212" t="str">
        <f>IF(F31=0,"",+F31/F17)</f>
        <v/>
      </c>
      <c r="G32" s="305"/>
    </row>
    <row r="33" spans="1:7" ht="29.25" customHeight="1" x14ac:dyDescent="0.35">
      <c r="A33" s="302" t="str">
        <f ca="1">Translations!$A$39</f>
        <v xml:space="preserve">F. Cobertura total realizada con el monto asignado y otros recursos: E + C </v>
      </c>
      <c r="B33" s="232" t="s">
        <v>7</v>
      </c>
      <c r="C33" s="152">
        <f>+C31+C25</f>
        <v>0</v>
      </c>
      <c r="D33" s="152">
        <f>+D31+D25</f>
        <v>0</v>
      </c>
      <c r="E33" s="152">
        <f>+E31+E25</f>
        <v>0</v>
      </c>
      <c r="F33" s="152">
        <f>+F31+F25</f>
        <v>0</v>
      </c>
      <c r="G33" s="304"/>
    </row>
    <row r="34" spans="1:7" ht="30.75" customHeight="1" x14ac:dyDescent="0.35">
      <c r="A34" s="306"/>
      <c r="B34" s="232" t="s">
        <v>15</v>
      </c>
      <c r="C34" s="212" t="str">
        <f>IF(C33=0,"",+C33/C17)</f>
        <v/>
      </c>
      <c r="D34" s="212" t="str">
        <f>IF(D33=0,"",+D33/D17)</f>
        <v/>
      </c>
      <c r="E34" s="212" t="str">
        <f>IF(E33=0,"",+E33/E17)</f>
        <v/>
      </c>
      <c r="F34" s="212" t="str">
        <f>IF(F33=0,"",+F33/F17)</f>
        <v/>
      </c>
      <c r="G34" s="305"/>
    </row>
    <row r="35" spans="1:7" ht="29.25" customHeight="1" x14ac:dyDescent="0.35">
      <c r="A35" s="302" t="str">
        <f ca="1">Translations!$A$40</f>
        <v xml:space="preserve">G. Déficit restante: A - F </v>
      </c>
      <c r="B35" s="232" t="s">
        <v>7</v>
      </c>
      <c r="C35" s="202">
        <f>+C17-(C33)</f>
        <v>0</v>
      </c>
      <c r="D35" s="202">
        <f>+D17-(D33)</f>
        <v>0</v>
      </c>
      <c r="E35" s="202">
        <f>+E17-(E33)</f>
        <v>0</v>
      </c>
      <c r="F35" s="202">
        <f>+F17-(F33)</f>
        <v>0</v>
      </c>
      <c r="G35" s="304"/>
    </row>
    <row r="36" spans="1:7" ht="32.15" customHeight="1" thickBot="1" x14ac:dyDescent="0.4">
      <c r="A36" s="303"/>
      <c r="B36" s="232" t="s">
        <v>15</v>
      </c>
      <c r="C36" s="212" t="str">
        <f>IF(C35=0,"",+C35/C17)</f>
        <v/>
      </c>
      <c r="D36" s="212" t="str">
        <f>IF(D35=0,"",+D35/D17)</f>
        <v/>
      </c>
      <c r="E36" s="212" t="str">
        <f>IF(E35=0,"",+E35/E17)</f>
        <v/>
      </c>
      <c r="F36" s="212" t="str">
        <f>IF(F35=0,"",+F35/F17)</f>
        <v/>
      </c>
      <c r="G36" s="305"/>
    </row>
    <row r="37" spans="1:7" x14ac:dyDescent="0.35">
      <c r="A37" s="239"/>
      <c r="B37" s="237"/>
      <c r="C37" s="238"/>
      <c r="D37" s="238"/>
      <c r="E37" s="238"/>
      <c r="F37" s="238"/>
      <c r="G37" s="236"/>
    </row>
    <row r="38" spans="1:7" ht="14.6" thickBot="1" x14ac:dyDescent="0.4">
      <c r="A38" s="233"/>
      <c r="B38" s="237"/>
      <c r="C38" s="238"/>
      <c r="D38" s="238"/>
      <c r="E38" s="238"/>
      <c r="F38" s="238"/>
      <c r="G38" s="236"/>
    </row>
    <row r="39" spans="1:7" ht="18" thickBot="1" x14ac:dyDescent="0.4">
      <c r="A39" s="25" t="str">
        <f ca="1">Translations!$A$3</f>
        <v>VIH/SIDA</v>
      </c>
      <c r="B39" s="26"/>
      <c r="C39" s="26"/>
      <c r="D39" s="26"/>
      <c r="E39" s="26"/>
      <c r="F39" s="26"/>
      <c r="G39" s="198"/>
    </row>
    <row r="40" spans="1:7" ht="33" customHeight="1" x14ac:dyDescent="0.35">
      <c r="A40" s="114" t="str">
        <f ca="1">Translations!$A$15</f>
        <v>Módulo prioritario</v>
      </c>
      <c r="B40" s="307"/>
      <c r="C40" s="308"/>
      <c r="D40" s="308"/>
      <c r="E40" s="308"/>
      <c r="F40" s="308"/>
      <c r="G40" s="309"/>
    </row>
    <row r="41" spans="1:7" ht="28.3" x14ac:dyDescent="0.35">
      <c r="A41" s="114" t="str">
        <f ca="1">Translations!$A$16</f>
        <v>Indicador de cobertura seleccionado</v>
      </c>
      <c r="B41" s="307"/>
      <c r="C41" s="308"/>
      <c r="D41" s="308"/>
      <c r="E41" s="308"/>
      <c r="F41" s="308"/>
      <c r="G41" s="309"/>
    </row>
    <row r="42" spans="1:7" ht="24.75" customHeight="1" x14ac:dyDescent="0.35">
      <c r="A42" s="114" t="str">
        <f ca="1">Translations!$A$104</f>
        <v>Población relevante</v>
      </c>
      <c r="B42" s="313"/>
      <c r="C42" s="314"/>
      <c r="D42" s="314"/>
      <c r="E42" s="314"/>
      <c r="F42" s="314"/>
      <c r="G42" s="315"/>
    </row>
    <row r="43" spans="1:7" x14ac:dyDescent="0.35">
      <c r="A43" s="115" t="str">
        <f ca="1">Translations!$A$18</f>
        <v xml:space="preserve">Cobertura nacional actual </v>
      </c>
      <c r="B43" s="27"/>
      <c r="C43" s="27"/>
      <c r="D43" s="27"/>
      <c r="E43" s="27"/>
      <c r="F43" s="27"/>
      <c r="G43" s="28"/>
    </row>
    <row r="44" spans="1:7" ht="21.75" customHeight="1" x14ac:dyDescent="0.35">
      <c r="A44" s="118" t="str">
        <f ca="1">Translations!$A$19</f>
        <v>Inserte los últimos resultados</v>
      </c>
      <c r="B44" s="34"/>
      <c r="C44" s="119" t="str">
        <f ca="1">Translations!$A$20</f>
        <v>Año</v>
      </c>
      <c r="D44" s="204"/>
      <c r="E44" s="120" t="str">
        <f ca="1">Translations!$A$21</f>
        <v>Fuente de datos</v>
      </c>
      <c r="F44" s="316"/>
      <c r="G44" s="317"/>
    </row>
    <row r="45" spans="1:7" ht="25.5" customHeight="1" thickBot="1" x14ac:dyDescent="0.4">
      <c r="A45" s="205" t="str">
        <f ca="1">Translations!$A$22</f>
        <v>Comentarios</v>
      </c>
      <c r="B45" s="318"/>
      <c r="C45" s="319"/>
      <c r="D45" s="319"/>
      <c r="E45" s="319"/>
      <c r="F45" s="319"/>
      <c r="G45" s="320"/>
    </row>
    <row r="46" spans="1:7" ht="14.6" thickBot="1" x14ac:dyDescent="0.4">
      <c r="A46" s="228"/>
      <c r="B46" s="229"/>
      <c r="C46" s="229"/>
      <c r="D46" s="229"/>
      <c r="E46" s="229"/>
      <c r="F46" s="229"/>
      <c r="G46" s="199"/>
    </row>
    <row r="47" spans="1:7" ht="28.3" x14ac:dyDescent="0.35">
      <c r="A47" s="369"/>
      <c r="B47" s="370"/>
      <c r="C47" s="208" t="str">
        <f ca="1">Translations!$A$23</f>
        <v>Año 1</v>
      </c>
      <c r="D47" s="208" t="str">
        <f ca="1">Translations!$A$24</f>
        <v>Año 2</v>
      </c>
      <c r="E47" s="208" t="str">
        <f ca="1">Translations!$A$25</f>
        <v>Año 3</v>
      </c>
      <c r="F47" s="208" t="str">
        <f ca="1">Translations!$A$41</f>
        <v>Año 4
(si procede)</v>
      </c>
      <c r="G47" s="325" t="str">
        <f ca="1">Translations!$A$27</f>
        <v>Comentarios /supuestos</v>
      </c>
    </row>
    <row r="48" spans="1:7" ht="24" customHeight="1" x14ac:dyDescent="0.35">
      <c r="A48" s="371"/>
      <c r="B48" s="372"/>
      <c r="C48" s="209" t="str">
        <f ca="1">Translations!$A$26</f>
        <v>Inserte el año</v>
      </c>
      <c r="D48" s="209" t="str">
        <f ca="1">Translations!$A$26</f>
        <v>Inserte el año</v>
      </c>
      <c r="E48" s="209" t="str">
        <f ca="1">Translations!$A$26</f>
        <v>Inserte el año</v>
      </c>
      <c r="F48" s="209" t="str">
        <f ca="1">Translations!$A$26</f>
        <v>Inserte el año</v>
      </c>
      <c r="G48" s="326"/>
    </row>
    <row r="49" spans="1:7" ht="21" customHeight="1" x14ac:dyDescent="0.35">
      <c r="A49" s="115" t="str">
        <f ca="1">Translations!$A$28</f>
        <v>Necesidades estimadas actuales del país</v>
      </c>
      <c r="B49" s="230"/>
      <c r="C49" s="230"/>
      <c r="D49" s="230"/>
      <c r="E49" s="230"/>
      <c r="F49" s="230"/>
      <c r="G49" s="200"/>
    </row>
    <row r="50" spans="1:7" ht="36" customHeight="1" x14ac:dyDescent="0.35">
      <c r="A50" s="126" t="str">
        <f ca="1">Translations!$A$29</f>
        <v>A. Total de población estimada con necesidades/en riesgo</v>
      </c>
      <c r="B50" s="231" t="s">
        <v>7</v>
      </c>
      <c r="C50" s="36"/>
      <c r="D50" s="36"/>
      <c r="E50" s="36"/>
      <c r="F50" s="36"/>
      <c r="G50" s="180"/>
    </row>
    <row r="51" spans="1:7" ht="33.75" customHeight="1" x14ac:dyDescent="0.35">
      <c r="A51" s="302" t="str">
        <f ca="1">Translations!$A$30</f>
        <v>B. Metas del país (según el Plan Estratégico Nacional)</v>
      </c>
      <c r="B51" s="232" t="s">
        <v>7</v>
      </c>
      <c r="C51" s="36"/>
      <c r="D51" s="36"/>
      <c r="E51" s="36"/>
      <c r="F51" s="36"/>
      <c r="G51" s="304"/>
    </row>
    <row r="52" spans="1:7" ht="28.5" customHeight="1" x14ac:dyDescent="0.35">
      <c r="A52" s="306"/>
      <c r="B52" s="232" t="s">
        <v>15</v>
      </c>
      <c r="C52" s="212" t="str">
        <f>IF(C51=0,"",+C51/C50)</f>
        <v/>
      </c>
      <c r="D52" s="212" t="str">
        <f t="shared" ref="D52:F52" si="2">IF(D51=0,"",+D51/D50)</f>
        <v/>
      </c>
      <c r="E52" s="212" t="str">
        <f t="shared" si="2"/>
        <v/>
      </c>
      <c r="F52" s="212" t="str">
        <f t="shared" si="2"/>
        <v/>
      </c>
      <c r="G52" s="305"/>
    </row>
    <row r="53" spans="1:7" ht="21" customHeight="1" x14ac:dyDescent="0.35">
      <c r="A53" s="115" t="str">
        <f ca="1">Translations!$A$31</f>
        <v>Necesidades del país ya cubiertas</v>
      </c>
      <c r="B53" s="27"/>
      <c r="C53" s="27"/>
      <c r="D53" s="27"/>
      <c r="E53" s="27"/>
      <c r="F53" s="27"/>
      <c r="G53" s="28"/>
    </row>
    <row r="54" spans="1:7" ht="27.75" customHeight="1" x14ac:dyDescent="0.35">
      <c r="A54" s="302" t="str">
        <f ca="1">Translations!$A$32</f>
        <v>C1. Necesidades del país que se van a cubrir con recursos nacionales</v>
      </c>
      <c r="B54" s="231" t="s">
        <v>7</v>
      </c>
      <c r="C54" s="36"/>
      <c r="D54" s="36"/>
      <c r="E54" s="36"/>
      <c r="F54" s="36"/>
      <c r="G54" s="304"/>
    </row>
    <row r="55" spans="1:7" ht="33" customHeight="1" x14ac:dyDescent="0.35">
      <c r="A55" s="306"/>
      <c r="B55" s="231" t="s">
        <v>15</v>
      </c>
      <c r="C55" s="212" t="str">
        <f>IF(C54=0,"",+C54/C50)</f>
        <v/>
      </c>
      <c r="D55" s="212" t="str">
        <f>IF(D54=0,"",+D54/D50)</f>
        <v/>
      </c>
      <c r="E55" s="212" t="str">
        <f>IF(E54=0,"",+E54/E50)</f>
        <v/>
      </c>
      <c r="F55" s="212" t="str">
        <f>IF(F54=0,"",+F54/F50)</f>
        <v/>
      </c>
      <c r="G55" s="305"/>
    </row>
    <row r="56" spans="1:7" ht="27" customHeight="1" x14ac:dyDescent="0.35">
      <c r="A56" s="302" t="str">
        <f ca="1">Translations!$A$33</f>
        <v xml:space="preserve">C2. Necesidades del país que se van a cubrir con recursos externos </v>
      </c>
      <c r="B56" s="231" t="s">
        <v>7</v>
      </c>
      <c r="C56" s="203"/>
      <c r="D56" s="203"/>
      <c r="E56" s="203"/>
      <c r="F56" s="203"/>
      <c r="G56" s="181"/>
    </row>
    <row r="57" spans="1:7" ht="29.25" customHeight="1" x14ac:dyDescent="0.35">
      <c r="A57" s="306"/>
      <c r="B57" s="231" t="s">
        <v>15</v>
      </c>
      <c r="C57" s="212" t="str">
        <f>IF(C56=0,"",+C56/C50)</f>
        <v/>
      </c>
      <c r="D57" s="212" t="str">
        <f>IF(D56=0,"",+D56/D50)</f>
        <v/>
      </c>
      <c r="E57" s="212" t="str">
        <f>IF(E56=0,"",+E56/E50)</f>
        <v/>
      </c>
      <c r="F57" s="212" t="str">
        <f>IF(F56=0,"",+F56/F50)</f>
        <v/>
      </c>
      <c r="G57" s="181"/>
    </row>
    <row r="58" spans="1:7" ht="33.75" customHeight="1" x14ac:dyDescent="0.35">
      <c r="A58" s="302" t="str">
        <f ca="1">Translations!$A$34</f>
        <v>C. Necesidades totales del país ya cubiertas</v>
      </c>
      <c r="B58" s="231" t="s">
        <v>7</v>
      </c>
      <c r="C58" s="188">
        <f>+C54+C56</f>
        <v>0</v>
      </c>
      <c r="D58" s="188">
        <f>+D54+D56</f>
        <v>0</v>
      </c>
      <c r="E58" s="188">
        <f>+E54+E56</f>
        <v>0</v>
      </c>
      <c r="F58" s="188">
        <f>+F54+F56</f>
        <v>0</v>
      </c>
      <c r="G58" s="181"/>
    </row>
    <row r="59" spans="1:7" ht="30" customHeight="1" x14ac:dyDescent="0.35">
      <c r="A59" s="306"/>
      <c r="B59" s="231" t="s">
        <v>15</v>
      </c>
      <c r="C59" s="212" t="str">
        <f>IF(C58=0,"",+C58/C50)</f>
        <v/>
      </c>
      <c r="D59" s="212" t="str">
        <f>IF(D58=0,"",+D58/D50)</f>
        <v/>
      </c>
      <c r="E59" s="212" t="str">
        <f>IF(E58=0,"",+E58/E50)</f>
        <v/>
      </c>
      <c r="F59" s="212" t="str">
        <f>IF(F58=0,"",+F58/F50)</f>
        <v/>
      </c>
      <c r="G59" s="181"/>
    </row>
    <row r="60" spans="1:7" ht="21.75" customHeight="1" x14ac:dyDescent="0.35">
      <c r="A60" s="115" t="str">
        <f ca="1">Translations!$A$35</f>
        <v>Brecha programática</v>
      </c>
      <c r="B60" s="27"/>
      <c r="C60" s="27"/>
      <c r="D60" s="27"/>
      <c r="E60" s="27"/>
      <c r="F60" s="27"/>
      <c r="G60" s="28"/>
    </row>
    <row r="61" spans="1:7" ht="30" customHeight="1" x14ac:dyDescent="0.35">
      <c r="A61" s="302" t="str">
        <f ca="1">Translations!$A$36</f>
        <v>D. Déficit anual previsto para cubrir la necesidad: 
A - C</v>
      </c>
      <c r="B61" s="231" t="s">
        <v>7</v>
      </c>
      <c r="C61" s="152">
        <f>+C50-(C58)</f>
        <v>0</v>
      </c>
      <c r="D61" s="152">
        <f>+D50-(D58)</f>
        <v>0</v>
      </c>
      <c r="E61" s="152">
        <f>+E50-(E58)</f>
        <v>0</v>
      </c>
      <c r="F61" s="152">
        <f>+F50-(F58)</f>
        <v>0</v>
      </c>
      <c r="G61" s="304"/>
    </row>
    <row r="62" spans="1:7" ht="27" customHeight="1" x14ac:dyDescent="0.35">
      <c r="A62" s="306"/>
      <c r="B62" s="231" t="s">
        <v>15</v>
      </c>
      <c r="C62" s="212" t="str">
        <f>IF(C61=0,"",+C61/C50)</f>
        <v/>
      </c>
      <c r="D62" s="212" t="str">
        <f>IF(D61=0,"",+D61/D50)</f>
        <v/>
      </c>
      <c r="E62" s="212" t="str">
        <f>IF(E61=0,"",+E61/E50)</f>
        <v/>
      </c>
      <c r="F62" s="212" t="str">
        <f>IF(F61=0,"",+F61/F50)</f>
        <v/>
      </c>
      <c r="G62" s="305"/>
    </row>
    <row r="63" spans="1:7" ht="17.25" customHeight="1" x14ac:dyDescent="0.35">
      <c r="A63" s="115" t="str">
        <f ca="1">Translations!$A$37</f>
        <v xml:space="preserve">Necesidades del país cubiertas por el monto asignado </v>
      </c>
      <c r="B63" s="27"/>
      <c r="C63" s="27"/>
      <c r="D63" s="27"/>
      <c r="E63" s="27"/>
      <c r="F63" s="27"/>
      <c r="G63" s="28"/>
    </row>
    <row r="64" spans="1:7" ht="27.75" customHeight="1" x14ac:dyDescent="0.35">
      <c r="A64" s="302" t="str">
        <f ca="1">Translations!$A$38</f>
        <v xml:space="preserve">E. Metas que se van a financiar con el monto asignado </v>
      </c>
      <c r="B64" s="232" t="s">
        <v>7</v>
      </c>
      <c r="C64" s="36"/>
      <c r="D64" s="36"/>
      <c r="E64" s="36"/>
      <c r="F64" s="36"/>
      <c r="G64" s="304"/>
    </row>
    <row r="65" spans="1:7" ht="30" customHeight="1" x14ac:dyDescent="0.35">
      <c r="A65" s="306"/>
      <c r="B65" s="232" t="s">
        <v>15</v>
      </c>
      <c r="C65" s="212" t="str">
        <f>IF(C64=0,"",+C64/C50)</f>
        <v/>
      </c>
      <c r="D65" s="212" t="str">
        <f>IF(D64=0,"",+D64/D50)</f>
        <v/>
      </c>
      <c r="E65" s="212" t="str">
        <f>IF(E64=0,"",+E64/E50)</f>
        <v/>
      </c>
      <c r="F65" s="212" t="str">
        <f>IF(F64=0,"",+F64/F50)</f>
        <v/>
      </c>
      <c r="G65" s="305"/>
    </row>
    <row r="66" spans="1:7" ht="27.75" customHeight="1" x14ac:dyDescent="0.35">
      <c r="A66" s="302" t="str">
        <f ca="1">Translations!$A$39</f>
        <v xml:space="preserve">F. Cobertura total realizada con el monto asignado y otros recursos: E + C </v>
      </c>
      <c r="B66" s="232" t="s">
        <v>7</v>
      </c>
      <c r="C66" s="152">
        <f>+C64+C58</f>
        <v>0</v>
      </c>
      <c r="D66" s="152">
        <f>+D64+D58</f>
        <v>0</v>
      </c>
      <c r="E66" s="152">
        <f>+E64+E58</f>
        <v>0</v>
      </c>
      <c r="F66" s="152">
        <f>+F64+F58</f>
        <v>0</v>
      </c>
      <c r="G66" s="304"/>
    </row>
    <row r="67" spans="1:7" ht="28.5" customHeight="1" x14ac:dyDescent="0.35">
      <c r="A67" s="306"/>
      <c r="B67" s="232" t="s">
        <v>15</v>
      </c>
      <c r="C67" s="212" t="str">
        <f>IF(C66=0,"",+C66/C50)</f>
        <v/>
      </c>
      <c r="D67" s="212" t="str">
        <f>IF(D66=0,"",+D66/D50)</f>
        <v/>
      </c>
      <c r="E67" s="212" t="str">
        <f>IF(E66=0,"",+E66/E50)</f>
        <v/>
      </c>
      <c r="F67" s="212" t="str">
        <f>IF(F66=0,"",+F66/F50)</f>
        <v/>
      </c>
      <c r="G67" s="305"/>
    </row>
    <row r="68" spans="1:7" ht="27.75" customHeight="1" x14ac:dyDescent="0.35">
      <c r="A68" s="302" t="str">
        <f ca="1">Translations!$A$40</f>
        <v xml:space="preserve">G. Déficit restante: A - F </v>
      </c>
      <c r="B68" s="232" t="s">
        <v>7</v>
      </c>
      <c r="C68" s="202">
        <f>+C50-(C66)</f>
        <v>0</v>
      </c>
      <c r="D68" s="202">
        <f>+D50-(D66)</f>
        <v>0</v>
      </c>
      <c r="E68" s="202">
        <f>+E50-(E66)</f>
        <v>0</v>
      </c>
      <c r="F68" s="202">
        <f>+F50-(F66)</f>
        <v>0</v>
      </c>
      <c r="G68" s="304"/>
    </row>
    <row r="69" spans="1:7" ht="30.75" customHeight="1" thickBot="1" x14ac:dyDescent="0.4">
      <c r="A69" s="303"/>
      <c r="B69" s="232" t="s">
        <v>15</v>
      </c>
      <c r="C69" s="212" t="str">
        <f>IF(C68=0,"",+C68/C50)</f>
        <v/>
      </c>
      <c r="D69" s="212" t="str">
        <f>IF(D68=0,"",+D68/D50)</f>
        <v/>
      </c>
      <c r="E69" s="212" t="str">
        <f>IF(E68=0,"",+E68/E50)</f>
        <v/>
      </c>
      <c r="F69" s="212" t="str">
        <f>IF(F68=0,"",+F68/F50)</f>
        <v/>
      </c>
      <c r="G69" s="305"/>
    </row>
    <row r="70" spans="1:7" x14ac:dyDescent="0.35">
      <c r="A70" s="239"/>
      <c r="B70" s="237"/>
      <c r="C70" s="238"/>
      <c r="D70" s="238"/>
      <c r="E70" s="238"/>
      <c r="F70" s="238"/>
      <c r="G70" s="236"/>
    </row>
    <row r="71" spans="1:7" ht="14.6" thickBot="1" x14ac:dyDescent="0.4">
      <c r="A71" s="233"/>
      <c r="B71" s="237"/>
      <c r="C71" s="238"/>
      <c r="D71" s="238"/>
      <c r="E71" s="238"/>
      <c r="F71" s="238"/>
      <c r="G71" s="236"/>
    </row>
    <row r="72" spans="1:7" ht="18" thickBot="1" x14ac:dyDescent="0.4">
      <c r="A72" s="25" t="str">
        <f ca="1">Translations!$A$3</f>
        <v>VIH/SIDA</v>
      </c>
      <c r="B72" s="26"/>
      <c r="C72" s="26"/>
      <c r="D72" s="26"/>
      <c r="E72" s="26"/>
      <c r="F72" s="26"/>
      <c r="G72" s="198"/>
    </row>
    <row r="73" spans="1:7" ht="18.75" customHeight="1" x14ac:dyDescent="0.35">
      <c r="A73" s="114" t="str">
        <f ca="1">Translations!$A$15</f>
        <v>Módulo prioritario</v>
      </c>
      <c r="B73" s="307"/>
      <c r="C73" s="308"/>
      <c r="D73" s="308"/>
      <c r="E73" s="308"/>
      <c r="F73" s="308"/>
      <c r="G73" s="309"/>
    </row>
    <row r="74" spans="1:7" ht="28.3" x14ac:dyDescent="0.35">
      <c r="A74" s="114" t="str">
        <f ca="1">Translations!$A$16</f>
        <v>Indicador de cobertura seleccionado</v>
      </c>
      <c r="B74" s="307"/>
      <c r="C74" s="308"/>
      <c r="D74" s="308"/>
      <c r="E74" s="308"/>
      <c r="F74" s="308"/>
      <c r="G74" s="309"/>
    </row>
    <row r="75" spans="1:7" ht="21" customHeight="1" x14ac:dyDescent="0.35">
      <c r="A75" s="114" t="str">
        <f ca="1">Translations!$A$104</f>
        <v>Población relevante</v>
      </c>
      <c r="B75" s="313"/>
      <c r="C75" s="314"/>
      <c r="D75" s="314"/>
      <c r="E75" s="314"/>
      <c r="F75" s="314"/>
      <c r="G75" s="315"/>
    </row>
    <row r="76" spans="1:7" x14ac:dyDescent="0.35">
      <c r="A76" s="115" t="str">
        <f ca="1">Translations!$A$18</f>
        <v xml:space="preserve">Cobertura nacional actual </v>
      </c>
      <c r="B76" s="27"/>
      <c r="C76" s="27"/>
      <c r="D76" s="27"/>
      <c r="E76" s="27"/>
      <c r="F76" s="27"/>
      <c r="G76" s="28"/>
    </row>
    <row r="77" spans="1:7" ht="22.5" customHeight="1" x14ac:dyDescent="0.35">
      <c r="A77" s="118" t="str">
        <f ca="1">Translations!$A$19</f>
        <v>Inserte los últimos resultados</v>
      </c>
      <c r="B77" s="34"/>
      <c r="C77" s="119" t="str">
        <f ca="1">Translations!$A$20</f>
        <v>Año</v>
      </c>
      <c r="D77" s="204"/>
      <c r="E77" s="120" t="str">
        <f ca="1">Translations!$A$21</f>
        <v>Fuente de datos</v>
      </c>
      <c r="F77" s="316"/>
      <c r="G77" s="317"/>
    </row>
    <row r="78" spans="1:7" ht="14.6" thickBot="1" x14ac:dyDescent="0.4">
      <c r="A78" s="205" t="str">
        <f ca="1">Translations!$A$22</f>
        <v>Comentarios</v>
      </c>
      <c r="B78" s="318"/>
      <c r="C78" s="319"/>
      <c r="D78" s="319"/>
      <c r="E78" s="319"/>
      <c r="F78" s="319"/>
      <c r="G78" s="320"/>
    </row>
    <row r="79" spans="1:7" ht="14.6" thickBot="1" x14ac:dyDescent="0.4">
      <c r="A79" s="228"/>
      <c r="B79" s="229"/>
      <c r="C79" s="229"/>
      <c r="D79" s="229"/>
      <c r="E79" s="229"/>
      <c r="F79" s="229"/>
      <c r="G79" s="199"/>
    </row>
    <row r="80" spans="1:7" ht="28.3" x14ac:dyDescent="0.35">
      <c r="A80" s="369"/>
      <c r="B80" s="370"/>
      <c r="C80" s="208" t="str">
        <f ca="1">Translations!$A$23</f>
        <v>Año 1</v>
      </c>
      <c r="D80" s="208" t="str">
        <f ca="1">Translations!$A$24</f>
        <v>Año 2</v>
      </c>
      <c r="E80" s="208" t="str">
        <f ca="1">Translations!$A$25</f>
        <v>Año 3</v>
      </c>
      <c r="F80" s="208" t="str">
        <f ca="1">Translations!$A$41</f>
        <v>Año 4
(si procede)</v>
      </c>
      <c r="G80" s="325" t="str">
        <f ca="1">Translations!$A$27</f>
        <v>Comentarios /supuestos</v>
      </c>
    </row>
    <row r="81" spans="1:7" ht="18" customHeight="1" x14ac:dyDescent="0.35">
      <c r="A81" s="371"/>
      <c r="B81" s="372"/>
      <c r="C81" s="209" t="str">
        <f ca="1">Translations!$A$26</f>
        <v>Inserte el año</v>
      </c>
      <c r="D81" s="209" t="str">
        <f ca="1">Translations!$A$26</f>
        <v>Inserte el año</v>
      </c>
      <c r="E81" s="209" t="str">
        <f ca="1">Translations!$A$26</f>
        <v>Inserte el año</v>
      </c>
      <c r="F81" s="209" t="str">
        <f ca="1">Translations!$A$26</f>
        <v>Inserte el año</v>
      </c>
      <c r="G81" s="326"/>
    </row>
    <row r="82" spans="1:7" x14ac:dyDescent="0.35">
      <c r="A82" s="115" t="str">
        <f ca="1">Translations!$A$28</f>
        <v>Necesidades estimadas actuales del país</v>
      </c>
      <c r="B82" s="230"/>
      <c r="C82" s="230"/>
      <c r="D82" s="230"/>
      <c r="E82" s="230"/>
      <c r="F82" s="230"/>
      <c r="G82" s="200"/>
    </row>
    <row r="83" spans="1:7" ht="43.5" customHeight="1" x14ac:dyDescent="0.35">
      <c r="A83" s="126" t="str">
        <f ca="1">Translations!$A$29</f>
        <v>A. Total de población estimada con necesidades/en riesgo</v>
      </c>
      <c r="B83" s="231" t="s">
        <v>7</v>
      </c>
      <c r="C83" s="36"/>
      <c r="D83" s="36"/>
      <c r="E83" s="36"/>
      <c r="F83" s="36"/>
      <c r="G83" s="180"/>
    </row>
    <row r="84" spans="1:7" ht="29.25" customHeight="1" x14ac:dyDescent="0.35">
      <c r="A84" s="302" t="str">
        <f ca="1">Translations!$A$30</f>
        <v>B. Metas del país (según el Plan Estratégico Nacional)</v>
      </c>
      <c r="B84" s="232" t="s">
        <v>7</v>
      </c>
      <c r="C84" s="36"/>
      <c r="D84" s="36"/>
      <c r="E84" s="36"/>
      <c r="F84" s="36"/>
      <c r="G84" s="304"/>
    </row>
    <row r="85" spans="1:7" ht="24.75" customHeight="1" x14ac:dyDescent="0.35">
      <c r="A85" s="306"/>
      <c r="B85" s="232" t="s">
        <v>15</v>
      </c>
      <c r="C85" s="212" t="str">
        <f>IF(C84=0,"",+C84/C83)</f>
        <v/>
      </c>
      <c r="D85" s="212" t="str">
        <f t="shared" ref="D85:F85" si="3">IF(D84=0,"",+D84/D83)</f>
        <v/>
      </c>
      <c r="E85" s="212" t="str">
        <f t="shared" si="3"/>
        <v/>
      </c>
      <c r="F85" s="212" t="str">
        <f t="shared" si="3"/>
        <v/>
      </c>
      <c r="G85" s="305"/>
    </row>
    <row r="86" spans="1:7" x14ac:dyDescent="0.35">
      <c r="A86" s="115" t="str">
        <f ca="1">Translations!$A$31</f>
        <v>Necesidades del país ya cubiertas</v>
      </c>
      <c r="B86" s="27"/>
      <c r="C86" s="27"/>
      <c r="D86" s="27"/>
      <c r="E86" s="27"/>
      <c r="F86" s="27"/>
      <c r="G86" s="28"/>
    </row>
    <row r="87" spans="1:7" ht="25.5" customHeight="1" x14ac:dyDescent="0.35">
      <c r="A87" s="302" t="str">
        <f ca="1">Translations!$A$32</f>
        <v>C1. Necesidades del país que se van a cubrir con recursos nacionales</v>
      </c>
      <c r="B87" s="231" t="s">
        <v>7</v>
      </c>
      <c r="C87" s="36"/>
      <c r="D87" s="36"/>
      <c r="E87" s="36"/>
      <c r="F87" s="36"/>
      <c r="G87" s="304"/>
    </row>
    <row r="88" spans="1:7" ht="24.75" customHeight="1" x14ac:dyDescent="0.35">
      <c r="A88" s="306"/>
      <c r="B88" s="231" t="s">
        <v>15</v>
      </c>
      <c r="C88" s="212" t="str">
        <f>IF(C87=0,"",+C87/C83)</f>
        <v/>
      </c>
      <c r="D88" s="212" t="str">
        <f>IF(D87=0,"",+D87/D83)</f>
        <v/>
      </c>
      <c r="E88" s="212" t="str">
        <f>IF(E87=0,"",+E87/E83)</f>
        <v/>
      </c>
      <c r="F88" s="212" t="str">
        <f>IF(F87=0,"",+F87/F83)</f>
        <v/>
      </c>
      <c r="G88" s="305"/>
    </row>
    <row r="89" spans="1:7" ht="27" customHeight="1" x14ac:dyDescent="0.35">
      <c r="A89" s="302" t="str">
        <f ca="1">Translations!$A$33</f>
        <v xml:space="preserve">C2. Necesidades del país que se van a cubrir con recursos externos </v>
      </c>
      <c r="B89" s="231" t="s">
        <v>7</v>
      </c>
      <c r="C89" s="203"/>
      <c r="D89" s="203"/>
      <c r="E89" s="203"/>
      <c r="F89" s="203"/>
      <c r="G89" s="181"/>
    </row>
    <row r="90" spans="1:7" ht="23.25" customHeight="1" x14ac:dyDescent="0.35">
      <c r="A90" s="306"/>
      <c r="B90" s="231" t="s">
        <v>15</v>
      </c>
      <c r="C90" s="212" t="str">
        <f>IF(C89=0,"",+C89/C83)</f>
        <v/>
      </c>
      <c r="D90" s="212" t="str">
        <f>IF(D89=0,"",+D89/D83)</f>
        <v/>
      </c>
      <c r="E90" s="212" t="str">
        <f>IF(E89=0,"",+E89/E83)</f>
        <v/>
      </c>
      <c r="F90" s="212" t="str">
        <f>IF(F89=0,"",+F89/F83)</f>
        <v/>
      </c>
      <c r="G90" s="181"/>
    </row>
    <row r="91" spans="1:7" ht="27" customHeight="1" x14ac:dyDescent="0.35">
      <c r="A91" s="302" t="str">
        <f ca="1">Translations!$A$34</f>
        <v>C. Necesidades totales del país ya cubiertas</v>
      </c>
      <c r="B91" s="231" t="s">
        <v>7</v>
      </c>
      <c r="C91" s="188">
        <f>+C87+C89</f>
        <v>0</v>
      </c>
      <c r="D91" s="188">
        <f>+D87+D89</f>
        <v>0</v>
      </c>
      <c r="E91" s="188">
        <f>+E87+E89</f>
        <v>0</v>
      </c>
      <c r="F91" s="188">
        <f>+F87+F89</f>
        <v>0</v>
      </c>
      <c r="G91" s="181"/>
    </row>
    <row r="92" spans="1:7" ht="24.75" customHeight="1" x14ac:dyDescent="0.35">
      <c r="A92" s="306"/>
      <c r="B92" s="231" t="s">
        <v>15</v>
      </c>
      <c r="C92" s="212" t="str">
        <f>IF(C91=0,"",+C91/C83)</f>
        <v/>
      </c>
      <c r="D92" s="212" t="str">
        <f>IF(D91=0,"",+D91/D83)</f>
        <v/>
      </c>
      <c r="E92" s="212" t="str">
        <f>IF(E91=0,"",+E91/E83)</f>
        <v/>
      </c>
      <c r="F92" s="212" t="str">
        <f>IF(F91=0,"",+F91/F83)</f>
        <v/>
      </c>
      <c r="G92" s="181"/>
    </row>
    <row r="93" spans="1:7" ht="17.25" customHeight="1" x14ac:dyDescent="0.35">
      <c r="A93" s="115" t="str">
        <f ca="1">Translations!$A$35</f>
        <v>Brecha programática</v>
      </c>
      <c r="B93" s="27"/>
      <c r="C93" s="27"/>
      <c r="D93" s="27"/>
      <c r="E93" s="27"/>
      <c r="F93" s="27"/>
      <c r="G93" s="28"/>
    </row>
    <row r="94" spans="1:7" ht="33" customHeight="1" x14ac:dyDescent="0.35">
      <c r="A94" s="302" t="str">
        <f ca="1">Translations!$A$36</f>
        <v>D. Déficit anual previsto para cubrir la necesidad: 
A - C</v>
      </c>
      <c r="B94" s="231" t="s">
        <v>7</v>
      </c>
      <c r="C94" s="152">
        <f>+C83-(C91)</f>
        <v>0</v>
      </c>
      <c r="D94" s="152">
        <f>+D83-(D91)</f>
        <v>0</v>
      </c>
      <c r="E94" s="152">
        <f>+E83-(E91)</f>
        <v>0</v>
      </c>
      <c r="F94" s="152">
        <f>+F83-(F91)</f>
        <v>0</v>
      </c>
      <c r="G94" s="304"/>
    </row>
    <row r="95" spans="1:7" ht="31.5" customHeight="1" x14ac:dyDescent="0.35">
      <c r="A95" s="306"/>
      <c r="B95" s="231" t="s">
        <v>15</v>
      </c>
      <c r="C95" s="212" t="str">
        <f>IF(C94=0,"",+C94/C83)</f>
        <v/>
      </c>
      <c r="D95" s="212" t="str">
        <f>IF(D94=0,"",+D94/D83)</f>
        <v/>
      </c>
      <c r="E95" s="212" t="str">
        <f>IF(E94=0,"",+E94/E83)</f>
        <v/>
      </c>
      <c r="F95" s="212" t="str">
        <f>IF(F94=0,"",+F94/F83)</f>
        <v/>
      </c>
      <c r="G95" s="305"/>
    </row>
    <row r="96" spans="1:7" x14ac:dyDescent="0.35">
      <c r="A96" s="115" t="str">
        <f ca="1">Translations!$A$37</f>
        <v xml:space="preserve">Necesidades del país cubiertas por el monto asignado </v>
      </c>
      <c r="B96" s="27"/>
      <c r="C96" s="27"/>
      <c r="D96" s="27"/>
      <c r="E96" s="27"/>
      <c r="F96" s="27"/>
      <c r="G96" s="28"/>
    </row>
    <row r="97" spans="1:7" ht="30.75" customHeight="1" x14ac:dyDescent="0.35">
      <c r="A97" s="302" t="str">
        <f ca="1">Translations!$A$38</f>
        <v xml:space="preserve">E. Metas que se van a financiar con el monto asignado </v>
      </c>
      <c r="B97" s="232" t="s">
        <v>7</v>
      </c>
      <c r="C97" s="36"/>
      <c r="D97" s="36"/>
      <c r="E97" s="36"/>
      <c r="F97" s="36"/>
      <c r="G97" s="304"/>
    </row>
    <row r="98" spans="1:7" ht="33" customHeight="1" x14ac:dyDescent="0.35">
      <c r="A98" s="306"/>
      <c r="B98" s="232" t="s">
        <v>15</v>
      </c>
      <c r="C98" s="212" t="str">
        <f>IF(C97=0,"",+C97/C83)</f>
        <v/>
      </c>
      <c r="D98" s="212" t="str">
        <f>IF(D97=0,"",+D97/D83)</f>
        <v/>
      </c>
      <c r="E98" s="212" t="str">
        <f>IF(E97=0,"",+E97/E83)</f>
        <v/>
      </c>
      <c r="F98" s="212" t="str">
        <f>IF(F97=0,"",+F97/F83)</f>
        <v/>
      </c>
      <c r="G98" s="305"/>
    </row>
    <row r="99" spans="1:7" ht="30" customHeight="1" x14ac:dyDescent="0.35">
      <c r="A99" s="302" t="str">
        <f ca="1">Translations!$A$39</f>
        <v xml:space="preserve">F. Cobertura total realizada con el monto asignado y otros recursos: E + C </v>
      </c>
      <c r="B99" s="232" t="s">
        <v>7</v>
      </c>
      <c r="C99" s="152">
        <f>+C97+C91</f>
        <v>0</v>
      </c>
      <c r="D99" s="152">
        <f>+D97+D91</f>
        <v>0</v>
      </c>
      <c r="E99" s="152">
        <f>+E97+E91</f>
        <v>0</v>
      </c>
      <c r="F99" s="152">
        <f>+F97+F91</f>
        <v>0</v>
      </c>
      <c r="G99" s="304"/>
    </row>
    <row r="100" spans="1:7" ht="30.75" customHeight="1" x14ac:dyDescent="0.35">
      <c r="A100" s="306"/>
      <c r="B100" s="232" t="s">
        <v>15</v>
      </c>
      <c r="C100" s="212" t="str">
        <f>IF(C99=0,"",+C99/C83)</f>
        <v/>
      </c>
      <c r="D100" s="212" t="str">
        <f>IF(D99=0,"",+D99/D83)</f>
        <v/>
      </c>
      <c r="E100" s="212" t="str">
        <f>IF(E99=0,"",+E99/E83)</f>
        <v/>
      </c>
      <c r="F100" s="212" t="str">
        <f>IF(F99=0,"",+F99/F83)</f>
        <v/>
      </c>
      <c r="G100" s="305"/>
    </row>
    <row r="101" spans="1:7" ht="30" customHeight="1" x14ac:dyDescent="0.35">
      <c r="A101" s="302" t="str">
        <f ca="1">Translations!$A$40</f>
        <v xml:space="preserve">G. Déficit restante: A - F </v>
      </c>
      <c r="B101" s="232" t="s">
        <v>7</v>
      </c>
      <c r="C101" s="202">
        <f>+C83-(C99)</f>
        <v>0</v>
      </c>
      <c r="D101" s="202">
        <f>+D83-(D99)</f>
        <v>0</v>
      </c>
      <c r="E101" s="202">
        <f>+E83-(E99)</f>
        <v>0</v>
      </c>
      <c r="F101" s="202">
        <f>+F83-(F99)</f>
        <v>0</v>
      </c>
      <c r="G101" s="304"/>
    </row>
    <row r="102" spans="1:7" ht="26.25" customHeight="1" thickBot="1" x14ac:dyDescent="0.4">
      <c r="A102" s="303"/>
      <c r="B102" s="232" t="s">
        <v>15</v>
      </c>
      <c r="C102" s="212" t="str">
        <f>IF(C101=0,"",+C101/C83)</f>
        <v/>
      </c>
      <c r="D102" s="212" t="str">
        <f>IF(D101=0,"",+D101/D83)</f>
        <v/>
      </c>
      <c r="E102" s="212" t="str">
        <f>IF(E101=0,"",+E101/E83)</f>
        <v/>
      </c>
      <c r="F102" s="212" t="str">
        <f>IF(F101=0,"",+F101/F83)</f>
        <v/>
      </c>
      <c r="G102" s="305"/>
    </row>
  </sheetData>
  <sheetProtection formatColumns="0" formatRows="0"/>
  <mergeCells count="70">
    <mergeCell ref="A35:A36"/>
    <mergeCell ref="G35:G36"/>
    <mergeCell ref="A28:A29"/>
    <mergeCell ref="G28:G29"/>
    <mergeCell ref="A31:A32"/>
    <mergeCell ref="G31:G32"/>
    <mergeCell ref="A33:A34"/>
    <mergeCell ref="G33:G34"/>
    <mergeCell ref="A25:A26"/>
    <mergeCell ref="B7:G7"/>
    <mergeCell ref="B8:G8"/>
    <mergeCell ref="B9:G9"/>
    <mergeCell ref="B12:G12"/>
    <mergeCell ref="A14:B15"/>
    <mergeCell ref="G14:G15"/>
    <mergeCell ref="A18:A19"/>
    <mergeCell ref="G18:G19"/>
    <mergeCell ref="A21:A22"/>
    <mergeCell ref="G21:G22"/>
    <mergeCell ref="A23:A24"/>
    <mergeCell ref="F11:G11"/>
    <mergeCell ref="H5:I5"/>
    <mergeCell ref="A1:E1"/>
    <mergeCell ref="A2:E2"/>
    <mergeCell ref="A3:E3"/>
    <mergeCell ref="A4:E4"/>
    <mergeCell ref="A5:G5"/>
    <mergeCell ref="F1:G4"/>
    <mergeCell ref="B40:G40"/>
    <mergeCell ref="B41:G41"/>
    <mergeCell ref="B42:G42"/>
    <mergeCell ref="F44:G44"/>
    <mergeCell ref="B45:G45"/>
    <mergeCell ref="A47:B48"/>
    <mergeCell ref="G47:G48"/>
    <mergeCell ref="A51:A52"/>
    <mergeCell ref="G51:G52"/>
    <mergeCell ref="A54:A55"/>
    <mergeCell ref="G54:G55"/>
    <mergeCell ref="A56:A57"/>
    <mergeCell ref="A58:A59"/>
    <mergeCell ref="A61:A62"/>
    <mergeCell ref="G61:G62"/>
    <mergeCell ref="A64:A65"/>
    <mergeCell ref="G64:G65"/>
    <mergeCell ref="A66:A67"/>
    <mergeCell ref="G66:G67"/>
    <mergeCell ref="A68:A69"/>
    <mergeCell ref="G68:G69"/>
    <mergeCell ref="B73:G73"/>
    <mergeCell ref="B74:G74"/>
    <mergeCell ref="B75:G75"/>
    <mergeCell ref="F77:G77"/>
    <mergeCell ref="B78:G78"/>
    <mergeCell ref="A80:B81"/>
    <mergeCell ref="G80:G81"/>
    <mergeCell ref="A84:A85"/>
    <mergeCell ref="G84:G85"/>
    <mergeCell ref="A87:A88"/>
    <mergeCell ref="G87:G88"/>
    <mergeCell ref="A89:A90"/>
    <mergeCell ref="A99:A100"/>
    <mergeCell ref="G99:G100"/>
    <mergeCell ref="A101:A102"/>
    <mergeCell ref="G101:G102"/>
    <mergeCell ref="A91:A92"/>
    <mergeCell ref="A94:A95"/>
    <mergeCell ref="G94:G95"/>
    <mergeCell ref="A97:A98"/>
    <mergeCell ref="G97:G98"/>
  </mergeCells>
  <dataValidations count="1">
    <dataValidation type="list" allowBlank="1" showInputMessage="1" showErrorMessage="1" sqref="B9:G9 B42:G42 B75:G75" xr:uid="{00000000-0002-0000-0700-000000000000}">
      <formula1>INDIRECT(SUBSTITUTE(B7," ",""))</formula1>
    </dataValidation>
  </dataValidations>
  <pageMargins left="0.7" right="0.7" top="0.75" bottom="0.75" header="0.3" footer="0.3"/>
  <pageSetup paperSize="8" scale="93" fitToHeight="0" orientation="portrait" r:id="rId1"/>
  <rowBreaks count="2" manualBreakCount="2">
    <brk id="37" max="6" man="1"/>
    <brk id="7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B271"/>
  <sheetViews>
    <sheetView workbookViewId="0">
      <selection activeCell="C63" sqref="C63"/>
    </sheetView>
  </sheetViews>
  <sheetFormatPr baseColWidth="10" defaultColWidth="9" defaultRowHeight="14.6" x14ac:dyDescent="0.4"/>
  <cols>
    <col min="1" max="1" width="38.2109375" style="29" customWidth="1"/>
    <col min="2" max="2" width="26.28515625" style="29" customWidth="1"/>
    <col min="3" max="3" width="13.28515625" style="29" customWidth="1"/>
    <col min="4" max="4" width="11.0703125" style="29" customWidth="1"/>
    <col min="5" max="5" width="18.5" style="29" customWidth="1"/>
    <col min="6" max="6" width="9" style="29"/>
    <col min="7" max="7" width="19.2109375" style="29" customWidth="1"/>
    <col min="8" max="16" width="9" style="29"/>
    <col min="22" max="16384" width="9" style="29"/>
  </cols>
  <sheetData>
    <row r="1" spans="1:28" x14ac:dyDescent="0.4">
      <c r="A1" s="60" t="s">
        <v>133</v>
      </c>
      <c r="R1" s="43" t="s">
        <v>167</v>
      </c>
      <c r="X1"/>
      <c r="Y1" s="43" t="s">
        <v>113</v>
      </c>
      <c r="Z1"/>
      <c r="AA1"/>
      <c r="AB1"/>
    </row>
    <row r="2" spans="1:28" x14ac:dyDescent="0.4">
      <c r="A2" s="60" t="s">
        <v>129</v>
      </c>
      <c r="Q2" s="58" t="s">
        <v>28</v>
      </c>
      <c r="R2" s="58" t="s">
        <v>23</v>
      </c>
      <c r="S2" s="58" t="s">
        <v>29</v>
      </c>
      <c r="T2" s="58" t="s">
        <v>26</v>
      </c>
      <c r="U2" s="59" t="s">
        <v>30</v>
      </c>
      <c r="X2" s="58" t="s">
        <v>28</v>
      </c>
      <c r="Y2" s="58" t="s">
        <v>23</v>
      </c>
      <c r="Z2" s="58" t="s">
        <v>29</v>
      </c>
      <c r="AA2" s="58" t="s">
        <v>26</v>
      </c>
      <c r="AB2" s="59" t="s">
        <v>30</v>
      </c>
    </row>
    <row r="3" spans="1:28" x14ac:dyDescent="0.4">
      <c r="Q3" t="str">
        <f t="shared" ref="Q3:Q66" ca="1" si="0">OFFSET($R3,0,LangOffset,1,1)</f>
        <v>Seleccione su zona geográfica…</v>
      </c>
      <c r="R3" s="66" t="s">
        <v>168</v>
      </c>
      <c r="S3" s="94" t="s">
        <v>991</v>
      </c>
      <c r="T3" s="95" t="s">
        <v>1427</v>
      </c>
      <c r="U3" s="95" t="s">
        <v>1655</v>
      </c>
      <c r="X3" t="str">
        <f ca="1">OFFSET($Y3,0,LangOffset,1,1)</f>
        <v>Seleccione…</v>
      </c>
      <c r="Y3" s="66" t="s">
        <v>126</v>
      </c>
      <c r="Z3" s="95" t="s">
        <v>978</v>
      </c>
      <c r="AA3" s="95" t="s">
        <v>1428</v>
      </c>
      <c r="AB3" s="95" t="s">
        <v>1652</v>
      </c>
    </row>
    <row r="4" spans="1:28" x14ac:dyDescent="0.4">
      <c r="A4" s="32" t="s">
        <v>127</v>
      </c>
      <c r="Q4" t="str">
        <f t="shared" ca="1" si="0"/>
        <v>Afganistán</v>
      </c>
      <c r="R4" s="66" t="s">
        <v>169</v>
      </c>
      <c r="S4" s="64" t="s">
        <v>992</v>
      </c>
      <c r="T4" t="s">
        <v>511</v>
      </c>
      <c r="U4" t="s">
        <v>512</v>
      </c>
      <c r="X4" t="str">
        <f ca="1">OFFSET($Y4,0,LangOffset,1,1)</f>
        <v>MCP</v>
      </c>
      <c r="Y4" s="66" t="s">
        <v>402</v>
      </c>
      <c r="Z4" s="95" t="s">
        <v>1259</v>
      </c>
      <c r="AA4" s="95" t="s">
        <v>1429</v>
      </c>
      <c r="AB4" s="95" t="s">
        <v>1656</v>
      </c>
    </row>
    <row r="5" spans="1:28" x14ac:dyDescent="0.4">
      <c r="A5" s="58" t="s">
        <v>28</v>
      </c>
      <c r="B5" s="58"/>
      <c r="C5" s="58" t="s">
        <v>23</v>
      </c>
      <c r="D5" s="58" t="s">
        <v>29</v>
      </c>
      <c r="E5" s="58" t="s">
        <v>26</v>
      </c>
      <c r="F5" s="59" t="s">
        <v>30</v>
      </c>
      <c r="G5" s="58" t="s">
        <v>23</v>
      </c>
      <c r="H5" s="58" t="s">
        <v>29</v>
      </c>
      <c r="I5" s="58" t="s">
        <v>26</v>
      </c>
      <c r="J5" s="59" t="s">
        <v>30</v>
      </c>
      <c r="Q5" t="str">
        <f t="shared" ca="1" si="0"/>
        <v>África</v>
      </c>
      <c r="R5" s="66" t="s">
        <v>404</v>
      </c>
      <c r="S5" s="64" t="s">
        <v>993</v>
      </c>
      <c r="T5" t="s">
        <v>513</v>
      </c>
      <c r="U5" t="s">
        <v>514</v>
      </c>
      <c r="X5" t="str">
        <f ca="1">OFFSET($Y5,0,LangOffset,1,1)</f>
        <v>Entidad no vinculada a un MCP</v>
      </c>
      <c r="Y5" s="66" t="s">
        <v>403</v>
      </c>
      <c r="Z5" s="95" t="s">
        <v>1260</v>
      </c>
      <c r="AA5" s="95" t="s">
        <v>1430</v>
      </c>
      <c r="AB5" s="95" t="s">
        <v>1657</v>
      </c>
    </row>
    <row r="6" spans="1:28" x14ac:dyDescent="0.4">
      <c r="A6" s="72" t="str">
        <f t="shared" ref="A6:A15" ca="1" si="1">OFFSET($C6,0,LangOffset,1,1)</f>
        <v>Seleccione…</v>
      </c>
      <c r="B6" s="72">
        <f t="shared" ref="B6:B15" ca="1" si="2">OFFSET($G6,0,LangOffset,1,1)</f>
        <v>0</v>
      </c>
      <c r="C6" s="77" t="s">
        <v>126</v>
      </c>
      <c r="D6" s="85" t="s">
        <v>978</v>
      </c>
      <c r="E6" s="86" t="s">
        <v>1428</v>
      </c>
      <c r="F6" s="104" t="s">
        <v>1652</v>
      </c>
      <c r="G6" s="77" t="s">
        <v>128</v>
      </c>
      <c r="I6" s="68"/>
      <c r="J6" s="104" t="s">
        <v>128</v>
      </c>
      <c r="Q6" t="str">
        <f t="shared" ca="1" si="0"/>
        <v>Åland, Islas</v>
      </c>
      <c r="R6" s="66" t="s">
        <v>170</v>
      </c>
      <c r="S6" s="64" t="s">
        <v>994</v>
      </c>
      <c r="T6" t="s">
        <v>515</v>
      </c>
      <c r="U6" t="s">
        <v>516</v>
      </c>
    </row>
    <row r="7" spans="1:28" x14ac:dyDescent="0.4">
      <c r="A7" s="72" t="str">
        <f t="shared" ca="1" si="1"/>
        <v>Tratamiento atención y apoyo_Prestación de servicios diferenciados de tratamiento antirretroviral</v>
      </c>
      <c r="B7" s="72" t="str">
        <f t="shared" ca="1" si="2"/>
        <v>Porcentaje de personas que viven con el VIH  que actualmente reciben tratamiento antirretroviral</v>
      </c>
      <c r="C7" s="91" t="s">
        <v>163</v>
      </c>
      <c r="D7" s="71" t="s">
        <v>1829</v>
      </c>
      <c r="E7" s="99" t="s">
        <v>1830</v>
      </c>
      <c r="F7" s="100" t="s">
        <v>1832</v>
      </c>
      <c r="G7" s="92" t="s">
        <v>159</v>
      </c>
      <c r="H7" s="71" t="s">
        <v>1472</v>
      </c>
      <c r="I7" s="70" t="s">
        <v>1474</v>
      </c>
      <c r="J7" s="93" t="s">
        <v>1620</v>
      </c>
      <c r="Q7" t="str">
        <f t="shared" ca="1" si="0"/>
        <v>Albania</v>
      </c>
      <c r="R7" s="66" t="s">
        <v>171</v>
      </c>
      <c r="S7" s="64" t="s">
        <v>995</v>
      </c>
      <c r="T7" t="s">
        <v>171</v>
      </c>
      <c r="U7" t="s">
        <v>517</v>
      </c>
    </row>
    <row r="8" spans="1:28" x14ac:dyDescent="0.4">
      <c r="A8" s="72" t="str">
        <f t="shared" ca="1" si="1"/>
        <v>PTMI</v>
      </c>
      <c r="B8" s="72" t="str">
        <f t="shared" ca="1" si="2"/>
        <v>Porcentaje de mujeres embarazadas VIH positivas que recibieron TARV durante el embarazo</v>
      </c>
      <c r="C8" s="79" t="s">
        <v>95</v>
      </c>
      <c r="D8" s="85" t="s">
        <v>980</v>
      </c>
      <c r="E8" s="86" t="s">
        <v>93</v>
      </c>
      <c r="F8" s="93" t="s">
        <v>89</v>
      </c>
      <c r="G8" s="79" t="s">
        <v>118</v>
      </c>
      <c r="H8" s="71" t="s">
        <v>1476</v>
      </c>
      <c r="I8" s="70" t="s">
        <v>1477</v>
      </c>
      <c r="J8" s="93" t="s">
        <v>1621</v>
      </c>
      <c r="Q8" t="str">
        <f t="shared" ca="1" si="0"/>
        <v>Argelia</v>
      </c>
      <c r="R8" s="66" t="s">
        <v>172</v>
      </c>
      <c r="S8" s="64" t="s">
        <v>996</v>
      </c>
      <c r="T8" t="s">
        <v>518</v>
      </c>
      <c r="U8" t="s">
        <v>519</v>
      </c>
    </row>
    <row r="9" spans="1:28" x14ac:dyDescent="0.4">
      <c r="A9" s="72" t="str">
        <f t="shared" ca="1" si="1"/>
        <v>Intervenciones colaborativas de tuberculosis y VIH_Revisión de tuberculosis en pacientes con VIH</v>
      </c>
      <c r="B9" s="72" t="str">
        <f t="shared" ca="1" si="2"/>
        <v>Porcentaje de personas que viven con el VIH en tratamiento (incluidos los que reciben PTMI) que se han sometido a pruebas de detección de tuberculosis en centros de atención o tratamiento del VIH</v>
      </c>
      <c r="C9" s="77" t="s">
        <v>134</v>
      </c>
      <c r="D9" s="85" t="s">
        <v>981</v>
      </c>
      <c r="E9" s="101" t="s">
        <v>1462</v>
      </c>
      <c r="F9" s="100" t="s">
        <v>1831</v>
      </c>
      <c r="G9" s="79" t="s">
        <v>117</v>
      </c>
      <c r="H9" s="85" t="s">
        <v>986</v>
      </c>
      <c r="I9" s="86" t="s">
        <v>1432</v>
      </c>
      <c r="J9" s="93" t="s">
        <v>1623</v>
      </c>
      <c r="Q9" t="str">
        <f t="shared" ca="1" si="0"/>
        <v>Samoa Americana</v>
      </c>
      <c r="R9" s="66" t="s">
        <v>173</v>
      </c>
      <c r="S9" s="64" t="s">
        <v>997</v>
      </c>
      <c r="T9" t="s">
        <v>520</v>
      </c>
      <c r="U9" t="s">
        <v>521</v>
      </c>
    </row>
    <row r="10" spans="1:28" x14ac:dyDescent="0.4">
      <c r="A10" s="72" t="str">
        <f t="shared" ca="1" si="1"/>
        <v>Intervenciones colaborativas de tuberculosis y VIH_Pacientes de tuberculosis con estado serológico respecto al VIH conocido</v>
      </c>
      <c r="B10" s="72" t="str">
        <f t="shared" ca="1" si="2"/>
        <v>Porcentaje de casos de TB nuevos y recaídas VIH+ en TARV durante el tratamiento para la tuberculosis</v>
      </c>
      <c r="C10" s="77" t="s">
        <v>136</v>
      </c>
      <c r="D10" s="90" t="s">
        <v>1833</v>
      </c>
      <c r="E10" s="70" t="s">
        <v>1463</v>
      </c>
      <c r="F10" s="100" t="s">
        <v>1834</v>
      </c>
      <c r="G10" s="81" t="s">
        <v>1659</v>
      </c>
      <c r="H10" s="74" t="s">
        <v>1660</v>
      </c>
      <c r="I10" s="75" t="s">
        <v>1662</v>
      </c>
      <c r="J10" s="93" t="s">
        <v>1625</v>
      </c>
      <c r="Q10" t="str">
        <f t="shared" ca="1" si="0"/>
        <v>Américas</v>
      </c>
      <c r="R10" s="66" t="s">
        <v>405</v>
      </c>
      <c r="S10" s="64" t="s">
        <v>998</v>
      </c>
      <c r="T10" t="s">
        <v>522</v>
      </c>
      <c r="U10" t="s">
        <v>523</v>
      </c>
    </row>
    <row r="11" spans="1:28" x14ac:dyDescent="0.4">
      <c r="A11" s="72" t="str">
        <f t="shared" ca="1" si="1"/>
        <v>Intervenciones colaborativas de tuberculosis y VIH_Pacientes seropositivos con tuberculosis que reciben tratamiento antirretroviral</v>
      </c>
      <c r="B11" s="72" t="str">
        <f t="shared" ca="1" si="2"/>
        <v>Porcentaje de pacientes seropositivos con tuberculosis (casos nuevos y recaídas) que reciben tratamiento antirretroviral durante su tratamiento para la tuberculosis.</v>
      </c>
      <c r="C11" s="77" t="s">
        <v>137</v>
      </c>
      <c r="D11" s="85" t="s">
        <v>982</v>
      </c>
      <c r="E11" s="103" t="s">
        <v>1464</v>
      </c>
      <c r="F11" s="100" t="s">
        <v>1835</v>
      </c>
      <c r="G11" s="79" t="s">
        <v>119</v>
      </c>
      <c r="H11" s="85" t="s">
        <v>987</v>
      </c>
      <c r="I11" s="86" t="s">
        <v>1433</v>
      </c>
      <c r="J11" s="93" t="s">
        <v>1627</v>
      </c>
      <c r="Q11" t="str">
        <f t="shared" ca="1" si="0"/>
        <v>Andorra</v>
      </c>
      <c r="R11" s="66" t="s">
        <v>174</v>
      </c>
      <c r="S11" s="64" t="s">
        <v>999</v>
      </c>
      <c r="T11" t="s">
        <v>174</v>
      </c>
      <c r="U11" t="s">
        <v>524</v>
      </c>
    </row>
    <row r="12" spans="1:28" x14ac:dyDescent="0.4">
      <c r="A12" s="72" t="str">
        <f t="shared" ca="1" si="1"/>
        <v>Programas de prevención destinados a las poblaciones clave. Paquete definido de servicios</v>
      </c>
      <c r="B12" s="72" t="str">
        <f t="shared" ca="1" si="2"/>
        <v>Porcentaje de poblaciones clave atendidas por los programas de prevención. Paquete definido de servicios</v>
      </c>
      <c r="C12" s="77" t="s">
        <v>138</v>
      </c>
      <c r="D12" s="71" t="s">
        <v>1671</v>
      </c>
      <c r="E12" s="86" t="s">
        <v>1434</v>
      </c>
      <c r="F12" s="93" t="s">
        <v>1628</v>
      </c>
      <c r="G12" s="77" t="s">
        <v>120</v>
      </c>
      <c r="H12" s="71" t="s">
        <v>1672</v>
      </c>
      <c r="I12" s="86" t="s">
        <v>1435</v>
      </c>
      <c r="J12" s="93" t="s">
        <v>1629</v>
      </c>
      <c r="Q12" t="str">
        <f t="shared" ca="1" si="0"/>
        <v>Angola</v>
      </c>
      <c r="R12" s="66" t="s">
        <v>175</v>
      </c>
      <c r="S12" s="64" t="s">
        <v>1000</v>
      </c>
      <c r="T12" t="s">
        <v>175</v>
      </c>
      <c r="U12" t="s">
        <v>525</v>
      </c>
    </row>
    <row r="13" spans="1:28" x14ac:dyDescent="0.4">
      <c r="A13" s="72" t="str">
        <f t="shared" ca="1" si="1"/>
        <v>Programas de prevención destinados a las poblaciones clave. Pruebas de VIH</v>
      </c>
      <c r="B13" s="72" t="str">
        <f t="shared" ca="1" si="2"/>
        <v>Porcentaje de la población clave que se ha sometido a pruebas del VIH durante el período de informe y conocen los resultados</v>
      </c>
      <c r="C13" s="78" t="s">
        <v>154</v>
      </c>
      <c r="D13" s="85" t="s">
        <v>983</v>
      </c>
      <c r="E13" s="86" t="s">
        <v>1436</v>
      </c>
      <c r="F13" s="93" t="s">
        <v>1630</v>
      </c>
      <c r="G13" s="91" t="s">
        <v>164</v>
      </c>
      <c r="H13" s="85" t="s">
        <v>988</v>
      </c>
      <c r="I13" s="86" t="s">
        <v>1437</v>
      </c>
      <c r="J13" s="93" t="s">
        <v>1631</v>
      </c>
      <c r="Q13" t="str">
        <f t="shared" ca="1" si="0"/>
        <v>Anguila</v>
      </c>
      <c r="R13" s="66" t="s">
        <v>176</v>
      </c>
      <c r="S13" s="64" t="s">
        <v>1001</v>
      </c>
      <c r="T13" t="s">
        <v>526</v>
      </c>
      <c r="U13" t="s">
        <v>527</v>
      </c>
    </row>
    <row r="14" spans="1:28" x14ac:dyDescent="0.4">
      <c r="A14" s="72" t="str">
        <f t="shared" ca="1" si="1"/>
        <v>Programas de prevención integral para personas que se inyectan drogas y sus parejas_Programas de agujas y jeringuillas</v>
      </c>
      <c r="B14" s="72" t="str">
        <f t="shared" ca="1" si="2"/>
        <v>Porcentaje de usuarios de drogas inyectables atendidos por los programas de agujas y jeringuillas</v>
      </c>
      <c r="C14" s="77" t="s">
        <v>142</v>
      </c>
      <c r="D14" s="71" t="s">
        <v>1467</v>
      </c>
      <c r="E14" s="70" t="s">
        <v>1468</v>
      </c>
      <c r="F14" s="93" t="s">
        <v>1632</v>
      </c>
      <c r="G14" s="79" t="s">
        <v>121</v>
      </c>
      <c r="H14" s="85" t="s">
        <v>989</v>
      </c>
      <c r="I14" s="86" t="s">
        <v>1439</v>
      </c>
      <c r="J14" s="93" t="s">
        <v>1633</v>
      </c>
      <c r="Q14" t="str">
        <f t="shared" ca="1" si="0"/>
        <v>Antigua y Barbuda</v>
      </c>
      <c r="R14" s="66" t="s">
        <v>177</v>
      </c>
      <c r="S14" s="64" t="s">
        <v>1002</v>
      </c>
      <c r="T14" t="s">
        <v>528</v>
      </c>
      <c r="U14" t="s">
        <v>529</v>
      </c>
    </row>
    <row r="15" spans="1:28" x14ac:dyDescent="0.4">
      <c r="A15" s="72" t="str">
        <f t="shared" ca="1" si="1"/>
        <v>Programas de prevención integral para personas que se inyectan drogas y sus parejas_Terapia de sustitución de opiáceos y otros tratamientos para la drogodependencia de personas que se inyectan drogas</v>
      </c>
      <c r="B15" s="72" t="str">
        <f t="shared" ca="1" si="2"/>
        <v>Porcentaje de usuarios de drogas inyectables que reciben terapia de sustitución con opiáceos</v>
      </c>
      <c r="C15" s="92" t="s">
        <v>158</v>
      </c>
      <c r="D15" s="71" t="s">
        <v>1469</v>
      </c>
      <c r="E15" s="70" t="s">
        <v>1470</v>
      </c>
      <c r="F15" s="93" t="s">
        <v>1634</v>
      </c>
      <c r="G15" s="79" t="s">
        <v>122</v>
      </c>
      <c r="H15" s="85" t="s">
        <v>990</v>
      </c>
      <c r="I15" s="86" t="s">
        <v>1441</v>
      </c>
      <c r="J15" s="93" t="s">
        <v>1635</v>
      </c>
      <c r="Q15" t="str">
        <f t="shared" ca="1" si="0"/>
        <v>Argentina</v>
      </c>
      <c r="R15" s="66" t="s">
        <v>178</v>
      </c>
      <c r="S15" s="64" t="s">
        <v>1003</v>
      </c>
      <c r="T15" t="s">
        <v>178</v>
      </c>
      <c r="U15" t="s">
        <v>530</v>
      </c>
    </row>
    <row r="16" spans="1:28" x14ac:dyDescent="0.4">
      <c r="Q16" t="str">
        <f t="shared" ca="1" si="0"/>
        <v>Armenia</v>
      </c>
      <c r="R16" s="66" t="s">
        <v>179</v>
      </c>
      <c r="S16" s="64" t="s">
        <v>1004</v>
      </c>
      <c r="T16" t="s">
        <v>179</v>
      </c>
      <c r="U16" t="s">
        <v>531</v>
      </c>
    </row>
    <row r="17" spans="1:21" x14ac:dyDescent="0.4">
      <c r="A17" s="58" t="s">
        <v>28</v>
      </c>
      <c r="B17" s="58" t="s">
        <v>23</v>
      </c>
      <c r="C17" s="58" t="s">
        <v>29</v>
      </c>
      <c r="D17" s="58" t="s">
        <v>26</v>
      </c>
      <c r="E17" s="59" t="s">
        <v>30</v>
      </c>
      <c r="Q17" t="str">
        <f t="shared" ca="1" si="0"/>
        <v>Aruba</v>
      </c>
      <c r="R17" s="66" t="s">
        <v>180</v>
      </c>
      <c r="S17" s="64" t="s">
        <v>1005</v>
      </c>
      <c r="T17" t="s">
        <v>180</v>
      </c>
      <c r="U17" t="s">
        <v>532</v>
      </c>
    </row>
    <row r="18" spans="1:21" x14ac:dyDescent="0.4">
      <c r="B18" s="45" t="str">
        <f>C7</f>
        <v>Treatment Care and Support_Differentiated ART Service Delivery</v>
      </c>
      <c r="C18" s="45" t="str">
        <f>D7</f>
        <v>Traitement prise en charge et soutien_Prestation de services différenciées pour les traitements antirétroviraux</v>
      </c>
      <c r="D18" s="32" t="str">
        <f>E7</f>
        <v>Tratamiento atención y apoyo_Prestación de servicios diferenciados de tratamiento antirretroviral</v>
      </c>
      <c r="E18" s="73" t="str">
        <f>F7</f>
        <v>Лечение уход и поддержка _ Дифференцированное оказание услуг по АРТ</v>
      </c>
      <c r="Q18" t="str">
        <f t="shared" ca="1" si="0"/>
        <v>Asia</v>
      </c>
      <c r="R18" s="66" t="s">
        <v>406</v>
      </c>
      <c r="S18" s="64" t="s">
        <v>1006</v>
      </c>
      <c r="T18" t="s">
        <v>406</v>
      </c>
      <c r="U18" t="s">
        <v>533</v>
      </c>
    </row>
    <row r="19" spans="1:21" x14ac:dyDescent="0.4">
      <c r="B19" s="77" t="s">
        <v>130</v>
      </c>
      <c r="C19" s="85" t="s">
        <v>955</v>
      </c>
      <c r="D19" s="86" t="s">
        <v>1442</v>
      </c>
      <c r="E19" s="86" t="s">
        <v>1636</v>
      </c>
      <c r="Q19" t="str">
        <f t="shared" ca="1" si="0"/>
        <v>Australia</v>
      </c>
      <c r="R19" s="66" t="s">
        <v>181</v>
      </c>
      <c r="S19" s="64" t="s">
        <v>1007</v>
      </c>
      <c r="T19" t="s">
        <v>181</v>
      </c>
      <c r="U19" t="s">
        <v>534</v>
      </c>
    </row>
    <row r="20" spans="1:21" x14ac:dyDescent="0.4">
      <c r="B20" s="77" t="s">
        <v>131</v>
      </c>
      <c r="C20" s="85" t="s">
        <v>956</v>
      </c>
      <c r="D20" s="86" t="s">
        <v>1443</v>
      </c>
      <c r="E20" s="86" t="s">
        <v>1637</v>
      </c>
      <c r="Q20" t="str">
        <f t="shared" ca="1" si="0"/>
        <v>Australia y Nueva Zelanda</v>
      </c>
      <c r="R20" s="66" t="s">
        <v>407</v>
      </c>
      <c r="S20" s="64" t="s">
        <v>1008</v>
      </c>
      <c r="T20" t="s">
        <v>535</v>
      </c>
      <c r="U20" t="s">
        <v>536</v>
      </c>
    </row>
    <row r="21" spans="1:21" x14ac:dyDescent="0.4">
      <c r="B21" s="78" t="s">
        <v>153</v>
      </c>
      <c r="C21" s="85" t="s">
        <v>957</v>
      </c>
      <c r="D21" s="86" t="s">
        <v>1444</v>
      </c>
      <c r="E21" s="86" t="s">
        <v>1638</v>
      </c>
      <c r="Q21" t="str">
        <f t="shared" ca="1" si="0"/>
        <v>Austria</v>
      </c>
      <c r="R21" s="66" t="s">
        <v>182</v>
      </c>
      <c r="S21" s="64" t="s">
        <v>1009</v>
      </c>
      <c r="T21" t="s">
        <v>182</v>
      </c>
      <c r="U21" t="s">
        <v>537</v>
      </c>
    </row>
    <row r="22" spans="1:21" x14ac:dyDescent="0.4">
      <c r="B22" s="79"/>
      <c r="C22" s="63"/>
      <c r="D22" s="68"/>
      <c r="Q22" t="str">
        <f t="shared" ca="1" si="0"/>
        <v>Azerbaiyán</v>
      </c>
      <c r="R22" s="66" t="s">
        <v>183</v>
      </c>
      <c r="S22" s="64" t="s">
        <v>1010</v>
      </c>
      <c r="T22" t="s">
        <v>538</v>
      </c>
      <c r="U22" t="s">
        <v>539</v>
      </c>
    </row>
    <row r="23" spans="1:21" x14ac:dyDescent="0.4">
      <c r="B23" s="43" t="s">
        <v>95</v>
      </c>
      <c r="C23" s="43" t="s">
        <v>958</v>
      </c>
      <c r="D23" s="32" t="s">
        <v>93</v>
      </c>
      <c r="E23" s="73" t="s">
        <v>89</v>
      </c>
      <c r="Q23" t="str">
        <f t="shared" ca="1" si="0"/>
        <v>Bahamas (las)</v>
      </c>
      <c r="R23" s="66" t="s">
        <v>184</v>
      </c>
      <c r="S23" s="64" t="s">
        <v>1011</v>
      </c>
      <c r="T23" t="s">
        <v>540</v>
      </c>
      <c r="U23" t="s">
        <v>541</v>
      </c>
    </row>
    <row r="24" spans="1:21" x14ac:dyDescent="0.4">
      <c r="B24" s="77" t="s">
        <v>132</v>
      </c>
      <c r="C24" s="85" t="s">
        <v>959</v>
      </c>
      <c r="D24" s="86" t="s">
        <v>1445</v>
      </c>
      <c r="E24" s="86" t="s">
        <v>1639</v>
      </c>
      <c r="Q24" t="str">
        <f t="shared" ca="1" si="0"/>
        <v>Bahrein</v>
      </c>
      <c r="R24" s="66" t="s">
        <v>185</v>
      </c>
      <c r="S24" s="64" t="s">
        <v>1012</v>
      </c>
      <c r="T24" t="s">
        <v>542</v>
      </c>
      <c r="U24" t="s">
        <v>543</v>
      </c>
    </row>
    <row r="25" spans="1:21" x14ac:dyDescent="0.4">
      <c r="B25" s="79"/>
      <c r="C25" s="63"/>
      <c r="D25" s="68"/>
      <c r="Q25" t="str">
        <f t="shared" ca="1" si="0"/>
        <v>Bangladesh</v>
      </c>
      <c r="R25" s="66" t="s">
        <v>186</v>
      </c>
      <c r="S25" s="64" t="s">
        <v>1013</v>
      </c>
      <c r="T25" t="s">
        <v>186</v>
      </c>
      <c r="U25" t="s">
        <v>544</v>
      </c>
    </row>
    <row r="26" spans="1:21" x14ac:dyDescent="0.4">
      <c r="B26" s="43" t="s">
        <v>134</v>
      </c>
      <c r="C26" s="43" t="s">
        <v>960</v>
      </c>
      <c r="D26" s="32" t="s">
        <v>1431</v>
      </c>
      <c r="E26" s="73" t="s">
        <v>1622</v>
      </c>
      <c r="Q26" t="str">
        <f t="shared" ca="1" si="0"/>
        <v>Barbados</v>
      </c>
      <c r="R26" s="66" t="s">
        <v>187</v>
      </c>
      <c r="S26" s="64" t="s">
        <v>1014</v>
      </c>
      <c r="T26" t="s">
        <v>187</v>
      </c>
      <c r="U26" t="s">
        <v>545</v>
      </c>
    </row>
    <row r="27" spans="1:21" x14ac:dyDescent="0.4">
      <c r="B27" s="77" t="s">
        <v>135</v>
      </c>
      <c r="C27" s="85" t="s">
        <v>961</v>
      </c>
      <c r="D27" s="86" t="s">
        <v>1378</v>
      </c>
      <c r="E27" s="86" t="s">
        <v>1640</v>
      </c>
      <c r="Q27" t="str">
        <f t="shared" ca="1" si="0"/>
        <v>Belarús</v>
      </c>
      <c r="R27" s="66" t="s">
        <v>188</v>
      </c>
      <c r="S27" s="64" t="s">
        <v>1015</v>
      </c>
      <c r="T27" t="s">
        <v>546</v>
      </c>
      <c r="U27" t="s">
        <v>547</v>
      </c>
    </row>
    <row r="28" spans="1:21" x14ac:dyDescent="0.4">
      <c r="B28" s="79"/>
      <c r="C28" s="63"/>
      <c r="D28" s="68"/>
      <c r="E28" s="68"/>
      <c r="Q28" t="str">
        <f t="shared" ca="1" si="0"/>
        <v>Bélgica</v>
      </c>
      <c r="R28" s="66" t="s">
        <v>189</v>
      </c>
      <c r="S28" s="64" t="s">
        <v>1016</v>
      </c>
      <c r="T28" t="s">
        <v>548</v>
      </c>
      <c r="U28" t="s">
        <v>549</v>
      </c>
    </row>
    <row r="29" spans="1:21" x14ac:dyDescent="0.4">
      <c r="B29" s="43" t="s">
        <v>136</v>
      </c>
      <c r="C29" s="43" t="s">
        <v>962</v>
      </c>
      <c r="D29" s="32" t="s">
        <v>1446</v>
      </c>
      <c r="E29" s="73" t="s">
        <v>1624</v>
      </c>
      <c r="Q29" t="str">
        <f t="shared" ca="1" si="0"/>
        <v>Belice</v>
      </c>
      <c r="R29" s="66" t="s">
        <v>190</v>
      </c>
      <c r="S29" s="64" t="s">
        <v>1017</v>
      </c>
      <c r="T29" t="s">
        <v>550</v>
      </c>
      <c r="U29" t="s">
        <v>551</v>
      </c>
    </row>
    <row r="30" spans="1:21" x14ac:dyDescent="0.4">
      <c r="B30" s="77" t="s">
        <v>135</v>
      </c>
      <c r="C30" s="63" t="s">
        <v>961</v>
      </c>
      <c r="D30" s="68" t="s">
        <v>1378</v>
      </c>
      <c r="E30" s="68" t="s">
        <v>1640</v>
      </c>
      <c r="Q30" t="str">
        <f t="shared" ca="1" si="0"/>
        <v>Benin</v>
      </c>
      <c r="R30" s="66" t="s">
        <v>191</v>
      </c>
      <c r="S30" s="64" t="s">
        <v>1018</v>
      </c>
      <c r="T30" t="s">
        <v>191</v>
      </c>
      <c r="U30" t="s">
        <v>552</v>
      </c>
    </row>
    <row r="31" spans="1:21" x14ac:dyDescent="0.4">
      <c r="B31" s="79"/>
      <c r="C31" s="63"/>
      <c r="D31" s="68"/>
      <c r="E31" s="68"/>
      <c r="Q31" t="str">
        <f t="shared" ca="1" si="0"/>
        <v>Bermudas</v>
      </c>
      <c r="R31" s="66" t="s">
        <v>192</v>
      </c>
      <c r="S31" s="64" t="s">
        <v>1019</v>
      </c>
      <c r="T31" t="s">
        <v>553</v>
      </c>
      <c r="U31" t="s">
        <v>554</v>
      </c>
    </row>
    <row r="32" spans="1:21" x14ac:dyDescent="0.4">
      <c r="B32" s="43" t="s">
        <v>137</v>
      </c>
      <c r="C32" s="43" t="s">
        <v>963</v>
      </c>
      <c r="D32" s="32" t="s">
        <v>1447</v>
      </c>
      <c r="E32" s="73" t="s">
        <v>1626</v>
      </c>
      <c r="Q32" t="str">
        <f t="shared" ca="1" si="0"/>
        <v>Bhután</v>
      </c>
      <c r="R32" s="66" t="s">
        <v>193</v>
      </c>
      <c r="S32" s="64" t="s">
        <v>1020</v>
      </c>
      <c r="T32" t="s">
        <v>555</v>
      </c>
      <c r="U32" t="s">
        <v>556</v>
      </c>
    </row>
    <row r="33" spans="2:21" x14ac:dyDescent="0.4">
      <c r="B33" s="77" t="s">
        <v>135</v>
      </c>
      <c r="C33" s="63" t="s">
        <v>961</v>
      </c>
      <c r="D33" s="68" t="s">
        <v>1378</v>
      </c>
      <c r="E33" s="68" t="s">
        <v>1640</v>
      </c>
      <c r="G33" s="102" t="s">
        <v>1837</v>
      </c>
      <c r="Q33" t="str">
        <f t="shared" ca="1" si="0"/>
        <v>Bolivia (Estado Plurinacional)</v>
      </c>
      <c r="R33" s="66" t="s">
        <v>194</v>
      </c>
      <c r="S33" s="64" t="s">
        <v>1021</v>
      </c>
      <c r="T33" t="s">
        <v>557</v>
      </c>
      <c r="U33" t="s">
        <v>558</v>
      </c>
    </row>
    <row r="34" spans="2:21" x14ac:dyDescent="0.4">
      <c r="B34" s="79"/>
      <c r="C34" s="61"/>
      <c r="D34" s="68"/>
      <c r="E34" s="68"/>
      <c r="G34" s="102" t="s">
        <v>1836</v>
      </c>
      <c r="I34" s="42"/>
      <c r="Q34" t="str">
        <f t="shared" ca="1" si="0"/>
        <v>Bonaire, San Eustaquio y Saba</v>
      </c>
      <c r="R34" s="66" t="s">
        <v>408</v>
      </c>
      <c r="S34" s="64" t="s">
        <v>1022</v>
      </c>
      <c r="T34" t="s">
        <v>559</v>
      </c>
      <c r="U34" t="s">
        <v>560</v>
      </c>
    </row>
    <row r="35" spans="2:21" x14ac:dyDescent="0.4">
      <c r="B35" s="43" t="s">
        <v>139</v>
      </c>
      <c r="C35" s="32" t="s">
        <v>964</v>
      </c>
      <c r="D35" s="32" t="s">
        <v>1434</v>
      </c>
      <c r="E35" s="73" t="s">
        <v>1641</v>
      </c>
      <c r="Q35" t="str">
        <f t="shared" ca="1" si="0"/>
        <v>Bosnia y Herzegovina</v>
      </c>
      <c r="R35" s="66" t="s">
        <v>195</v>
      </c>
      <c r="S35" s="64" t="s">
        <v>1023</v>
      </c>
      <c r="T35" t="s">
        <v>561</v>
      </c>
      <c r="U35" t="s">
        <v>562</v>
      </c>
    </row>
    <row r="36" spans="2:21" x14ac:dyDescent="0.4">
      <c r="B36" s="77" t="s">
        <v>140</v>
      </c>
      <c r="C36" s="85" t="s">
        <v>965</v>
      </c>
      <c r="D36" s="86" t="s">
        <v>1448</v>
      </c>
      <c r="E36" s="86" t="s">
        <v>1642</v>
      </c>
      <c r="Q36" t="str">
        <f t="shared" ca="1" si="0"/>
        <v>Botswana</v>
      </c>
      <c r="R36" s="66" t="s">
        <v>196</v>
      </c>
      <c r="S36" s="64" t="s">
        <v>1024</v>
      </c>
      <c r="T36" t="s">
        <v>196</v>
      </c>
      <c r="U36" t="s">
        <v>563</v>
      </c>
    </row>
    <row r="37" spans="2:21" x14ac:dyDescent="0.4">
      <c r="B37" s="80" t="s">
        <v>150</v>
      </c>
      <c r="C37" s="85" t="s">
        <v>966</v>
      </c>
      <c r="D37" s="86" t="s">
        <v>1449</v>
      </c>
      <c r="E37" s="86" t="s">
        <v>1643</v>
      </c>
      <c r="Q37" t="str">
        <f t="shared" ca="1" si="0"/>
        <v>Brasil</v>
      </c>
      <c r="R37" s="66" t="s">
        <v>197</v>
      </c>
      <c r="S37" s="64" t="s">
        <v>1025</v>
      </c>
      <c r="T37" t="s">
        <v>564</v>
      </c>
      <c r="U37" t="s">
        <v>565</v>
      </c>
    </row>
    <row r="38" spans="2:21" x14ac:dyDescent="0.4">
      <c r="B38" s="81" t="s">
        <v>1669</v>
      </c>
      <c r="C38" s="85" t="s">
        <v>967</v>
      </c>
      <c r="D38" s="86" t="s">
        <v>1450</v>
      </c>
      <c r="E38" s="86" t="s">
        <v>1644</v>
      </c>
      <c r="Q38" t="str">
        <f t="shared" ca="1" si="0"/>
        <v>Islas Vírgenes británicas</v>
      </c>
      <c r="R38" s="66" t="s">
        <v>198</v>
      </c>
      <c r="S38" s="64" t="s">
        <v>1026</v>
      </c>
      <c r="T38" t="s">
        <v>566</v>
      </c>
      <c r="U38" t="s">
        <v>567</v>
      </c>
    </row>
    <row r="39" spans="2:21" x14ac:dyDescent="0.4">
      <c r="B39" s="80" t="s">
        <v>143</v>
      </c>
      <c r="C39" s="85" t="s">
        <v>968</v>
      </c>
      <c r="D39" s="86" t="s">
        <v>1395</v>
      </c>
      <c r="E39" s="86" t="s">
        <v>1645</v>
      </c>
      <c r="Q39" t="str">
        <f t="shared" ca="1" si="0"/>
        <v>Brunei Darussalam</v>
      </c>
      <c r="R39" s="66" t="s">
        <v>199</v>
      </c>
      <c r="S39" s="64" t="s">
        <v>1027</v>
      </c>
      <c r="T39" t="s">
        <v>199</v>
      </c>
      <c r="U39" t="s">
        <v>568</v>
      </c>
    </row>
    <row r="40" spans="2:21" x14ac:dyDescent="0.4">
      <c r="B40" s="84" t="s">
        <v>459</v>
      </c>
      <c r="C40" s="90" t="s">
        <v>1357</v>
      </c>
      <c r="D40" s="86" t="s">
        <v>1451</v>
      </c>
      <c r="E40" s="86" t="s">
        <v>1646</v>
      </c>
      <c r="Q40" t="str">
        <f t="shared" ca="1" si="0"/>
        <v>Bulgaria</v>
      </c>
      <c r="R40" s="66" t="s">
        <v>200</v>
      </c>
      <c r="S40" s="64" t="s">
        <v>1028</v>
      </c>
      <c r="T40" t="s">
        <v>200</v>
      </c>
      <c r="U40" t="s">
        <v>569</v>
      </c>
    </row>
    <row r="41" spans="2:21" x14ac:dyDescent="0.4">
      <c r="B41" s="77" t="s">
        <v>151</v>
      </c>
      <c r="C41" s="85" t="s">
        <v>969</v>
      </c>
      <c r="D41" s="86" t="s">
        <v>1452</v>
      </c>
      <c r="E41" s="86" t="s">
        <v>1647</v>
      </c>
      <c r="Q41" t="str">
        <f t="shared" ca="1" si="0"/>
        <v>Burkina Faso</v>
      </c>
      <c r="R41" s="66" t="s">
        <v>201</v>
      </c>
      <c r="S41" s="64" t="s">
        <v>1029</v>
      </c>
      <c r="T41" t="s">
        <v>201</v>
      </c>
      <c r="U41" t="s">
        <v>570</v>
      </c>
    </row>
    <row r="42" spans="2:21" x14ac:dyDescent="0.4">
      <c r="B42" s="77" t="s">
        <v>141</v>
      </c>
      <c r="C42" s="85" t="s">
        <v>970</v>
      </c>
      <c r="D42" s="86" t="s">
        <v>1453</v>
      </c>
      <c r="E42" s="86" t="s">
        <v>1648</v>
      </c>
      <c r="Q42" t="str">
        <f t="shared" ca="1" si="0"/>
        <v>Burundi</v>
      </c>
      <c r="R42" s="66" t="s">
        <v>202</v>
      </c>
      <c r="S42" s="64" t="s">
        <v>1030</v>
      </c>
      <c r="T42" t="s">
        <v>202</v>
      </c>
      <c r="U42" t="s">
        <v>571</v>
      </c>
    </row>
    <row r="43" spans="2:21" x14ac:dyDescent="0.4">
      <c r="B43" s="79"/>
      <c r="C43" s="63"/>
      <c r="D43" s="68"/>
      <c r="E43" s="68"/>
      <c r="Q43" t="str">
        <f t="shared" ca="1" si="0"/>
        <v>Camboya</v>
      </c>
      <c r="R43" s="66" t="s">
        <v>203</v>
      </c>
      <c r="S43" s="64" t="s">
        <v>1031</v>
      </c>
      <c r="T43" t="s">
        <v>572</v>
      </c>
      <c r="U43" t="s">
        <v>573</v>
      </c>
    </row>
    <row r="44" spans="2:21" x14ac:dyDescent="0.4">
      <c r="B44" s="43" t="s">
        <v>152</v>
      </c>
      <c r="C44" s="43" t="s">
        <v>971</v>
      </c>
      <c r="D44" s="32" t="s">
        <v>1454</v>
      </c>
      <c r="E44" s="73" t="s">
        <v>1630</v>
      </c>
      <c r="Q44" t="str">
        <f t="shared" ca="1" si="0"/>
        <v>Camerún</v>
      </c>
      <c r="R44" s="66" t="s">
        <v>204</v>
      </c>
      <c r="S44" s="64" t="s">
        <v>1032</v>
      </c>
      <c r="T44" t="s">
        <v>574</v>
      </c>
      <c r="U44" t="s">
        <v>575</v>
      </c>
    </row>
    <row r="45" spans="2:21" x14ac:dyDescent="0.4">
      <c r="B45" s="77" t="s">
        <v>140</v>
      </c>
      <c r="C45" s="63" t="s">
        <v>965</v>
      </c>
      <c r="D45" s="68" t="s">
        <v>1448</v>
      </c>
      <c r="E45" s="68" t="s">
        <v>1642</v>
      </c>
      <c r="Q45" t="str">
        <f t="shared" ca="1" si="0"/>
        <v>Canadá</v>
      </c>
      <c r="R45" s="66" t="s">
        <v>205</v>
      </c>
      <c r="S45" s="64" t="s">
        <v>1033</v>
      </c>
      <c r="T45" t="s">
        <v>576</v>
      </c>
      <c r="U45" t="s">
        <v>577</v>
      </c>
    </row>
    <row r="46" spans="2:21" x14ac:dyDescent="0.4">
      <c r="B46" s="80" t="s">
        <v>150</v>
      </c>
      <c r="C46" s="63" t="s">
        <v>966</v>
      </c>
      <c r="D46" s="68" t="s">
        <v>1449</v>
      </c>
      <c r="E46" s="68" t="s">
        <v>1643</v>
      </c>
      <c r="Q46" t="str">
        <f t="shared" ca="1" si="0"/>
        <v>Cabo Verde</v>
      </c>
      <c r="R46" s="66" t="s">
        <v>206</v>
      </c>
      <c r="S46" s="64" t="s">
        <v>1034</v>
      </c>
      <c r="T46" t="s">
        <v>578</v>
      </c>
      <c r="U46" t="s">
        <v>579</v>
      </c>
    </row>
    <row r="47" spans="2:21" x14ac:dyDescent="0.4">
      <c r="B47" s="81" t="s">
        <v>1669</v>
      </c>
      <c r="C47" s="63" t="s">
        <v>967</v>
      </c>
      <c r="D47" s="68" t="s">
        <v>1450</v>
      </c>
      <c r="E47" s="68" t="s">
        <v>1644</v>
      </c>
      <c r="Q47" t="str">
        <f t="shared" ca="1" si="0"/>
        <v>Caribe</v>
      </c>
      <c r="R47" s="66" t="s">
        <v>409</v>
      </c>
      <c r="S47" s="64" t="s">
        <v>1035</v>
      </c>
      <c r="T47" t="s">
        <v>580</v>
      </c>
      <c r="U47" t="s">
        <v>581</v>
      </c>
    </row>
    <row r="48" spans="2:21" x14ac:dyDescent="0.4">
      <c r="B48" s="80" t="s">
        <v>143</v>
      </c>
      <c r="C48" s="63" t="s">
        <v>968</v>
      </c>
      <c r="D48" s="68" t="s">
        <v>1395</v>
      </c>
      <c r="E48" s="68" t="s">
        <v>1645</v>
      </c>
      <c r="Q48" t="str">
        <f t="shared" ca="1" si="0"/>
        <v>Islas Caimán</v>
      </c>
      <c r="R48" s="66" t="s">
        <v>207</v>
      </c>
      <c r="S48" s="64" t="s">
        <v>1036</v>
      </c>
      <c r="T48" t="s">
        <v>582</v>
      </c>
      <c r="U48" t="s">
        <v>583</v>
      </c>
    </row>
    <row r="49" spans="1:21" x14ac:dyDescent="0.4">
      <c r="B49" s="84" t="s">
        <v>459</v>
      </c>
      <c r="C49" s="67" t="s">
        <v>1358</v>
      </c>
      <c r="D49" s="68" t="s">
        <v>1451</v>
      </c>
      <c r="E49" s="68" t="s">
        <v>1646</v>
      </c>
      <c r="Q49" t="str">
        <f t="shared" ca="1" si="0"/>
        <v>República Centroafricana</v>
      </c>
      <c r="R49" s="66" t="s">
        <v>208</v>
      </c>
      <c r="S49" s="64" t="s">
        <v>1037</v>
      </c>
      <c r="T49" t="s">
        <v>584</v>
      </c>
      <c r="U49" t="s">
        <v>585</v>
      </c>
    </row>
    <row r="50" spans="1:21" x14ac:dyDescent="0.4">
      <c r="B50" s="77" t="s">
        <v>151</v>
      </c>
      <c r="C50" s="63" t="s">
        <v>969</v>
      </c>
      <c r="D50" s="68" t="s">
        <v>1452</v>
      </c>
      <c r="E50" s="68" t="s">
        <v>1647</v>
      </c>
      <c r="Q50" t="str">
        <f t="shared" ca="1" si="0"/>
        <v>América central</v>
      </c>
      <c r="R50" s="66" t="s">
        <v>410</v>
      </c>
      <c r="S50" s="64" t="s">
        <v>1038</v>
      </c>
      <c r="T50" t="s">
        <v>586</v>
      </c>
      <c r="U50" t="s">
        <v>587</v>
      </c>
    </row>
    <row r="51" spans="1:21" x14ac:dyDescent="0.4">
      <c r="B51" s="82" t="s">
        <v>141</v>
      </c>
      <c r="C51" s="63" t="s">
        <v>970</v>
      </c>
      <c r="D51" s="68" t="s">
        <v>1453</v>
      </c>
      <c r="E51" s="68" t="s">
        <v>1648</v>
      </c>
      <c r="Q51" t="str">
        <f t="shared" ca="1" si="0"/>
        <v>Asia Central</v>
      </c>
      <c r="R51" s="66" t="s">
        <v>411</v>
      </c>
      <c r="S51" s="64" t="s">
        <v>1039</v>
      </c>
      <c r="T51" t="s">
        <v>588</v>
      </c>
      <c r="U51" t="s">
        <v>589</v>
      </c>
    </row>
    <row r="52" spans="1:21" x14ac:dyDescent="0.4">
      <c r="B52" s="79"/>
      <c r="C52" s="63"/>
      <c r="D52" s="68"/>
      <c r="E52" s="68"/>
      <c r="Q52" t="str">
        <f t="shared" ca="1" si="0"/>
        <v>Chad</v>
      </c>
      <c r="R52" s="66" t="s">
        <v>209</v>
      </c>
      <c r="S52" s="64" t="s">
        <v>1040</v>
      </c>
      <c r="T52" t="s">
        <v>209</v>
      </c>
      <c r="U52" t="s">
        <v>590</v>
      </c>
    </row>
    <row r="53" spans="1:21" x14ac:dyDescent="0.4">
      <c r="B53" s="43" t="s">
        <v>142</v>
      </c>
      <c r="C53" s="43" t="s">
        <v>972</v>
      </c>
      <c r="D53" s="32" t="s">
        <v>1438</v>
      </c>
      <c r="E53" s="73" t="s">
        <v>1632</v>
      </c>
      <c r="Q53" t="str">
        <f t="shared" ca="1" si="0"/>
        <v>Chile</v>
      </c>
      <c r="R53" s="66" t="s">
        <v>210</v>
      </c>
      <c r="S53" s="64" t="s">
        <v>1041</v>
      </c>
      <c r="T53" t="s">
        <v>210</v>
      </c>
      <c r="U53" t="s">
        <v>591</v>
      </c>
    </row>
    <row r="54" spans="1:21" x14ac:dyDescent="0.4">
      <c r="B54" s="77" t="s">
        <v>143</v>
      </c>
      <c r="C54" s="63" t="s">
        <v>968</v>
      </c>
      <c r="D54" s="68" t="s">
        <v>1395</v>
      </c>
      <c r="E54" s="68" t="s">
        <v>1645</v>
      </c>
      <c r="Q54" t="str">
        <f t="shared" ca="1" si="0"/>
        <v>China</v>
      </c>
      <c r="R54" s="66" t="s">
        <v>211</v>
      </c>
      <c r="S54" s="64" t="s">
        <v>1042</v>
      </c>
      <c r="T54" t="s">
        <v>211</v>
      </c>
      <c r="U54" t="s">
        <v>592</v>
      </c>
    </row>
    <row r="55" spans="1:21" x14ac:dyDescent="0.4">
      <c r="B55" s="43"/>
      <c r="C55" s="43"/>
      <c r="D55" s="68"/>
      <c r="E55" s="68"/>
      <c r="Q55" t="str">
        <f t="shared" ca="1" si="0"/>
        <v>Colombia</v>
      </c>
      <c r="R55" s="66" t="s">
        <v>212</v>
      </c>
      <c r="S55" s="64" t="s">
        <v>1043</v>
      </c>
      <c r="T55" t="s">
        <v>212</v>
      </c>
      <c r="U55" t="s">
        <v>593</v>
      </c>
    </row>
    <row r="56" spans="1:21" x14ac:dyDescent="0.4">
      <c r="B56" s="43" t="s">
        <v>157</v>
      </c>
      <c r="C56" s="43" t="s">
        <v>973</v>
      </c>
      <c r="D56" s="32" t="s">
        <v>1440</v>
      </c>
      <c r="E56" s="73" t="s">
        <v>1634</v>
      </c>
      <c r="Q56" t="str">
        <f t="shared" ca="1" si="0"/>
        <v>Comoras</v>
      </c>
      <c r="R56" s="66" t="s">
        <v>213</v>
      </c>
      <c r="S56" s="64" t="s">
        <v>1044</v>
      </c>
      <c r="T56" t="s">
        <v>594</v>
      </c>
      <c r="U56" t="s">
        <v>595</v>
      </c>
    </row>
    <row r="57" spans="1:21" x14ac:dyDescent="0.4">
      <c r="B57" s="77" t="s">
        <v>143</v>
      </c>
      <c r="C57" s="63" t="s">
        <v>968</v>
      </c>
      <c r="D57" s="68" t="s">
        <v>1395</v>
      </c>
      <c r="E57" s="68" t="s">
        <v>1645</v>
      </c>
      <c r="Q57" t="str">
        <f t="shared" ca="1" si="0"/>
        <v>Congo</v>
      </c>
      <c r="R57" s="66" t="s">
        <v>214</v>
      </c>
      <c r="S57" s="64" t="s">
        <v>1045</v>
      </c>
      <c r="T57" t="s">
        <v>214</v>
      </c>
      <c r="U57" t="s">
        <v>596</v>
      </c>
    </row>
    <row r="58" spans="1:21" x14ac:dyDescent="0.4">
      <c r="B58" s="32"/>
      <c r="C58" s="32"/>
      <c r="Q58" t="str">
        <f t="shared" ca="1" si="0"/>
        <v>Congo (República Democrática)</v>
      </c>
      <c r="R58" s="66" t="s">
        <v>215</v>
      </c>
      <c r="S58" s="64" t="s">
        <v>1046</v>
      </c>
      <c r="T58" t="s">
        <v>597</v>
      </c>
      <c r="U58" t="s">
        <v>598</v>
      </c>
    </row>
    <row r="59" spans="1:21" x14ac:dyDescent="0.4">
      <c r="B59" s="32"/>
      <c r="C59" s="32"/>
      <c r="Q59" t="str">
        <f t="shared" ca="1" si="0"/>
        <v>Islas Cook</v>
      </c>
      <c r="R59" s="66" t="s">
        <v>216</v>
      </c>
      <c r="S59" s="64" t="s">
        <v>1047</v>
      </c>
      <c r="T59" t="s">
        <v>599</v>
      </c>
      <c r="U59" t="s">
        <v>600</v>
      </c>
    </row>
    <row r="60" spans="1:21" x14ac:dyDescent="0.4">
      <c r="B60" s="32"/>
      <c r="C60" s="32"/>
      <c r="Q60" t="str">
        <f t="shared" ca="1" si="0"/>
        <v>Costa Rica</v>
      </c>
      <c r="R60" s="66" t="s">
        <v>217</v>
      </c>
      <c r="S60" s="64" t="s">
        <v>1048</v>
      </c>
      <c r="T60" t="s">
        <v>217</v>
      </c>
      <c r="U60" t="s">
        <v>601</v>
      </c>
    </row>
    <row r="61" spans="1:21" x14ac:dyDescent="0.4">
      <c r="A61" s="58" t="s">
        <v>28</v>
      </c>
      <c r="B61" s="58" t="s">
        <v>23</v>
      </c>
      <c r="C61" s="58" t="s">
        <v>23</v>
      </c>
      <c r="D61" s="58" t="s">
        <v>29</v>
      </c>
      <c r="E61" s="58" t="s">
        <v>29</v>
      </c>
      <c r="F61" s="58" t="s">
        <v>26</v>
      </c>
      <c r="G61" s="58" t="s">
        <v>26</v>
      </c>
      <c r="H61" s="59" t="s">
        <v>30</v>
      </c>
      <c r="I61" s="59" t="s">
        <v>30</v>
      </c>
      <c r="Q61" t="str">
        <f t="shared" ca="1" si="0"/>
        <v>Côte d'Ivoire</v>
      </c>
      <c r="R61" s="66" t="s">
        <v>218</v>
      </c>
      <c r="S61" s="64" t="s">
        <v>1049</v>
      </c>
      <c r="T61" t="s">
        <v>218</v>
      </c>
      <c r="U61" t="s">
        <v>602</v>
      </c>
    </row>
    <row r="62" spans="1:21" x14ac:dyDescent="0.4">
      <c r="B62" s="31" t="s">
        <v>123</v>
      </c>
      <c r="C62" s="31"/>
      <c r="D62" s="87" t="s">
        <v>974</v>
      </c>
      <c r="E62" s="88"/>
      <c r="F62" s="87" t="s">
        <v>1455</v>
      </c>
      <c r="G62" s="88"/>
      <c r="H62" s="89" t="s">
        <v>1649</v>
      </c>
      <c r="I62" s="88"/>
      <c r="Q62" t="str">
        <f t="shared" ca="1" si="0"/>
        <v>Croacia</v>
      </c>
      <c r="R62" s="66" t="s">
        <v>219</v>
      </c>
      <c r="S62" s="64" t="s">
        <v>1050</v>
      </c>
      <c r="T62" t="s">
        <v>603</v>
      </c>
      <c r="U62" t="s">
        <v>604</v>
      </c>
    </row>
    <row r="63" spans="1:21" x14ac:dyDescent="0.4">
      <c r="B63" s="63" t="s">
        <v>124</v>
      </c>
      <c r="C63" s="63" t="s">
        <v>98</v>
      </c>
      <c r="D63" s="85" t="s">
        <v>975</v>
      </c>
      <c r="E63" s="85" t="s">
        <v>984</v>
      </c>
      <c r="F63" s="86" t="s">
        <v>1456</v>
      </c>
      <c r="G63" s="88"/>
      <c r="H63" s="86" t="s">
        <v>1650</v>
      </c>
      <c r="I63" s="88"/>
      <c r="Q63" t="str">
        <f t="shared" ca="1" si="0"/>
        <v>Cuba</v>
      </c>
      <c r="R63" s="66" t="s">
        <v>220</v>
      </c>
      <c r="S63" s="64" t="s">
        <v>1051</v>
      </c>
      <c r="T63" t="s">
        <v>220</v>
      </c>
      <c r="U63" t="s">
        <v>605</v>
      </c>
    </row>
    <row r="64" spans="1:21" x14ac:dyDescent="0.4">
      <c r="B64" s="84" t="s">
        <v>1677</v>
      </c>
      <c r="C64" s="63" t="s">
        <v>162</v>
      </c>
      <c r="D64" s="85" t="s">
        <v>976</v>
      </c>
      <c r="E64" s="85" t="s">
        <v>985</v>
      </c>
      <c r="F64" s="86" t="s">
        <v>1457</v>
      </c>
      <c r="G64" s="88"/>
      <c r="H64" s="86" t="s">
        <v>1530</v>
      </c>
      <c r="I64" s="88"/>
      <c r="L64" s="30"/>
      <c r="Q64" t="str">
        <f t="shared" ca="1" si="0"/>
        <v>Curaçao</v>
      </c>
      <c r="R64" s="66" t="s">
        <v>412</v>
      </c>
      <c r="S64" s="64" t="s">
        <v>1052</v>
      </c>
      <c r="T64" t="s">
        <v>606</v>
      </c>
      <c r="U64" t="s">
        <v>607</v>
      </c>
    </row>
    <row r="65" spans="1:21" x14ac:dyDescent="0.4">
      <c r="C65" s="61"/>
      <c r="Q65" t="str">
        <f t="shared" ca="1" si="0"/>
        <v>Chipre</v>
      </c>
      <c r="R65" s="66" t="s">
        <v>221</v>
      </c>
      <c r="S65" s="64" t="s">
        <v>1053</v>
      </c>
      <c r="T65" t="s">
        <v>608</v>
      </c>
      <c r="U65" t="s">
        <v>609</v>
      </c>
    </row>
    <row r="66" spans="1:21" x14ac:dyDescent="0.4">
      <c r="A66" s="58" t="s">
        <v>28</v>
      </c>
      <c r="B66" s="58" t="s">
        <v>23</v>
      </c>
      <c r="C66" s="62" t="s">
        <v>29</v>
      </c>
      <c r="D66" s="58" t="s">
        <v>26</v>
      </c>
      <c r="E66" s="59" t="s">
        <v>30</v>
      </c>
      <c r="Q66" t="str">
        <f t="shared" ca="1" si="0"/>
        <v>República Checa</v>
      </c>
      <c r="R66" s="66" t="s">
        <v>438</v>
      </c>
      <c r="S66" s="64" t="s">
        <v>1054</v>
      </c>
      <c r="T66" t="s">
        <v>610</v>
      </c>
      <c r="U66" t="s">
        <v>611</v>
      </c>
    </row>
    <row r="67" spans="1:21" x14ac:dyDescent="0.4">
      <c r="B67" s="32" t="s">
        <v>125</v>
      </c>
      <c r="C67" s="32" t="s">
        <v>977</v>
      </c>
      <c r="D67" s="68"/>
      <c r="E67" s="73" t="s">
        <v>1651</v>
      </c>
      <c r="Q67" t="str">
        <f t="shared" ref="Q67:Q130" ca="1" si="3">OFFSET($R67,0,LangOffset,1,1)</f>
        <v>Dinamarca</v>
      </c>
      <c r="R67" s="66" t="s">
        <v>222</v>
      </c>
      <c r="S67" s="64" t="s">
        <v>1055</v>
      </c>
      <c r="T67" t="s">
        <v>612</v>
      </c>
      <c r="U67" t="s">
        <v>613</v>
      </c>
    </row>
    <row r="68" spans="1:21" x14ac:dyDescent="0.4">
      <c r="A68" s="72" t="str">
        <f t="shared" ref="A68:A75" ca="1" si="4">OFFSET(B68,0,LangOffset,1,1)</f>
        <v>Seleccione…</v>
      </c>
      <c r="B68" s="77" t="s">
        <v>126</v>
      </c>
      <c r="C68" s="63" t="s">
        <v>978</v>
      </c>
      <c r="D68" s="81" t="s">
        <v>1428</v>
      </c>
      <c r="E68" s="81" t="s">
        <v>1652</v>
      </c>
      <c r="F68" s="79"/>
      <c r="Q68" t="str">
        <f t="shared" ca="1" si="3"/>
        <v>Djibouti</v>
      </c>
      <c r="R68" s="66" t="s">
        <v>223</v>
      </c>
      <c r="S68" s="64" t="s">
        <v>1056</v>
      </c>
      <c r="T68" t="s">
        <v>223</v>
      </c>
      <c r="U68" t="s">
        <v>614</v>
      </c>
    </row>
    <row r="69" spans="1:21" x14ac:dyDescent="0.4">
      <c r="A69" s="72" t="str">
        <f t="shared" ca="1" si="4"/>
        <v>hombres que tienen relaciones sexuales con hombres</v>
      </c>
      <c r="B69" s="77" t="s">
        <v>140</v>
      </c>
      <c r="C69" s="63" t="s">
        <v>965</v>
      </c>
      <c r="D69" s="81" t="s">
        <v>1448</v>
      </c>
      <c r="E69" s="81" t="s">
        <v>1642</v>
      </c>
      <c r="F69" s="79"/>
      <c r="Q69" t="str">
        <f t="shared" ca="1" si="3"/>
        <v>Dominica</v>
      </c>
      <c r="R69" s="66" t="s">
        <v>224</v>
      </c>
      <c r="S69" s="64" t="s">
        <v>1057</v>
      </c>
      <c r="T69" t="s">
        <v>224</v>
      </c>
      <c r="U69" t="s">
        <v>615</v>
      </c>
    </row>
    <row r="70" spans="1:21" x14ac:dyDescent="0.4">
      <c r="A70" s="72" t="str">
        <f t="shared" ca="1" si="4"/>
        <v>trabajadores del sexo y sus clientes</v>
      </c>
      <c r="B70" s="77" t="s">
        <v>150</v>
      </c>
      <c r="C70" s="63" t="s">
        <v>966</v>
      </c>
      <c r="D70" s="81" t="s">
        <v>1449</v>
      </c>
      <c r="E70" s="81" t="s">
        <v>1643</v>
      </c>
      <c r="F70" s="79"/>
      <c r="Q70" t="str">
        <f t="shared" ca="1" si="3"/>
        <v>República Dominicana</v>
      </c>
      <c r="R70" s="66" t="s">
        <v>225</v>
      </c>
      <c r="S70" s="64" t="s">
        <v>1058</v>
      </c>
      <c r="T70" t="s">
        <v>616</v>
      </c>
      <c r="U70" t="s">
        <v>617</v>
      </c>
    </row>
    <row r="71" spans="1:21" x14ac:dyDescent="0.4">
      <c r="A71" s="72" t="str">
        <f t="shared" ca="1" si="4"/>
        <v>personas transgénero</v>
      </c>
      <c r="B71" s="84" t="s">
        <v>1669</v>
      </c>
      <c r="C71" s="63" t="s">
        <v>967</v>
      </c>
      <c r="D71" s="81" t="s">
        <v>1450</v>
      </c>
      <c r="E71" s="81" t="s">
        <v>1644</v>
      </c>
      <c r="F71" s="79"/>
      <c r="Q71" t="str">
        <f t="shared" ca="1" si="3"/>
        <v>África Oriental</v>
      </c>
      <c r="R71" s="66" t="s">
        <v>413</v>
      </c>
      <c r="S71" s="64" t="s">
        <v>1059</v>
      </c>
      <c r="T71" t="s">
        <v>618</v>
      </c>
      <c r="U71" t="s">
        <v>619</v>
      </c>
    </row>
    <row r="72" spans="1:21" x14ac:dyDescent="0.4">
      <c r="A72" s="72" t="str">
        <f t="shared" ca="1" si="4"/>
        <v>usuarios de drogas inyectables y sus parejas</v>
      </c>
      <c r="B72" s="77" t="s">
        <v>143</v>
      </c>
      <c r="C72" s="63" t="s">
        <v>968</v>
      </c>
      <c r="D72" s="81" t="s">
        <v>1395</v>
      </c>
      <c r="E72" s="81" t="s">
        <v>1645</v>
      </c>
      <c r="F72" s="79"/>
      <c r="Q72" t="str">
        <f t="shared" ca="1" si="3"/>
        <v>Asia Oriental</v>
      </c>
      <c r="R72" s="66" t="s">
        <v>414</v>
      </c>
      <c r="S72" s="64" t="s">
        <v>1060</v>
      </c>
      <c r="T72" t="s">
        <v>620</v>
      </c>
      <c r="U72" t="s">
        <v>621</v>
      </c>
    </row>
    <row r="73" spans="1:21" x14ac:dyDescent="0.4">
      <c r="A73" s="72" t="str">
        <f t="shared" ca="1" si="4"/>
        <v>personas en las prisiones y en otros entornos de reclusión</v>
      </c>
      <c r="B73" s="83" t="s">
        <v>459</v>
      </c>
      <c r="C73" s="67" t="s">
        <v>1359</v>
      </c>
      <c r="D73" s="81" t="s">
        <v>1451</v>
      </c>
      <c r="E73" s="81" t="s">
        <v>1646</v>
      </c>
      <c r="F73" s="79"/>
      <c r="Q73" t="str">
        <f t="shared" ca="1" si="3"/>
        <v>Europa Oriental</v>
      </c>
      <c r="R73" s="66" t="s">
        <v>415</v>
      </c>
      <c r="S73" s="64" t="s">
        <v>1061</v>
      </c>
      <c r="T73" t="s">
        <v>622</v>
      </c>
      <c r="U73" t="s">
        <v>623</v>
      </c>
    </row>
    <row r="74" spans="1:21" x14ac:dyDescent="0.4">
      <c r="A74" s="72" t="str">
        <f t="shared" ca="1" si="4"/>
        <v>adolescentes y jóvenes dentro y fuera de las escuelas</v>
      </c>
      <c r="B74" s="77" t="s">
        <v>151</v>
      </c>
      <c r="C74" s="63" t="s">
        <v>969</v>
      </c>
      <c r="D74" s="81" t="s">
        <v>1452</v>
      </c>
      <c r="E74" s="81" t="s">
        <v>1647</v>
      </c>
      <c r="F74" s="79"/>
      <c r="Q74" t="str">
        <f t="shared" ca="1" si="3"/>
        <v>Ecuador</v>
      </c>
      <c r="R74" s="66" t="s">
        <v>226</v>
      </c>
      <c r="S74" s="64" t="s">
        <v>1062</v>
      </c>
      <c r="T74" t="s">
        <v>226</v>
      </c>
      <c r="U74" t="s">
        <v>624</v>
      </c>
    </row>
    <row r="75" spans="1:21" x14ac:dyDescent="0.4">
      <c r="A75" s="72" t="str">
        <f t="shared" ca="1" si="4"/>
        <v>otras poblaciones vulnerables  - especifique cuáles en los comentarios</v>
      </c>
      <c r="B75" s="77" t="s">
        <v>141</v>
      </c>
      <c r="C75" s="63" t="s">
        <v>970</v>
      </c>
      <c r="D75" s="81" t="s">
        <v>1453</v>
      </c>
      <c r="E75" s="81" t="s">
        <v>1648</v>
      </c>
      <c r="F75" s="79"/>
      <c r="Q75" t="str">
        <f t="shared" ca="1" si="3"/>
        <v>Egipto</v>
      </c>
      <c r="R75" s="66" t="s">
        <v>227</v>
      </c>
      <c r="S75" s="64" t="s">
        <v>1063</v>
      </c>
      <c r="T75" t="s">
        <v>625</v>
      </c>
      <c r="U75" t="s">
        <v>626</v>
      </c>
    </row>
    <row r="76" spans="1:21" x14ac:dyDescent="0.4">
      <c r="C76" s="63"/>
      <c r="D76" s="68"/>
      <c r="E76" s="68"/>
      <c r="Q76" t="str">
        <f t="shared" ca="1" si="3"/>
        <v>El Salvador</v>
      </c>
      <c r="R76" s="66" t="s">
        <v>228</v>
      </c>
      <c r="S76" s="64" t="s">
        <v>1064</v>
      </c>
      <c r="T76" t="s">
        <v>228</v>
      </c>
      <c r="U76" t="s">
        <v>627</v>
      </c>
    </row>
    <row r="77" spans="1:21" x14ac:dyDescent="0.4">
      <c r="B77" s="32" t="s">
        <v>940</v>
      </c>
      <c r="C77" s="43" t="s">
        <v>979</v>
      </c>
      <c r="D77" s="68"/>
      <c r="E77" s="73" t="s">
        <v>1653</v>
      </c>
      <c r="Q77" t="str">
        <f t="shared" ca="1" si="3"/>
        <v>Guinea Ecuatorial</v>
      </c>
      <c r="R77" s="66" t="s">
        <v>229</v>
      </c>
      <c r="S77" s="64" t="s">
        <v>1065</v>
      </c>
      <c r="T77" t="s">
        <v>628</v>
      </c>
      <c r="U77" t="s">
        <v>629</v>
      </c>
    </row>
    <row r="78" spans="1:21" x14ac:dyDescent="0.4">
      <c r="A78" s="72" t="str">
        <f t="shared" ref="A78:A84" ca="1" si="5">OFFSET(B78,0,LangOffset,1,1)</f>
        <v>Seleccione…</v>
      </c>
      <c r="B78" s="77" t="s">
        <v>126</v>
      </c>
      <c r="C78" s="63" t="s">
        <v>978</v>
      </c>
      <c r="D78" s="68" t="s">
        <v>1428</v>
      </c>
      <c r="E78" s="68" t="s">
        <v>1652</v>
      </c>
      <c r="Q78" t="str">
        <f t="shared" ca="1" si="3"/>
        <v>Eritrea</v>
      </c>
      <c r="R78" s="66" t="s">
        <v>230</v>
      </c>
      <c r="S78" s="64" t="s">
        <v>1066</v>
      </c>
      <c r="T78" t="s">
        <v>230</v>
      </c>
      <c r="U78" t="s">
        <v>630</v>
      </c>
    </row>
    <row r="79" spans="1:21" x14ac:dyDescent="0.4">
      <c r="A79" s="72" t="str">
        <f t="shared" ca="1" si="5"/>
        <v>hombres que tienen relaciones sexuales con hombres</v>
      </c>
      <c r="B79" s="77" t="s">
        <v>140</v>
      </c>
      <c r="C79" s="63" t="s">
        <v>965</v>
      </c>
      <c r="D79" s="69" t="s">
        <v>1448</v>
      </c>
      <c r="E79" s="68" t="s">
        <v>1642</v>
      </c>
      <c r="Q79" t="str">
        <f t="shared" ca="1" si="3"/>
        <v>Estonia</v>
      </c>
      <c r="R79" s="66" t="s">
        <v>231</v>
      </c>
      <c r="S79" s="64" t="s">
        <v>1067</v>
      </c>
      <c r="T79" t="s">
        <v>231</v>
      </c>
      <c r="U79" t="s">
        <v>631</v>
      </c>
    </row>
    <row r="80" spans="1:21" x14ac:dyDescent="0.4">
      <c r="A80" s="72" t="str">
        <f t="shared" ca="1" si="5"/>
        <v>trabajadores del sexo y sus clientes</v>
      </c>
      <c r="B80" s="77" t="s">
        <v>150</v>
      </c>
      <c r="C80" s="63" t="s">
        <v>966</v>
      </c>
      <c r="D80" s="69" t="s">
        <v>1449</v>
      </c>
      <c r="E80" s="68" t="s">
        <v>1643</v>
      </c>
      <c r="Q80" t="str">
        <f t="shared" ca="1" si="3"/>
        <v>Etiopía</v>
      </c>
      <c r="R80" s="66" t="s">
        <v>232</v>
      </c>
      <c r="S80" s="64" t="s">
        <v>1068</v>
      </c>
      <c r="T80" t="s">
        <v>632</v>
      </c>
      <c r="U80" t="s">
        <v>633</v>
      </c>
    </row>
    <row r="81" spans="1:21" x14ac:dyDescent="0.4">
      <c r="A81" s="72" t="str">
        <f t="shared" ca="1" si="5"/>
        <v>personas transgénero</v>
      </c>
      <c r="B81" s="84" t="s">
        <v>1669</v>
      </c>
      <c r="C81" s="63" t="s">
        <v>967</v>
      </c>
      <c r="D81" s="69" t="s">
        <v>1450</v>
      </c>
      <c r="E81" s="68" t="s">
        <v>1644</v>
      </c>
      <c r="Q81" t="str">
        <f t="shared" ca="1" si="3"/>
        <v>Europa</v>
      </c>
      <c r="R81" s="66" t="s">
        <v>416</v>
      </c>
      <c r="S81" s="64" t="s">
        <v>1069</v>
      </c>
      <c r="T81" t="s">
        <v>634</v>
      </c>
      <c r="U81" t="s">
        <v>635</v>
      </c>
    </row>
    <row r="82" spans="1:21" x14ac:dyDescent="0.4">
      <c r="A82" s="72" t="str">
        <f t="shared" ca="1" si="5"/>
        <v>usuarios de drogas inyectables y sus parejas</v>
      </c>
      <c r="B82" s="83" t="s">
        <v>459</v>
      </c>
      <c r="C82" s="67" t="s">
        <v>1359</v>
      </c>
      <c r="D82" s="69" t="s">
        <v>1395</v>
      </c>
      <c r="E82" s="68" t="s">
        <v>1646</v>
      </c>
      <c r="Q82" t="str">
        <f t="shared" ca="1" si="3"/>
        <v>Islas Feroe</v>
      </c>
      <c r="R82" s="66" t="s">
        <v>233</v>
      </c>
      <c r="S82" s="64" t="s">
        <v>1070</v>
      </c>
      <c r="T82" t="s">
        <v>636</v>
      </c>
      <c r="U82" t="s">
        <v>637</v>
      </c>
    </row>
    <row r="83" spans="1:21" x14ac:dyDescent="0.4">
      <c r="A83" s="72" t="str">
        <f t="shared" ca="1" si="5"/>
        <v>personas en las prisiones y en otros entornos de reclusión</v>
      </c>
      <c r="B83" s="77" t="s">
        <v>151</v>
      </c>
      <c r="C83" s="63" t="s">
        <v>969</v>
      </c>
      <c r="D83" s="69" t="s">
        <v>1458</v>
      </c>
      <c r="E83" s="68" t="s">
        <v>1654</v>
      </c>
      <c r="Q83" t="str">
        <f t="shared" ca="1" si="3"/>
        <v>Islas Malvinas (Falkland)</v>
      </c>
      <c r="R83" s="66" t="s">
        <v>234</v>
      </c>
      <c r="S83" s="64" t="s">
        <v>1071</v>
      </c>
      <c r="T83" t="s">
        <v>638</v>
      </c>
      <c r="U83" t="s">
        <v>639</v>
      </c>
    </row>
    <row r="84" spans="1:21" x14ac:dyDescent="0.4">
      <c r="A84" s="72" t="str">
        <f t="shared" ca="1" si="5"/>
        <v>adolescentes y jóvenes dentro y fuera de las escuelas</v>
      </c>
      <c r="B84" s="77" t="s">
        <v>141</v>
      </c>
      <c r="C84" s="63" t="s">
        <v>970</v>
      </c>
      <c r="D84" s="69" t="s">
        <v>1452</v>
      </c>
      <c r="E84" s="68" t="s">
        <v>1648</v>
      </c>
      <c r="Q84" t="str">
        <f t="shared" ca="1" si="3"/>
        <v>Fiji</v>
      </c>
      <c r="R84" s="66" t="s">
        <v>235</v>
      </c>
      <c r="S84" s="64" t="s">
        <v>1072</v>
      </c>
      <c r="T84" t="s">
        <v>235</v>
      </c>
      <c r="U84" t="s">
        <v>640</v>
      </c>
    </row>
    <row r="85" spans="1:21" x14ac:dyDescent="0.4">
      <c r="Q85" t="str">
        <f t="shared" ca="1" si="3"/>
        <v>Finlandia</v>
      </c>
      <c r="R85" s="66" t="s">
        <v>236</v>
      </c>
      <c r="S85" s="64" t="s">
        <v>1073</v>
      </c>
      <c r="T85" t="s">
        <v>641</v>
      </c>
      <c r="U85" t="s">
        <v>642</v>
      </c>
    </row>
    <row r="86" spans="1:21" x14ac:dyDescent="0.4">
      <c r="Q86" t="str">
        <f t="shared" ca="1" si="3"/>
        <v>Francia</v>
      </c>
      <c r="R86" s="66" t="s">
        <v>237</v>
      </c>
      <c r="S86" s="64" t="s">
        <v>1074</v>
      </c>
      <c r="T86" t="s">
        <v>643</v>
      </c>
      <c r="U86" t="s">
        <v>644</v>
      </c>
    </row>
    <row r="87" spans="1:21" x14ac:dyDescent="0.4">
      <c r="Q87" t="str">
        <f t="shared" ca="1" si="3"/>
        <v>Guayana Francesa</v>
      </c>
      <c r="R87" s="66" t="s">
        <v>238</v>
      </c>
      <c r="S87" s="64" t="s">
        <v>1075</v>
      </c>
      <c r="T87" t="s">
        <v>645</v>
      </c>
      <c r="U87" t="s">
        <v>646</v>
      </c>
    </row>
    <row r="88" spans="1:21" x14ac:dyDescent="0.4">
      <c r="Q88" t="str">
        <f t="shared" ca="1" si="3"/>
        <v>Polinesia Francesa</v>
      </c>
      <c r="R88" s="66" t="s">
        <v>239</v>
      </c>
      <c r="S88" s="64" t="s">
        <v>1076</v>
      </c>
      <c r="T88" t="s">
        <v>647</v>
      </c>
      <c r="U88" t="s">
        <v>648</v>
      </c>
    </row>
    <row r="89" spans="1:21" x14ac:dyDescent="0.4">
      <c r="Q89" t="str">
        <f t="shared" ca="1" si="3"/>
        <v>Gabón</v>
      </c>
      <c r="R89" s="66" t="s">
        <v>240</v>
      </c>
      <c r="S89" s="64" t="s">
        <v>1077</v>
      </c>
      <c r="T89" t="s">
        <v>649</v>
      </c>
      <c r="U89" t="s">
        <v>650</v>
      </c>
    </row>
    <row r="90" spans="1:21" x14ac:dyDescent="0.4">
      <c r="Q90" t="str">
        <f t="shared" ca="1" si="3"/>
        <v>Gambia</v>
      </c>
      <c r="R90" s="66" t="s">
        <v>241</v>
      </c>
      <c r="S90" s="64" t="s">
        <v>1078</v>
      </c>
      <c r="T90" t="s">
        <v>241</v>
      </c>
      <c r="U90" t="s">
        <v>651</v>
      </c>
    </row>
    <row r="91" spans="1:21" x14ac:dyDescent="0.4">
      <c r="Q91" t="str">
        <f t="shared" ca="1" si="3"/>
        <v>Georgia</v>
      </c>
      <c r="R91" s="66" t="s">
        <v>242</v>
      </c>
      <c r="S91" s="64" t="s">
        <v>1079</v>
      </c>
      <c r="T91" t="s">
        <v>242</v>
      </c>
      <c r="U91" t="s">
        <v>652</v>
      </c>
    </row>
    <row r="92" spans="1:21" x14ac:dyDescent="0.4">
      <c r="Q92" t="str">
        <f t="shared" ca="1" si="3"/>
        <v>Alemania</v>
      </c>
      <c r="R92" s="66" t="s">
        <v>243</v>
      </c>
      <c r="S92" s="64" t="s">
        <v>1080</v>
      </c>
      <c r="T92" t="s">
        <v>653</v>
      </c>
      <c r="U92" t="s">
        <v>654</v>
      </c>
    </row>
    <row r="93" spans="1:21" x14ac:dyDescent="0.4">
      <c r="Q93" t="str">
        <f t="shared" ca="1" si="3"/>
        <v>Ghana</v>
      </c>
      <c r="R93" s="66" t="s">
        <v>244</v>
      </c>
      <c r="S93" s="64" t="s">
        <v>1081</v>
      </c>
      <c r="T93" t="s">
        <v>244</v>
      </c>
      <c r="U93" t="s">
        <v>655</v>
      </c>
    </row>
    <row r="94" spans="1:21" x14ac:dyDescent="0.4">
      <c r="Q94" t="str">
        <f t="shared" ca="1" si="3"/>
        <v>Gibraltar</v>
      </c>
      <c r="R94" s="66" t="s">
        <v>245</v>
      </c>
      <c r="S94" s="64" t="s">
        <v>1082</v>
      </c>
      <c r="T94" t="s">
        <v>245</v>
      </c>
      <c r="U94" t="s">
        <v>656</v>
      </c>
    </row>
    <row r="95" spans="1:21" x14ac:dyDescent="0.4">
      <c r="Q95" t="str">
        <f t="shared" ca="1" si="3"/>
        <v>Grecia</v>
      </c>
      <c r="R95" s="66" t="s">
        <v>246</v>
      </c>
      <c r="S95" s="64" t="s">
        <v>1083</v>
      </c>
      <c r="T95" t="s">
        <v>657</v>
      </c>
      <c r="U95" t="s">
        <v>658</v>
      </c>
    </row>
    <row r="96" spans="1:21" x14ac:dyDescent="0.4">
      <c r="Q96" t="str">
        <f t="shared" ca="1" si="3"/>
        <v>Groenlandia</v>
      </c>
      <c r="R96" s="66" t="s">
        <v>247</v>
      </c>
      <c r="S96" s="64" t="s">
        <v>1084</v>
      </c>
      <c r="T96" t="s">
        <v>659</v>
      </c>
      <c r="U96" t="s">
        <v>660</v>
      </c>
    </row>
    <row r="97" spans="17:21" x14ac:dyDescent="0.4">
      <c r="Q97" t="str">
        <f t="shared" ca="1" si="3"/>
        <v>Granada</v>
      </c>
      <c r="R97" s="66" t="s">
        <v>248</v>
      </c>
      <c r="S97" s="64" t="s">
        <v>1085</v>
      </c>
      <c r="T97" t="s">
        <v>661</v>
      </c>
      <c r="U97" t="s">
        <v>662</v>
      </c>
    </row>
    <row r="98" spans="17:21" x14ac:dyDescent="0.4">
      <c r="Q98" t="str">
        <f t="shared" ca="1" si="3"/>
        <v>Guadeloupe</v>
      </c>
      <c r="R98" s="66" t="s">
        <v>249</v>
      </c>
      <c r="S98" s="64" t="s">
        <v>1086</v>
      </c>
      <c r="T98" t="s">
        <v>249</v>
      </c>
      <c r="U98" t="s">
        <v>663</v>
      </c>
    </row>
    <row r="99" spans="17:21" x14ac:dyDescent="0.4">
      <c r="Q99" t="str">
        <f t="shared" ca="1" si="3"/>
        <v>Guam</v>
      </c>
      <c r="R99" s="66" t="s">
        <v>250</v>
      </c>
      <c r="S99" s="64" t="s">
        <v>1087</v>
      </c>
      <c r="T99" t="s">
        <v>250</v>
      </c>
      <c r="U99" t="s">
        <v>664</v>
      </c>
    </row>
    <row r="100" spans="17:21" x14ac:dyDescent="0.4">
      <c r="Q100" t="str">
        <f t="shared" ca="1" si="3"/>
        <v>Guatemala</v>
      </c>
      <c r="R100" s="66" t="s">
        <v>251</v>
      </c>
      <c r="S100" s="64" t="s">
        <v>1088</v>
      </c>
      <c r="T100" t="s">
        <v>251</v>
      </c>
      <c r="U100" t="s">
        <v>665</v>
      </c>
    </row>
    <row r="101" spans="17:21" x14ac:dyDescent="0.4">
      <c r="Q101" t="str">
        <f t="shared" ca="1" si="3"/>
        <v>Guernsey</v>
      </c>
      <c r="R101" s="66" t="s">
        <v>252</v>
      </c>
      <c r="S101" s="64" t="s">
        <v>1089</v>
      </c>
      <c r="T101" t="s">
        <v>252</v>
      </c>
      <c r="U101" t="s">
        <v>666</v>
      </c>
    </row>
    <row r="102" spans="17:21" x14ac:dyDescent="0.4">
      <c r="Q102" t="str">
        <f t="shared" ca="1" si="3"/>
        <v>Guinea</v>
      </c>
      <c r="R102" s="66" t="s">
        <v>253</v>
      </c>
      <c r="S102" s="64" t="s">
        <v>1090</v>
      </c>
      <c r="T102" t="s">
        <v>253</v>
      </c>
      <c r="U102" t="s">
        <v>667</v>
      </c>
    </row>
    <row r="103" spans="17:21" x14ac:dyDescent="0.4">
      <c r="Q103" t="str">
        <f t="shared" ca="1" si="3"/>
        <v>Guinea Bissau</v>
      </c>
      <c r="R103" s="66" t="s">
        <v>254</v>
      </c>
      <c r="S103" s="64" t="s">
        <v>1091</v>
      </c>
      <c r="T103" t="s">
        <v>668</v>
      </c>
      <c r="U103" t="s">
        <v>669</v>
      </c>
    </row>
    <row r="104" spans="17:21" x14ac:dyDescent="0.4">
      <c r="Q104" t="str">
        <f t="shared" ca="1" si="3"/>
        <v>Guyana</v>
      </c>
      <c r="R104" s="66" t="s">
        <v>255</v>
      </c>
      <c r="S104" s="64" t="s">
        <v>1092</v>
      </c>
      <c r="T104" t="s">
        <v>255</v>
      </c>
      <c r="U104" t="s">
        <v>670</v>
      </c>
    </row>
    <row r="105" spans="17:21" x14ac:dyDescent="0.4">
      <c r="Q105" t="str">
        <f t="shared" ca="1" si="3"/>
        <v>Haití</v>
      </c>
      <c r="R105" s="66" t="s">
        <v>256</v>
      </c>
      <c r="S105" s="64" t="s">
        <v>1093</v>
      </c>
      <c r="T105" t="s">
        <v>671</v>
      </c>
      <c r="U105" t="s">
        <v>672</v>
      </c>
    </row>
    <row r="106" spans="17:21" x14ac:dyDescent="0.4">
      <c r="Q106" t="str">
        <f t="shared" ca="1" si="3"/>
        <v>Santa Sede</v>
      </c>
      <c r="R106" s="66" t="s">
        <v>257</v>
      </c>
      <c r="S106" s="64" t="s">
        <v>1094</v>
      </c>
      <c r="T106" t="s">
        <v>673</v>
      </c>
      <c r="U106" t="s">
        <v>674</v>
      </c>
    </row>
    <row r="107" spans="17:21" x14ac:dyDescent="0.4">
      <c r="Q107" t="str">
        <f t="shared" ca="1" si="3"/>
        <v>Honduras</v>
      </c>
      <c r="R107" s="66" t="s">
        <v>258</v>
      </c>
      <c r="S107" s="64" t="s">
        <v>1095</v>
      </c>
      <c r="T107" t="s">
        <v>258</v>
      </c>
      <c r="U107" t="s">
        <v>675</v>
      </c>
    </row>
    <row r="108" spans="17:21" x14ac:dyDescent="0.4">
      <c r="Q108" t="str">
        <f t="shared" ca="1" si="3"/>
        <v>Hong Kong</v>
      </c>
      <c r="R108" s="66" t="s">
        <v>259</v>
      </c>
      <c r="S108" s="64" t="s">
        <v>1096</v>
      </c>
      <c r="T108" t="s">
        <v>259</v>
      </c>
      <c r="U108" t="s">
        <v>676</v>
      </c>
    </row>
    <row r="109" spans="17:21" x14ac:dyDescent="0.4">
      <c r="Q109" t="str">
        <f t="shared" ca="1" si="3"/>
        <v>Hungría</v>
      </c>
      <c r="R109" s="66" t="s">
        <v>260</v>
      </c>
      <c r="S109" s="64" t="s">
        <v>1097</v>
      </c>
      <c r="T109" t="s">
        <v>677</v>
      </c>
      <c r="U109" t="s">
        <v>678</v>
      </c>
    </row>
    <row r="110" spans="17:21" x14ac:dyDescent="0.4">
      <c r="Q110" t="str">
        <f t="shared" ca="1" si="3"/>
        <v>Islandia</v>
      </c>
      <c r="R110" s="66" t="s">
        <v>261</v>
      </c>
      <c r="S110" s="64" t="s">
        <v>1098</v>
      </c>
      <c r="T110" t="s">
        <v>679</v>
      </c>
      <c r="U110" t="s">
        <v>680</v>
      </c>
    </row>
    <row r="111" spans="17:21" x14ac:dyDescent="0.4">
      <c r="Q111" t="str">
        <f t="shared" ca="1" si="3"/>
        <v>India</v>
      </c>
      <c r="R111" s="66" t="s">
        <v>262</v>
      </c>
      <c r="S111" s="64" t="s">
        <v>1099</v>
      </c>
      <c r="T111" t="s">
        <v>262</v>
      </c>
      <c r="U111" t="s">
        <v>681</v>
      </c>
    </row>
    <row r="112" spans="17:21" x14ac:dyDescent="0.4">
      <c r="Q112" t="str">
        <f t="shared" ca="1" si="3"/>
        <v>Indonesia</v>
      </c>
      <c r="R112" s="66" t="s">
        <v>263</v>
      </c>
      <c r="S112" s="64" t="s">
        <v>1100</v>
      </c>
      <c r="T112" t="s">
        <v>263</v>
      </c>
      <c r="U112" t="s">
        <v>682</v>
      </c>
    </row>
    <row r="113" spans="17:21" x14ac:dyDescent="0.4">
      <c r="Q113" t="str">
        <f t="shared" ca="1" si="3"/>
        <v>Irán (República Islámica)</v>
      </c>
      <c r="R113" s="66" t="s">
        <v>264</v>
      </c>
      <c r="S113" s="64" t="s">
        <v>1101</v>
      </c>
      <c r="T113" t="s">
        <v>683</v>
      </c>
      <c r="U113" t="s">
        <v>684</v>
      </c>
    </row>
    <row r="114" spans="17:21" x14ac:dyDescent="0.4">
      <c r="Q114" t="str">
        <f t="shared" ca="1" si="3"/>
        <v>Iraq</v>
      </c>
      <c r="R114" s="66" t="s">
        <v>265</v>
      </c>
      <c r="S114" s="64" t="s">
        <v>1102</v>
      </c>
      <c r="T114" t="s">
        <v>265</v>
      </c>
      <c r="U114" t="s">
        <v>685</v>
      </c>
    </row>
    <row r="115" spans="17:21" x14ac:dyDescent="0.4">
      <c r="Q115" t="str">
        <f t="shared" ca="1" si="3"/>
        <v>Irlanda</v>
      </c>
      <c r="R115" s="66" t="s">
        <v>266</v>
      </c>
      <c r="S115" s="64" t="s">
        <v>1103</v>
      </c>
      <c r="T115" t="s">
        <v>686</v>
      </c>
      <c r="U115" t="s">
        <v>687</v>
      </c>
    </row>
    <row r="116" spans="17:21" x14ac:dyDescent="0.4">
      <c r="Q116" t="str">
        <f t="shared" ca="1" si="3"/>
        <v>Isla de Man</v>
      </c>
      <c r="R116" s="66" t="s">
        <v>267</v>
      </c>
      <c r="S116" s="64" t="s">
        <v>1104</v>
      </c>
      <c r="T116" t="s">
        <v>688</v>
      </c>
      <c r="U116" t="s">
        <v>689</v>
      </c>
    </row>
    <row r="117" spans="17:21" x14ac:dyDescent="0.4">
      <c r="Q117" t="str">
        <f t="shared" ca="1" si="3"/>
        <v>Israel</v>
      </c>
      <c r="R117" s="66" t="s">
        <v>268</v>
      </c>
      <c r="S117" s="64" t="s">
        <v>1105</v>
      </c>
      <c r="T117" t="s">
        <v>268</v>
      </c>
      <c r="U117" t="s">
        <v>690</v>
      </c>
    </row>
    <row r="118" spans="17:21" x14ac:dyDescent="0.4">
      <c r="Q118" t="str">
        <f t="shared" ca="1" si="3"/>
        <v>Italia</v>
      </c>
      <c r="R118" s="66" t="s">
        <v>269</v>
      </c>
      <c r="S118" s="64" t="s">
        <v>1106</v>
      </c>
      <c r="T118" t="s">
        <v>691</v>
      </c>
      <c r="U118" t="s">
        <v>692</v>
      </c>
    </row>
    <row r="119" spans="17:21" x14ac:dyDescent="0.4">
      <c r="Q119" t="str">
        <f t="shared" ca="1" si="3"/>
        <v>Jamaica</v>
      </c>
      <c r="R119" s="66" t="s">
        <v>270</v>
      </c>
      <c r="S119" s="64" t="s">
        <v>1107</v>
      </c>
      <c r="T119" t="s">
        <v>270</v>
      </c>
      <c r="U119" t="s">
        <v>693</v>
      </c>
    </row>
    <row r="120" spans="17:21" x14ac:dyDescent="0.4">
      <c r="Q120" t="str">
        <f t="shared" ca="1" si="3"/>
        <v>Japón</v>
      </c>
      <c r="R120" s="66" t="s">
        <v>271</v>
      </c>
      <c r="S120" s="64" t="s">
        <v>1108</v>
      </c>
      <c r="T120" t="s">
        <v>694</v>
      </c>
      <c r="U120" t="s">
        <v>695</v>
      </c>
    </row>
    <row r="121" spans="17:21" x14ac:dyDescent="0.4">
      <c r="Q121" t="str">
        <f t="shared" ca="1" si="3"/>
        <v>Jersey</v>
      </c>
      <c r="R121" s="66" t="s">
        <v>272</v>
      </c>
      <c r="S121" s="64" t="s">
        <v>1109</v>
      </c>
      <c r="T121" t="s">
        <v>272</v>
      </c>
      <c r="U121" t="s">
        <v>696</v>
      </c>
    </row>
    <row r="122" spans="17:21" x14ac:dyDescent="0.4">
      <c r="Q122" t="str">
        <f t="shared" ca="1" si="3"/>
        <v>Jordania</v>
      </c>
      <c r="R122" s="66" t="s">
        <v>273</v>
      </c>
      <c r="S122" s="64" t="s">
        <v>1110</v>
      </c>
      <c r="T122" t="s">
        <v>697</v>
      </c>
      <c r="U122" t="s">
        <v>698</v>
      </c>
    </row>
    <row r="123" spans="17:21" x14ac:dyDescent="0.4">
      <c r="Q123" t="str">
        <f t="shared" ca="1" si="3"/>
        <v>Kazajstán</v>
      </c>
      <c r="R123" s="66" t="s">
        <v>274</v>
      </c>
      <c r="S123" s="64" t="s">
        <v>1111</v>
      </c>
      <c r="T123" t="s">
        <v>699</v>
      </c>
      <c r="U123" t="s">
        <v>700</v>
      </c>
    </row>
    <row r="124" spans="17:21" x14ac:dyDescent="0.4">
      <c r="Q124" t="str">
        <f t="shared" ca="1" si="3"/>
        <v>Kenya</v>
      </c>
      <c r="R124" s="66" t="s">
        <v>275</v>
      </c>
      <c r="S124" s="64" t="s">
        <v>1112</v>
      </c>
      <c r="T124" t="s">
        <v>275</v>
      </c>
      <c r="U124" t="s">
        <v>701</v>
      </c>
    </row>
    <row r="125" spans="17:21" x14ac:dyDescent="0.4">
      <c r="Q125" t="str">
        <f t="shared" ca="1" si="3"/>
        <v>Kiribati</v>
      </c>
      <c r="R125" s="66" t="s">
        <v>276</v>
      </c>
      <c r="S125" s="64" t="s">
        <v>1113</v>
      </c>
      <c r="T125" t="s">
        <v>276</v>
      </c>
      <c r="U125" t="s">
        <v>702</v>
      </c>
    </row>
    <row r="126" spans="17:21" x14ac:dyDescent="0.4">
      <c r="Q126" t="str">
        <f t="shared" ca="1" si="3"/>
        <v>Corea (República Popular Democrática)</v>
      </c>
      <c r="R126" s="66" t="s">
        <v>277</v>
      </c>
      <c r="S126" s="64" t="s">
        <v>1114</v>
      </c>
      <c r="T126" t="s">
        <v>703</v>
      </c>
      <c r="U126" t="s">
        <v>704</v>
      </c>
    </row>
    <row r="127" spans="17:21" x14ac:dyDescent="0.4">
      <c r="Q127" t="str">
        <f t="shared" ca="1" si="3"/>
        <v>Corea (lRepública)</v>
      </c>
      <c r="R127" s="66" t="s">
        <v>417</v>
      </c>
      <c r="S127" s="64" t="s">
        <v>1115</v>
      </c>
      <c r="T127" t="s">
        <v>705</v>
      </c>
      <c r="U127" t="s">
        <v>706</v>
      </c>
    </row>
    <row r="128" spans="17:21" x14ac:dyDescent="0.4">
      <c r="Q128" t="str">
        <f t="shared" ca="1" si="3"/>
        <v>Kosovo</v>
      </c>
      <c r="R128" s="66" t="s">
        <v>278</v>
      </c>
      <c r="S128" s="64" t="s">
        <v>1116</v>
      </c>
      <c r="T128" t="s">
        <v>278</v>
      </c>
      <c r="U128" t="s">
        <v>707</v>
      </c>
    </row>
    <row r="129" spans="17:21" x14ac:dyDescent="0.4">
      <c r="Q129" t="str">
        <f t="shared" ca="1" si="3"/>
        <v>Kuwait</v>
      </c>
      <c r="R129" s="66" t="s">
        <v>279</v>
      </c>
      <c r="S129" s="64" t="s">
        <v>1117</v>
      </c>
      <c r="T129" t="s">
        <v>279</v>
      </c>
      <c r="U129" t="s">
        <v>708</v>
      </c>
    </row>
    <row r="130" spans="17:21" x14ac:dyDescent="0.4">
      <c r="Q130" t="str">
        <f t="shared" ca="1" si="3"/>
        <v>Kirguistán</v>
      </c>
      <c r="R130" s="66" t="s">
        <v>280</v>
      </c>
      <c r="S130" s="64" t="s">
        <v>1118</v>
      </c>
      <c r="T130" t="s">
        <v>709</v>
      </c>
      <c r="U130" t="s">
        <v>710</v>
      </c>
    </row>
    <row r="131" spans="17:21" x14ac:dyDescent="0.4">
      <c r="Q131" t="str">
        <f t="shared" ref="Q131:Q194" ca="1" si="6">OFFSET($R131,0,LangOffset,1,1)</f>
        <v>Lao, (República Democrática Popular)</v>
      </c>
      <c r="R131" s="66" t="s">
        <v>281</v>
      </c>
      <c r="S131" s="64" t="s">
        <v>1119</v>
      </c>
      <c r="T131" t="s">
        <v>711</v>
      </c>
      <c r="U131" t="s">
        <v>712</v>
      </c>
    </row>
    <row r="132" spans="17:21" x14ac:dyDescent="0.4">
      <c r="Q132" t="str">
        <f t="shared" ca="1" si="6"/>
        <v>Letonia</v>
      </c>
      <c r="R132" s="66" t="s">
        <v>282</v>
      </c>
      <c r="S132" s="64" t="s">
        <v>1120</v>
      </c>
      <c r="T132" t="s">
        <v>713</v>
      </c>
      <c r="U132" t="s">
        <v>714</v>
      </c>
    </row>
    <row r="133" spans="17:21" x14ac:dyDescent="0.4">
      <c r="Q133" t="str">
        <f t="shared" ca="1" si="6"/>
        <v>Líbano</v>
      </c>
      <c r="R133" s="66" t="s">
        <v>283</v>
      </c>
      <c r="S133" s="64" t="s">
        <v>1121</v>
      </c>
      <c r="T133" t="s">
        <v>715</v>
      </c>
      <c r="U133" t="s">
        <v>716</v>
      </c>
    </row>
    <row r="134" spans="17:21" x14ac:dyDescent="0.4">
      <c r="Q134" t="str">
        <f t="shared" ca="1" si="6"/>
        <v>Lesotho</v>
      </c>
      <c r="R134" s="66" t="s">
        <v>284</v>
      </c>
      <c r="S134" s="64" t="s">
        <v>1122</v>
      </c>
      <c r="T134" t="s">
        <v>284</v>
      </c>
      <c r="U134" t="s">
        <v>717</v>
      </c>
    </row>
    <row r="135" spans="17:21" x14ac:dyDescent="0.4">
      <c r="Q135" t="str">
        <f t="shared" ca="1" si="6"/>
        <v>Liberia</v>
      </c>
      <c r="R135" s="66" t="s">
        <v>285</v>
      </c>
      <c r="S135" s="64" t="s">
        <v>1123</v>
      </c>
      <c r="T135" t="s">
        <v>285</v>
      </c>
      <c r="U135" t="s">
        <v>718</v>
      </c>
    </row>
    <row r="136" spans="17:21" x14ac:dyDescent="0.4">
      <c r="Q136" t="str">
        <f t="shared" ca="1" si="6"/>
        <v>Libia</v>
      </c>
      <c r="R136" s="66" t="s">
        <v>418</v>
      </c>
      <c r="S136" s="64" t="s">
        <v>1124</v>
      </c>
      <c r="T136" t="s">
        <v>719</v>
      </c>
      <c r="U136" t="s">
        <v>720</v>
      </c>
    </row>
    <row r="137" spans="17:21" x14ac:dyDescent="0.4">
      <c r="Q137" t="str">
        <f t="shared" ca="1" si="6"/>
        <v>Liechtenstein</v>
      </c>
      <c r="R137" s="66" t="s">
        <v>286</v>
      </c>
      <c r="S137" s="64" t="s">
        <v>1125</v>
      </c>
      <c r="T137" t="s">
        <v>286</v>
      </c>
      <c r="U137" t="s">
        <v>721</v>
      </c>
    </row>
    <row r="138" spans="17:21" x14ac:dyDescent="0.4">
      <c r="Q138" t="str">
        <f t="shared" ca="1" si="6"/>
        <v>Lituania</v>
      </c>
      <c r="R138" s="66" t="s">
        <v>287</v>
      </c>
      <c r="S138" s="64" t="s">
        <v>1126</v>
      </c>
      <c r="T138" t="s">
        <v>722</v>
      </c>
      <c r="U138" t="s">
        <v>723</v>
      </c>
    </row>
    <row r="139" spans="17:21" x14ac:dyDescent="0.4">
      <c r="Q139" t="str">
        <f t="shared" ca="1" si="6"/>
        <v>Luxemburgo</v>
      </c>
      <c r="R139" s="66" t="s">
        <v>288</v>
      </c>
      <c r="S139" s="64" t="s">
        <v>1127</v>
      </c>
      <c r="T139" t="s">
        <v>724</v>
      </c>
      <c r="U139" t="s">
        <v>725</v>
      </c>
    </row>
    <row r="140" spans="17:21" x14ac:dyDescent="0.4">
      <c r="Q140" t="str">
        <f t="shared" ca="1" si="6"/>
        <v>Macao</v>
      </c>
      <c r="R140" s="66" t="s">
        <v>289</v>
      </c>
      <c r="S140" s="64" t="s">
        <v>1128</v>
      </c>
      <c r="T140" t="s">
        <v>289</v>
      </c>
      <c r="U140" t="s">
        <v>726</v>
      </c>
    </row>
    <row r="141" spans="17:21" x14ac:dyDescent="0.4">
      <c r="Q141" t="str">
        <f t="shared" ca="1" si="6"/>
        <v>Macedonia (ex República Yugoslava)</v>
      </c>
      <c r="R141" s="66" t="s">
        <v>290</v>
      </c>
      <c r="S141" s="64" t="s">
        <v>1129</v>
      </c>
      <c r="T141" t="s">
        <v>727</v>
      </c>
      <c r="U141" t="s">
        <v>728</v>
      </c>
    </row>
    <row r="142" spans="17:21" x14ac:dyDescent="0.4">
      <c r="Q142" t="str">
        <f t="shared" ca="1" si="6"/>
        <v>Madagascar</v>
      </c>
      <c r="R142" s="66" t="s">
        <v>291</v>
      </c>
      <c r="S142" s="64" t="s">
        <v>1130</v>
      </c>
      <c r="T142" t="s">
        <v>291</v>
      </c>
      <c r="U142" t="s">
        <v>729</v>
      </c>
    </row>
    <row r="143" spans="17:21" x14ac:dyDescent="0.4">
      <c r="Q143" t="str">
        <f t="shared" ca="1" si="6"/>
        <v>Malawi</v>
      </c>
      <c r="R143" s="66" t="s">
        <v>292</v>
      </c>
      <c r="S143" s="64" t="s">
        <v>1131</v>
      </c>
      <c r="T143" t="s">
        <v>292</v>
      </c>
      <c r="U143" t="s">
        <v>730</v>
      </c>
    </row>
    <row r="144" spans="17:21" x14ac:dyDescent="0.4">
      <c r="Q144" t="str">
        <f t="shared" ca="1" si="6"/>
        <v>Malasia</v>
      </c>
      <c r="R144" s="66" t="s">
        <v>293</v>
      </c>
      <c r="S144" s="64" t="s">
        <v>1132</v>
      </c>
      <c r="T144" t="s">
        <v>731</v>
      </c>
      <c r="U144" t="s">
        <v>732</v>
      </c>
    </row>
    <row r="145" spans="17:21" x14ac:dyDescent="0.4">
      <c r="Q145" t="str">
        <f t="shared" ca="1" si="6"/>
        <v>Maldivas</v>
      </c>
      <c r="R145" s="66" t="s">
        <v>294</v>
      </c>
      <c r="S145" s="64" t="s">
        <v>1133</v>
      </c>
      <c r="T145" t="s">
        <v>733</v>
      </c>
      <c r="U145" t="s">
        <v>734</v>
      </c>
    </row>
    <row r="146" spans="17:21" x14ac:dyDescent="0.4">
      <c r="Q146" t="str">
        <f t="shared" ca="1" si="6"/>
        <v>Malí</v>
      </c>
      <c r="R146" s="66" t="s">
        <v>295</v>
      </c>
      <c r="S146" s="64" t="s">
        <v>1134</v>
      </c>
      <c r="T146" t="s">
        <v>735</v>
      </c>
      <c r="U146" t="s">
        <v>736</v>
      </c>
    </row>
    <row r="147" spans="17:21" x14ac:dyDescent="0.4">
      <c r="Q147" t="str">
        <f t="shared" ca="1" si="6"/>
        <v>Malta</v>
      </c>
      <c r="R147" s="66" t="s">
        <v>296</v>
      </c>
      <c r="S147" s="64" t="s">
        <v>1135</v>
      </c>
      <c r="T147" t="s">
        <v>296</v>
      </c>
      <c r="U147" t="s">
        <v>737</v>
      </c>
    </row>
    <row r="148" spans="17:21" x14ac:dyDescent="0.4">
      <c r="Q148" t="str">
        <f t="shared" ca="1" si="6"/>
        <v>Islas Marshall</v>
      </c>
      <c r="R148" s="66" t="s">
        <v>297</v>
      </c>
      <c r="S148" s="64" t="s">
        <v>1136</v>
      </c>
      <c r="T148" t="s">
        <v>738</v>
      </c>
      <c r="U148" t="s">
        <v>739</v>
      </c>
    </row>
    <row r="149" spans="17:21" x14ac:dyDescent="0.4">
      <c r="Q149" t="str">
        <f t="shared" ca="1" si="6"/>
        <v>Martinique</v>
      </c>
      <c r="R149" s="66" t="s">
        <v>298</v>
      </c>
      <c r="S149" s="64" t="s">
        <v>1137</v>
      </c>
      <c r="T149" t="s">
        <v>298</v>
      </c>
      <c r="U149" t="s">
        <v>740</v>
      </c>
    </row>
    <row r="150" spans="17:21" x14ac:dyDescent="0.4">
      <c r="Q150" t="str">
        <f t="shared" ca="1" si="6"/>
        <v>Mauritania</v>
      </c>
      <c r="R150" s="66" t="s">
        <v>299</v>
      </c>
      <c r="S150" s="64" t="s">
        <v>1138</v>
      </c>
      <c r="T150" t="s">
        <v>299</v>
      </c>
      <c r="U150" t="s">
        <v>741</v>
      </c>
    </row>
    <row r="151" spans="17:21" x14ac:dyDescent="0.4">
      <c r="Q151" t="str">
        <f t="shared" ca="1" si="6"/>
        <v>Mauricio</v>
      </c>
      <c r="R151" s="66" t="s">
        <v>300</v>
      </c>
      <c r="S151" s="64" t="s">
        <v>1139</v>
      </c>
      <c r="T151" t="s">
        <v>742</v>
      </c>
      <c r="U151" t="s">
        <v>743</v>
      </c>
    </row>
    <row r="152" spans="17:21" x14ac:dyDescent="0.4">
      <c r="Q152" t="str">
        <f t="shared" ca="1" si="6"/>
        <v>Mayotte</v>
      </c>
      <c r="R152" s="66" t="s">
        <v>301</v>
      </c>
      <c r="S152" s="64" t="s">
        <v>1140</v>
      </c>
      <c r="T152" t="s">
        <v>301</v>
      </c>
      <c r="U152" t="s">
        <v>744</v>
      </c>
    </row>
    <row r="153" spans="17:21" x14ac:dyDescent="0.4">
      <c r="Q153" t="str">
        <f t="shared" ca="1" si="6"/>
        <v>Melanesia</v>
      </c>
      <c r="R153" s="66" t="s">
        <v>419</v>
      </c>
      <c r="S153" s="64" t="s">
        <v>1141</v>
      </c>
      <c r="T153" t="s">
        <v>419</v>
      </c>
      <c r="U153" t="s">
        <v>745</v>
      </c>
    </row>
    <row r="154" spans="17:21" x14ac:dyDescent="0.4">
      <c r="Q154" t="str">
        <f t="shared" ca="1" si="6"/>
        <v>México</v>
      </c>
      <c r="R154" s="66" t="s">
        <v>302</v>
      </c>
      <c r="S154" s="64" t="s">
        <v>1142</v>
      </c>
      <c r="T154" t="s">
        <v>746</v>
      </c>
      <c r="U154" t="s">
        <v>747</v>
      </c>
    </row>
    <row r="155" spans="17:21" x14ac:dyDescent="0.4">
      <c r="Q155" t="str">
        <f t="shared" ca="1" si="6"/>
        <v>Micronesia</v>
      </c>
      <c r="R155" s="66" t="s">
        <v>420</v>
      </c>
      <c r="S155" s="64" t="s">
        <v>1143</v>
      </c>
      <c r="T155" t="s">
        <v>420</v>
      </c>
      <c r="U155" t="s">
        <v>748</v>
      </c>
    </row>
    <row r="156" spans="17:21" x14ac:dyDescent="0.4">
      <c r="Q156" t="str">
        <f t="shared" ca="1" si="6"/>
        <v>Micronesia (Estados Federados)</v>
      </c>
      <c r="R156" s="66" t="s">
        <v>303</v>
      </c>
      <c r="S156" s="64" t="s">
        <v>1143</v>
      </c>
      <c r="T156" t="s">
        <v>749</v>
      </c>
      <c r="U156" t="s">
        <v>748</v>
      </c>
    </row>
    <row r="157" spans="17:21" x14ac:dyDescent="0.4">
      <c r="Q157" t="str">
        <f t="shared" ca="1" si="6"/>
        <v>África Central</v>
      </c>
      <c r="R157" s="66" t="s">
        <v>421</v>
      </c>
      <c r="S157" s="64" t="s">
        <v>1144</v>
      </c>
      <c r="T157" t="s">
        <v>750</v>
      </c>
      <c r="U157" t="s">
        <v>751</v>
      </c>
    </row>
    <row r="158" spans="17:21" x14ac:dyDescent="0.4">
      <c r="Q158" t="str">
        <f t="shared" ca="1" si="6"/>
        <v>Moldova (lRepública)</v>
      </c>
      <c r="R158" s="66" t="s">
        <v>304</v>
      </c>
      <c r="S158" s="64" t="s">
        <v>1145</v>
      </c>
      <c r="T158" t="s">
        <v>752</v>
      </c>
      <c r="U158" t="s">
        <v>753</v>
      </c>
    </row>
    <row r="159" spans="17:21" x14ac:dyDescent="0.4">
      <c r="Q159" t="str">
        <f t="shared" ca="1" si="6"/>
        <v>Mónaco</v>
      </c>
      <c r="R159" s="66" t="s">
        <v>305</v>
      </c>
      <c r="S159" s="64" t="s">
        <v>1146</v>
      </c>
      <c r="T159" t="s">
        <v>754</v>
      </c>
      <c r="U159" t="s">
        <v>755</v>
      </c>
    </row>
    <row r="160" spans="17:21" x14ac:dyDescent="0.4">
      <c r="Q160" t="str">
        <f t="shared" ca="1" si="6"/>
        <v>Mongolia</v>
      </c>
      <c r="R160" s="66" t="s">
        <v>306</v>
      </c>
      <c r="S160" s="64" t="s">
        <v>1147</v>
      </c>
      <c r="T160" t="s">
        <v>306</v>
      </c>
      <c r="U160" t="s">
        <v>756</v>
      </c>
    </row>
    <row r="161" spans="17:21" x14ac:dyDescent="0.4">
      <c r="Q161" t="str">
        <f t="shared" ca="1" si="6"/>
        <v>Montenegro</v>
      </c>
      <c r="R161" s="66" t="s">
        <v>307</v>
      </c>
      <c r="S161" s="64" t="s">
        <v>1148</v>
      </c>
      <c r="T161" t="s">
        <v>307</v>
      </c>
      <c r="U161" t="s">
        <v>757</v>
      </c>
    </row>
    <row r="162" spans="17:21" x14ac:dyDescent="0.4">
      <c r="Q162" t="str">
        <f t="shared" ca="1" si="6"/>
        <v>Montserrat</v>
      </c>
      <c r="R162" s="66" t="s">
        <v>308</v>
      </c>
      <c r="S162" s="64" t="s">
        <v>1149</v>
      </c>
      <c r="T162" t="s">
        <v>308</v>
      </c>
      <c r="U162" t="s">
        <v>758</v>
      </c>
    </row>
    <row r="163" spans="17:21" x14ac:dyDescent="0.4">
      <c r="Q163" t="str">
        <f t="shared" ca="1" si="6"/>
        <v>Marruecos</v>
      </c>
      <c r="R163" s="66" t="s">
        <v>309</v>
      </c>
      <c r="S163" s="64" t="s">
        <v>1150</v>
      </c>
      <c r="T163" t="s">
        <v>759</v>
      </c>
      <c r="U163" t="s">
        <v>760</v>
      </c>
    </row>
    <row r="164" spans="17:21" x14ac:dyDescent="0.4">
      <c r="Q164" t="str">
        <f t="shared" ca="1" si="6"/>
        <v>Mozambique</v>
      </c>
      <c r="R164" s="66" t="s">
        <v>310</v>
      </c>
      <c r="S164" s="64" t="s">
        <v>1151</v>
      </c>
      <c r="T164" t="s">
        <v>310</v>
      </c>
      <c r="U164" t="s">
        <v>761</v>
      </c>
    </row>
    <row r="165" spans="17:21" x14ac:dyDescent="0.4">
      <c r="Q165" t="str">
        <f t="shared" ca="1" si="6"/>
        <v>Myanmar</v>
      </c>
      <c r="R165" s="66" t="s">
        <v>311</v>
      </c>
      <c r="S165" s="64" t="s">
        <v>1152</v>
      </c>
      <c r="T165" t="s">
        <v>311</v>
      </c>
      <c r="U165" t="s">
        <v>762</v>
      </c>
    </row>
    <row r="166" spans="17:21" x14ac:dyDescent="0.4">
      <c r="Q166" t="str">
        <f t="shared" ca="1" si="6"/>
        <v>Namibia</v>
      </c>
      <c r="R166" s="66" t="s">
        <v>312</v>
      </c>
      <c r="S166" s="64" t="s">
        <v>1153</v>
      </c>
      <c r="T166" t="s">
        <v>312</v>
      </c>
      <c r="U166" t="s">
        <v>763</v>
      </c>
    </row>
    <row r="167" spans="17:21" x14ac:dyDescent="0.4">
      <c r="Q167" t="str">
        <f t="shared" ca="1" si="6"/>
        <v>Nauru</v>
      </c>
      <c r="R167" s="66" t="s">
        <v>313</v>
      </c>
      <c r="S167" s="64" t="s">
        <v>1154</v>
      </c>
      <c r="T167" t="s">
        <v>313</v>
      </c>
      <c r="U167" t="s">
        <v>764</v>
      </c>
    </row>
    <row r="168" spans="17:21" x14ac:dyDescent="0.4">
      <c r="Q168" t="str">
        <f t="shared" ca="1" si="6"/>
        <v>Nepal</v>
      </c>
      <c r="R168" s="66" t="s">
        <v>314</v>
      </c>
      <c r="S168" s="64" t="s">
        <v>1155</v>
      </c>
      <c r="T168" t="s">
        <v>314</v>
      </c>
      <c r="U168" t="s">
        <v>765</v>
      </c>
    </row>
    <row r="169" spans="17:21" x14ac:dyDescent="0.4">
      <c r="Q169" t="str">
        <f t="shared" ca="1" si="6"/>
        <v>Países Bajos</v>
      </c>
      <c r="R169" s="66" t="s">
        <v>315</v>
      </c>
      <c r="S169" s="64" t="s">
        <v>1156</v>
      </c>
      <c r="T169" t="s">
        <v>766</v>
      </c>
      <c r="U169" t="s">
        <v>767</v>
      </c>
    </row>
    <row r="170" spans="17:21" x14ac:dyDescent="0.4">
      <c r="Q170" t="str">
        <f t="shared" ca="1" si="6"/>
        <v>Nueva Caledonia</v>
      </c>
      <c r="R170" s="66" t="s">
        <v>316</v>
      </c>
      <c r="S170" s="64" t="s">
        <v>1157</v>
      </c>
      <c r="T170" t="s">
        <v>768</v>
      </c>
      <c r="U170" t="s">
        <v>769</v>
      </c>
    </row>
    <row r="171" spans="17:21" x14ac:dyDescent="0.4">
      <c r="Q171" t="str">
        <f t="shared" ca="1" si="6"/>
        <v>Nueva Zelandia</v>
      </c>
      <c r="R171" s="66" t="s">
        <v>317</v>
      </c>
      <c r="S171" s="64" t="s">
        <v>1158</v>
      </c>
      <c r="T171" t="s">
        <v>770</v>
      </c>
      <c r="U171" t="s">
        <v>771</v>
      </c>
    </row>
    <row r="172" spans="17:21" x14ac:dyDescent="0.4">
      <c r="Q172" t="str">
        <f t="shared" ca="1" si="6"/>
        <v>Nicaragua</v>
      </c>
      <c r="R172" s="66" t="s">
        <v>318</v>
      </c>
      <c r="S172" s="64" t="s">
        <v>1159</v>
      </c>
      <c r="T172" t="s">
        <v>318</v>
      </c>
      <c r="U172" t="s">
        <v>772</v>
      </c>
    </row>
    <row r="173" spans="17:21" x14ac:dyDescent="0.4">
      <c r="Q173" t="str">
        <f t="shared" ca="1" si="6"/>
        <v>Níger</v>
      </c>
      <c r="R173" s="66" t="s">
        <v>319</v>
      </c>
      <c r="S173" s="64" t="s">
        <v>1160</v>
      </c>
      <c r="T173" t="s">
        <v>773</v>
      </c>
      <c r="U173" t="s">
        <v>774</v>
      </c>
    </row>
    <row r="174" spans="17:21" x14ac:dyDescent="0.4">
      <c r="Q174" t="str">
        <f t="shared" ca="1" si="6"/>
        <v>Nigeria</v>
      </c>
      <c r="R174" s="66" t="s">
        <v>320</v>
      </c>
      <c r="S174" s="64" t="s">
        <v>1161</v>
      </c>
      <c r="T174" t="s">
        <v>320</v>
      </c>
      <c r="U174" t="s">
        <v>775</v>
      </c>
    </row>
    <row r="175" spans="17:21" x14ac:dyDescent="0.4">
      <c r="Q175" t="str">
        <f t="shared" ca="1" si="6"/>
        <v>Niue</v>
      </c>
      <c r="R175" s="66" t="s">
        <v>321</v>
      </c>
      <c r="S175" s="64" t="s">
        <v>1162</v>
      </c>
      <c r="T175" t="s">
        <v>321</v>
      </c>
      <c r="U175" t="s">
        <v>776</v>
      </c>
    </row>
    <row r="176" spans="17:21" x14ac:dyDescent="0.4">
      <c r="Q176" t="str">
        <f t="shared" ca="1" si="6"/>
        <v>Isla Norfolk</v>
      </c>
      <c r="R176" s="66" t="s">
        <v>322</v>
      </c>
      <c r="S176" s="64" t="s">
        <v>1163</v>
      </c>
      <c r="T176" t="s">
        <v>777</v>
      </c>
      <c r="U176" t="s">
        <v>778</v>
      </c>
    </row>
    <row r="177" spans="17:21" x14ac:dyDescent="0.4">
      <c r="Q177" t="str">
        <f t="shared" ca="1" si="6"/>
        <v>África del Norte</v>
      </c>
      <c r="R177" s="66" t="s">
        <v>422</v>
      </c>
      <c r="S177" s="64" t="s">
        <v>1164</v>
      </c>
      <c r="T177" t="s">
        <v>779</v>
      </c>
      <c r="U177" t="s">
        <v>780</v>
      </c>
    </row>
    <row r="178" spans="17:21" x14ac:dyDescent="0.4">
      <c r="Q178" t="str">
        <f t="shared" ca="1" si="6"/>
        <v>América del Norte</v>
      </c>
      <c r="R178" s="66" t="s">
        <v>423</v>
      </c>
      <c r="S178" s="64" t="s">
        <v>1165</v>
      </c>
      <c r="T178" t="s">
        <v>781</v>
      </c>
      <c r="U178" t="s">
        <v>782</v>
      </c>
    </row>
    <row r="179" spans="17:21" x14ac:dyDescent="0.4">
      <c r="Q179" t="str">
        <f t="shared" ca="1" si="6"/>
        <v>Europa del Norte</v>
      </c>
      <c r="R179" s="66" t="s">
        <v>424</v>
      </c>
      <c r="S179" s="64" t="s">
        <v>1166</v>
      </c>
      <c r="T179" t="s">
        <v>783</v>
      </c>
      <c r="U179" t="s">
        <v>784</v>
      </c>
    </row>
    <row r="180" spans="17:21" x14ac:dyDescent="0.4">
      <c r="Q180" t="str">
        <f t="shared" ca="1" si="6"/>
        <v>Islas Marianas del Norte</v>
      </c>
      <c r="R180" s="66" t="s">
        <v>323</v>
      </c>
      <c r="S180" s="64" t="s">
        <v>1167</v>
      </c>
      <c r="T180" t="s">
        <v>785</v>
      </c>
      <c r="U180" t="s">
        <v>786</v>
      </c>
    </row>
    <row r="181" spans="17:21" x14ac:dyDescent="0.4">
      <c r="Q181" t="str">
        <f t="shared" ca="1" si="6"/>
        <v>Noruega</v>
      </c>
      <c r="R181" s="66" t="s">
        <v>324</v>
      </c>
      <c r="S181" s="64" t="s">
        <v>1168</v>
      </c>
      <c r="T181" t="s">
        <v>787</v>
      </c>
      <c r="U181" t="s">
        <v>788</v>
      </c>
    </row>
    <row r="182" spans="17:21" x14ac:dyDescent="0.4">
      <c r="Q182" t="str">
        <f t="shared" ca="1" si="6"/>
        <v>Oceanía</v>
      </c>
      <c r="R182" s="66" t="s">
        <v>425</v>
      </c>
      <c r="S182" s="64" t="s">
        <v>1169</v>
      </c>
      <c r="T182" t="s">
        <v>789</v>
      </c>
      <c r="U182" t="s">
        <v>790</v>
      </c>
    </row>
    <row r="183" spans="17:21" x14ac:dyDescent="0.4">
      <c r="Q183" t="str">
        <f t="shared" ca="1" si="6"/>
        <v>Omán</v>
      </c>
      <c r="R183" s="66" t="s">
        <v>325</v>
      </c>
      <c r="S183" s="64" t="s">
        <v>1170</v>
      </c>
      <c r="T183" t="s">
        <v>791</v>
      </c>
      <c r="U183" t="s">
        <v>792</v>
      </c>
    </row>
    <row r="184" spans="17:21" x14ac:dyDescent="0.4">
      <c r="Q184" t="str">
        <f t="shared" ca="1" si="6"/>
        <v>Pakistán</v>
      </c>
      <c r="R184" s="66" t="s">
        <v>326</v>
      </c>
      <c r="S184" s="64" t="s">
        <v>1171</v>
      </c>
      <c r="T184" t="s">
        <v>793</v>
      </c>
      <c r="U184" t="s">
        <v>794</v>
      </c>
    </row>
    <row r="185" spans="17:21" x14ac:dyDescent="0.4">
      <c r="Q185" t="str">
        <f t="shared" ca="1" si="6"/>
        <v>Palau</v>
      </c>
      <c r="R185" s="66" t="s">
        <v>327</v>
      </c>
      <c r="S185" s="64" t="s">
        <v>1172</v>
      </c>
      <c r="T185" t="s">
        <v>327</v>
      </c>
      <c r="U185" t="s">
        <v>795</v>
      </c>
    </row>
    <row r="186" spans="17:21" x14ac:dyDescent="0.4">
      <c r="Q186" t="str">
        <f t="shared" ca="1" si="6"/>
        <v>Palestina (Estado)</v>
      </c>
      <c r="R186" s="66" t="s">
        <v>426</v>
      </c>
      <c r="S186" s="64" t="s">
        <v>1173</v>
      </c>
      <c r="T186" t="s">
        <v>796</v>
      </c>
      <c r="U186" t="s">
        <v>797</v>
      </c>
    </row>
    <row r="187" spans="17:21" x14ac:dyDescent="0.4">
      <c r="Q187" t="str">
        <f t="shared" ca="1" si="6"/>
        <v>Panamá</v>
      </c>
      <c r="R187" s="66" t="s">
        <v>328</v>
      </c>
      <c r="S187" s="64" t="s">
        <v>1174</v>
      </c>
      <c r="T187" t="s">
        <v>798</v>
      </c>
      <c r="U187" t="s">
        <v>799</v>
      </c>
    </row>
    <row r="188" spans="17:21" x14ac:dyDescent="0.4">
      <c r="Q188" t="str">
        <f t="shared" ca="1" si="6"/>
        <v>Papua Nueva Guinea</v>
      </c>
      <c r="R188" s="66" t="s">
        <v>329</v>
      </c>
      <c r="S188" s="64" t="s">
        <v>1175</v>
      </c>
      <c r="T188" t="s">
        <v>800</v>
      </c>
      <c r="U188" t="s">
        <v>801</v>
      </c>
    </row>
    <row r="189" spans="17:21" x14ac:dyDescent="0.4">
      <c r="Q189" t="str">
        <f t="shared" ca="1" si="6"/>
        <v>Paraguay</v>
      </c>
      <c r="R189" s="66" t="s">
        <v>330</v>
      </c>
      <c r="S189" s="64" t="s">
        <v>1176</v>
      </c>
      <c r="T189" t="s">
        <v>330</v>
      </c>
      <c r="U189" t="s">
        <v>802</v>
      </c>
    </row>
    <row r="190" spans="17:21" x14ac:dyDescent="0.4">
      <c r="Q190" t="str">
        <f t="shared" ca="1" si="6"/>
        <v>Perú</v>
      </c>
      <c r="R190" s="66" t="s">
        <v>331</v>
      </c>
      <c r="S190" s="64" t="s">
        <v>1177</v>
      </c>
      <c r="T190" t="s">
        <v>803</v>
      </c>
      <c r="U190" t="s">
        <v>804</v>
      </c>
    </row>
    <row r="191" spans="17:21" x14ac:dyDescent="0.4">
      <c r="Q191" t="str">
        <f t="shared" ca="1" si="6"/>
        <v>Filipinas</v>
      </c>
      <c r="R191" s="66" t="s">
        <v>332</v>
      </c>
      <c r="S191" s="64" t="s">
        <v>1178</v>
      </c>
      <c r="T191" t="s">
        <v>805</v>
      </c>
      <c r="U191" t="s">
        <v>806</v>
      </c>
    </row>
    <row r="192" spans="17:21" x14ac:dyDescent="0.4">
      <c r="Q192" t="str">
        <f t="shared" ca="1" si="6"/>
        <v>Pitcairn</v>
      </c>
      <c r="R192" s="66" t="s">
        <v>333</v>
      </c>
      <c r="S192" s="64" t="s">
        <v>1179</v>
      </c>
      <c r="T192" t="s">
        <v>333</v>
      </c>
      <c r="U192" t="s">
        <v>807</v>
      </c>
    </row>
    <row r="193" spans="17:21" x14ac:dyDescent="0.4">
      <c r="Q193" t="str">
        <f t="shared" ca="1" si="6"/>
        <v>Polonia</v>
      </c>
      <c r="R193" s="66" t="s">
        <v>334</v>
      </c>
      <c r="S193" s="64" t="s">
        <v>1180</v>
      </c>
      <c r="T193" t="s">
        <v>808</v>
      </c>
      <c r="U193" t="s">
        <v>809</v>
      </c>
    </row>
    <row r="194" spans="17:21" x14ac:dyDescent="0.4">
      <c r="Q194" t="str">
        <f t="shared" ca="1" si="6"/>
        <v>Polinesia</v>
      </c>
      <c r="R194" s="66" t="s">
        <v>427</v>
      </c>
      <c r="S194" s="64" t="s">
        <v>1181</v>
      </c>
      <c r="T194" t="s">
        <v>810</v>
      </c>
      <c r="U194" t="s">
        <v>811</v>
      </c>
    </row>
    <row r="195" spans="17:21" x14ac:dyDescent="0.4">
      <c r="Q195" t="str">
        <f t="shared" ref="Q195:Q258" ca="1" si="7">OFFSET($R195,0,LangOffset,1,1)</f>
        <v>Portugal</v>
      </c>
      <c r="R195" s="66" t="s">
        <v>335</v>
      </c>
      <c r="S195" s="64" t="s">
        <v>1182</v>
      </c>
      <c r="T195" t="s">
        <v>335</v>
      </c>
      <c r="U195" t="s">
        <v>812</v>
      </c>
    </row>
    <row r="196" spans="17:21" x14ac:dyDescent="0.4">
      <c r="Q196" t="str">
        <f t="shared" ca="1" si="7"/>
        <v>Puerto Rico</v>
      </c>
      <c r="R196" s="66" t="s">
        <v>336</v>
      </c>
      <c r="S196" s="64" t="s">
        <v>1183</v>
      </c>
      <c r="T196" t="s">
        <v>336</v>
      </c>
      <c r="U196" t="s">
        <v>813</v>
      </c>
    </row>
    <row r="197" spans="17:21" x14ac:dyDescent="0.4">
      <c r="Q197" t="str">
        <f t="shared" ca="1" si="7"/>
        <v>Qatar</v>
      </c>
      <c r="R197" s="66" t="s">
        <v>337</v>
      </c>
      <c r="S197" s="64" t="s">
        <v>1184</v>
      </c>
      <c r="T197" t="s">
        <v>337</v>
      </c>
      <c r="U197" t="s">
        <v>814</v>
      </c>
    </row>
    <row r="198" spans="17:21" x14ac:dyDescent="0.4">
      <c r="Q198" t="str">
        <f t="shared" ca="1" si="7"/>
        <v>Reunión</v>
      </c>
      <c r="R198" s="66" t="s">
        <v>338</v>
      </c>
      <c r="S198" s="64" t="s">
        <v>1185</v>
      </c>
      <c r="T198" t="s">
        <v>815</v>
      </c>
      <c r="U198" t="s">
        <v>816</v>
      </c>
    </row>
    <row r="199" spans="17:21" x14ac:dyDescent="0.4">
      <c r="Q199" t="str">
        <f t="shared" ca="1" si="7"/>
        <v>Rumania</v>
      </c>
      <c r="R199" s="66" t="s">
        <v>339</v>
      </c>
      <c r="S199" s="64" t="s">
        <v>1186</v>
      </c>
      <c r="T199" t="s">
        <v>817</v>
      </c>
      <c r="U199" t="s">
        <v>818</v>
      </c>
    </row>
    <row r="200" spans="17:21" x14ac:dyDescent="0.4">
      <c r="Q200" t="str">
        <f t="shared" ca="1" si="7"/>
        <v>Rusia (Federación)</v>
      </c>
      <c r="R200" s="66" t="s">
        <v>340</v>
      </c>
      <c r="S200" s="64" t="s">
        <v>1187</v>
      </c>
      <c r="T200" t="s">
        <v>819</v>
      </c>
      <c r="U200" t="s">
        <v>820</v>
      </c>
    </row>
    <row r="201" spans="17:21" x14ac:dyDescent="0.4">
      <c r="Q201" t="str">
        <f t="shared" ca="1" si="7"/>
        <v>Rwanda</v>
      </c>
      <c r="R201" s="66" t="s">
        <v>341</v>
      </c>
      <c r="S201" s="64" t="s">
        <v>1188</v>
      </c>
      <c r="T201" t="s">
        <v>341</v>
      </c>
      <c r="U201" t="s">
        <v>821</v>
      </c>
    </row>
    <row r="202" spans="17:21" x14ac:dyDescent="0.4">
      <c r="Q202" t="str">
        <f t="shared" ca="1" si="7"/>
        <v>Santa Helena, Ascensión y Tristán de Acuña</v>
      </c>
      <c r="R202" s="66" t="s">
        <v>342</v>
      </c>
      <c r="S202" s="64" t="s">
        <v>1189</v>
      </c>
      <c r="T202" t="s">
        <v>822</v>
      </c>
      <c r="U202" t="s">
        <v>823</v>
      </c>
    </row>
    <row r="203" spans="17:21" x14ac:dyDescent="0.4">
      <c r="Q203" t="str">
        <f t="shared" ca="1" si="7"/>
        <v>Saint Kitts y Nevis</v>
      </c>
      <c r="R203" s="66" t="s">
        <v>343</v>
      </c>
      <c r="S203" s="64" t="s">
        <v>1190</v>
      </c>
      <c r="T203" t="s">
        <v>824</v>
      </c>
      <c r="U203" t="s">
        <v>825</v>
      </c>
    </row>
    <row r="204" spans="17:21" x14ac:dyDescent="0.4">
      <c r="Q204" t="str">
        <f t="shared" ca="1" si="7"/>
        <v>Santa Lucía</v>
      </c>
      <c r="R204" s="66" t="s">
        <v>344</v>
      </c>
      <c r="S204" s="64" t="s">
        <v>1191</v>
      </c>
      <c r="T204" t="s">
        <v>826</v>
      </c>
      <c r="U204" t="s">
        <v>827</v>
      </c>
    </row>
    <row r="205" spans="17:21" x14ac:dyDescent="0.4">
      <c r="Q205" t="str">
        <f t="shared" ca="1" si="7"/>
        <v>San Pedro y Miquelón</v>
      </c>
      <c r="R205" s="66" t="s">
        <v>345</v>
      </c>
      <c r="S205" s="64" t="s">
        <v>1192</v>
      </c>
      <c r="T205" t="s">
        <v>828</v>
      </c>
      <c r="U205" t="s">
        <v>829</v>
      </c>
    </row>
    <row r="206" spans="17:21" x14ac:dyDescent="0.4">
      <c r="Q206" t="str">
        <f t="shared" ca="1" si="7"/>
        <v>San Vicente y las Granadinas</v>
      </c>
      <c r="R206" s="66" t="s">
        <v>346</v>
      </c>
      <c r="S206" s="64" t="s">
        <v>1193</v>
      </c>
      <c r="T206" t="s">
        <v>830</v>
      </c>
      <c r="U206" t="s">
        <v>831</v>
      </c>
    </row>
    <row r="207" spans="17:21" x14ac:dyDescent="0.4">
      <c r="Q207" t="str">
        <f t="shared" ca="1" si="7"/>
        <v>Samoa</v>
      </c>
      <c r="R207" s="66" t="s">
        <v>347</v>
      </c>
      <c r="S207" s="64" t="s">
        <v>1194</v>
      </c>
      <c r="T207" t="s">
        <v>347</v>
      </c>
      <c r="U207" t="s">
        <v>832</v>
      </c>
    </row>
    <row r="208" spans="17:21" x14ac:dyDescent="0.4">
      <c r="Q208" t="str">
        <f t="shared" ca="1" si="7"/>
        <v>San Marino</v>
      </c>
      <c r="R208" s="66" t="s">
        <v>348</v>
      </c>
      <c r="S208" s="64" t="s">
        <v>1195</v>
      </c>
      <c r="T208" t="s">
        <v>348</v>
      </c>
      <c r="U208" t="s">
        <v>833</v>
      </c>
    </row>
    <row r="209" spans="17:21" x14ac:dyDescent="0.4">
      <c r="Q209" t="str">
        <f t="shared" ca="1" si="7"/>
        <v>Santo Tomé y Príncipe</v>
      </c>
      <c r="R209" s="66" t="s">
        <v>349</v>
      </c>
      <c r="S209" s="64" t="s">
        <v>1196</v>
      </c>
      <c r="T209" t="s">
        <v>834</v>
      </c>
      <c r="U209" t="s">
        <v>835</v>
      </c>
    </row>
    <row r="210" spans="17:21" x14ac:dyDescent="0.4">
      <c r="Q210" t="str">
        <f t="shared" ca="1" si="7"/>
        <v>Arabia Saudita</v>
      </c>
      <c r="R210" s="66" t="s">
        <v>350</v>
      </c>
      <c r="S210" s="64" t="s">
        <v>1197</v>
      </c>
      <c r="T210" t="s">
        <v>836</v>
      </c>
      <c r="U210" t="s">
        <v>837</v>
      </c>
    </row>
    <row r="211" spans="17:21" x14ac:dyDescent="0.4">
      <c r="Q211" t="str">
        <f t="shared" ca="1" si="7"/>
        <v>Senegal</v>
      </c>
      <c r="R211" s="66" t="s">
        <v>351</v>
      </c>
      <c r="S211" s="64" t="s">
        <v>1198</v>
      </c>
      <c r="T211" t="s">
        <v>351</v>
      </c>
      <c r="U211" t="s">
        <v>838</v>
      </c>
    </row>
    <row r="212" spans="17:21" x14ac:dyDescent="0.4">
      <c r="Q212" t="str">
        <f t="shared" ca="1" si="7"/>
        <v>Serbia</v>
      </c>
      <c r="R212" s="66" t="s">
        <v>352</v>
      </c>
      <c r="S212" s="64" t="s">
        <v>1199</v>
      </c>
      <c r="T212" t="s">
        <v>352</v>
      </c>
      <c r="U212" t="s">
        <v>839</v>
      </c>
    </row>
    <row r="213" spans="17:21" x14ac:dyDescent="0.4">
      <c r="Q213" t="str">
        <f t="shared" ca="1" si="7"/>
        <v>Seychelles</v>
      </c>
      <c r="R213" s="66" t="s">
        <v>353</v>
      </c>
      <c r="S213" s="64" t="s">
        <v>1200</v>
      </c>
      <c r="T213" t="s">
        <v>353</v>
      </c>
      <c r="U213" t="s">
        <v>840</v>
      </c>
    </row>
    <row r="214" spans="17:21" x14ac:dyDescent="0.4">
      <c r="Q214" t="str">
        <f t="shared" ca="1" si="7"/>
        <v>Sierra leona</v>
      </c>
      <c r="R214" s="66" t="s">
        <v>354</v>
      </c>
      <c r="S214" s="64" t="s">
        <v>1201</v>
      </c>
      <c r="T214" t="s">
        <v>841</v>
      </c>
      <c r="U214" t="s">
        <v>842</v>
      </c>
    </row>
    <row r="215" spans="17:21" x14ac:dyDescent="0.4">
      <c r="Q215" t="str">
        <f t="shared" ca="1" si="7"/>
        <v>Singapur</v>
      </c>
      <c r="R215" s="66" t="s">
        <v>355</v>
      </c>
      <c r="S215" s="64" t="s">
        <v>1202</v>
      </c>
      <c r="T215" t="s">
        <v>843</v>
      </c>
      <c r="U215" t="s">
        <v>844</v>
      </c>
    </row>
    <row r="216" spans="17:21" x14ac:dyDescent="0.4">
      <c r="Q216" t="str">
        <f t="shared" ca="1" si="7"/>
        <v>Sint Maarten (parte neerlandesa)</v>
      </c>
      <c r="R216" s="66" t="s">
        <v>428</v>
      </c>
      <c r="S216" s="64" t="s">
        <v>1203</v>
      </c>
      <c r="T216" t="s">
        <v>845</v>
      </c>
      <c r="U216" t="s">
        <v>846</v>
      </c>
    </row>
    <row r="217" spans="17:21" x14ac:dyDescent="0.4">
      <c r="Q217" t="str">
        <f t="shared" ca="1" si="7"/>
        <v>Eslovaquia</v>
      </c>
      <c r="R217" s="66" t="s">
        <v>356</v>
      </c>
      <c r="S217" s="64" t="s">
        <v>1204</v>
      </c>
      <c r="T217" t="s">
        <v>847</v>
      </c>
      <c r="U217" t="s">
        <v>848</v>
      </c>
    </row>
    <row r="218" spans="17:21" x14ac:dyDescent="0.4">
      <c r="Q218" t="str">
        <f t="shared" ca="1" si="7"/>
        <v>Eslovenia</v>
      </c>
      <c r="R218" s="66" t="s">
        <v>357</v>
      </c>
      <c r="S218" s="64" t="s">
        <v>1205</v>
      </c>
      <c r="T218" t="s">
        <v>849</v>
      </c>
      <c r="U218" t="s">
        <v>850</v>
      </c>
    </row>
    <row r="219" spans="17:21" x14ac:dyDescent="0.4">
      <c r="Q219" t="str">
        <f t="shared" ca="1" si="7"/>
        <v>Islas Salomón</v>
      </c>
      <c r="R219" s="66" t="s">
        <v>358</v>
      </c>
      <c r="S219" s="64" t="s">
        <v>1206</v>
      </c>
      <c r="T219" t="s">
        <v>851</v>
      </c>
      <c r="U219" t="s">
        <v>852</v>
      </c>
    </row>
    <row r="220" spans="17:21" x14ac:dyDescent="0.4">
      <c r="Q220" t="str">
        <f t="shared" ca="1" si="7"/>
        <v>Somalia</v>
      </c>
      <c r="R220" s="66" t="s">
        <v>359</v>
      </c>
      <c r="S220" s="64" t="s">
        <v>1207</v>
      </c>
      <c r="T220" t="s">
        <v>359</v>
      </c>
      <c r="U220" t="s">
        <v>853</v>
      </c>
    </row>
    <row r="221" spans="17:21" x14ac:dyDescent="0.4">
      <c r="Q221" t="str">
        <f t="shared" ca="1" si="7"/>
        <v>Sudáfrica</v>
      </c>
      <c r="R221" s="66" t="s">
        <v>360</v>
      </c>
      <c r="S221" s="64" t="s">
        <v>1208</v>
      </c>
      <c r="T221" t="s">
        <v>854</v>
      </c>
      <c r="U221" t="s">
        <v>855</v>
      </c>
    </row>
    <row r="222" spans="17:21" x14ac:dyDescent="0.4">
      <c r="Q222" t="str">
        <f t="shared" ca="1" si="7"/>
        <v>Sudamerica</v>
      </c>
      <c r="R222" s="66" t="s">
        <v>429</v>
      </c>
      <c r="S222" s="64" t="s">
        <v>1209</v>
      </c>
      <c r="T222" t="s">
        <v>856</v>
      </c>
      <c r="U222" t="s">
        <v>857</v>
      </c>
    </row>
    <row r="223" spans="17:21" x14ac:dyDescent="0.4">
      <c r="Q223" t="str">
        <f t="shared" ca="1" si="7"/>
        <v>Sudán del Sur</v>
      </c>
      <c r="R223" s="66" t="s">
        <v>361</v>
      </c>
      <c r="S223" s="64" t="s">
        <v>1210</v>
      </c>
      <c r="T223" t="s">
        <v>858</v>
      </c>
      <c r="U223" t="s">
        <v>859</v>
      </c>
    </row>
    <row r="224" spans="17:21" x14ac:dyDescent="0.4">
      <c r="Q224" t="str">
        <f t="shared" ca="1" si="7"/>
        <v>Sudeste de Asia</v>
      </c>
      <c r="R224" s="66" t="s">
        <v>430</v>
      </c>
      <c r="S224" s="64" t="s">
        <v>1211</v>
      </c>
      <c r="T224" t="s">
        <v>860</v>
      </c>
      <c r="U224" t="s">
        <v>861</v>
      </c>
    </row>
    <row r="225" spans="17:21" x14ac:dyDescent="0.4">
      <c r="Q225" t="str">
        <f t="shared" ca="1" si="7"/>
        <v>África del Sur</v>
      </c>
      <c r="R225" s="66" t="s">
        <v>431</v>
      </c>
      <c r="S225" s="64" t="s">
        <v>1212</v>
      </c>
      <c r="T225" t="s">
        <v>862</v>
      </c>
      <c r="U225" t="s">
        <v>863</v>
      </c>
    </row>
    <row r="226" spans="17:21" x14ac:dyDescent="0.4">
      <c r="Q226" t="str">
        <f t="shared" ca="1" si="7"/>
        <v>Asia del Sur</v>
      </c>
      <c r="R226" s="66" t="s">
        <v>432</v>
      </c>
      <c r="S226" s="64" t="s">
        <v>1213</v>
      </c>
      <c r="T226" t="s">
        <v>864</v>
      </c>
      <c r="U226" t="s">
        <v>865</v>
      </c>
    </row>
    <row r="227" spans="17:21" x14ac:dyDescent="0.4">
      <c r="Q227" t="str">
        <f t="shared" ca="1" si="7"/>
        <v>Europa del Sur</v>
      </c>
      <c r="R227" s="66" t="s">
        <v>433</v>
      </c>
      <c r="S227" s="64" t="s">
        <v>1214</v>
      </c>
      <c r="T227" t="s">
        <v>866</v>
      </c>
      <c r="U227" t="s">
        <v>867</v>
      </c>
    </row>
    <row r="228" spans="17:21" x14ac:dyDescent="0.4">
      <c r="Q228" t="str">
        <f t="shared" ca="1" si="7"/>
        <v>España</v>
      </c>
      <c r="R228" s="66" t="s">
        <v>362</v>
      </c>
      <c r="S228" s="64" t="s">
        <v>1215</v>
      </c>
      <c r="T228" t="s">
        <v>868</v>
      </c>
      <c r="U228" t="s">
        <v>869</v>
      </c>
    </row>
    <row r="229" spans="17:21" x14ac:dyDescent="0.4">
      <c r="Q229" t="str">
        <f t="shared" ca="1" si="7"/>
        <v>Sri Lanka</v>
      </c>
      <c r="R229" s="66" t="s">
        <v>363</v>
      </c>
      <c r="S229" s="64" t="s">
        <v>1216</v>
      </c>
      <c r="T229" t="s">
        <v>363</v>
      </c>
      <c r="U229" t="s">
        <v>870</v>
      </c>
    </row>
    <row r="230" spans="17:21" x14ac:dyDescent="0.4">
      <c r="Q230" t="str">
        <f t="shared" ca="1" si="7"/>
        <v>Sudán</v>
      </c>
      <c r="R230" s="66" t="s">
        <v>364</v>
      </c>
      <c r="S230" s="64" t="s">
        <v>1217</v>
      </c>
      <c r="T230" t="s">
        <v>871</v>
      </c>
      <c r="U230" t="s">
        <v>872</v>
      </c>
    </row>
    <row r="231" spans="17:21" x14ac:dyDescent="0.4">
      <c r="Q231" t="str">
        <f t="shared" ca="1" si="7"/>
        <v>Suriname</v>
      </c>
      <c r="R231" s="66" t="s">
        <v>365</v>
      </c>
      <c r="S231" s="64" t="s">
        <v>1218</v>
      </c>
      <c r="T231" t="s">
        <v>365</v>
      </c>
      <c r="U231" t="s">
        <v>873</v>
      </c>
    </row>
    <row r="232" spans="17:21" x14ac:dyDescent="0.4">
      <c r="Q232" t="str">
        <f t="shared" ca="1" si="7"/>
        <v>Svalbard y Jan Mayen</v>
      </c>
      <c r="R232" s="66" t="s">
        <v>366</v>
      </c>
      <c r="S232" s="64" t="s">
        <v>1219</v>
      </c>
      <c r="T232" t="s">
        <v>874</v>
      </c>
      <c r="U232" t="s">
        <v>875</v>
      </c>
    </row>
    <row r="233" spans="17:21" x14ac:dyDescent="0.4">
      <c r="Q233" t="str">
        <f t="shared" ca="1" si="7"/>
        <v>Swazilandia</v>
      </c>
      <c r="R233" s="66" t="s">
        <v>367</v>
      </c>
      <c r="S233" s="64" t="s">
        <v>1220</v>
      </c>
      <c r="T233" t="s">
        <v>876</v>
      </c>
      <c r="U233" t="s">
        <v>877</v>
      </c>
    </row>
    <row r="234" spans="17:21" x14ac:dyDescent="0.4">
      <c r="Q234" t="str">
        <f t="shared" ca="1" si="7"/>
        <v>Suecia</v>
      </c>
      <c r="R234" s="66" t="s">
        <v>368</v>
      </c>
      <c r="S234" s="64" t="s">
        <v>1221</v>
      </c>
      <c r="T234" t="s">
        <v>878</v>
      </c>
      <c r="U234" t="s">
        <v>879</v>
      </c>
    </row>
    <row r="235" spans="17:21" x14ac:dyDescent="0.4">
      <c r="Q235" t="str">
        <f t="shared" ca="1" si="7"/>
        <v>Suiza</v>
      </c>
      <c r="R235" s="66" t="s">
        <v>369</v>
      </c>
      <c r="S235" s="64" t="s">
        <v>1222</v>
      </c>
      <c r="T235" t="s">
        <v>880</v>
      </c>
      <c r="U235" t="s">
        <v>881</v>
      </c>
    </row>
    <row r="236" spans="17:21" x14ac:dyDescent="0.4">
      <c r="Q236" t="str">
        <f t="shared" ca="1" si="7"/>
        <v>Siria (República Árabe)</v>
      </c>
      <c r="R236" s="66" t="s">
        <v>370</v>
      </c>
      <c r="S236" s="64" t="s">
        <v>1223</v>
      </c>
      <c r="T236" t="s">
        <v>882</v>
      </c>
      <c r="U236" t="s">
        <v>883</v>
      </c>
    </row>
    <row r="237" spans="17:21" x14ac:dyDescent="0.4">
      <c r="Q237" t="str">
        <f t="shared" ca="1" si="7"/>
        <v>Taiwán</v>
      </c>
      <c r="R237" s="66" t="s">
        <v>371</v>
      </c>
      <c r="S237" s="64" t="s">
        <v>1224</v>
      </c>
      <c r="T237" t="s">
        <v>884</v>
      </c>
      <c r="U237" t="s">
        <v>885</v>
      </c>
    </row>
    <row r="238" spans="17:21" x14ac:dyDescent="0.4">
      <c r="Q238" t="str">
        <f t="shared" ca="1" si="7"/>
        <v>Tayikistán</v>
      </c>
      <c r="R238" s="66" t="s">
        <v>372</v>
      </c>
      <c r="S238" s="64" t="s">
        <v>1225</v>
      </c>
      <c r="T238" t="s">
        <v>886</v>
      </c>
      <c r="U238" t="s">
        <v>887</v>
      </c>
    </row>
    <row r="239" spans="17:21" x14ac:dyDescent="0.4">
      <c r="Q239" t="str">
        <f t="shared" ca="1" si="7"/>
        <v>Tanzania (República Unida)</v>
      </c>
      <c r="R239" s="66" t="s">
        <v>373</v>
      </c>
      <c r="S239" s="64" t="s">
        <v>1226</v>
      </c>
      <c r="T239" t="s">
        <v>888</v>
      </c>
      <c r="U239" t="s">
        <v>889</v>
      </c>
    </row>
    <row r="240" spans="17:21" x14ac:dyDescent="0.4">
      <c r="Q240" t="str">
        <f t="shared" ca="1" si="7"/>
        <v>Tailandia</v>
      </c>
      <c r="R240" s="66" t="s">
        <v>374</v>
      </c>
      <c r="S240" s="64" t="s">
        <v>1227</v>
      </c>
      <c r="T240" t="s">
        <v>890</v>
      </c>
      <c r="U240" t="s">
        <v>891</v>
      </c>
    </row>
    <row r="241" spans="17:21" x14ac:dyDescent="0.4">
      <c r="Q241" t="str">
        <f t="shared" ca="1" si="7"/>
        <v>Timor-Leste</v>
      </c>
      <c r="R241" s="66" t="s">
        <v>375</v>
      </c>
      <c r="S241" s="64" t="s">
        <v>1228</v>
      </c>
      <c r="T241" t="s">
        <v>375</v>
      </c>
      <c r="U241" t="s">
        <v>892</v>
      </c>
    </row>
    <row r="242" spans="17:21" x14ac:dyDescent="0.4">
      <c r="Q242" t="str">
        <f t="shared" ca="1" si="7"/>
        <v>Togo</v>
      </c>
      <c r="R242" s="66" t="s">
        <v>376</v>
      </c>
      <c r="S242" s="64" t="s">
        <v>1229</v>
      </c>
      <c r="T242" t="s">
        <v>376</v>
      </c>
      <c r="U242" t="s">
        <v>893</v>
      </c>
    </row>
    <row r="243" spans="17:21" x14ac:dyDescent="0.4">
      <c r="Q243" t="str">
        <f t="shared" ca="1" si="7"/>
        <v>Tokelau</v>
      </c>
      <c r="R243" s="66" t="s">
        <v>377</v>
      </c>
      <c r="S243" s="64" t="s">
        <v>1230</v>
      </c>
      <c r="T243" t="s">
        <v>377</v>
      </c>
      <c r="U243" t="s">
        <v>894</v>
      </c>
    </row>
    <row r="244" spans="17:21" x14ac:dyDescent="0.4">
      <c r="Q244" t="str">
        <f t="shared" ca="1" si="7"/>
        <v>Tonga</v>
      </c>
      <c r="R244" s="66" t="s">
        <v>378</v>
      </c>
      <c r="S244" s="64" t="s">
        <v>1231</v>
      </c>
      <c r="T244" t="s">
        <v>378</v>
      </c>
      <c r="U244" t="s">
        <v>895</v>
      </c>
    </row>
    <row r="245" spans="17:21" x14ac:dyDescent="0.4">
      <c r="Q245" t="str">
        <f t="shared" ca="1" si="7"/>
        <v>Trinidad y Tabago</v>
      </c>
      <c r="R245" s="66" t="s">
        <v>379</v>
      </c>
      <c r="S245" s="64" t="s">
        <v>1232</v>
      </c>
      <c r="T245" t="s">
        <v>896</v>
      </c>
      <c r="U245" t="s">
        <v>897</v>
      </c>
    </row>
    <row r="246" spans="17:21" x14ac:dyDescent="0.4">
      <c r="Q246" t="str">
        <f t="shared" ca="1" si="7"/>
        <v>Túnez</v>
      </c>
      <c r="R246" s="66" t="s">
        <v>380</v>
      </c>
      <c r="S246" s="64" t="s">
        <v>1233</v>
      </c>
      <c r="T246" t="s">
        <v>898</v>
      </c>
      <c r="U246" t="s">
        <v>899</v>
      </c>
    </row>
    <row r="247" spans="17:21" x14ac:dyDescent="0.4">
      <c r="Q247" t="str">
        <f t="shared" ca="1" si="7"/>
        <v>Turquía</v>
      </c>
      <c r="R247" s="66" t="s">
        <v>381</v>
      </c>
      <c r="S247" s="64" t="s">
        <v>1234</v>
      </c>
      <c r="T247" t="s">
        <v>900</v>
      </c>
      <c r="U247" t="s">
        <v>901</v>
      </c>
    </row>
    <row r="248" spans="17:21" x14ac:dyDescent="0.4">
      <c r="Q248" t="str">
        <f t="shared" ca="1" si="7"/>
        <v>Turkmenistán</v>
      </c>
      <c r="R248" s="66" t="s">
        <v>382</v>
      </c>
      <c r="S248" s="64" t="s">
        <v>1235</v>
      </c>
      <c r="T248" t="s">
        <v>902</v>
      </c>
      <c r="U248" t="s">
        <v>903</v>
      </c>
    </row>
    <row r="249" spans="17:21" x14ac:dyDescent="0.4">
      <c r="Q249" t="str">
        <f t="shared" ca="1" si="7"/>
        <v>Islas Turcas y Caicos</v>
      </c>
      <c r="R249" s="66" t="s">
        <v>383</v>
      </c>
      <c r="S249" s="64" t="s">
        <v>1236</v>
      </c>
      <c r="T249" t="s">
        <v>904</v>
      </c>
      <c r="U249" t="s">
        <v>905</v>
      </c>
    </row>
    <row r="250" spans="17:21" x14ac:dyDescent="0.4">
      <c r="Q250" t="str">
        <f t="shared" ca="1" si="7"/>
        <v>Tuvalu</v>
      </c>
      <c r="R250" s="66" t="s">
        <v>384</v>
      </c>
      <c r="S250" s="64" t="s">
        <v>1237</v>
      </c>
      <c r="T250" t="s">
        <v>384</v>
      </c>
      <c r="U250" t="s">
        <v>906</v>
      </c>
    </row>
    <row r="251" spans="17:21" x14ac:dyDescent="0.4">
      <c r="Q251" t="str">
        <f t="shared" ca="1" si="7"/>
        <v>Uganda</v>
      </c>
      <c r="R251" s="66" t="s">
        <v>385</v>
      </c>
      <c r="S251" s="64" t="s">
        <v>1238</v>
      </c>
      <c r="T251" t="s">
        <v>385</v>
      </c>
      <c r="U251" t="s">
        <v>907</v>
      </c>
    </row>
    <row r="252" spans="17:21" x14ac:dyDescent="0.4">
      <c r="Q252" t="str">
        <f t="shared" ca="1" si="7"/>
        <v>Ucrania</v>
      </c>
      <c r="R252" s="66" t="s">
        <v>386</v>
      </c>
      <c r="S252" s="64" t="s">
        <v>1239</v>
      </c>
      <c r="T252" t="s">
        <v>908</v>
      </c>
      <c r="U252" t="s">
        <v>909</v>
      </c>
    </row>
    <row r="253" spans="17:21" x14ac:dyDescent="0.4">
      <c r="Q253" t="str">
        <f t="shared" ca="1" si="7"/>
        <v>Emiratos Árabes Unidos</v>
      </c>
      <c r="R253" s="66" t="s">
        <v>387</v>
      </c>
      <c r="S253" s="64" t="s">
        <v>1240</v>
      </c>
      <c r="T253" t="s">
        <v>910</v>
      </c>
      <c r="U253" t="s">
        <v>911</v>
      </c>
    </row>
    <row r="254" spans="17:21" x14ac:dyDescent="0.4">
      <c r="Q254" t="str">
        <f t="shared" ca="1" si="7"/>
        <v>Reino Unido de Gran Bretaña e Irlanda del Norte</v>
      </c>
      <c r="R254" s="66" t="s">
        <v>388</v>
      </c>
      <c r="S254" s="64" t="s">
        <v>1241</v>
      </c>
      <c r="T254" t="s">
        <v>912</v>
      </c>
      <c r="U254" t="s">
        <v>913</v>
      </c>
    </row>
    <row r="255" spans="17:21" x14ac:dyDescent="0.4">
      <c r="Q255" t="str">
        <f t="shared" ca="1" si="7"/>
        <v>Estados Unidos de América</v>
      </c>
      <c r="R255" s="66" t="s">
        <v>389</v>
      </c>
      <c r="S255" s="64" t="s">
        <v>1242</v>
      </c>
      <c r="T255" t="s">
        <v>914</v>
      </c>
      <c r="U255" t="s">
        <v>915</v>
      </c>
    </row>
    <row r="256" spans="17:21" x14ac:dyDescent="0.4">
      <c r="Q256" t="str">
        <f t="shared" ca="1" si="7"/>
        <v>Islas Vírgenes (Estados Unidos)</v>
      </c>
      <c r="R256" s="66" t="s">
        <v>390</v>
      </c>
      <c r="S256" s="64" t="s">
        <v>1243</v>
      </c>
      <c r="T256" t="s">
        <v>916</v>
      </c>
      <c r="U256" t="s">
        <v>917</v>
      </c>
    </row>
    <row r="257" spans="17:21" x14ac:dyDescent="0.4">
      <c r="Q257" t="str">
        <f t="shared" ca="1" si="7"/>
        <v>Uruguay</v>
      </c>
      <c r="R257" s="66" t="s">
        <v>391</v>
      </c>
      <c r="S257" s="64" t="s">
        <v>1244</v>
      </c>
      <c r="T257" t="s">
        <v>391</v>
      </c>
      <c r="U257" t="s">
        <v>918</v>
      </c>
    </row>
    <row r="258" spans="17:21" x14ac:dyDescent="0.4">
      <c r="Q258" t="str">
        <f t="shared" ca="1" si="7"/>
        <v>Uzbekistán</v>
      </c>
      <c r="R258" s="66" t="s">
        <v>392</v>
      </c>
      <c r="S258" s="64" t="s">
        <v>1245</v>
      </c>
      <c r="T258" t="s">
        <v>919</v>
      </c>
      <c r="U258" t="s">
        <v>920</v>
      </c>
    </row>
    <row r="259" spans="17:21" x14ac:dyDescent="0.4">
      <c r="Q259" t="str">
        <f t="shared" ref="Q259:Q271" ca="1" si="8">OFFSET($R259,0,LangOffset,1,1)</f>
        <v>Vanuatu</v>
      </c>
      <c r="R259" s="66" t="s">
        <v>393</v>
      </c>
      <c r="S259" s="64" t="s">
        <v>1246</v>
      </c>
      <c r="T259" t="s">
        <v>393</v>
      </c>
      <c r="U259" t="s">
        <v>921</v>
      </c>
    </row>
    <row r="260" spans="17:21" x14ac:dyDescent="0.4">
      <c r="Q260" t="str">
        <f t="shared" ca="1" si="8"/>
        <v>Venezuela</v>
      </c>
      <c r="R260" s="66" t="s">
        <v>394</v>
      </c>
      <c r="S260" s="64" t="s">
        <v>1247</v>
      </c>
      <c r="T260" t="s">
        <v>394</v>
      </c>
      <c r="U260" t="s">
        <v>922</v>
      </c>
    </row>
    <row r="261" spans="17:21" x14ac:dyDescent="0.4">
      <c r="Q261" t="str">
        <f t="shared" ca="1" si="8"/>
        <v>Viet Nam</v>
      </c>
      <c r="R261" s="66" t="s">
        <v>395</v>
      </c>
      <c r="S261" s="64" t="s">
        <v>1248</v>
      </c>
      <c r="T261" t="s">
        <v>395</v>
      </c>
      <c r="U261" t="s">
        <v>923</v>
      </c>
    </row>
    <row r="262" spans="17:21" x14ac:dyDescent="0.4">
      <c r="Q262" t="str">
        <f t="shared" ca="1" si="8"/>
        <v>Wallis y Futuna</v>
      </c>
      <c r="R262" s="66" t="s">
        <v>396</v>
      </c>
      <c r="S262" s="64" t="s">
        <v>1249</v>
      </c>
      <c r="T262" t="s">
        <v>924</v>
      </c>
      <c r="U262" t="s">
        <v>925</v>
      </c>
    </row>
    <row r="263" spans="17:21" x14ac:dyDescent="0.4">
      <c r="Q263" t="str">
        <f t="shared" ca="1" si="8"/>
        <v>África Occidental</v>
      </c>
      <c r="R263" s="66" t="s">
        <v>434</v>
      </c>
      <c r="S263" s="64" t="s">
        <v>1250</v>
      </c>
      <c r="T263" t="s">
        <v>926</v>
      </c>
      <c r="U263" t="s">
        <v>927</v>
      </c>
    </row>
    <row r="264" spans="17:21" x14ac:dyDescent="0.4">
      <c r="Q264" t="str">
        <f t="shared" ca="1" si="8"/>
        <v>Asia Occidental</v>
      </c>
      <c r="R264" s="66" t="s">
        <v>435</v>
      </c>
      <c r="S264" s="64" t="s">
        <v>1251</v>
      </c>
      <c r="T264" t="s">
        <v>928</v>
      </c>
      <c r="U264" t="s">
        <v>929</v>
      </c>
    </row>
    <row r="265" spans="17:21" x14ac:dyDescent="0.4">
      <c r="Q265" t="str">
        <f t="shared" ca="1" si="8"/>
        <v>Europa Occidental</v>
      </c>
      <c r="R265" s="66" t="s">
        <v>436</v>
      </c>
      <c r="S265" s="64" t="s">
        <v>1252</v>
      </c>
      <c r="T265" t="s">
        <v>930</v>
      </c>
      <c r="U265" t="s">
        <v>931</v>
      </c>
    </row>
    <row r="266" spans="17:21" x14ac:dyDescent="0.4">
      <c r="Q266" t="str">
        <f t="shared" ca="1" si="8"/>
        <v>Sahara Occidental</v>
      </c>
      <c r="R266" s="66" t="s">
        <v>397</v>
      </c>
      <c r="S266" s="64" t="s">
        <v>1253</v>
      </c>
      <c r="T266" t="s">
        <v>932</v>
      </c>
      <c r="U266" t="s">
        <v>933</v>
      </c>
    </row>
    <row r="267" spans="17:21" x14ac:dyDescent="0.4">
      <c r="Q267" t="str">
        <f t="shared" ca="1" si="8"/>
        <v>Mundo</v>
      </c>
      <c r="R267" s="66" t="s">
        <v>437</v>
      </c>
      <c r="S267" s="64" t="s">
        <v>1254</v>
      </c>
      <c r="T267" t="s">
        <v>934</v>
      </c>
      <c r="U267" t="s">
        <v>935</v>
      </c>
    </row>
    <row r="268" spans="17:21" x14ac:dyDescent="0.4">
      <c r="Q268" t="str">
        <f t="shared" ca="1" si="8"/>
        <v>Yemen</v>
      </c>
      <c r="R268" s="66" t="s">
        <v>398</v>
      </c>
      <c r="S268" s="64" t="s">
        <v>1255</v>
      </c>
      <c r="T268" t="s">
        <v>398</v>
      </c>
      <c r="U268" t="s">
        <v>936</v>
      </c>
    </row>
    <row r="269" spans="17:21" x14ac:dyDescent="0.4">
      <c r="Q269" t="str">
        <f t="shared" ca="1" si="8"/>
        <v>Zambia</v>
      </c>
      <c r="R269" s="66" t="s">
        <v>399</v>
      </c>
      <c r="S269" s="64" t="s">
        <v>1256</v>
      </c>
      <c r="T269" t="s">
        <v>399</v>
      </c>
      <c r="U269" t="s">
        <v>937</v>
      </c>
    </row>
    <row r="270" spans="17:21" x14ac:dyDescent="0.4">
      <c r="Q270" t="str">
        <f t="shared" ca="1" si="8"/>
        <v>Zanzibar</v>
      </c>
      <c r="R270" s="66" t="s">
        <v>400</v>
      </c>
      <c r="S270" s="64" t="s">
        <v>1257</v>
      </c>
      <c r="T270" t="s">
        <v>400</v>
      </c>
      <c r="U270" t="s">
        <v>938</v>
      </c>
    </row>
    <row r="271" spans="17:21" x14ac:dyDescent="0.4">
      <c r="Q271" t="str">
        <f t="shared" ca="1" si="8"/>
        <v>Zimbabwe</v>
      </c>
      <c r="R271" s="66" t="s">
        <v>401</v>
      </c>
      <c r="S271" s="65" t="s">
        <v>1258</v>
      </c>
      <c r="T271" t="s">
        <v>401</v>
      </c>
      <c r="U271" t="s">
        <v>939</v>
      </c>
    </row>
  </sheetData>
  <sheetProtection algorithmName="SHA-512" hashValue="Tg9nYNLn55Jv9ZEr57hqzI7z/QyhKLENwLtLZu5B0VsGQkQ24hf4cd8ulgHbWuaeAEm5MeNRF3z2/39s87ehTg==" saltValue="ZyxRGlqmrLcKaTFg1YGQ2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dlc_DocId xmlns="a03ac030-8fc0-429e-a59d-aec15056182b">3NAZ7T4E3CZ3-539361286-10</_dlc_DocId>
    <_dlc_DocIdUrl xmlns="a03ac030-8fc0-429e-a59d-aec15056182b">
      <Url>https://tgf.sharepoint.com/sites/TSA2F1/A2FD/_layouts/15/DocIdRedir.aspx?ID=3NAZ7T4E3CZ3-539361286-10</Url>
      <Description>3NAZ7T4E3CZ3-539361286-10</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14F5FB86B24744BC1AA41336D5CD4B" ma:contentTypeVersion="0" ma:contentTypeDescription="Create a new document." ma:contentTypeScope="" ma:versionID="22bd18c3fa16702881148cf9526b0f3b">
  <xsd:schema xmlns:xsd="http://www.w3.org/2001/XMLSchema" xmlns:xs="http://www.w3.org/2001/XMLSchema" xmlns:p="http://schemas.microsoft.com/office/2006/metadata/properties" xmlns:ns2="a03ac030-8fc0-429e-a59d-aec15056182b" targetNamespace="http://schemas.microsoft.com/office/2006/metadata/properties" ma:root="true" ma:fieldsID="438df9ea31d84cdc222fe45df5685fb9" ns2:_="">
    <xsd:import namespace="a03ac030-8fc0-429e-a59d-aec15056182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3ac030-8fc0-429e-a59d-aec15056182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A30DD0-FFDC-4D2A-8563-B7A8F56624F8}">
  <ds:schemaRefs>
    <ds:schemaRef ds:uri="http://purl.org/dc/terms/"/>
    <ds:schemaRef ds:uri="http://schemas.openxmlformats.org/package/2006/metadata/core-properties"/>
    <ds:schemaRef ds:uri="http://purl.org/dc/dcmitype/"/>
    <ds:schemaRef ds:uri="http://schemas.microsoft.com/office/2006/documentManagement/types"/>
    <ds:schemaRef ds:uri="a03ac030-8fc0-429e-a59d-aec15056182b"/>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7046E85-F5B0-45C7-976E-EB4768C4A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3ac030-8fc0-429e-a59d-aec150561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321DA2-F85C-4831-89EA-8B9629DBFA88}">
  <ds:schemaRefs>
    <ds:schemaRef ds:uri="http://schemas.microsoft.com/sharepoint/events"/>
  </ds:schemaRefs>
</ds:datastoreItem>
</file>

<file path=customXml/itemProps4.xml><?xml version="1.0" encoding="utf-8"?>
<ds:datastoreItem xmlns:ds="http://schemas.openxmlformats.org/officeDocument/2006/customXml" ds:itemID="{30BF25D7-05CC-4686-A969-14D966711E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54</vt:i4>
      </vt:variant>
    </vt:vector>
  </HeadingPairs>
  <TitlesOfParts>
    <vt:vector size="64" baseType="lpstr">
      <vt:lpstr>Instructions</vt:lpstr>
      <vt:lpstr>Cover Sheet</vt:lpstr>
      <vt:lpstr>HIV Tables</vt:lpstr>
      <vt:lpstr>PrEP gap table</vt:lpstr>
      <vt:lpstr>Condom gap table</vt:lpstr>
      <vt:lpstr>Male Circumcision Gap Table</vt:lpstr>
      <vt:lpstr>NSP gap table</vt:lpstr>
      <vt:lpstr>Blank table (only if needed)</vt:lpstr>
      <vt:lpstr>HIV dropdown</vt:lpstr>
      <vt:lpstr>Translations</vt:lpstr>
      <vt:lpstr>ApplicantType</vt:lpstr>
      <vt:lpstr>'Blank table (only if needed)'!Área_de_impresión</vt:lpstr>
      <vt:lpstr>'Condom gap table'!Área_de_impresión</vt:lpstr>
      <vt:lpstr>'HIV Tables'!Área_de_impresión</vt:lpstr>
      <vt:lpstr>Instructions!Área_de_impresión</vt:lpstr>
      <vt:lpstr>'Male Circumcision Gap Table'!Área_de_impresión</vt:lpstr>
      <vt:lpstr>'NSP gap table'!Área_de_impresión</vt:lpstr>
      <vt:lpstr>'PrEP gap table'!Área_de_impresión</vt:lpstr>
      <vt:lpstr>Geography</vt:lpstr>
      <vt:lpstr>HIVModulesIndicators</vt:lpstr>
      <vt:lpstr>IntervencionescolaborativasdetuberculosisyVIH_PacientesdetuberculosisconestadoserológicorespectoalVIHconocido</vt:lpstr>
      <vt:lpstr>IntervencionescolaborativasdetuberculosisyVIH_Pacientesseropositivoscontuberculoisquerecibentratamientoantirretroviral</vt:lpstr>
      <vt:lpstr>IntervencionescolaborativasdetuberculosisyVIH_Pacientesseropositivoscontuberculosisquerecibentratamientoantirretroviral</vt:lpstr>
      <vt:lpstr>IntervencionescolaborativasdetuberculosisyVIH_RevisióndetuberculosisenpacientesconVIH</vt:lpstr>
      <vt:lpstr>InterventionsconjointesTB.VIH_DépistagedelatuberculosechezlespatientsséropositifsauVIH</vt:lpstr>
      <vt:lpstr>InterventionsconjointesTB.VIH_Patientstuberculeuxdontlestatutsérologiquevis.à.visduVIHestconnu</vt:lpstr>
      <vt:lpstr>InterventionsconjointesTB.VIH_PatientstuberculeuxséropositifsauVIHsousTAR</vt:lpstr>
      <vt:lpstr>InterventionsconjointesTBVIH_PatientstuberculeuxséropositifsauVIHsousTAR</vt:lpstr>
      <vt:lpstr>KeyPop</vt:lpstr>
      <vt:lpstr>KeyPopPrep</vt:lpstr>
      <vt:lpstr>LangOffset</vt:lpstr>
      <vt:lpstr>Language</vt:lpstr>
      <vt:lpstr>ListHIVModules</vt:lpstr>
      <vt:lpstr>PMTCT</vt:lpstr>
      <vt:lpstr>Preventionprogramsforkeypopulations_definedpackageofservices</vt:lpstr>
      <vt:lpstr>Preventionprogramsforkeypopulations_HIVtesting</vt:lpstr>
      <vt:lpstr>PreventionprogramsforPWIDandtheirpartners_Needleandsyringedistribution</vt:lpstr>
      <vt:lpstr>PreventionprogramsforPWIDandtheirpartners_OSTandotherdrugdependencetreatmentforPWIDs</vt:lpstr>
      <vt:lpstr>Programasdeprevencióndestinadosalaspoblacionesclave.Paquetedefinidodeservicios</vt:lpstr>
      <vt:lpstr>Programasdeprevencióndestinadosalaspoblacionesclave.PruebasdeVIH</vt:lpstr>
      <vt:lpstr>Programasdeprevenciónintegralparapersonasqueseinyectandrogasysusparejas_Programasdeagujasyjeringuillas</vt:lpstr>
      <vt:lpstr>Programasdeprevenciónintegralparapersonasqueseinyectandrogasysusparejas_Terapiadesustitucióndeopiáceosyotrostratamientosparaladrogodependenciadepersonasqueseinyectandrogas</vt:lpstr>
      <vt:lpstr>Programmesdepréventiondestinésauxusagersdedroguesinjectablesetàleurspartenaires_Programmesliésauxaiguillesetdeseringues</vt:lpstr>
      <vt:lpstr>Programmesdepréventiondestinésauxusagersdedroguesinjectablesetàleurspartenaires_Traitementsdesubstitutionauxopiacésetautrestraitementsdeladépendancepourlesusagersdedroguesinjectables</vt:lpstr>
      <vt:lpstr>Programmesdepréventionpourlespopulationsclés_DépistageduVIH</vt:lpstr>
      <vt:lpstr>Programmesdepréventionpourlespopulationsclés_Paquetdeservicesdéfinis</vt:lpstr>
      <vt:lpstr>PTME</vt:lpstr>
      <vt:lpstr>PTMI</vt:lpstr>
      <vt:lpstr>TB.HIVcollaborativeinterventions_HIVpositiveTBpatientsonART</vt:lpstr>
      <vt:lpstr>TB.HIVcollaborativeinterventions_TBpatientswithknownHIVstatus</vt:lpstr>
      <vt:lpstr>TB.HIVcollaborativeinterventions_TBscreeningamongHIVpatients</vt:lpstr>
      <vt:lpstr>Traitementpriseenchargeetsoutien_Prestationdeservicesdifférenciéespourlestraitementsantirétroviraux</vt:lpstr>
      <vt:lpstr>Tratamientoatenciónyapoyo_Prestacióndeserviciosdiferenciadosdetratamientoantirretroviral</vt:lpstr>
      <vt:lpstr>TreatmentCareandSupport_ART</vt:lpstr>
      <vt:lpstr>TreatmentCareandSupport_DifferentiatedARTServiceDelivery</vt:lpstr>
      <vt:lpstr>КомплексныемероприятияпоборьбескоинфекциейТБ.ВИЧ_ВИЧ.положительныепациентысТБ.получающиеАРТ</vt:lpstr>
      <vt:lpstr>КомплексныемероприятияпоборьбескоинфекциейТБ.ВИЧ_ОбследованиенаТБсредипациентовсВИЧ</vt:lpstr>
      <vt:lpstr>КомплексныемероприятияпоборьбескоинфекциейТБ.ВИЧ_ПациентысТБсизвестнымВИЧ.статусом</vt:lpstr>
      <vt:lpstr>Лечениеуходиподдержка_ДифференцированноеоказаниеуслугпоАРТ</vt:lpstr>
      <vt:lpstr>ППМР</vt:lpstr>
      <vt:lpstr>Программыпрофилактикидляосновныхзатронутыхгруппнаселения_Определенныйпакетуслуг</vt:lpstr>
      <vt:lpstr>Программыпрофилактикидляосновныхзатронутыхгруппнаселения_ТестированиенаВИЧ</vt:lpstr>
      <vt:lpstr>ПрограммыпрофилактикидляПИНиихпартнеров_ОЗТипрочиевидылечениянаркотическойзависимостидляПИН</vt:lpstr>
      <vt:lpstr>ПрограммыпрофилактикидляПИНиихпартнеров_Распространениеиглишприцев</vt:lpstr>
    </vt:vector>
  </TitlesOfParts>
  <Company>The Global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FundingModel_ProgramaticGapHIV_Table_all.xlsx</dc:title>
  <dc:creator>Norberto Cioffi</dc:creator>
  <cp:lastModifiedBy>María Leydies Portillo Díaz</cp:lastModifiedBy>
  <cp:lastPrinted>2018-04-04T03:51:36Z</cp:lastPrinted>
  <dcterms:created xsi:type="dcterms:W3CDTF">2014-05-13T14:32:54Z</dcterms:created>
  <dcterms:modified xsi:type="dcterms:W3CDTF">2018-05-01T02:54:25Z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0x0101002714F5FB86B24744BC1AA41336D5CD4B</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2015-03-11T14:23:13Z</vt:filetime>
  </property>
  <property fmtid="{D5CDD505-2E9C-101B-9397-08002B2CF9AE}" pid="9" name="Editor">
    <vt:lpwstr>3;#;UserInfo</vt:lpwstr>
  </property>
  <property fmtid="{D5CDD505-2E9C-101B-9397-08002B2CF9AE}" pid="10" name="Created">
    <vt:filetime>2015-03-11T14:23:04Z</vt:filetime>
  </property>
  <property fmtid="{D5CDD505-2E9C-101B-9397-08002B2CF9AE}" pid="11" name="_dlc_DocId">
    <vt:lpwstr>3NAZ7T4E3CZ3-825535688-402</vt:lpwstr>
  </property>
  <property fmtid="{D5CDD505-2E9C-101B-9397-08002B2CF9AE}" pid="12" name="_dlc_DocIdUrl">
    <vt:lpwstr>https://tgf.sharepoint.com/sites/TSA2F1/ASTM/_layouts/15/DocIdRedir.aspx?ID=3NAZ7T4E3CZ3-825535688-402, 3NAZ7T4E3CZ3-825535688-402</vt:lpwstr>
  </property>
  <property fmtid="{D5CDD505-2E9C-101B-9397-08002B2CF9AE}" pid="13" name="_dlc_DocIdItemGuid">
    <vt:lpwstr>cd477d13-eaea-429b-a3be-86d634506c56</vt:lpwstr>
  </property>
</Properties>
</file>