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dequina\OneDrive - The Global Fund\Desktop\SLV-H funding request\"/>
    </mc:Choice>
  </mc:AlternateContent>
  <xr:revisionPtr revIDLastSave="0" documentId="13_ncr:1_{423E2C5E-C7AA-455A-906C-5429A6DFFF9A}" xr6:coauthVersionLast="41" xr6:coauthVersionMax="45" xr10:uidLastSave="{00000000-0000-0000-0000-000000000000}"/>
  <workbookProtection workbookAlgorithmName="SHA-512" workbookHashValue="SmUeG1FX+PPSzkznX/gp5tz0QIR5ROGjve2s608vwxAPDQBt+xWK1XuaabAzvYZOY4jxeBOhkTs9d6myV18ccg==" workbookSaltValue="s3DHgcEOSQLljWYy/RtEqA==" workbookSpinCount="100000" lockStructure="1"/>
  <bookViews>
    <workbookView xWindow="-108" yWindow="-108" windowWidth="23256" windowHeight="12576" xr2:uid="{00000000-000D-0000-FFFF-FFFF00000000}"/>
  </bookViews>
  <sheets>
    <sheet name="Instructions" sheetId="8" r:id="rId1"/>
    <sheet name="Translations" sheetId="15" state="hidden" r:id="rId2"/>
    <sheet name="Dropdowns" sheetId="16" state="hidden" r:id="rId3"/>
    <sheet name="Cover Sheet" sheetId="9" r:id="rId4"/>
    <sheet name="HIV.Gap.Overview" sheetId="10" r:id="rId5"/>
    <sheet name="TB.Gap.Overview" sheetId="27" r:id="rId6"/>
    <sheet name="Malaria.Gap.Overview" sheetId="26" r:id="rId7"/>
    <sheet name="Government Health Spending" sheetId="13" r:id="rId8"/>
    <sheet name="HIV.Gap.Detail.Module" sheetId="2" r:id="rId9"/>
    <sheet name="HIV.Gap.Detail.NSP" sheetId="22" r:id="rId10"/>
    <sheet name="TB.Gap.Detail.Module" sheetId="19" r:id="rId11"/>
    <sheet name="TB.Gap.Detail.NSP" sheetId="24" r:id="rId12"/>
    <sheet name="Malaria.Gap.Detail.Module" sheetId="23" r:id="rId13"/>
    <sheet name="Malaria.Gap.Detail.NSP" sheetId="25" r:id="rId14"/>
  </sheets>
  <definedNames>
    <definedName name="_xlnm._FilterDatabase" localSheetId="2" hidden="1">Dropdowns!$I$3:$L$243</definedName>
    <definedName name="LangOffset">Translations!$C$1</definedName>
    <definedName name="_xlnm.Print_Area" localSheetId="9">'HIV.Gap.Detail.NSP'!$A$1:$S$22</definedName>
    <definedName name="_xlnm.Print_Area" localSheetId="12">'Malaria.Gap.Detail.Module'!$A$1:$S$16</definedName>
    <definedName name="_xlnm.Print_Area" localSheetId="13">'Malaria.Gap.Detail.NSP'!$A$1:$S$22</definedName>
    <definedName name="_xlnm.Print_Area" localSheetId="10">'TB.Gap.Detail.Module'!$A$1:$S$16</definedName>
    <definedName name="_xlnm.Print_Area" localSheetId="11">'TB.Gap.Detail.NSP'!$A$1:$S$22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3" l="1"/>
  <c r="H211" i="16" l="1"/>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N22" i="25" l="1"/>
  <c r="O22" i="25"/>
  <c r="H22" i="25"/>
  <c r="I22" i="25"/>
  <c r="Q7" i="25"/>
  <c r="R7" i="25"/>
  <c r="S7" i="25"/>
  <c r="Q8" i="25"/>
  <c r="R8" i="25"/>
  <c r="S8" i="25"/>
  <c r="Q9" i="25"/>
  <c r="R9" i="25"/>
  <c r="S9" i="25"/>
  <c r="Q10" i="25"/>
  <c r="R10" i="25"/>
  <c r="S10" i="25"/>
  <c r="Q11" i="25"/>
  <c r="R11" i="25"/>
  <c r="S11" i="25"/>
  <c r="Q12" i="25"/>
  <c r="R12" i="25"/>
  <c r="S12" i="25"/>
  <c r="Q13" i="25"/>
  <c r="R13" i="25"/>
  <c r="S13" i="25"/>
  <c r="Q14" i="25"/>
  <c r="R14" i="25"/>
  <c r="S14" i="25"/>
  <c r="Q15" i="25"/>
  <c r="R15" i="25"/>
  <c r="S15" i="25"/>
  <c r="Q16" i="25"/>
  <c r="R16" i="25"/>
  <c r="S16" i="25"/>
  <c r="Q17" i="25"/>
  <c r="R17" i="25"/>
  <c r="S17" i="25"/>
  <c r="Q18" i="25"/>
  <c r="R18" i="25"/>
  <c r="S18" i="25"/>
  <c r="Q19" i="25"/>
  <c r="R19" i="25"/>
  <c r="S19" i="25"/>
  <c r="Q20" i="25"/>
  <c r="R20" i="25"/>
  <c r="S20" i="25"/>
  <c r="R6" i="25"/>
  <c r="S6" i="25"/>
  <c r="Q6" i="25"/>
  <c r="Q7" i="23"/>
  <c r="R7" i="23"/>
  <c r="S7" i="23"/>
  <c r="Q8" i="23"/>
  <c r="R8" i="23"/>
  <c r="S8" i="23"/>
  <c r="Q9" i="23"/>
  <c r="R9" i="23"/>
  <c r="S9" i="23"/>
  <c r="Q10" i="23"/>
  <c r="R10" i="23"/>
  <c r="S10" i="23"/>
  <c r="Q11" i="23"/>
  <c r="R11" i="23"/>
  <c r="S11" i="23"/>
  <c r="Q12" i="23"/>
  <c r="R12" i="23"/>
  <c r="S12" i="23"/>
  <c r="Q13" i="23"/>
  <c r="R13" i="23"/>
  <c r="S13" i="23"/>
  <c r="Q14" i="23"/>
  <c r="R14" i="23"/>
  <c r="S14" i="23"/>
  <c r="R6" i="23"/>
  <c r="S6" i="23"/>
  <c r="Q6" i="23"/>
  <c r="N16" i="23"/>
  <c r="O16" i="23"/>
  <c r="H16" i="23"/>
  <c r="I16" i="23"/>
  <c r="Q7" i="24"/>
  <c r="R7" i="24"/>
  <c r="S7" i="24"/>
  <c r="Q8" i="24"/>
  <c r="R8" i="24"/>
  <c r="S8" i="24"/>
  <c r="Q9" i="24"/>
  <c r="R9" i="24"/>
  <c r="S9" i="24"/>
  <c r="Q10" i="24"/>
  <c r="R10" i="24"/>
  <c r="S10" i="24"/>
  <c r="Q11" i="24"/>
  <c r="R11" i="24"/>
  <c r="S11" i="24"/>
  <c r="Q12" i="24"/>
  <c r="R12" i="24"/>
  <c r="S12" i="24"/>
  <c r="Q13" i="24"/>
  <c r="R13" i="24"/>
  <c r="S13" i="24"/>
  <c r="Q14" i="24"/>
  <c r="R14" i="24"/>
  <c r="S14" i="24"/>
  <c r="Q15" i="24"/>
  <c r="R15" i="24"/>
  <c r="S15" i="24"/>
  <c r="Q16" i="24"/>
  <c r="R16" i="24"/>
  <c r="S16" i="24"/>
  <c r="Q17" i="24"/>
  <c r="R17" i="24"/>
  <c r="S17" i="24"/>
  <c r="Q18" i="24"/>
  <c r="R18" i="24"/>
  <c r="S18" i="24"/>
  <c r="Q19" i="24"/>
  <c r="R19" i="24"/>
  <c r="S19" i="24"/>
  <c r="Q20" i="24"/>
  <c r="R20" i="24"/>
  <c r="S20" i="24"/>
  <c r="R6" i="24"/>
  <c r="S6" i="24"/>
  <c r="Q6" i="24"/>
  <c r="Q7" i="19"/>
  <c r="R7" i="19"/>
  <c r="S7" i="19"/>
  <c r="Q8" i="19"/>
  <c r="R8" i="19"/>
  <c r="S8" i="19"/>
  <c r="Q9" i="19"/>
  <c r="R9" i="19"/>
  <c r="S9" i="19"/>
  <c r="Q10" i="19"/>
  <c r="R10" i="19"/>
  <c r="S10" i="19"/>
  <c r="Q11" i="19"/>
  <c r="R11" i="19"/>
  <c r="S11" i="19"/>
  <c r="Q12" i="19"/>
  <c r="R12" i="19"/>
  <c r="S12" i="19"/>
  <c r="Q13" i="19"/>
  <c r="R13" i="19"/>
  <c r="S13" i="19"/>
  <c r="Q14" i="19"/>
  <c r="R14" i="19"/>
  <c r="S14" i="19"/>
  <c r="R6" i="19"/>
  <c r="S6" i="19"/>
  <c r="Q6" i="19"/>
  <c r="Q7" i="22"/>
  <c r="R7" i="22"/>
  <c r="S7" i="22"/>
  <c r="Q8" i="22"/>
  <c r="R8" i="22"/>
  <c r="S8" i="22"/>
  <c r="Q9" i="22"/>
  <c r="R9" i="22"/>
  <c r="S9" i="22"/>
  <c r="Q10" i="22"/>
  <c r="R10" i="22"/>
  <c r="S10" i="22"/>
  <c r="Q11" i="22"/>
  <c r="R11" i="22"/>
  <c r="S11" i="22"/>
  <c r="Q12" i="22"/>
  <c r="R12" i="22"/>
  <c r="S12" i="22"/>
  <c r="Q13" i="22"/>
  <c r="R13" i="22"/>
  <c r="S13" i="22"/>
  <c r="Q14" i="22"/>
  <c r="R14" i="22"/>
  <c r="S14" i="22"/>
  <c r="Q15" i="22"/>
  <c r="R15" i="22"/>
  <c r="S15" i="22"/>
  <c r="Q16" i="22"/>
  <c r="R16" i="22"/>
  <c r="S16" i="22"/>
  <c r="Q17" i="22"/>
  <c r="R17" i="22"/>
  <c r="S17" i="22"/>
  <c r="Q18" i="22"/>
  <c r="R18" i="22"/>
  <c r="S18" i="22"/>
  <c r="Q19" i="22"/>
  <c r="R19" i="22"/>
  <c r="S19" i="22"/>
  <c r="Q20" i="22"/>
  <c r="R20" i="22"/>
  <c r="S20" i="22"/>
  <c r="R6" i="22"/>
  <c r="S6" i="22"/>
  <c r="Q6" i="22"/>
  <c r="L22" i="24"/>
  <c r="M22" i="24"/>
  <c r="H22" i="24"/>
  <c r="I22" i="24"/>
  <c r="Q7" i="2"/>
  <c r="R7" i="2"/>
  <c r="S7" i="2"/>
  <c r="Q8" i="2"/>
  <c r="R8" i="2"/>
  <c r="S8" i="2"/>
  <c r="Q9" i="2"/>
  <c r="R9" i="2"/>
  <c r="S9" i="2"/>
  <c r="Q10" i="2"/>
  <c r="R10" i="2"/>
  <c r="S10" i="2"/>
  <c r="Q11" i="2"/>
  <c r="R11" i="2"/>
  <c r="S11" i="2"/>
  <c r="Q12" i="2"/>
  <c r="R12" i="2"/>
  <c r="S12" i="2"/>
  <c r="Q13" i="2"/>
  <c r="R13" i="2"/>
  <c r="S13" i="2"/>
  <c r="Q14" i="2"/>
  <c r="R14" i="2"/>
  <c r="S14" i="2"/>
  <c r="Q15" i="2"/>
  <c r="R15" i="2"/>
  <c r="S15" i="2"/>
  <c r="Q16" i="2"/>
  <c r="R16" i="2"/>
  <c r="S16" i="2"/>
  <c r="Q17" i="2"/>
  <c r="R17" i="2"/>
  <c r="S17" i="2"/>
  <c r="Q18" i="2"/>
  <c r="R18" i="2"/>
  <c r="S18" i="2"/>
  <c r="Q19" i="2"/>
  <c r="R19" i="2"/>
  <c r="S19" i="2"/>
  <c r="Q20" i="2"/>
  <c r="R20" i="2"/>
  <c r="S20" i="2"/>
  <c r="R6" i="2"/>
  <c r="S6" i="2"/>
  <c r="L16" i="19"/>
  <c r="M16" i="19"/>
  <c r="H16" i="19"/>
  <c r="I16" i="19"/>
  <c r="J16" i="19"/>
  <c r="H22" i="22"/>
  <c r="I22" i="22"/>
  <c r="H22" i="2"/>
  <c r="I22" i="2"/>
  <c r="L22" i="2"/>
  <c r="M22" i="2"/>
  <c r="Q6" i="2"/>
  <c r="B22" i="2"/>
  <c r="R22" i="2" l="1"/>
  <c r="S16" i="19"/>
  <c r="S22" i="2"/>
  <c r="Q22" i="2"/>
  <c r="N19" i="16" l="1"/>
  <c r="N20" i="16" s="1"/>
  <c r="N21" i="16" s="1"/>
  <c r="N22" i="16" s="1"/>
  <c r="N23" i="16" s="1"/>
  <c r="N24" i="16" s="1"/>
  <c r="I29" i="27" l="1"/>
  <c r="H29" i="27"/>
  <c r="G29" i="27"/>
  <c r="F29" i="27"/>
  <c r="E29" i="27"/>
  <c r="D29" i="27"/>
  <c r="C29" i="27"/>
  <c r="B29" i="27"/>
  <c r="I15" i="27"/>
  <c r="H15" i="27"/>
  <c r="G15" i="27"/>
  <c r="F15" i="27"/>
  <c r="F32" i="27" s="1"/>
  <c r="F33" i="27" s="1"/>
  <c r="F35" i="27" s="1"/>
  <c r="E15" i="27"/>
  <c r="D15" i="27"/>
  <c r="C15" i="27"/>
  <c r="B15" i="27"/>
  <c r="I29" i="26"/>
  <c r="H29" i="26"/>
  <c r="G29" i="26"/>
  <c r="F29" i="26"/>
  <c r="E29" i="26"/>
  <c r="D29" i="26"/>
  <c r="C29" i="26"/>
  <c r="B29" i="26"/>
  <c r="I15" i="26"/>
  <c r="H15" i="26"/>
  <c r="G15" i="26"/>
  <c r="F15" i="26"/>
  <c r="E15" i="26"/>
  <c r="D15" i="26"/>
  <c r="C15" i="26"/>
  <c r="B15" i="26"/>
  <c r="E32" i="26" l="1"/>
  <c r="E33" i="26" s="1"/>
  <c r="E35" i="26" s="1"/>
  <c r="G32" i="26"/>
  <c r="G33" i="26" s="1"/>
  <c r="G35" i="26" s="1"/>
  <c r="I32" i="27"/>
  <c r="I33" i="27" s="1"/>
  <c r="I35" i="27" s="1"/>
  <c r="H32" i="26"/>
  <c r="H33" i="26" s="1"/>
  <c r="H35" i="26" s="1"/>
  <c r="I32" i="26"/>
  <c r="I33" i="26" s="1"/>
  <c r="I35" i="26" s="1"/>
  <c r="H32" i="27"/>
  <c r="H33" i="27" s="1"/>
  <c r="H35" i="27" s="1"/>
  <c r="G32" i="27"/>
  <c r="G33" i="27" s="1"/>
  <c r="G35" i="27" s="1"/>
  <c r="F32" i="26"/>
  <c r="F33" i="26" s="1"/>
  <c r="F35" i="26" s="1"/>
  <c r="E32" i="27"/>
  <c r="E33" i="27" s="1"/>
  <c r="E35" i="27" s="1"/>
  <c r="C1" i="15"/>
  <c r="L1" i="2" s="1"/>
  <c r="P22" i="25"/>
  <c r="M22" i="25"/>
  <c r="L22" i="25"/>
  <c r="K22" i="25"/>
  <c r="J22" i="25"/>
  <c r="G22" i="25"/>
  <c r="F22" i="25"/>
  <c r="E22" i="25"/>
  <c r="D22" i="25"/>
  <c r="C22" i="25"/>
  <c r="B22" i="25"/>
  <c r="P22" i="24"/>
  <c r="O22" i="24"/>
  <c r="N22" i="24"/>
  <c r="K22" i="24"/>
  <c r="J22" i="24"/>
  <c r="G22" i="24"/>
  <c r="F22" i="24"/>
  <c r="E22" i="24"/>
  <c r="D22" i="24"/>
  <c r="C22" i="24"/>
  <c r="B22" i="24"/>
  <c r="P16" i="23"/>
  <c r="M16" i="23"/>
  <c r="L16" i="23"/>
  <c r="K16" i="23"/>
  <c r="J16" i="23"/>
  <c r="G16" i="23"/>
  <c r="F16" i="23"/>
  <c r="E16" i="23"/>
  <c r="D16" i="23"/>
  <c r="C16" i="23"/>
  <c r="B16" i="23"/>
  <c r="P22" i="22"/>
  <c r="O22" i="22"/>
  <c r="N22" i="22"/>
  <c r="M22" i="22"/>
  <c r="J22" i="22"/>
  <c r="G22" i="22"/>
  <c r="F22" i="22"/>
  <c r="E22" i="22"/>
  <c r="D22" i="22"/>
  <c r="C22" i="22"/>
  <c r="B22" i="22"/>
  <c r="P16" i="19"/>
  <c r="O16" i="19"/>
  <c r="N16" i="19"/>
  <c r="K16" i="19"/>
  <c r="G16" i="19"/>
  <c r="F16" i="19"/>
  <c r="E16" i="19"/>
  <c r="D16" i="19"/>
  <c r="C16" i="19"/>
  <c r="B16" i="19"/>
  <c r="L2" i="10" l="1"/>
  <c r="L2" i="26"/>
  <c r="L2" i="24"/>
  <c r="L1" i="23"/>
  <c r="B4" i="23" s="1"/>
  <c r="L1" i="24"/>
  <c r="B4" i="24" s="1"/>
  <c r="N4" i="24" s="1"/>
  <c r="M4" i="24" s="1"/>
  <c r="L4" i="24" s="1"/>
  <c r="K4" i="24" s="1"/>
  <c r="D10" i="9"/>
  <c r="D2" i="25" s="1"/>
  <c r="H4" i="16"/>
  <c r="H16" i="16"/>
  <c r="H28" i="16"/>
  <c r="H40" i="16"/>
  <c r="H52" i="16"/>
  <c r="H64" i="16"/>
  <c r="H76" i="16"/>
  <c r="H88" i="16"/>
  <c r="H100" i="16"/>
  <c r="H112" i="16"/>
  <c r="H124" i="16"/>
  <c r="H136" i="16"/>
  <c r="H148" i="16"/>
  <c r="H160" i="16"/>
  <c r="H172" i="16"/>
  <c r="H184" i="16"/>
  <c r="H196" i="16"/>
  <c r="H208" i="16"/>
  <c r="H3" i="16"/>
  <c r="H30" i="16"/>
  <c r="H138" i="16"/>
  <c r="H31" i="16"/>
  <c r="H151" i="16"/>
  <c r="H5" i="16"/>
  <c r="H17" i="16"/>
  <c r="H29" i="16"/>
  <c r="H41" i="16"/>
  <c r="H53" i="16"/>
  <c r="H65" i="16"/>
  <c r="H77" i="16"/>
  <c r="H89" i="16"/>
  <c r="H101" i="16"/>
  <c r="H113" i="16"/>
  <c r="H125" i="16"/>
  <c r="H137" i="16"/>
  <c r="H149" i="16"/>
  <c r="H161" i="16"/>
  <c r="H173" i="16"/>
  <c r="H185" i="16"/>
  <c r="H197" i="16"/>
  <c r="H209" i="16"/>
  <c r="H18" i="16"/>
  <c r="H126" i="16"/>
  <c r="H198" i="16"/>
  <c r="H79" i="16"/>
  <c r="H175" i="16"/>
  <c r="H6" i="16"/>
  <c r="H7" i="16"/>
  <c r="H8" i="16"/>
  <c r="H20" i="16"/>
  <c r="H32" i="16"/>
  <c r="H44" i="16"/>
  <c r="H56" i="16"/>
  <c r="H68" i="16"/>
  <c r="H80" i="16"/>
  <c r="H92" i="16"/>
  <c r="H104" i="16"/>
  <c r="H116" i="16"/>
  <c r="H128" i="16"/>
  <c r="H140" i="16"/>
  <c r="H152" i="16"/>
  <c r="H164" i="16"/>
  <c r="H176" i="16"/>
  <c r="H188" i="16"/>
  <c r="H200" i="16"/>
  <c r="H150" i="16"/>
  <c r="H91" i="16"/>
  <c r="H9" i="16"/>
  <c r="H21" i="16"/>
  <c r="H33" i="16"/>
  <c r="H45" i="16"/>
  <c r="H57" i="16"/>
  <c r="H69" i="16"/>
  <c r="H81" i="16"/>
  <c r="H93" i="16"/>
  <c r="H105" i="16"/>
  <c r="H117" i="16"/>
  <c r="H129" i="16"/>
  <c r="H141" i="16"/>
  <c r="H153" i="16"/>
  <c r="H165" i="16"/>
  <c r="H177" i="16"/>
  <c r="H189" i="16"/>
  <c r="H201" i="16"/>
  <c r="H78" i="16"/>
  <c r="H19" i="16"/>
  <c r="H139" i="16"/>
  <c r="H10" i="16"/>
  <c r="H22" i="16"/>
  <c r="H34" i="16"/>
  <c r="H46" i="16"/>
  <c r="H58" i="16"/>
  <c r="H70" i="16"/>
  <c r="H82" i="16"/>
  <c r="H94" i="16"/>
  <c r="H106" i="16"/>
  <c r="H118" i="16"/>
  <c r="H130" i="16"/>
  <c r="H142" i="16"/>
  <c r="H154" i="16"/>
  <c r="H166" i="16"/>
  <c r="H178" i="16"/>
  <c r="H190" i="16"/>
  <c r="H202" i="16"/>
  <c r="H66" i="16"/>
  <c r="H186" i="16"/>
  <c r="H43" i="16"/>
  <c r="H163" i="16"/>
  <c r="H11" i="16"/>
  <c r="H23" i="16"/>
  <c r="H35" i="16"/>
  <c r="H47" i="16"/>
  <c r="H59" i="16"/>
  <c r="H71" i="16"/>
  <c r="H83" i="16"/>
  <c r="H95" i="16"/>
  <c r="H107" i="16"/>
  <c r="H119" i="16"/>
  <c r="H131" i="16"/>
  <c r="H143" i="16"/>
  <c r="H155" i="16"/>
  <c r="H167" i="16"/>
  <c r="H179" i="16"/>
  <c r="H191" i="16"/>
  <c r="H203" i="16"/>
  <c r="H114" i="16"/>
  <c r="H115" i="16"/>
  <c r="H199" i="16"/>
  <c r="H12" i="16"/>
  <c r="H24" i="16"/>
  <c r="H36" i="16"/>
  <c r="H48" i="16"/>
  <c r="H60" i="16"/>
  <c r="H72" i="16"/>
  <c r="H84" i="16"/>
  <c r="H96" i="16"/>
  <c r="H108" i="16"/>
  <c r="H120" i="16"/>
  <c r="H132" i="16"/>
  <c r="H144" i="16"/>
  <c r="H156" i="16"/>
  <c r="H168" i="16"/>
  <c r="H180" i="16"/>
  <c r="H192" i="16"/>
  <c r="H204" i="16"/>
  <c r="H42" i="16"/>
  <c r="H174" i="16"/>
  <c r="H67" i="16"/>
  <c r="H13" i="16"/>
  <c r="H25" i="16"/>
  <c r="H37" i="16"/>
  <c r="H49" i="16"/>
  <c r="H61" i="16"/>
  <c r="H73" i="16"/>
  <c r="H85" i="16"/>
  <c r="H97" i="16"/>
  <c r="H109" i="16"/>
  <c r="H121" i="16"/>
  <c r="H133" i="16"/>
  <c r="H145" i="16"/>
  <c r="H157" i="16"/>
  <c r="H169" i="16"/>
  <c r="H181" i="16"/>
  <c r="H193" i="16"/>
  <c r="H205" i="16"/>
  <c r="H54" i="16"/>
  <c r="H162" i="16"/>
  <c r="H55" i="16"/>
  <c r="H187" i="16"/>
  <c r="H14" i="16"/>
  <c r="H26" i="16"/>
  <c r="H38" i="16"/>
  <c r="H50" i="16"/>
  <c r="H62" i="16"/>
  <c r="H74" i="16"/>
  <c r="H86" i="16"/>
  <c r="H98" i="16"/>
  <c r="H110" i="16"/>
  <c r="H122" i="16"/>
  <c r="H134" i="16"/>
  <c r="H146" i="16"/>
  <c r="H158" i="16"/>
  <c r="H170" i="16"/>
  <c r="H182" i="16"/>
  <c r="H194" i="16"/>
  <c r="H206" i="16"/>
  <c r="H102" i="16"/>
  <c r="H103" i="16"/>
  <c r="H15" i="16"/>
  <c r="H27" i="16"/>
  <c r="H39" i="16"/>
  <c r="H51" i="16"/>
  <c r="H63" i="16"/>
  <c r="H75" i="16"/>
  <c r="H87" i="16"/>
  <c r="H99" i="16"/>
  <c r="H111" i="16"/>
  <c r="H123" i="16"/>
  <c r="H135" i="16"/>
  <c r="H147" i="16"/>
  <c r="H159" i="16"/>
  <c r="H171" i="16"/>
  <c r="H183" i="16"/>
  <c r="H195" i="16"/>
  <c r="H207" i="16"/>
  <c r="H90" i="16"/>
  <c r="H127" i="16"/>
  <c r="Q22" i="24"/>
  <c r="Q16" i="19"/>
  <c r="Q22" i="22"/>
  <c r="R22" i="22"/>
  <c r="R16" i="23"/>
  <c r="R22" i="24"/>
  <c r="R22" i="25"/>
  <c r="S22" i="22"/>
  <c r="S22" i="24"/>
  <c r="S22" i="25"/>
  <c r="Q22" i="25"/>
  <c r="D9" i="9"/>
  <c r="A25" i="26"/>
  <c r="A17" i="26"/>
  <c r="A27" i="26"/>
  <c r="A23" i="26"/>
  <c r="A19" i="26"/>
  <c r="A26" i="26"/>
  <c r="A22" i="26"/>
  <c r="A18" i="26"/>
  <c r="A21" i="26"/>
  <c r="A28" i="26"/>
  <c r="A24" i="26"/>
  <c r="A20" i="26"/>
  <c r="AA49" i="16"/>
  <c r="AA44" i="16"/>
  <c r="AA38" i="16"/>
  <c r="AA33" i="16"/>
  <c r="AA28" i="16"/>
  <c r="AA22" i="16"/>
  <c r="AA17" i="16"/>
  <c r="AA12" i="16"/>
  <c r="AA6" i="16"/>
  <c r="AA48" i="16"/>
  <c r="AA42" i="16"/>
  <c r="AA37" i="16"/>
  <c r="AA32" i="16"/>
  <c r="AA26" i="16"/>
  <c r="AA21" i="16"/>
  <c r="AA16" i="16"/>
  <c r="AA10" i="16"/>
  <c r="AA5" i="16"/>
  <c r="AA46" i="16"/>
  <c r="AA41" i="16"/>
  <c r="AA36" i="16"/>
  <c r="AA30" i="16"/>
  <c r="AA25" i="16"/>
  <c r="AA20" i="16"/>
  <c r="AA14" i="16"/>
  <c r="AA9" i="16"/>
  <c r="AA4" i="16"/>
  <c r="AA50" i="16"/>
  <c r="AA45" i="16"/>
  <c r="AA40" i="16"/>
  <c r="AA34" i="16"/>
  <c r="AA29" i="16"/>
  <c r="AA24" i="16"/>
  <c r="AA18" i="16"/>
  <c r="AA13" i="16"/>
  <c r="AA8" i="16"/>
  <c r="AA47" i="16"/>
  <c r="AA43" i="16"/>
  <c r="AA39" i="16"/>
  <c r="AA35" i="16"/>
  <c r="AA31" i="16"/>
  <c r="AA27" i="16"/>
  <c r="AA23" i="16"/>
  <c r="AA19" i="16"/>
  <c r="AA15" i="16"/>
  <c r="AA11" i="16"/>
  <c r="AA7" i="16"/>
  <c r="Q16" i="23"/>
  <c r="S16" i="23"/>
  <c r="R16" i="19"/>
  <c r="E2" i="10" l="1"/>
  <c r="E2" i="27"/>
  <c r="E2" i="13"/>
  <c r="D2" i="19"/>
  <c r="D2" i="23"/>
  <c r="D2" i="2"/>
  <c r="D2" i="22"/>
  <c r="E2" i="26"/>
  <c r="D2" i="24"/>
  <c r="D8" i="9"/>
  <c r="E1" i="27" s="1"/>
  <c r="H4" i="23"/>
  <c r="G4" i="23" s="1"/>
  <c r="F4" i="23" s="1"/>
  <c r="E4" i="23" s="1"/>
  <c r="N4" i="23"/>
  <c r="M4" i="23" s="1"/>
  <c r="L4" i="23" s="1"/>
  <c r="K4" i="23" s="1"/>
  <c r="C4" i="23"/>
  <c r="C4" i="24"/>
  <c r="H4" i="24"/>
  <c r="G4" i="24" s="1"/>
  <c r="F4" i="24" s="1"/>
  <c r="E4" i="24" s="1"/>
  <c r="L2" i="25"/>
  <c r="L2" i="23"/>
  <c r="L2" i="19"/>
  <c r="L2" i="2"/>
  <c r="L1" i="27"/>
  <c r="D4" i="27" s="1"/>
  <c r="L1" i="25"/>
  <c r="B4" i="25" s="1"/>
  <c r="N4" i="25" s="1"/>
  <c r="M4" i="25" s="1"/>
  <c r="L4" i="25" s="1"/>
  <c r="K4" i="25" s="1"/>
  <c r="L2" i="22"/>
  <c r="L1" i="22"/>
  <c r="B4" i="22" s="1"/>
  <c r="B4" i="2"/>
  <c r="Q4" i="2" s="1"/>
  <c r="L1" i="10"/>
  <c r="L1" i="26"/>
  <c r="E4" i="26" s="1"/>
  <c r="L2" i="27"/>
  <c r="L1" i="19"/>
  <c r="B4" i="19" s="1"/>
  <c r="Q4" i="23"/>
  <c r="Q4" i="24"/>
  <c r="D1" i="22" l="1"/>
  <c r="D1" i="25"/>
  <c r="E1" i="26"/>
  <c r="D1" i="19"/>
  <c r="E1" i="13"/>
  <c r="D1" i="24"/>
  <c r="E1" i="10"/>
  <c r="D1" i="2"/>
  <c r="D1" i="23"/>
  <c r="Q4" i="25"/>
  <c r="H4" i="25"/>
  <c r="G4" i="25" s="1"/>
  <c r="F4" i="25" s="1"/>
  <c r="E4" i="25" s="1"/>
  <c r="C4" i="25"/>
  <c r="I4" i="23"/>
  <c r="O4" i="23"/>
  <c r="I4" i="24"/>
  <c r="O4" i="24"/>
  <c r="H4" i="19"/>
  <c r="G4" i="19" s="1"/>
  <c r="F4" i="19" s="1"/>
  <c r="E4" i="19" s="1"/>
  <c r="N4" i="19"/>
  <c r="M4" i="19" s="1"/>
  <c r="L4" i="19" s="1"/>
  <c r="K4" i="19" s="1"/>
  <c r="Q4" i="19"/>
  <c r="C4" i="19"/>
  <c r="N4" i="22"/>
  <c r="M4" i="22" s="1"/>
  <c r="L4" i="22" s="1"/>
  <c r="K4" i="22" s="1"/>
  <c r="C4" i="22"/>
  <c r="I4" i="22" s="1"/>
  <c r="H4" i="22"/>
  <c r="G4" i="22" s="1"/>
  <c r="F4" i="22" s="1"/>
  <c r="E4" i="22" s="1"/>
  <c r="N4" i="2"/>
  <c r="C4" i="2"/>
  <c r="R4" i="2" s="1"/>
  <c r="H4" i="2"/>
  <c r="E4" i="27"/>
  <c r="F4" i="27" s="1"/>
  <c r="D4" i="26"/>
  <c r="C4" i="26" s="1"/>
  <c r="Q4" i="22"/>
  <c r="D5" i="27"/>
  <c r="C4" i="27"/>
  <c r="F4" i="26"/>
  <c r="E5" i="26"/>
  <c r="D4" i="24"/>
  <c r="R4" i="24"/>
  <c r="D4" i="23"/>
  <c r="R4" i="23"/>
  <c r="E5" i="27" l="1"/>
  <c r="D5" i="26"/>
  <c r="I4" i="25"/>
  <c r="O4" i="25"/>
  <c r="I4" i="19"/>
  <c r="O4" i="19"/>
  <c r="G4" i="2"/>
  <c r="M4" i="2"/>
  <c r="I4" i="2"/>
  <c r="R4" i="25"/>
  <c r="D4" i="25"/>
  <c r="S4" i="25" s="1"/>
  <c r="D4" i="19"/>
  <c r="F5" i="26"/>
  <c r="G4" i="26"/>
  <c r="B4" i="26"/>
  <c r="B5" i="26" s="1"/>
  <c r="C5" i="26"/>
  <c r="F5" i="27"/>
  <c r="G4" i="27"/>
  <c r="B4" i="27"/>
  <c r="B5" i="27" s="1"/>
  <c r="C5" i="27"/>
  <c r="S4" i="24"/>
  <c r="P4" i="24"/>
  <c r="J4" i="24"/>
  <c r="S4" i="23"/>
  <c r="P4" i="23"/>
  <c r="J4" i="23"/>
  <c r="J4" i="19" l="1"/>
  <c r="F4" i="2"/>
  <c r="L4" i="2"/>
  <c r="P4" i="19"/>
  <c r="J4" i="25"/>
  <c r="P4" i="25"/>
  <c r="S4" i="19"/>
  <c r="R4" i="19"/>
  <c r="O4" i="22"/>
  <c r="D4" i="22"/>
  <c r="R4" i="22"/>
  <c r="H4" i="27"/>
  <c r="G5" i="27"/>
  <c r="H4" i="26"/>
  <c r="G5" i="26"/>
  <c r="N17" i="16"/>
  <c r="A3" i="15"/>
  <c r="A4" i="15"/>
  <c r="C2" i="8" s="1"/>
  <c r="U9" i="16"/>
  <c r="N14" i="16"/>
  <c r="N7" i="16"/>
  <c r="U3" i="16"/>
  <c r="U13" i="16"/>
  <c r="U10" i="16"/>
  <c r="U6" i="16"/>
  <c r="N5" i="16"/>
  <c r="N10" i="16"/>
  <c r="N15" i="16"/>
  <c r="N13" i="16"/>
  <c r="N6" i="16"/>
  <c r="U5" i="16"/>
  <c r="U15" i="16"/>
  <c r="N11" i="16"/>
  <c r="N3" i="16"/>
  <c r="U4" i="16"/>
  <c r="U14" i="16"/>
  <c r="N4" i="16"/>
  <c r="N9" i="16"/>
  <c r="U11" i="16"/>
  <c r="AA3" i="16"/>
  <c r="E4" i="2" l="1"/>
  <c r="K4" i="2"/>
  <c r="S4" i="22"/>
  <c r="P4" i="22"/>
  <c r="J4" i="22"/>
  <c r="I4" i="27"/>
  <c r="I5" i="27" s="1"/>
  <c r="H5" i="27"/>
  <c r="H5" i="26"/>
  <c r="I4" i="26"/>
  <c r="I5" i="26" s="1"/>
  <c r="I12" i="13" l="1"/>
  <c r="H12" i="13"/>
  <c r="G12" i="13"/>
  <c r="F12" i="13"/>
  <c r="E12" i="13"/>
  <c r="D12" i="13"/>
  <c r="C12" i="13"/>
  <c r="B12" i="13"/>
  <c r="C1" i="13"/>
  <c r="I29" i="10"/>
  <c r="H29" i="10"/>
  <c r="G29" i="10"/>
  <c r="F29" i="10"/>
  <c r="E29" i="10"/>
  <c r="D29" i="10"/>
  <c r="C29" i="10"/>
  <c r="B29" i="10"/>
  <c r="I15" i="10"/>
  <c r="H15" i="10"/>
  <c r="G15" i="10"/>
  <c r="F15" i="10"/>
  <c r="E15" i="10"/>
  <c r="D15" i="10"/>
  <c r="C15" i="10"/>
  <c r="B15" i="10"/>
  <c r="C22" i="2"/>
  <c r="D22" i="2"/>
  <c r="E22" i="2"/>
  <c r="F22" i="2"/>
  <c r="G22" i="2"/>
  <c r="J22" i="2"/>
  <c r="K22" i="2"/>
  <c r="N22" i="2"/>
  <c r="O22" i="2"/>
  <c r="P22" i="2"/>
  <c r="F4" i="13" l="1"/>
  <c r="E5" i="13"/>
  <c r="F32" i="10"/>
  <c r="F33" i="10" s="1"/>
  <c r="F35" i="10" s="1"/>
  <c r="E32" i="10"/>
  <c r="E33" i="10" s="1"/>
  <c r="E35" i="10" s="1"/>
  <c r="G32" i="10"/>
  <c r="G33" i="10" s="1"/>
  <c r="G35" i="10" s="1"/>
  <c r="H32" i="10"/>
  <c r="H33" i="10" s="1"/>
  <c r="H35" i="10" s="1"/>
  <c r="I32" i="10"/>
  <c r="I33" i="10" s="1"/>
  <c r="I35" i="10" s="1"/>
  <c r="E4" i="10"/>
  <c r="E5" i="10" s="1"/>
  <c r="D4" i="13"/>
  <c r="D5" i="13" s="1"/>
  <c r="A5" i="15"/>
  <c r="A13" i="8" s="1"/>
  <c r="A9" i="15"/>
  <c r="A8" i="8" s="1"/>
  <c r="A13" i="15"/>
  <c r="A17" i="8" s="1"/>
  <c r="A17" i="15"/>
  <c r="A21" i="15"/>
  <c r="A26" i="8" s="1"/>
  <c r="A25" i="15"/>
  <c r="A30" i="8" s="1"/>
  <c r="A29" i="15"/>
  <c r="A34" i="8" s="1"/>
  <c r="A33" i="15"/>
  <c r="A38" i="8" s="1"/>
  <c r="A37" i="15"/>
  <c r="A43" i="8" s="1"/>
  <c r="A41" i="15"/>
  <c r="A47" i="8" s="1"/>
  <c r="A45" i="15"/>
  <c r="A52" i="8" s="1"/>
  <c r="A49" i="15"/>
  <c r="B10" i="8" s="1"/>
  <c r="A53" i="15"/>
  <c r="B15" i="8" s="1"/>
  <c r="A57" i="15"/>
  <c r="B19" i="8" s="1"/>
  <c r="A61" i="15"/>
  <c r="B27" i="8" s="1"/>
  <c r="A65" i="15"/>
  <c r="B31" i="8" s="1"/>
  <c r="A69" i="15"/>
  <c r="B37" i="8" s="1"/>
  <c r="A73" i="15"/>
  <c r="B42" i="8" s="1"/>
  <c r="A77" i="15"/>
  <c r="B46" i="8" s="1"/>
  <c r="A81" i="15"/>
  <c r="B50" i="8" s="1"/>
  <c r="A85" i="15"/>
  <c r="A89" i="15"/>
  <c r="A16" i="9" s="1"/>
  <c r="A93" i="15"/>
  <c r="A97" i="15"/>
  <c r="A101" i="15"/>
  <c r="A105" i="15"/>
  <c r="A109" i="15"/>
  <c r="A113" i="15"/>
  <c r="A117" i="15"/>
  <c r="A10" i="13" s="1"/>
  <c r="A121" i="15"/>
  <c r="A15" i="13" s="1"/>
  <c r="A125" i="15"/>
  <c r="A3" i="23" s="1"/>
  <c r="A129" i="15"/>
  <c r="Q3" i="2" s="1"/>
  <c r="A133" i="15"/>
  <c r="A9" i="2" s="1"/>
  <c r="A137" i="15"/>
  <c r="A13" i="2" s="1"/>
  <c r="A141" i="15"/>
  <c r="A17" i="2" s="1"/>
  <c r="A145" i="15"/>
  <c r="A3" i="25" s="1"/>
  <c r="A149" i="15"/>
  <c r="A9" i="19" s="1"/>
  <c r="A153" i="15"/>
  <c r="A13" i="19" s="1"/>
  <c r="A157" i="15"/>
  <c r="A8" i="23" s="1"/>
  <c r="A161" i="15"/>
  <c r="A12" i="23" s="1"/>
  <c r="A91" i="15"/>
  <c r="H1" i="27" s="1"/>
  <c r="A107" i="15"/>
  <c r="A119" i="15"/>
  <c r="A12" i="13" s="1"/>
  <c r="A127" i="15"/>
  <c r="A139" i="15"/>
  <c r="A15" i="2" s="1"/>
  <c r="A147" i="15"/>
  <c r="A7" i="19" s="1"/>
  <c r="A159" i="15"/>
  <c r="A10" i="23" s="1"/>
  <c r="A12" i="15"/>
  <c r="A28" i="15"/>
  <c r="A33" i="8" s="1"/>
  <c r="A40" i="15"/>
  <c r="A46" i="8" s="1"/>
  <c r="A44" i="15"/>
  <c r="A50" i="8" s="1"/>
  <c r="A52" i="15"/>
  <c r="B14" i="8" s="1"/>
  <c r="A64" i="15"/>
  <c r="B30" i="8" s="1"/>
  <c r="A76" i="15"/>
  <c r="B45" i="8" s="1"/>
  <c r="A84" i="15"/>
  <c r="A6" i="9" s="1"/>
  <c r="A6" i="15"/>
  <c r="A21" i="8" s="1"/>
  <c r="A10" i="15"/>
  <c r="A14" i="15"/>
  <c r="A18" i="8" s="1"/>
  <c r="A18" i="15"/>
  <c r="A23" i="8" s="1"/>
  <c r="A22" i="15"/>
  <c r="A26" i="15"/>
  <c r="A31" i="8" s="1"/>
  <c r="A30" i="15"/>
  <c r="A35" i="8" s="1"/>
  <c r="A34" i="15"/>
  <c r="A39" i="8" s="1"/>
  <c r="A38" i="15"/>
  <c r="A44" i="8" s="1"/>
  <c r="A42" i="15"/>
  <c r="A48" i="8" s="1"/>
  <c r="A46" i="15"/>
  <c r="A53" i="8" s="1"/>
  <c r="A50" i="15"/>
  <c r="B11" i="8" s="1"/>
  <c r="A54" i="15"/>
  <c r="B16" i="8" s="1"/>
  <c r="A58" i="15"/>
  <c r="B20" i="8" s="1"/>
  <c r="A62" i="15"/>
  <c r="B28" i="8" s="1"/>
  <c r="A66" i="15"/>
  <c r="B32" i="8" s="1"/>
  <c r="A70" i="15"/>
  <c r="B38" i="8" s="1"/>
  <c r="A74" i="15"/>
  <c r="B43" i="8" s="1"/>
  <c r="A78" i="15"/>
  <c r="B47" i="8" s="1"/>
  <c r="A82" i="15"/>
  <c r="B52" i="8" s="1"/>
  <c r="A86" i="15"/>
  <c r="J1" i="27" s="1"/>
  <c r="A90" i="15"/>
  <c r="A94" i="15"/>
  <c r="A98" i="15"/>
  <c r="A102" i="15"/>
  <c r="A106" i="15"/>
  <c r="A110" i="15"/>
  <c r="A114" i="15"/>
  <c r="A1" i="13" s="1"/>
  <c r="A118" i="15"/>
  <c r="A11" i="13" s="1"/>
  <c r="A122" i="15"/>
  <c r="H1" i="13" s="1"/>
  <c r="A126" i="15"/>
  <c r="B3" i="2" s="1"/>
  <c r="A130" i="15"/>
  <c r="A6" i="2" s="1"/>
  <c r="A134" i="15"/>
  <c r="A10" i="2" s="1"/>
  <c r="A138" i="15"/>
  <c r="A14" i="2" s="1"/>
  <c r="A142" i="15"/>
  <c r="A18" i="2" s="1"/>
  <c r="A146" i="15"/>
  <c r="A6" i="19" s="1"/>
  <c r="A150" i="15"/>
  <c r="A10" i="19" s="1"/>
  <c r="A154" i="15"/>
  <c r="A14" i="19" s="1"/>
  <c r="A158" i="15"/>
  <c r="A9" i="23" s="1"/>
  <c r="A162" i="15"/>
  <c r="A13" i="23" s="1"/>
  <c r="A7" i="15"/>
  <c r="A41" i="8" s="1"/>
  <c r="A11" i="15"/>
  <c r="A9" i="9" s="1"/>
  <c r="A15" i="15"/>
  <c r="A19" i="8" s="1"/>
  <c r="A19" i="15"/>
  <c r="A24" i="8" s="1"/>
  <c r="A23" i="15"/>
  <c r="A28" i="8" s="1"/>
  <c r="A27" i="15"/>
  <c r="A32" i="8" s="1"/>
  <c r="A31" i="15"/>
  <c r="A35" i="15"/>
  <c r="A40" i="8" s="1"/>
  <c r="A39" i="15"/>
  <c r="A45" i="8" s="1"/>
  <c r="A43" i="15"/>
  <c r="A49" i="8" s="1"/>
  <c r="A47" i="15"/>
  <c r="B8" i="8" s="1"/>
  <c r="A51" i="15"/>
  <c r="B12" i="8" s="1"/>
  <c r="A55" i="15"/>
  <c r="B17" i="8" s="1"/>
  <c r="A59" i="15"/>
  <c r="B22" i="8" s="1"/>
  <c r="A63" i="15"/>
  <c r="B29" i="8" s="1"/>
  <c r="A67" i="15"/>
  <c r="B34" i="8" s="1"/>
  <c r="A71" i="15"/>
  <c r="B39" i="8" s="1"/>
  <c r="A75" i="15"/>
  <c r="B44" i="8" s="1"/>
  <c r="A79" i="15"/>
  <c r="B48" i="8" s="1"/>
  <c r="A83" i="15"/>
  <c r="B53" i="8" s="1"/>
  <c r="A87" i="15"/>
  <c r="J2" i="27" s="1"/>
  <c r="A95" i="15"/>
  <c r="A99" i="15"/>
  <c r="A103" i="15"/>
  <c r="A111" i="15"/>
  <c r="A115" i="15"/>
  <c r="A8" i="13" s="1"/>
  <c r="A123" i="15"/>
  <c r="I1" i="13" s="1"/>
  <c r="A131" i="15"/>
  <c r="A7" i="2" s="1"/>
  <c r="A135" i="15"/>
  <c r="A11" i="2" s="1"/>
  <c r="A143" i="15"/>
  <c r="A19" i="2" s="1"/>
  <c r="A151" i="15"/>
  <c r="A11" i="19" s="1"/>
  <c r="A155" i="15"/>
  <c r="A6" i="23" s="1"/>
  <c r="A163" i="15"/>
  <c r="A14" i="23" s="1"/>
  <c r="A8" i="15"/>
  <c r="A51" i="8" s="1"/>
  <c r="A16" i="15"/>
  <c r="A20" i="8" s="1"/>
  <c r="A20" i="15"/>
  <c r="A25" i="8" s="1"/>
  <c r="A24" i="15"/>
  <c r="A29" i="8" s="1"/>
  <c r="A32" i="15"/>
  <c r="A37" i="8" s="1"/>
  <c r="A36" i="15"/>
  <c r="A42" i="8" s="1"/>
  <c r="A48" i="15"/>
  <c r="B9" i="8" s="1"/>
  <c r="A56" i="15"/>
  <c r="B18" i="8" s="1"/>
  <c r="A60" i="15"/>
  <c r="B24" i="8" s="1"/>
  <c r="A68" i="15"/>
  <c r="B36" i="8" s="1"/>
  <c r="A72" i="15"/>
  <c r="B40" i="8" s="1"/>
  <c r="A80" i="15"/>
  <c r="B49" i="8" s="1"/>
  <c r="A88" i="15"/>
  <c r="A15" i="9" s="1"/>
  <c r="A104" i="15"/>
  <c r="A120" i="15"/>
  <c r="A13" i="13" s="1"/>
  <c r="A136" i="15"/>
  <c r="A12" i="2" s="1"/>
  <c r="A152" i="15"/>
  <c r="A12" i="19" s="1"/>
  <c r="A92" i="15"/>
  <c r="H1" i="26" s="1"/>
  <c r="A108" i="15"/>
  <c r="A124" i="15"/>
  <c r="A140" i="15"/>
  <c r="A16" i="2" s="1"/>
  <c r="A156" i="15"/>
  <c r="A7" i="23" s="1"/>
  <c r="A96" i="15"/>
  <c r="A112" i="15"/>
  <c r="A128" i="15"/>
  <c r="A144" i="15"/>
  <c r="A20" i="2" s="1"/>
  <c r="A160" i="15"/>
  <c r="A11" i="23" s="1"/>
  <c r="A100" i="15"/>
  <c r="A116" i="15"/>
  <c r="A9" i="13" s="1"/>
  <c r="A132" i="15"/>
  <c r="A8" i="2" s="1"/>
  <c r="A148" i="15"/>
  <c r="A8" i="19" s="1"/>
  <c r="A164" i="15"/>
  <c r="D4" i="10"/>
  <c r="G4" i="13" l="1"/>
  <c r="F5" i="13"/>
  <c r="A11" i="26"/>
  <c r="A11" i="27"/>
  <c r="E3" i="26"/>
  <c r="E3" i="27"/>
  <c r="B3" i="26"/>
  <c r="B3" i="27"/>
  <c r="A13" i="26"/>
  <c r="A13" i="27"/>
  <c r="D2" i="26"/>
  <c r="D2" i="27"/>
  <c r="J3" i="26"/>
  <c r="J3" i="27"/>
  <c r="A8" i="26"/>
  <c r="A8" i="27"/>
  <c r="A6" i="26"/>
  <c r="A6" i="27"/>
  <c r="A33" i="26"/>
  <c r="A33" i="27"/>
  <c r="A14" i="26"/>
  <c r="A14" i="27"/>
  <c r="A9" i="26"/>
  <c r="A9" i="27"/>
  <c r="A34" i="26"/>
  <c r="A34" i="27"/>
  <c r="A1" i="26"/>
  <c r="A1" i="27"/>
  <c r="A15" i="26"/>
  <c r="A15" i="27"/>
  <c r="A10" i="26"/>
  <c r="A10" i="27"/>
  <c r="A35" i="26"/>
  <c r="A35" i="27"/>
  <c r="A4" i="26"/>
  <c r="A4" i="27"/>
  <c r="A32" i="26"/>
  <c r="A32" i="27"/>
  <c r="A29" i="26"/>
  <c r="A29" i="27"/>
  <c r="A5" i="26"/>
  <c r="A5" i="27"/>
  <c r="A30" i="26"/>
  <c r="A30" i="27"/>
  <c r="D1" i="26"/>
  <c r="D1" i="27"/>
  <c r="A12" i="26"/>
  <c r="A12" i="27"/>
  <c r="G1" i="26"/>
  <c r="G1" i="27"/>
  <c r="H2" i="25"/>
  <c r="J2" i="26"/>
  <c r="H1" i="25"/>
  <c r="J1" i="26"/>
  <c r="C4" i="10"/>
  <c r="D5" i="10"/>
  <c r="F4" i="10"/>
  <c r="F1" i="25"/>
  <c r="F1" i="19"/>
  <c r="C2" i="25"/>
  <c r="C2" i="19"/>
  <c r="C1" i="25"/>
  <c r="C1" i="19"/>
  <c r="A16" i="23"/>
  <c r="A22" i="25"/>
  <c r="A16" i="19"/>
  <c r="A22" i="24"/>
  <c r="A22" i="2"/>
  <c r="A22" i="22"/>
  <c r="G1" i="2"/>
  <c r="G1" i="22"/>
  <c r="G1" i="19"/>
  <c r="G1" i="24"/>
  <c r="G1" i="23"/>
  <c r="G1" i="25"/>
  <c r="K3" i="24"/>
  <c r="K3" i="25"/>
  <c r="B3" i="24"/>
  <c r="B3" i="25"/>
  <c r="A1" i="24"/>
  <c r="A1" i="25"/>
  <c r="E3" i="24"/>
  <c r="E3" i="25"/>
  <c r="Q3" i="24"/>
  <c r="Q3" i="25"/>
  <c r="C1" i="23"/>
  <c r="C1" i="24"/>
  <c r="F1" i="23"/>
  <c r="F1" i="24"/>
  <c r="H2" i="19"/>
  <c r="H2" i="24"/>
  <c r="H1" i="19"/>
  <c r="H1" i="24"/>
  <c r="C2" i="23"/>
  <c r="C2" i="24"/>
  <c r="A3" i="22"/>
  <c r="A3" i="24"/>
  <c r="B3" i="22"/>
  <c r="B3" i="23"/>
  <c r="K3" i="22"/>
  <c r="K3" i="23"/>
  <c r="A1" i="22"/>
  <c r="A1" i="23"/>
  <c r="H2" i="22"/>
  <c r="H2" i="23"/>
  <c r="H1" i="22"/>
  <c r="H1" i="23"/>
  <c r="E3" i="22"/>
  <c r="E3" i="23"/>
  <c r="Q3" i="22"/>
  <c r="Q3" i="23"/>
  <c r="F1" i="22"/>
  <c r="F1" i="2"/>
  <c r="C2" i="22"/>
  <c r="C2" i="2"/>
  <c r="C1" i="22"/>
  <c r="C1" i="2"/>
  <c r="H2" i="2"/>
  <c r="H1" i="2"/>
  <c r="A1" i="2"/>
  <c r="A1" i="19"/>
  <c r="E3" i="2"/>
  <c r="E3" i="19"/>
  <c r="Q3" i="19"/>
  <c r="B3" i="19"/>
  <c r="K3" i="2"/>
  <c r="K3" i="19"/>
  <c r="A3" i="2"/>
  <c r="A3" i="19"/>
  <c r="C4" i="13"/>
  <c r="C5" i="13" s="1"/>
  <c r="G1" i="13"/>
  <c r="D2" i="13"/>
  <c r="D1" i="13"/>
  <c r="D12" i="9"/>
  <c r="C12" i="9"/>
  <c r="A8" i="10"/>
  <c r="A15" i="10"/>
  <c r="A10" i="10"/>
  <c r="A35" i="10"/>
  <c r="A32" i="10"/>
  <c r="A29" i="10"/>
  <c r="A13" i="10"/>
  <c r="A30" i="10"/>
  <c r="A12" i="10"/>
  <c r="A11" i="10"/>
  <c r="A33" i="10"/>
  <c r="A14" i="10"/>
  <c r="A9" i="10"/>
  <c r="A34" i="10"/>
  <c r="A1" i="10"/>
  <c r="J3" i="10"/>
  <c r="J3" i="13"/>
  <c r="E3" i="10"/>
  <c r="E3" i="13"/>
  <c r="B3" i="10"/>
  <c r="B3" i="13"/>
  <c r="A6" i="10"/>
  <c r="A6" i="13"/>
  <c r="A5" i="10"/>
  <c r="A5" i="13"/>
  <c r="A4" i="10"/>
  <c r="A4" i="13"/>
  <c r="A14" i="9"/>
  <c r="J2" i="10"/>
  <c r="A13" i="9"/>
  <c r="J1" i="10"/>
  <c r="B12" i="9"/>
  <c r="H1" i="10"/>
  <c r="A12" i="9"/>
  <c r="G1" i="10"/>
  <c r="A10" i="9"/>
  <c r="D2" i="10"/>
  <c r="A8" i="9"/>
  <c r="D1" i="10"/>
  <c r="A15" i="8"/>
  <c r="A16" i="8"/>
  <c r="A14" i="8"/>
  <c r="C1" i="8"/>
  <c r="A22" i="8"/>
  <c r="A36" i="8"/>
  <c r="A27" i="8"/>
  <c r="H4" i="13" l="1"/>
  <c r="G5" i="13"/>
  <c r="G4" i="10"/>
  <c r="F5" i="10"/>
  <c r="B4" i="10"/>
  <c r="B5" i="10" s="1"/>
  <c r="C5" i="10"/>
  <c r="B4" i="13"/>
  <c r="B5" i="13" s="1"/>
  <c r="O4" i="2"/>
  <c r="D4" i="2"/>
  <c r="I4" i="13" l="1"/>
  <c r="I5" i="13" s="1"/>
  <c r="H5" i="13"/>
  <c r="J4" i="2"/>
  <c r="S4" i="2"/>
  <c r="H4" i="10"/>
  <c r="G5" i="10"/>
  <c r="P4" i="2"/>
  <c r="I4" i="10" l="1"/>
  <c r="I5" i="10" s="1"/>
  <c r="H5" i="10"/>
</calcChain>
</file>

<file path=xl/sharedStrings.xml><?xml version="1.0" encoding="utf-8"?>
<sst xmlns="http://schemas.openxmlformats.org/spreadsheetml/2006/main" count="3380" uniqueCount="1386">
  <si>
    <t>Total</t>
  </si>
  <si>
    <t>Other</t>
  </si>
  <si>
    <t>Program Management</t>
  </si>
  <si>
    <t>RSSH</t>
  </si>
  <si>
    <t>Programs to reduce human rights-related barriers to HIV services</t>
  </si>
  <si>
    <t>Other Prevention Programs</t>
  </si>
  <si>
    <t>Condoms</t>
  </si>
  <si>
    <t>Male Circumcision</t>
  </si>
  <si>
    <t xml:space="preserve">Prevention programs for other key and vulnerable populations </t>
  </si>
  <si>
    <t>Programs for TGs</t>
  </si>
  <si>
    <t>Programs for people who inject drugs (PWID) and their partners</t>
  </si>
  <si>
    <t>Programs for sex workers and their clients</t>
  </si>
  <si>
    <t xml:space="preserve">Programs for MSM </t>
  </si>
  <si>
    <t>PMTCT</t>
  </si>
  <si>
    <t>TB/HIV</t>
  </si>
  <si>
    <t>Treatment, care and support - ART</t>
  </si>
  <si>
    <t>Funding Gap</t>
  </si>
  <si>
    <t>Domestic</t>
  </si>
  <si>
    <t>Funding Need</t>
  </si>
  <si>
    <t>Module</t>
  </si>
  <si>
    <t>Fiscal Year in which implementation period ends</t>
  </si>
  <si>
    <t>Currency:</t>
  </si>
  <si>
    <t>Fiscal Year in which implementation period starts</t>
  </si>
  <si>
    <t>HIV/AIDS</t>
  </si>
  <si>
    <t>Country:</t>
  </si>
  <si>
    <t xml:space="preserve">Detailed Financial Gap </t>
  </si>
  <si>
    <t>NSP cost categories</t>
  </si>
  <si>
    <t>Key Population Programs</t>
  </si>
  <si>
    <t>MDR-TB: Treatment</t>
  </si>
  <si>
    <t>MDR-TB: Case Detection and Diagnosis</t>
  </si>
  <si>
    <t>TB Care and Prevention: Treatment</t>
  </si>
  <si>
    <t>TB Care and Prevention: Case Detection and Diagnosis</t>
  </si>
  <si>
    <t>TB</t>
  </si>
  <si>
    <t>Specific prevention intervention: Seasonal malaria chemoprophylaxis (SMC)</t>
  </si>
  <si>
    <t>Specific prevention intervention: Intermittent preventive treatment in pregnancy (IPTp)</t>
  </si>
  <si>
    <t>Case management - Treatment</t>
  </si>
  <si>
    <t>Case management - Diagnosis</t>
  </si>
  <si>
    <t>Vector Control: IRS</t>
  </si>
  <si>
    <t>Vector Control: LLIN</t>
  </si>
  <si>
    <t>Malaria</t>
  </si>
  <si>
    <t>Funding landscape table</t>
  </si>
  <si>
    <t>General Guidance</t>
  </si>
  <si>
    <t>A. All applicants are required to complete:</t>
  </si>
  <si>
    <t>Cover Sheet</t>
  </si>
  <si>
    <t>Country</t>
  </si>
  <si>
    <t>Select name of applicant country from drop-down menu</t>
  </si>
  <si>
    <t>Fiscal Cycle</t>
  </si>
  <si>
    <t>Select the country's fiscal cycle from drop-down menu</t>
  </si>
  <si>
    <t>Currency</t>
  </si>
  <si>
    <t>Select currency (either US Dollar or Euro) in which data is provided. Currency used should be the same as the one used for the funding request to the Global Fund</t>
  </si>
  <si>
    <t>For each component, select the fiscal year corresponding to the start of implementation period of the funding request</t>
  </si>
  <si>
    <t>For each component, select the fiscal year corresponding to the end of implementation period of the funding request</t>
  </si>
  <si>
    <t>Current funding request pertains to a program</t>
  </si>
  <si>
    <t>Detailed Financial Gap based 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</si>
  <si>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</si>
  <si>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Financial Gap Overview for Disease Programs</t>
  </si>
  <si>
    <t>Header: Exchange Rate</t>
  </si>
  <si>
    <t>Enter annual exchange rate used to convert local currency to reporting currency (local currency units per US Dollar/Euro)</t>
  </si>
  <si>
    <t>SECTION A: Total Funding needs for the National Strategic Plan</t>
  </si>
  <si>
    <t>LINE A: Total Funding needs for the National Strategic Plan</t>
  </si>
  <si>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</si>
  <si>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</si>
  <si>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t>Section B: Previous, Current and Anticipated Domestic Resources</t>
  </si>
  <si>
    <t xml:space="preserve">Domestic source B1: Loans </t>
  </si>
  <si>
    <t xml:space="preserve">Domestic source B2: Debt relief </t>
  </si>
  <si>
    <t>Domestic source B3: Government funding resources</t>
  </si>
  <si>
    <t>Domestic source B4: Social Health Insurance</t>
  </si>
  <si>
    <t>Domestic source B5: Private sector contributions (national)</t>
  </si>
  <si>
    <t>LINE B: Total DOMESTIC resources</t>
  </si>
  <si>
    <t>Each cell automatically calculates the total annual amounts of domestic resources (Lines B1-B5).</t>
  </si>
  <si>
    <t>Section C: Previous, Current and Anticipated External Resources (non-Global Fund)</t>
  </si>
  <si>
    <t>LINE C: Total EXTERNAL (non-Global Fund)</t>
  </si>
  <si>
    <t xml:space="preserve">Section D: Previous, Current and Anticipated External Resources (Global Fund)  </t>
  </si>
  <si>
    <t>LINE D: Total EXTERNAL (Global Fund)</t>
  </si>
  <si>
    <t xml:space="preserve">LINE E: Total Anticipated Resources </t>
  </si>
  <si>
    <t>Line E calculates automatically the total annual amounts of planned resources for the national strategic plan (Line B+C+D) for the implementation years of the funding request.</t>
  </si>
  <si>
    <t>LINE F: Total Anticipated Funding Gap</t>
  </si>
  <si>
    <t xml:space="preserve">Line F automatically calculates the total annual funding gap by deducting annual anticipated resources (Line E) from annual funding need (Line A) for the implementation years of the funding request. </t>
  </si>
  <si>
    <t>LINE G: Total Funding Request</t>
  </si>
  <si>
    <t>Enter annual funding requested from the Global Fund, the total of which should be within the country allocation communicated to the country.</t>
  </si>
  <si>
    <t xml:space="preserve">LINE H: Total Remaining Funding Gap </t>
  </si>
  <si>
    <t xml:space="preserve">Line H automatically calculates the total remaining funding gap by deducting the annual Global Fund request (Line G) from the anticipated funding gap (Line F) for the implementation years of the funding request. </t>
  </si>
  <si>
    <t>Overall Health Sector: Government Health Spending</t>
  </si>
  <si>
    <t>Header: Level of Government</t>
  </si>
  <si>
    <t>Domestic source I1: Loans</t>
  </si>
  <si>
    <t>Domestic source I2: Debt Relief</t>
  </si>
  <si>
    <t>Domestic source I3: Government Funding Resources</t>
  </si>
  <si>
    <t>Domestic source I4: Social Health Insurance</t>
  </si>
  <si>
    <t>LINE I: Total Government Health Spending</t>
  </si>
  <si>
    <t>Each cell automatically calculates the total annual amounts of annual government health spending</t>
  </si>
  <si>
    <t>LINE J: Share of Health in Government Expenditure (in %)</t>
  </si>
  <si>
    <t>Enter the annual share of health in government expenditure</t>
  </si>
  <si>
    <t>Detailed financial gap analysis based on Global Fund modules</t>
  </si>
  <si>
    <t>Detailed financial gap analysis based on NSP cost categories</t>
  </si>
  <si>
    <t>Please read the Instructions sheet carefully before completing this form</t>
  </si>
  <si>
    <t>Select country</t>
  </si>
  <si>
    <t>Select fiscal cycle</t>
  </si>
  <si>
    <t>Select currency</t>
  </si>
  <si>
    <t>Component</t>
  </si>
  <si>
    <t>Select year</t>
  </si>
  <si>
    <t>Current funding request pertains to a program:</t>
  </si>
  <si>
    <t>Select</t>
  </si>
  <si>
    <t>Select category</t>
  </si>
  <si>
    <t>Financial Gap Overview Table</t>
  </si>
  <si>
    <t>Current and previous</t>
  </si>
  <si>
    <t>Estimated</t>
  </si>
  <si>
    <t>Data Source / Comments</t>
  </si>
  <si>
    <t>Fiscal Year</t>
  </si>
  <si>
    <t>Fiscal Year (Specified)</t>
  </si>
  <si>
    <t>Exchange Rate (Local currency units per USD or EUR)</t>
  </si>
  <si>
    <t>LINE A: Total Funding needs for the National Strategic Plan (provide annual amounts)</t>
  </si>
  <si>
    <t>Domestic source B1: Loans</t>
  </si>
  <si>
    <t>Domestic source B2: Debt relief</t>
  </si>
  <si>
    <t>Domestic source B3: Government revenues</t>
  </si>
  <si>
    <t>Domestic source B4: Social health insurance</t>
  </si>
  <si>
    <t>LINE B: Total previous, current and anticipated DOMESTIC resources</t>
  </si>
  <si>
    <t>Select External Source</t>
  </si>
  <si>
    <t>LINE D: Total previous, current and anticipated Global Fund resources from existing grants (excluding amounts included in the funding request)</t>
  </si>
  <si>
    <t xml:space="preserve">LINE E: Total anticipated resources (annual amounts) </t>
  </si>
  <si>
    <t>LINE F: Annual anticipated funding gap (Line A-E)</t>
  </si>
  <si>
    <t>LINE G: Funding request within the country allocation</t>
  </si>
  <si>
    <t>LINE H: Total Remaining Funding Gap (annual amounts) (Line F-G)</t>
  </si>
  <si>
    <t>Health Sector: Government Health Spending</t>
  </si>
  <si>
    <t>Health Sector</t>
  </si>
  <si>
    <t>Health sector</t>
  </si>
  <si>
    <t>The data on government health spending pertains to:</t>
  </si>
  <si>
    <t>Select Level</t>
  </si>
  <si>
    <t xml:space="preserve">Domestic source I1: Loans </t>
  </si>
  <si>
    <t>LINE I: Total Government Health Sector Spending</t>
  </si>
  <si>
    <t>Language</t>
  </si>
  <si>
    <t>English</t>
  </si>
  <si>
    <t>French</t>
  </si>
  <si>
    <t>Spanish</t>
  </si>
  <si>
    <t>Russian</t>
  </si>
  <si>
    <t>C. Data Sources: Indicate source(s) of data along with comments on basis of estimates (if relevant) in the corresponding cell of the last column. The relevant source documents for data and should be submitted along with the funding request.</t>
  </si>
  <si>
    <t>LINES B, C and D: Previous, current and anticipated resources to meet the funding needs of the National Strategic Plan</t>
  </si>
  <si>
    <t>LINE C: Total previous, current and anticipated EXTERNAL Resources (non-Global Fund)</t>
  </si>
  <si>
    <t>Sélectionner le pays</t>
  </si>
  <si>
    <t>Seleccione país</t>
  </si>
  <si>
    <t>Выберите страну</t>
  </si>
  <si>
    <t>Австралия</t>
  </si>
  <si>
    <t>Австрия</t>
  </si>
  <si>
    <t>Азербайджан</t>
  </si>
  <si>
    <t>Аландские острова</t>
  </si>
  <si>
    <t>Албания</t>
  </si>
  <si>
    <t>Алжир</t>
  </si>
  <si>
    <t>Американское Самоа</t>
  </si>
  <si>
    <t>Ангилья</t>
  </si>
  <si>
    <t>Ангола</t>
  </si>
  <si>
    <t>Андорра</t>
  </si>
  <si>
    <t>Антигуа и Барбуда</t>
  </si>
  <si>
    <t>Аргентина</t>
  </si>
  <si>
    <t>Армения</t>
  </si>
  <si>
    <t>Аруба</t>
  </si>
  <si>
    <t>Афганистан</t>
  </si>
  <si>
    <t>Багамы</t>
  </si>
  <si>
    <t>Бангладеш</t>
  </si>
  <si>
    <t>Барбадос</t>
  </si>
  <si>
    <t>Бахрейн</t>
  </si>
  <si>
    <t>Белиз</t>
  </si>
  <si>
    <t>Белоруссия</t>
  </si>
  <si>
    <t>Бельгия</t>
  </si>
  <si>
    <t>Бенин</t>
  </si>
  <si>
    <t>Бермуды</t>
  </si>
  <si>
    <t>Болгария</t>
  </si>
  <si>
    <t>Боливия</t>
  </si>
  <si>
    <t>Бонэйр, Синт-Эстатиус и Саба</t>
  </si>
  <si>
    <t>Босния и Герцеговина</t>
  </si>
  <si>
    <t>Ботсвана</t>
  </si>
  <si>
    <t>Бразилия</t>
  </si>
  <si>
    <t>Британские Виргинские острова</t>
  </si>
  <si>
    <t>Бруней</t>
  </si>
  <si>
    <t>Буркина-Фасо</t>
  </si>
  <si>
    <t>Бурунди</t>
  </si>
  <si>
    <t>Бутан</t>
  </si>
  <si>
    <t>Вануату</t>
  </si>
  <si>
    <t>Ватикан</t>
  </si>
  <si>
    <t>Великобритания</t>
  </si>
  <si>
    <t>Венгрия</t>
  </si>
  <si>
    <t>Венесуэла</t>
  </si>
  <si>
    <t>Виргинские Острова (США)</t>
  </si>
  <si>
    <t>Восточный Тимор</t>
  </si>
  <si>
    <t>Вьетнам</t>
  </si>
  <si>
    <t>Габон</t>
  </si>
  <si>
    <t>Гайана</t>
  </si>
  <si>
    <t>Гаити</t>
  </si>
  <si>
    <t>Гамбия</t>
  </si>
  <si>
    <t>Гана</t>
  </si>
  <si>
    <t>Гваделупа</t>
  </si>
  <si>
    <t>Гватемала</t>
  </si>
  <si>
    <t>Гвиана</t>
  </si>
  <si>
    <t>Гвинея</t>
  </si>
  <si>
    <t>Гвинея-Бисау</t>
  </si>
  <si>
    <t>Германия</t>
  </si>
  <si>
    <t>Гернси</t>
  </si>
  <si>
    <t>Гибралтар</t>
  </si>
  <si>
    <t>Гондурас</t>
  </si>
  <si>
    <t>Гонконг</t>
  </si>
  <si>
    <t>Гренада</t>
  </si>
  <si>
    <t>Гренландия</t>
  </si>
  <si>
    <t>Греция</t>
  </si>
  <si>
    <t>Грузия</t>
  </si>
  <si>
    <t>Гуам</t>
  </si>
  <si>
    <t>Дания</t>
  </si>
  <si>
    <t>Джерси</t>
  </si>
  <si>
    <t>Джибути</t>
  </si>
  <si>
    <t>Доминика</t>
  </si>
  <si>
    <t>Доминиканская Республика</t>
  </si>
  <si>
    <t>Египет</t>
  </si>
  <si>
    <t>Замбия</t>
  </si>
  <si>
    <t>Занзибар</t>
  </si>
  <si>
    <t>Западная Сахара</t>
  </si>
  <si>
    <t>Зимбабве</t>
  </si>
  <si>
    <t>Йемен</t>
  </si>
  <si>
    <t>Израиль</t>
  </si>
  <si>
    <t>Индия</t>
  </si>
  <si>
    <t>Индонезия</t>
  </si>
  <si>
    <t>Иордания</t>
  </si>
  <si>
    <t>Ирак</t>
  </si>
  <si>
    <t>Иран</t>
  </si>
  <si>
    <t>Ирландия</t>
  </si>
  <si>
    <t>Исландия</t>
  </si>
  <si>
    <t>Испания</t>
  </si>
  <si>
    <t>Италия</t>
  </si>
  <si>
    <t>Кабо-Верде</t>
  </si>
  <si>
    <t>Казахстан</t>
  </si>
  <si>
    <t>Камбоджа</t>
  </si>
  <si>
    <t>Камерун</t>
  </si>
  <si>
    <t>Канада</t>
  </si>
  <si>
    <t>Катар</t>
  </si>
  <si>
    <t>Кения</t>
  </si>
  <si>
    <t>Кипр</t>
  </si>
  <si>
    <t>Киргизия</t>
  </si>
  <si>
    <t>Кирибати</t>
  </si>
  <si>
    <t>Китай</t>
  </si>
  <si>
    <t>Колумбия</t>
  </si>
  <si>
    <t>Коморы</t>
  </si>
  <si>
    <t>Конго</t>
  </si>
  <si>
    <t>Конго (Демократическая Республика)</t>
  </si>
  <si>
    <t>Корея</t>
  </si>
  <si>
    <t>Корея (Народно-Демократическая Республика)</t>
  </si>
  <si>
    <t xml:space="preserve">Косово </t>
  </si>
  <si>
    <t>Коста-Рика</t>
  </si>
  <si>
    <t>Кот-д’Ивуар</t>
  </si>
  <si>
    <t>Куба</t>
  </si>
  <si>
    <t>Кувейт</t>
  </si>
  <si>
    <t>Кюрасао</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</si>
  <si>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</si>
  <si>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</si>
  <si>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</si>
  <si>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</si>
  <si>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</si>
  <si>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</si>
  <si>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</si>
  <si>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</si>
  <si>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</si>
  <si>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</si>
  <si>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</si>
  <si>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</si>
  <si>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Майотта</t>
  </si>
  <si>
    <t>Макао</t>
  </si>
  <si>
    <t>Македония</t>
  </si>
  <si>
    <t>Малави</t>
  </si>
  <si>
    <t>Малайзия</t>
  </si>
  <si>
    <t>Мали</t>
  </si>
  <si>
    <t>Мальдивы</t>
  </si>
  <si>
    <t>Мальта</t>
  </si>
  <si>
    <t>Марокко</t>
  </si>
  <si>
    <t>Мартиника</t>
  </si>
  <si>
    <t>Маршалловы Острова</t>
  </si>
  <si>
    <t>Мексика</t>
  </si>
  <si>
    <t>Микронезия</t>
  </si>
  <si>
    <t>Мозамбик</t>
  </si>
  <si>
    <t>Молдавия</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</si>
  <si>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</si>
  <si>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</si>
  <si>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</si>
  <si>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</si>
  <si>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</si>
  <si>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</si>
  <si>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</si>
  <si>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</si>
  <si>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</si>
  <si>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</si>
  <si>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</si>
  <si>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</si>
  <si>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</si>
  <si>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</si>
  <si>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</si>
  <si>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Объединенные Арабские Эмираты</t>
  </si>
  <si>
    <t>Оман</t>
  </si>
  <si>
    <t>Остров Мэн</t>
  </si>
  <si>
    <t>Остров Норфолк</t>
  </si>
  <si>
    <t>Острова Кайман</t>
  </si>
  <si>
    <t>Острова Кука</t>
  </si>
  <si>
    <t>Острова Питкэрн</t>
  </si>
  <si>
    <t>Острова Святой Елены, Вознесения и Тристан-да-Кунья</t>
  </si>
  <si>
    <t>Пакистан</t>
  </si>
  <si>
    <t>Палау</t>
  </si>
  <si>
    <t>Палестина (Государство)</t>
  </si>
  <si>
    <t>Панама</t>
  </si>
  <si>
    <t>Папуа - Новая Гвинея</t>
  </si>
  <si>
    <t>Парагвай</t>
  </si>
  <si>
    <t>Перу</t>
  </si>
  <si>
    <t>Польша</t>
  </si>
  <si>
    <t>Португалия</t>
  </si>
  <si>
    <t>Пуэрто-Рико</t>
  </si>
  <si>
    <t>Реюньон</t>
  </si>
  <si>
    <t>Россия</t>
  </si>
  <si>
    <t>Руанда</t>
  </si>
  <si>
    <t>Румыния</t>
  </si>
  <si>
    <t>Сальвадор</t>
  </si>
  <si>
    <t>Самоа</t>
  </si>
  <si>
    <t>Сан-Марино</t>
  </si>
  <si>
    <t>Сан-Томе и Принсипи</t>
  </si>
  <si>
    <t>Саудовская Аравия</t>
  </si>
  <si>
    <t>Свазиленд</t>
  </si>
  <si>
    <t>Северные Марианские Острова</t>
  </si>
  <si>
    <t>Сейшельские Острова</t>
  </si>
  <si>
    <t>Сенегал</t>
  </si>
  <si>
    <t>Сен-Пьер и Микелон</t>
  </si>
  <si>
    <t>Сент-Винсент и Гренадины</t>
  </si>
  <si>
    <t>Сент-Китс и Невис</t>
  </si>
  <si>
    <t>Сент-Люсия</t>
  </si>
  <si>
    <t>Сербия</t>
  </si>
  <si>
    <t>Сингапур</t>
  </si>
  <si>
    <t>Синт-Мартен</t>
  </si>
  <si>
    <t>Сирия</t>
  </si>
  <si>
    <t>Словакия</t>
  </si>
  <si>
    <t>Словения</t>
  </si>
  <si>
    <t>Соединённые Штаты Америки</t>
  </si>
  <si>
    <t>Соломоновы Острова</t>
  </si>
  <si>
    <t>Сомали</t>
  </si>
  <si>
    <t>Судан</t>
  </si>
  <si>
    <t>Суринам</t>
  </si>
  <si>
    <t>Сьерра-Леоне</t>
  </si>
  <si>
    <t>Таджикистан</t>
  </si>
  <si>
    <t>Тайвань</t>
  </si>
  <si>
    <t>Таиланд</t>
  </si>
  <si>
    <t>Танзания</t>
  </si>
  <si>
    <t>Тёркс и Кайкос</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</si>
  <si>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</si>
  <si>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</si>
  <si>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</si>
  <si>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</si>
  <si>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</si>
  <si>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</si>
  <si>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</si>
  <si>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</si>
  <si>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</si>
  <si>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</si>
  <si>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</si>
  <si>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</si>
  <si>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</si>
  <si>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Фареры</t>
  </si>
  <si>
    <t>Фиджи</t>
  </si>
  <si>
    <t>Филиппины</t>
  </si>
  <si>
    <t>Финляндия</t>
  </si>
  <si>
    <t>Фолклендские острова</t>
  </si>
  <si>
    <t>Франция</t>
  </si>
  <si>
    <t>Французская Полинезия</t>
  </si>
  <si>
    <t>Хорватия</t>
  </si>
  <si>
    <t>Центральноафриканская Республика</t>
  </si>
  <si>
    <t>Чад</t>
  </si>
  <si>
    <t>Черногория</t>
  </si>
  <si>
    <t>Чехия</t>
  </si>
  <si>
    <t>Чили</t>
  </si>
  <si>
    <t>Швейцария</t>
  </si>
  <si>
    <t>Швеция</t>
  </si>
  <si>
    <t>Шпицберген и Ян-Майен</t>
  </si>
  <si>
    <t>Шри-Ланка</t>
  </si>
  <si>
    <t>Эквадор</t>
  </si>
  <si>
    <t>Экваториальная Гвинея</t>
  </si>
  <si>
    <t>Эритрея</t>
  </si>
  <si>
    <t>Эстония</t>
  </si>
  <si>
    <t>Эфиопия</t>
  </si>
  <si>
    <t>Южно-Африканская Республика</t>
  </si>
  <si>
    <t>Южный Судан</t>
  </si>
  <si>
    <t>Ямайка</t>
  </si>
  <si>
    <t>Япония</t>
  </si>
  <si>
    <t>Afganistán</t>
  </si>
  <si>
    <t>Åland, Islas</t>
  </si>
  <si>
    <t>Albania</t>
  </si>
  <si>
    <t>Samoa Americana</t>
  </si>
  <si>
    <t>Andorra</t>
  </si>
  <si>
    <t>Angola</t>
  </si>
  <si>
    <t>Anguila</t>
  </si>
  <si>
    <t>Antigua y Barbuda</t>
  </si>
  <si>
    <t>Argentina</t>
  </si>
  <si>
    <t>Armenia</t>
  </si>
  <si>
    <t>Aruba</t>
  </si>
  <si>
    <t>Australia</t>
  </si>
  <si>
    <t>Austria</t>
  </si>
  <si>
    <t>Azerbaiyán</t>
  </si>
  <si>
    <t>Bahamas (las)</t>
  </si>
  <si>
    <t>Bahrein</t>
  </si>
  <si>
    <t>Bangladesh</t>
  </si>
  <si>
    <t>Barbados</t>
  </si>
  <si>
    <t>Belarús</t>
  </si>
  <si>
    <t>Bélgica</t>
  </si>
  <si>
    <t>Belice</t>
  </si>
  <si>
    <t>Benin</t>
  </si>
  <si>
    <t>Bermudas</t>
  </si>
  <si>
    <t>Bhután</t>
  </si>
  <si>
    <t>Bolivia (Estado Plurinacional)</t>
  </si>
  <si>
    <t>Bonaire, San Eustaquio y Saba</t>
  </si>
  <si>
    <t>Bosnia y Herzegovina</t>
  </si>
  <si>
    <t>Botswana</t>
  </si>
  <si>
    <t>Brasil</t>
  </si>
  <si>
    <t>Islas Vírgenes británicas</t>
  </si>
  <si>
    <t>Brunei Darussalam</t>
  </si>
  <si>
    <t>Bulgaria</t>
  </si>
  <si>
    <t>Burkina Faso</t>
  </si>
  <si>
    <t>Burundi</t>
  </si>
  <si>
    <t>Camboya</t>
  </si>
  <si>
    <t>Camerún</t>
  </si>
  <si>
    <t>Canadá</t>
  </si>
  <si>
    <t>Cabo Verde</t>
  </si>
  <si>
    <t>Islas Caimán</t>
  </si>
  <si>
    <t>República Centroafricana</t>
  </si>
  <si>
    <t>Chad</t>
  </si>
  <si>
    <t>Chile</t>
  </si>
  <si>
    <t>China</t>
  </si>
  <si>
    <t>Colombia</t>
  </si>
  <si>
    <t>Comoras</t>
  </si>
  <si>
    <t>Congo</t>
  </si>
  <si>
    <t>Congo (República Democrática)</t>
  </si>
  <si>
    <t>Islas Cook</t>
  </si>
  <si>
    <t>Costa Rica</t>
  </si>
  <si>
    <t>Côte d'Ivoire</t>
  </si>
  <si>
    <t>Croacia</t>
  </si>
  <si>
    <t>Cuba</t>
  </si>
  <si>
    <t>Curaçao</t>
  </si>
  <si>
    <t>Chipre</t>
  </si>
  <si>
    <t>República Checa</t>
  </si>
  <si>
    <t>Dinamarca</t>
  </si>
  <si>
    <t>Djibouti</t>
  </si>
  <si>
    <t>Dominica</t>
  </si>
  <si>
    <t>República Dominicana</t>
  </si>
  <si>
    <t>Ecuador</t>
  </si>
  <si>
    <t>Egipto</t>
  </si>
  <si>
    <t>El Salvador</t>
  </si>
  <si>
    <t>Guinea Ecuatorial</t>
  </si>
  <si>
    <t>Eritrea</t>
  </si>
  <si>
    <t>Estonia</t>
  </si>
  <si>
    <t>Etiopía</t>
  </si>
  <si>
    <t>Islas Feroe</t>
  </si>
  <si>
    <t>Islas Malvinas (Falkland)</t>
  </si>
  <si>
    <t>Fiji</t>
  </si>
  <si>
    <t>Finlandia</t>
  </si>
  <si>
    <t>Francia</t>
  </si>
  <si>
    <t>Guayana Francesa</t>
  </si>
  <si>
    <t>Polinesia Francesa</t>
  </si>
  <si>
    <t>Gabón</t>
  </si>
  <si>
    <t>Gambia</t>
  </si>
  <si>
    <t>Georgia</t>
  </si>
  <si>
    <t>Alemania</t>
  </si>
  <si>
    <t>Ghana</t>
  </si>
  <si>
    <t>Gibraltar</t>
  </si>
  <si>
    <t>Grecia</t>
  </si>
  <si>
    <t>Groenlandia</t>
  </si>
  <si>
    <t>Granada</t>
  </si>
  <si>
    <t>Guadeloupe</t>
  </si>
  <si>
    <t>Guam</t>
  </si>
  <si>
    <t>Guatemala</t>
  </si>
  <si>
    <t>Guernsey</t>
  </si>
  <si>
    <t>Guinea</t>
  </si>
  <si>
    <t>Guinea Bissau</t>
  </si>
  <si>
    <t>Guyana</t>
  </si>
  <si>
    <t>Haití</t>
  </si>
  <si>
    <t>Santa Sede</t>
  </si>
  <si>
    <t>Honduras</t>
  </si>
  <si>
    <t>Hong Kong</t>
  </si>
  <si>
    <t>Hungría</t>
  </si>
  <si>
    <t>Islandia</t>
  </si>
  <si>
    <t>India</t>
  </si>
  <si>
    <t>Indonesia</t>
  </si>
  <si>
    <t>Irán (República Islámica)</t>
  </si>
  <si>
    <t>Iraq</t>
  </si>
  <si>
    <t>Irlanda</t>
  </si>
  <si>
    <t>Isla de Man</t>
  </si>
  <si>
    <t>Israel</t>
  </si>
  <si>
    <t>Italia</t>
  </si>
  <si>
    <t>Jamaica</t>
  </si>
  <si>
    <t>Japón</t>
  </si>
  <si>
    <t>Jersey</t>
  </si>
  <si>
    <t>Jordania</t>
  </si>
  <si>
    <t>Kazajstán</t>
  </si>
  <si>
    <t>Kenya</t>
  </si>
  <si>
    <t>Kiribati</t>
  </si>
  <si>
    <t>Corea (República Popular Democrática)</t>
  </si>
  <si>
    <t>Corea (lRepública)</t>
  </si>
  <si>
    <t>Kosovo</t>
  </si>
  <si>
    <t>Kuwait</t>
  </si>
  <si>
    <t>Kirguistán</t>
  </si>
  <si>
    <t>Lao, (República Democrática Popular)</t>
  </si>
  <si>
    <t>Letonia</t>
  </si>
  <si>
    <t>Líbano</t>
  </si>
  <si>
    <t>Lesotho</t>
  </si>
  <si>
    <t>Liberia</t>
  </si>
  <si>
    <t>Libia</t>
  </si>
  <si>
    <t>Liechtenstein</t>
  </si>
  <si>
    <t>Lituania</t>
  </si>
  <si>
    <t>Luxemburgo</t>
  </si>
  <si>
    <t>Macao</t>
  </si>
  <si>
    <t>Macedonia (ex República Yugoslava)</t>
  </si>
  <si>
    <t>Madagascar</t>
  </si>
  <si>
    <t>Malawi</t>
  </si>
  <si>
    <t>Malasia</t>
  </si>
  <si>
    <t>Maldivas</t>
  </si>
  <si>
    <t>Malí</t>
  </si>
  <si>
    <t>Malta</t>
  </si>
  <si>
    <t>Islas Marshall</t>
  </si>
  <si>
    <t>Martinique</t>
  </si>
  <si>
    <t>Mauritania</t>
  </si>
  <si>
    <t>Mauricio</t>
  </si>
  <si>
    <t>Mayotte</t>
  </si>
  <si>
    <t>México</t>
  </si>
  <si>
    <t>Micronesia (Estados Federados)</t>
  </si>
  <si>
    <t>Moldova (lRepública)</t>
  </si>
  <si>
    <t>Mónaco</t>
  </si>
  <si>
    <t>Mongolia</t>
  </si>
  <si>
    <t>Montenegro</t>
  </si>
  <si>
    <t>Montserrat</t>
  </si>
  <si>
    <t>Marruecos</t>
  </si>
  <si>
    <t>Mozambique</t>
  </si>
  <si>
    <t>Myanmar</t>
  </si>
  <si>
    <t>Namibia</t>
  </si>
  <si>
    <t>Nauru</t>
  </si>
  <si>
    <t>Nepal</t>
  </si>
  <si>
    <t>Países Bajos</t>
  </si>
  <si>
    <t>Nueva Caledonia</t>
  </si>
  <si>
    <t>Nueva Zelandia</t>
  </si>
  <si>
    <t>Nicaragua</t>
  </si>
  <si>
    <t>Níger</t>
  </si>
  <si>
    <t>Nigeria</t>
  </si>
  <si>
    <t>Niue</t>
  </si>
  <si>
    <t>Isla Norfolk</t>
  </si>
  <si>
    <t>Islas Marianas del Norte</t>
  </si>
  <si>
    <t>Noruega</t>
  </si>
  <si>
    <t>Omán</t>
  </si>
  <si>
    <t>Pakistán</t>
  </si>
  <si>
    <t>Palau</t>
  </si>
  <si>
    <t>Palestina (Estado)</t>
  </si>
  <si>
    <t>Panamá</t>
  </si>
  <si>
    <t>Papua Nueva Guinea</t>
  </si>
  <si>
    <t>Paraguay</t>
  </si>
  <si>
    <t>Perú</t>
  </si>
  <si>
    <t>Filipinas</t>
  </si>
  <si>
    <t>Pitcairn</t>
  </si>
  <si>
    <t>Polonia</t>
  </si>
  <si>
    <t>Portugal</t>
  </si>
  <si>
    <t>Puerto Rico</t>
  </si>
  <si>
    <t>Qatar</t>
  </si>
  <si>
    <t>Reunión</t>
  </si>
  <si>
    <t>Rumania</t>
  </si>
  <si>
    <t>Rusia (Federación)</t>
  </si>
  <si>
    <t>Rwanda</t>
  </si>
  <si>
    <t>Santa Helena, Ascensión y Tristán de Acuña</t>
  </si>
  <si>
    <t>Saint Kitts y Nevis</t>
  </si>
  <si>
    <t>Santa Lucía</t>
  </si>
  <si>
    <t>San Pedro y Miquelón</t>
  </si>
  <si>
    <t>San Vicente y las Granadinas</t>
  </si>
  <si>
    <t>Samoa</t>
  </si>
  <si>
    <t>San Marino</t>
  </si>
  <si>
    <t>Santo Tomé y Príncipe</t>
  </si>
  <si>
    <t>Arabia Saudita</t>
  </si>
  <si>
    <t>Senegal</t>
  </si>
  <si>
    <t>Serbia</t>
  </si>
  <si>
    <t>Seychelles</t>
  </si>
  <si>
    <t>Sierra leona</t>
  </si>
  <si>
    <t>Singapur</t>
  </si>
  <si>
    <t>Sint Maarten (parte neerlandesa)</t>
  </si>
  <si>
    <t>Eslovaquia</t>
  </si>
  <si>
    <t>Eslovenia</t>
  </si>
  <si>
    <t>Islas Salomón</t>
  </si>
  <si>
    <t>Somalia</t>
  </si>
  <si>
    <t>Sudáfrica</t>
  </si>
  <si>
    <t>Sudán del Sur</t>
  </si>
  <si>
    <t>España</t>
  </si>
  <si>
    <t>Sri Lanka</t>
  </si>
  <si>
    <t>Sudán</t>
  </si>
  <si>
    <t>Suriname</t>
  </si>
  <si>
    <t>Svalbard y Jan Mayen</t>
  </si>
  <si>
    <t>Swazilandia</t>
  </si>
  <si>
    <t>Suecia</t>
  </si>
  <si>
    <t>Suiza</t>
  </si>
  <si>
    <t>Siria (República Árabe)</t>
  </si>
  <si>
    <t>Taiwán</t>
  </si>
  <si>
    <t>Tayikistán</t>
  </si>
  <si>
    <t>Tanzania (República Unida)</t>
  </si>
  <si>
    <t>Tailandia</t>
  </si>
  <si>
    <t>Timor-Leste</t>
  </si>
  <si>
    <t>Togo</t>
  </si>
  <si>
    <t>Tokelau</t>
  </si>
  <si>
    <t>Tonga</t>
  </si>
  <si>
    <t>Trinidad y Tabago</t>
  </si>
  <si>
    <t>Túnez</t>
  </si>
  <si>
    <t>Turquía</t>
  </si>
  <si>
    <t>Turkmenistán</t>
  </si>
  <si>
    <t>Islas Turcas y Caicos</t>
  </si>
  <si>
    <t>Tuvalu</t>
  </si>
  <si>
    <t>Uganda</t>
  </si>
  <si>
    <t>Ucrania</t>
  </si>
  <si>
    <t>Emiratos Árabes Unidos</t>
  </si>
  <si>
    <t>Reino Unido de Gran Bretaña e Irlanda del Norte</t>
  </si>
  <si>
    <t>Estados Unidos de América</t>
  </si>
  <si>
    <t>Islas Vírgenes (Estados Unidos)</t>
  </si>
  <si>
    <t>Uruguay</t>
  </si>
  <si>
    <t>Uzbekistán</t>
  </si>
  <si>
    <t>Vanuatu</t>
  </si>
  <si>
    <t>Venezuela</t>
  </si>
  <si>
    <t>Viet Nam</t>
  </si>
  <si>
    <t>Wallis y Futuna</t>
  </si>
  <si>
    <t>Sahara Occidental</t>
  </si>
  <si>
    <t>Yemen</t>
  </si>
  <si>
    <t>Zambia</t>
  </si>
  <si>
    <t>Zanzibar</t>
  </si>
  <si>
    <t>Zimbabwe</t>
  </si>
  <si>
    <t>Afghanistan</t>
  </si>
  <si>
    <t>Îles Åland</t>
  </si>
  <si>
    <t>Albanie</t>
  </si>
  <si>
    <t>Algérie</t>
  </si>
  <si>
    <t>Samoa américaines</t>
  </si>
  <si>
    <t>Andorre</t>
  </si>
  <si>
    <t>Anguilla</t>
  </si>
  <si>
    <t>Antigua-et-Barbuda</t>
  </si>
  <si>
    <t>Argentine</t>
  </si>
  <si>
    <t>Arménie</t>
  </si>
  <si>
    <t>Australie</t>
  </si>
  <si>
    <t>Autriche</t>
  </si>
  <si>
    <t>Azerbaïdjan</t>
  </si>
  <si>
    <t>Bahamas</t>
  </si>
  <si>
    <t>Bahreïn</t>
  </si>
  <si>
    <t>Barbade</t>
  </si>
  <si>
    <t>Biélorussie</t>
  </si>
  <si>
    <t>Belgique</t>
  </si>
  <si>
    <t>Belize</t>
  </si>
  <si>
    <t>Bénin</t>
  </si>
  <si>
    <t>Bermudes</t>
  </si>
  <si>
    <t>Bhoutan</t>
  </si>
  <si>
    <t>Bosnie-Herzégovine</t>
  </si>
  <si>
    <t>Brésil</t>
  </si>
  <si>
    <t>Îles Vierges britanniques</t>
  </si>
  <si>
    <t>Bulgarie</t>
  </si>
  <si>
    <t>Cambodge</t>
  </si>
  <si>
    <t>Cameroun</t>
  </si>
  <si>
    <t>Canada</t>
  </si>
  <si>
    <t>Cap-Vert</t>
  </si>
  <si>
    <t>République centrafricaine</t>
  </si>
  <si>
    <t>Tchad</t>
  </si>
  <si>
    <t>Chili</t>
  </si>
  <si>
    <t>Chine</t>
  </si>
  <si>
    <t>Colombie</t>
  </si>
  <si>
    <t>Comores</t>
  </si>
  <si>
    <t>Congo (République démocratique)</t>
  </si>
  <si>
    <t>Îles Cook</t>
  </si>
  <si>
    <t>Croatie</t>
  </si>
  <si>
    <t>Chypre</t>
  </si>
  <si>
    <t>République tchèque</t>
  </si>
  <si>
    <t>Danemark</t>
  </si>
  <si>
    <t>Dominique</t>
  </si>
  <si>
    <t>République dominicaine</t>
  </si>
  <si>
    <t>Équateur</t>
  </si>
  <si>
    <t>Égypte</t>
  </si>
  <si>
    <t>Salvador</t>
  </si>
  <si>
    <t>Guinée équatoriale</t>
  </si>
  <si>
    <t>Érythrée</t>
  </si>
  <si>
    <t>Estonie</t>
  </si>
  <si>
    <t>Éthiopie</t>
  </si>
  <si>
    <t>Îles Féroé</t>
  </si>
  <si>
    <t>Malouines (Falkland)</t>
  </si>
  <si>
    <t>Fidji</t>
  </si>
  <si>
    <t>Finlande</t>
  </si>
  <si>
    <t>France</t>
  </si>
  <si>
    <t>Polynésie française</t>
  </si>
  <si>
    <t>Gabon</t>
  </si>
  <si>
    <t>Gambie</t>
  </si>
  <si>
    <t>Géorgie</t>
  </si>
  <si>
    <t>Allemagne</t>
  </si>
  <si>
    <t>Grèce</t>
  </si>
  <si>
    <t>Groenland</t>
  </si>
  <si>
    <t>Grenade</t>
  </si>
  <si>
    <t>Guernesey</t>
  </si>
  <si>
    <t>Guinée</t>
  </si>
  <si>
    <t>Guinée-Bissau</t>
  </si>
  <si>
    <t>Haïti</t>
  </si>
  <si>
    <t>Hongrie</t>
  </si>
  <si>
    <t>Islande</t>
  </si>
  <si>
    <t>Inde</t>
  </si>
  <si>
    <t>Indonésie</t>
  </si>
  <si>
    <t>Iran</t>
  </si>
  <si>
    <t>Irak</t>
  </si>
  <si>
    <t>Irlande</t>
  </si>
  <si>
    <t>Île de Man</t>
  </si>
  <si>
    <t>Israël</t>
  </si>
  <si>
    <t>Italie</t>
  </si>
  <si>
    <t>Jamaïque</t>
  </si>
  <si>
    <t>Japon</t>
  </si>
  <si>
    <t>Jordanie</t>
  </si>
  <si>
    <t>Kazakhstan</t>
  </si>
  <si>
    <t>Corée du Nord</t>
  </si>
  <si>
    <t>Corée du Sud</t>
  </si>
  <si>
    <t>Koweït</t>
  </si>
  <si>
    <t>Kirghizistan</t>
  </si>
  <si>
    <t>Laos</t>
  </si>
  <si>
    <t>Lettonie</t>
  </si>
  <si>
    <t>Liban</t>
  </si>
  <si>
    <t>Libye</t>
  </si>
  <si>
    <t>Lituanie</t>
  </si>
  <si>
    <t>Luxembourg</t>
  </si>
  <si>
    <t>Malaisie</t>
  </si>
  <si>
    <t>Maldives</t>
  </si>
  <si>
    <t>Mali</t>
  </si>
  <si>
    <t>Malte</t>
  </si>
  <si>
    <t>Îles Marshall</t>
  </si>
  <si>
    <t>Mauritanie</t>
  </si>
  <si>
    <t>Maurice</t>
  </si>
  <si>
    <t>Mexique</t>
  </si>
  <si>
    <t>Micronésie</t>
  </si>
  <si>
    <t>Moldavie</t>
  </si>
  <si>
    <t>Monaco</t>
  </si>
  <si>
    <t>Mongolie</t>
  </si>
  <si>
    <t>Monténégro</t>
  </si>
  <si>
    <t>Maroc</t>
  </si>
  <si>
    <t>Birmanie</t>
  </si>
  <si>
    <t>Namibie</t>
  </si>
  <si>
    <t>Népal</t>
  </si>
  <si>
    <t>Pays-Bas</t>
  </si>
  <si>
    <t>Nouvelle-Calédonie</t>
  </si>
  <si>
    <t>Nouvelle-Zélande</t>
  </si>
  <si>
    <t>Niger</t>
  </si>
  <si>
    <t>Île Norfolk</t>
  </si>
  <si>
    <t>Îles Mariannes du Nord</t>
  </si>
  <si>
    <t>Norvège</t>
  </si>
  <si>
    <t>Oman</t>
  </si>
  <si>
    <t>Pakistan</t>
  </si>
  <si>
    <t>Palaos</t>
  </si>
  <si>
    <t>Palestine</t>
  </si>
  <si>
    <t>Panama</t>
  </si>
  <si>
    <t>Papouasie-Nouvelle-Guinée</t>
  </si>
  <si>
    <t>Pérou</t>
  </si>
  <si>
    <t>Philippines</t>
  </si>
  <si>
    <t>Îles Pitcairn</t>
  </si>
  <si>
    <t>Pologne</t>
  </si>
  <si>
    <t>Porto Rico</t>
  </si>
  <si>
    <t>Réunion</t>
  </si>
  <si>
    <t>Roumanie</t>
  </si>
  <si>
    <t>Russie</t>
  </si>
  <si>
    <t>Sainte-Hélène, Ascension et Tristan da Cunha</t>
  </si>
  <si>
    <t>Saint-Christophe-et-Niévès</t>
  </si>
  <si>
    <t>Sainte-Lucie</t>
  </si>
  <si>
    <t>Saint-Pierre-et-Miquelon</t>
  </si>
  <si>
    <t>Saint-Marin</t>
  </si>
  <si>
    <t>Sao Tomé-et-Principe</t>
  </si>
  <si>
    <t>Arabie saoudite</t>
  </si>
  <si>
    <t>Sénégal</t>
  </si>
  <si>
    <t>Serbie</t>
  </si>
  <si>
    <t>Sierra Leone</t>
  </si>
  <si>
    <t>Singapour</t>
  </si>
  <si>
    <t>Sint Maarten</t>
  </si>
  <si>
    <t>Slovaquie</t>
  </si>
  <si>
    <t>Slovénie</t>
  </si>
  <si>
    <t>Salomon</t>
  </si>
  <si>
    <t>Somalie</t>
  </si>
  <si>
    <t>Afrique du Sud</t>
  </si>
  <si>
    <t>Soudan du Sud</t>
  </si>
  <si>
    <t>Espagne</t>
  </si>
  <si>
    <t>Soudan</t>
  </si>
  <si>
    <t>Swaziland</t>
  </si>
  <si>
    <t>Suède</t>
  </si>
  <si>
    <t>Suisse</t>
  </si>
  <si>
    <t>Syrie</t>
  </si>
  <si>
    <t>Taïwan</t>
  </si>
  <si>
    <t>Tadjikistan</t>
  </si>
  <si>
    <t>Thaïlande</t>
  </si>
  <si>
    <t>Timor oriental</t>
  </si>
  <si>
    <t>Trinité-et-Tobago</t>
  </si>
  <si>
    <t>Tunisie</t>
  </si>
  <si>
    <t>Turquie</t>
  </si>
  <si>
    <t>Turkménistan</t>
  </si>
  <si>
    <t>Îles Turques-et-Caïques</t>
  </si>
  <si>
    <t>Ouganda</t>
  </si>
  <si>
    <t>Ukraine</t>
  </si>
  <si>
    <t>Émirats arabes unis</t>
  </si>
  <si>
    <t>Royaume-Uni</t>
  </si>
  <si>
    <t>États-Unis</t>
  </si>
  <si>
    <t>Îles Vierges des États-Unis</t>
  </si>
  <si>
    <t>Ouzbékistan</t>
  </si>
  <si>
    <t>Viêt Nam</t>
  </si>
  <si>
    <t>Wallis-et-Futuna</t>
  </si>
  <si>
    <t>Sahara occidental</t>
  </si>
  <si>
    <t>Yémen</t>
  </si>
  <si>
    <t>Zambie</t>
  </si>
  <si>
    <t>Aland Islands</t>
  </si>
  <si>
    <t>United Arab Emirates</t>
  </si>
  <si>
    <t>American Samoa</t>
  </si>
  <si>
    <t>Antigua and Barbuda</t>
  </si>
  <si>
    <t>Azerbaijan</t>
  </si>
  <si>
    <t>Belgium</t>
  </si>
  <si>
    <t>Bonaire, Sint Eustatius and Saba</t>
  </si>
  <si>
    <t>Bonaire, Saint-Eustache et Saba</t>
  </si>
  <si>
    <t>Bahrain</t>
  </si>
  <si>
    <t>Bosnia and Herzegovina</t>
  </si>
  <si>
    <t>Belarus</t>
  </si>
  <si>
    <t>Bermuda</t>
  </si>
  <si>
    <t>Bolivia (Plurinational State)</t>
  </si>
  <si>
    <t>Bolivie (Etat Plurinational)</t>
  </si>
  <si>
    <t>Brazil</t>
  </si>
  <si>
    <t>Brunéi Darussalam</t>
  </si>
  <si>
    <t>Bhutan</t>
  </si>
  <si>
    <t>Central African Republic</t>
  </si>
  <si>
    <t>Switzerland</t>
  </si>
  <si>
    <t>Cameroon</t>
  </si>
  <si>
    <t>Congo (Democratic Republic)</t>
  </si>
  <si>
    <t>Cook Islands</t>
  </si>
  <si>
    <t>Comoros</t>
  </si>
  <si>
    <t>Cape Verde</t>
  </si>
  <si>
    <t>Curacao</t>
  </si>
  <si>
    <t>Cayman Islands</t>
  </si>
  <si>
    <t>Îles Caïmans</t>
  </si>
  <si>
    <t>Cyprus</t>
  </si>
  <si>
    <t>Czechia</t>
  </si>
  <si>
    <t>Germany</t>
  </si>
  <si>
    <t>Denmark</t>
  </si>
  <si>
    <t>Dominican Republic</t>
  </si>
  <si>
    <t>Algeria</t>
  </si>
  <si>
    <t>Egypt</t>
  </si>
  <si>
    <t>Western Sahara</t>
  </si>
  <si>
    <t>Spain</t>
  </si>
  <si>
    <t>Ethiopia</t>
  </si>
  <si>
    <t>Finland</t>
  </si>
  <si>
    <t>Falkland Islands (Malvinas)</t>
  </si>
  <si>
    <t>Faeroe Islands</t>
  </si>
  <si>
    <t>Micronesia (Federated States)</t>
  </si>
  <si>
    <t>United Kingdom</t>
  </si>
  <si>
    <t>Guinea-Bissau</t>
  </si>
  <si>
    <t>Equatorial Guinea</t>
  </si>
  <si>
    <t>Greece</t>
  </si>
  <si>
    <t>Grenada</t>
  </si>
  <si>
    <t>Greenland</t>
  </si>
  <si>
    <t>French Guiana</t>
  </si>
  <si>
    <t>Guyane</t>
  </si>
  <si>
    <t>Croatia</t>
  </si>
  <si>
    <t>Haiti</t>
  </si>
  <si>
    <t>Hungary</t>
  </si>
  <si>
    <t>Isle of Man</t>
  </si>
  <si>
    <t>Ireland</t>
  </si>
  <si>
    <t>Iran (Islamic Republic)</t>
  </si>
  <si>
    <t>Iceland</t>
  </si>
  <si>
    <t>Italy</t>
  </si>
  <si>
    <t>Jordan</t>
  </si>
  <si>
    <t>Japan</t>
  </si>
  <si>
    <t>Kyrgyzstan</t>
  </si>
  <si>
    <t>Cambodia</t>
  </si>
  <si>
    <t>Saint Kitts and Nevis</t>
  </si>
  <si>
    <t>Korea (Republic)</t>
  </si>
  <si>
    <t>Lao (Peoples Democratic Republic)</t>
  </si>
  <si>
    <t>Lebanon</t>
  </si>
  <si>
    <t>Libya</t>
  </si>
  <si>
    <t>Saint Lucia</t>
  </si>
  <si>
    <t>Lithuania</t>
  </si>
  <si>
    <t>Latvia</t>
  </si>
  <si>
    <t>Morocco</t>
  </si>
  <si>
    <t>Moldova</t>
  </si>
  <si>
    <t>Mexico</t>
  </si>
  <si>
    <t>Marshall Islands</t>
  </si>
  <si>
    <t>Macedonia (Former Yugoslav Republic)</t>
  </si>
  <si>
    <t>Macédoine (Ex-République Yougoslave)</t>
  </si>
  <si>
    <t>Northern Mariana Islands</t>
  </si>
  <si>
    <t>Mauritius</t>
  </si>
  <si>
    <t>Malaysia</t>
  </si>
  <si>
    <t>New Caledonia</t>
  </si>
  <si>
    <t>Norfolk Island</t>
  </si>
  <si>
    <t>Netherlands</t>
  </si>
  <si>
    <t>Norway</t>
  </si>
  <si>
    <t>New Zealand</t>
  </si>
  <si>
    <t>Peru</t>
  </si>
  <si>
    <t>Papua New Guinea</t>
  </si>
  <si>
    <t>Poland</t>
  </si>
  <si>
    <t>Korea (Democratic Peoples Republic)</t>
  </si>
  <si>
    <t>French Polynesia</t>
  </si>
  <si>
    <t>Romania</t>
  </si>
  <si>
    <t>Russian Federation</t>
  </si>
  <si>
    <t>Saudi Arabia</t>
  </si>
  <si>
    <t>Sudan</t>
  </si>
  <si>
    <t>Singapore</t>
  </si>
  <si>
    <t>Saint Helena</t>
  </si>
  <si>
    <t>Svalbard and Jan Mayen Islands</t>
  </si>
  <si>
    <t>Svalbard et ile Jan Mayen</t>
  </si>
  <si>
    <t>Solomon Islands</t>
  </si>
  <si>
    <t>Saint Pierre and Miquelon</t>
  </si>
  <si>
    <t>South Sudan</t>
  </si>
  <si>
    <t>Sao Tome and Principe</t>
  </si>
  <si>
    <t>Slovakia</t>
  </si>
  <si>
    <t>Slovenia</t>
  </si>
  <si>
    <t>Sweden</t>
  </si>
  <si>
    <t>Sint Maarten (Dutch part)</t>
  </si>
  <si>
    <t>Syrian Arab Republic</t>
  </si>
  <si>
    <t>Turks and Caicos Islands</t>
  </si>
  <si>
    <t>Thailand</t>
  </si>
  <si>
    <t>Tajikistan</t>
  </si>
  <si>
    <t>Turkmenistan</t>
  </si>
  <si>
    <t>Trinidad and Tobago</t>
  </si>
  <si>
    <t>Tunisia</t>
  </si>
  <si>
    <t>Turkey</t>
  </si>
  <si>
    <t>Taiwan</t>
  </si>
  <si>
    <t>Tanzania (United Republic)</t>
  </si>
  <si>
    <t>Tanzanie (République Unie)</t>
  </si>
  <si>
    <t>United States</t>
  </si>
  <si>
    <t>Uzbekistan</t>
  </si>
  <si>
    <t>Holy See</t>
  </si>
  <si>
    <t>Saint-Siège (Vatican)</t>
  </si>
  <si>
    <t>Saint Vincent and Grenadines</t>
  </si>
  <si>
    <t>Saint-Vincent-et-les Grenadines</t>
  </si>
  <si>
    <t>British Virgin Islands</t>
  </si>
  <si>
    <t>United States Virgin Islands</t>
  </si>
  <si>
    <t>Wallis and Futuna Islands</t>
  </si>
  <si>
    <t>South Africa</t>
  </si>
  <si>
    <t>January - December</t>
  </si>
  <si>
    <t>April - March</t>
  </si>
  <si>
    <t>July - June</t>
  </si>
  <si>
    <t>October - September</t>
  </si>
  <si>
    <t>Janvier - Décembre</t>
  </si>
  <si>
    <t>Avril - Mars</t>
  </si>
  <si>
    <t>Juillet - Juin</t>
  </si>
  <si>
    <t>Octobre - Septembre</t>
  </si>
  <si>
    <t>Enero - Diciembre</t>
  </si>
  <si>
    <t>Abril - Marzo</t>
  </si>
  <si>
    <t>Julio - Junio</t>
  </si>
  <si>
    <t>Octubre - Septiembre</t>
  </si>
  <si>
    <t>январь - декабрь</t>
  </si>
  <si>
    <t>апрель - март</t>
  </si>
  <si>
    <t>июль - июнь</t>
  </si>
  <si>
    <t>октябрь - сентябрь</t>
  </si>
  <si>
    <t>Select disease</t>
  </si>
  <si>
    <t>Sélectionner l’exercice financier</t>
  </si>
  <si>
    <t xml:space="preserve">Выберите финансовый год </t>
  </si>
  <si>
    <t>Seleccione el año fiscal</t>
  </si>
  <si>
    <t xml:space="preserve">Malaria Consortium </t>
  </si>
  <si>
    <t>African Development Bank (AFD)</t>
  </si>
  <si>
    <t>Asian Development Bank (ADB)</t>
  </si>
  <si>
    <t xml:space="preserve">Bill and Melinda Gates Foundation </t>
  </si>
  <si>
    <t>Clinton Foundation</t>
  </si>
  <si>
    <t>Economic Community Of West African States (ECOWAS)</t>
  </si>
  <si>
    <t>European Union/European Commsion</t>
  </si>
  <si>
    <t>Food and Agriculture Organization (FAO)</t>
  </si>
  <si>
    <t>International Committee of the Red Cross (ICRC)</t>
  </si>
  <si>
    <t>International Labor Organization (ILO)</t>
  </si>
  <si>
    <t>International Organization for Migration (IOM)</t>
  </si>
  <si>
    <t>Korea</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</si>
  <si>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</si>
  <si>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</si>
  <si>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</si>
  <si>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</si>
  <si>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</si>
  <si>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</si>
  <si>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</si>
  <si>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</si>
  <si>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</si>
  <si>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</si>
  <si>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World Food Programme (WFP)</t>
  </si>
  <si>
    <t>World Health Organization (WHO)</t>
  </si>
  <si>
    <t>World Bank (WB)</t>
  </si>
  <si>
    <t xml:space="preserve">Unspecified - not disagregated by sources </t>
  </si>
  <si>
    <t>Global Fund Modules</t>
  </si>
  <si>
    <t>NSP Categories</t>
  </si>
  <si>
    <t>Central Government</t>
  </si>
  <si>
    <t>Central and Subnational Government</t>
  </si>
  <si>
    <t>USD</t>
  </si>
  <si>
    <t>EUR</t>
  </si>
  <si>
    <t>Sélectionner la devise</t>
  </si>
  <si>
    <t>Seleccione moneda</t>
  </si>
  <si>
    <t>Выберите валюту</t>
  </si>
  <si>
    <t>долл. США</t>
  </si>
  <si>
    <t>евро</t>
  </si>
  <si>
    <t>Yes</t>
  </si>
  <si>
    <t>No</t>
  </si>
  <si>
    <t>Detailed Financial Gap</t>
  </si>
  <si>
    <t>Non-Global Fund External</t>
  </si>
  <si>
    <t>Enter annual RSSH investments by government that are specifically committed to access the 'co-financing incentive' of the 2017-19 allocation and/or the 'co-financing incentive' of the 2020-22 allocation that has been agreed with the Global Fund Secretariat during Country Dialogue</t>
  </si>
  <si>
    <t>(1) The 'Financial Gap Overview' worksheet for all disease components requesting Global Fund support. The worksheet can be updated at a later stage if different components access funding in different windows or if certain commitments are not yet finalized. Budgeted amounts from domestic resources for the year of submission and actual expenditures of previous years should be entered for these component(s).</t>
  </si>
  <si>
    <t>(2) The 'Government Health Spending' worksheet, including specific government commitments for strengthening health systems that will allow access to the Global Fund’s co-financing incentive.</t>
  </si>
  <si>
    <t>B. The Detailed Financial Gap worksheet provides an outlook of available funding gaps in key programs areas. It should be completed by all High Impact countries (as per Global Fund classification), and Upper-middle Income countries, for those disease component(s) accessing funding in the current submission. Other applicants are also encouraged to provide this information. Applicants can opt to either use Global Fund modules or their own National Strategy Plan (NSP) cost categories / strategic areas as the basis for assessing gaps.</t>
  </si>
  <si>
    <t>For each component, select 'Yes' or “No” if funding is requested from the Global Fund through the current submission.</t>
  </si>
  <si>
    <t>Enter the annual amounts raised by the government through loans from external sources or private creditors which are earmarked for the national strategic plan in: (a) implementation years of the funding request, and (b) previous three years.</t>
  </si>
  <si>
    <t>Enter the annual amounts raised by the government through debt relief proceeds which are earmarked for the national strategic plan in: (a) implementation years of the funding request, and (b) previous three years.</t>
  </si>
  <si>
    <t>Enter the annual amounts provided from government revenues for implementing the national strategic plan in: (a) implementation years of the funding request, and (b) previous three years.</t>
  </si>
  <si>
    <t>Enter the annual amounts provided from social health insurance mechanisms for implementing the national strategic plan in: (a) implementation years of the funding request, and (b) previous three years.</t>
  </si>
  <si>
    <t>Enter the annual amounts raised from private sector in the country for implementing the national strategic plan in: (a) implementation years of the funding request, and (b) previous three years.</t>
  </si>
  <si>
    <t>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t>
  </si>
  <si>
    <t>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t>
  </si>
  <si>
    <t>Using the drop-down menu indicate whether the reported data on government health spending pertains only to central government entities or if it also includes health spending by sub-national governments.</t>
  </si>
  <si>
    <t>LINE K: Total Government Commitments for Resilient and Sustainable Systems for Health (RSSH) to Access Co-Financing Incentive</t>
  </si>
  <si>
    <t>Enter the annual amounts raised by the government through loans from external sources or private creditors for health spending in: (a) implementation years of the funding request, and (b) previous four years.</t>
  </si>
  <si>
    <t>Enter the annual amounts raised by the government through debt relief proceeds for health spending in: (a) implementation years of the funding request, and (b) previous three years.</t>
  </si>
  <si>
    <t>Enter the annual amounts provided from government revenues for health spending in: (a) implementation years of the funding request, and (b) previous three years.</t>
  </si>
  <si>
    <t>Enter the annual amounts provided from social health insurance for health spending in: (a) implementation years of the funding request, and (b) previous three years.</t>
  </si>
  <si>
    <t>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t>
  </si>
  <si>
    <t>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t>
  </si>
  <si>
    <t>LINE K: Total Government Commitments for resilient and sustainable systems for health (RSSH)</t>
  </si>
  <si>
    <t>Tableau du paysage de financement</t>
  </si>
  <si>
    <t>Fiche de présentation</t>
  </si>
  <si>
    <t>Aperçu des déficits de financement relatifs aux programmes de lutte contre les maladies</t>
  </si>
  <si>
    <t>Secteur de la santé en général : Dépenses publiques de santé</t>
  </si>
  <si>
    <t>Détail des déficits de financement</t>
  </si>
  <si>
    <t>Orientations générales</t>
  </si>
  <si>
    <t>Pays</t>
  </si>
  <si>
    <t>Cycle financier</t>
  </si>
  <si>
    <t>Devise</t>
  </si>
  <si>
    <t>Exercice financier de début de la période de mise en œuvre</t>
  </si>
  <si>
    <t>Exercice financier de fin de la période de mise en œuvre</t>
  </si>
  <si>
    <t>La demande de financement en cours concerne un programme.</t>
  </si>
  <si>
    <t>Détail du déficit de financement fondé sur :</t>
  </si>
  <si>
    <t>Titre : Taux de change</t>
  </si>
  <si>
    <t>SECTION A : Montant total des besoins de financement du plan stratégique national</t>
  </si>
  <si>
    <t>LIGNE A : Montant total des besoins de financement du plan stratégique national</t>
  </si>
  <si>
    <t>SECTIONS B, C et D : Ressources antérieures, actuelles et prévisionnelles requises pour répondre aux besoins de financement du plan stratégique national</t>
  </si>
  <si>
    <t>Section B : Ressources nationales antérieures, actuelles et prévisionnelles</t>
  </si>
  <si>
    <t xml:space="preserve">Source nationale B1 : Prêts </t>
  </si>
  <si>
    <t xml:space="preserve">Source nationale B2 : Allégement de la dette </t>
  </si>
  <si>
    <t>Source nationale B3 : Ressources publiques de financement</t>
  </si>
  <si>
    <t>Source nationale B4 : Sécurité sociale</t>
  </si>
  <si>
    <t>Source nationale B5 : Contributions du secteur privé (national)</t>
  </si>
  <si>
    <t>LIGNE B : Montant total des ressources NATIONALES</t>
  </si>
  <si>
    <t>Section C : Ressources externes antérieures, actuelles et prévisionnelles (hors Fonds mondial)</t>
  </si>
  <si>
    <t>LIGNE C : Montant total des ressources EXTERNES (hors Fonds mondial)</t>
  </si>
  <si>
    <t xml:space="preserve">Section D : Ressources externes antérieures, actuelles et prévisionnelles (Fonds mondial)  </t>
  </si>
  <si>
    <t>LIGNE D : Montant total des ressources EXTERNES (Fonds mondial)</t>
  </si>
  <si>
    <t xml:space="preserve">LIGNE E : Montant total des ressources prévisionnelles </t>
  </si>
  <si>
    <t>LIGNE F : Montant total du déficit de financement prévisionnel</t>
  </si>
  <si>
    <t>LIGNE G : Montant total de la demande de financement</t>
  </si>
  <si>
    <t xml:space="preserve">LIGNE H : Montant total du déficit de financement restant à couvrir </t>
  </si>
  <si>
    <t>Titre : Niveau de gouvernement</t>
  </si>
  <si>
    <t>Source nationale I1 : Prêts</t>
  </si>
  <si>
    <t>Source nationale I2 : Allégement de la dette</t>
  </si>
  <si>
    <t>Source nationale I3 : Ressources publiques de financement</t>
  </si>
  <si>
    <t>Source nationale I4 : Sécurité sociale</t>
  </si>
  <si>
    <t>LIGNE I : Montant total des dépenses publiques de santé</t>
  </si>
  <si>
    <t>LIGNE J : Part de la santé dans les dépenses publiques (en %)</t>
  </si>
  <si>
    <t>LIGNE K : Montant total des engagements publics en faveur de systèmes résistants et pérennes pour la santé (SRPS)</t>
  </si>
  <si>
    <t>Analyse détaillée des déficits de financement fondée sur les modules du Fonds mondial</t>
  </si>
  <si>
    <t>Analyse détaillée des déficits de financement fondée sur les catégories de coûts du plan stratégique national</t>
  </si>
  <si>
    <t>A. Tous les candidats sont tenus de remplir :</t>
  </si>
  <si>
    <t>1) La feuille de calcul « Aperçu des déficits de financement » pour toutes les composantes de maladies sollicitant le soutien du Fonds mondial. Ce document peut être actualisé ultérieurement si différentes composantes accèdent au financement à des périodes différentes ou si certains engagements ne sont pas encore finalisés. Concernant ces composantes, il faut entrer le montant budgétisé des ressources nationales pour l'année de soumission et les dépenses réelles des années antérieures.</t>
  </si>
  <si>
    <t>2) La feuille de calcul « Dépenses publiques de santé » comprenant les engagements spécifiques des pouvoirs publics en matière de renforcement des systèmes de santé qui donneront accès à l'incitation au cofinancement du Fonds mondial.</t>
  </si>
  <si>
    <t>B. La feuille de calcul « Aperçu des déficits de financement » fait apparaître les déficits de financement existant dans les domaines clés des programmes. Elle doit être remplie par tous les pays à fort impact (selon la classification du Fonds mondial) ainsi que par les pays à revenu intermédiaire de la tranche supérieure pour les composantes de maladies accédant au financement dans la soumission en cours. Les autres candidats sont également encouragés à fournir ces informations. Pour évaluer les déficits, les candidats peuvent s’appuyer soit sur les modules du Fonds mondial, soit sur les catégories de coûts/domaines stratégiques de leur plan stratégique national.</t>
  </si>
  <si>
    <t>C. Sources des données : Indiquer dans la cellule correspondante de la dernière colonne la ou les source(s) des données ainsi que les éventuels commentaires sur le fondement des estimations. Les documents-sources pertinents doivent être soumis avec la demande de financement.</t>
  </si>
  <si>
    <t>Sélectionner le nom du pays candidat dans le menu déroulant.</t>
  </si>
  <si>
    <t>Sélectionner le cycle financier du pays dans le menu déroulant.</t>
  </si>
  <si>
    <t>Sélectionner la devise (dollar US ou euro) dans laquelle les données sont présentées. La devise utilisée doit être la même que celle employée dans la demande de financement soumise au Fonds mondial.</t>
  </si>
  <si>
    <t>Pour chaque composante, sélectionner l'exercice correspondant au début de la période de mise en œuvre de la demande de financement.</t>
  </si>
  <si>
    <t>Pour chaque composante, sélectionner l'exercice correspondant à la fin de la période de mise en œuvre de la demande de financement.</t>
  </si>
  <si>
    <t>Pour chaque composante, sélectionner « Oui » si le financement est demandé au Fonds mondial dans le cadre de la soumission en cours ou « Non » dans le cas contraire.</t>
  </si>
  <si>
    <t xml:space="preserve">Pour la ou les composante(s) de maladie(s) bénéficiant d’un financement dans le cadre de la soumission en cours, indiquer si le détail des déficits de financement est évalué à l'aide des modules du Fonds mondial ou des catégories du plan stratégique national. Applicable uniquement aux pays à fort impact et à ceux à revenu intermédiaire de la tranche supérieure. </t>
  </si>
  <si>
    <t>Saisir le taux de change annuel utilisé pour convertir la devise locale dans la devise de présentation (unités de monnaie locale par dollars US/euros).</t>
  </si>
  <si>
    <t>Indiquer les montants annuels requis pour financer le plan stratégique national. Les montants annuels doivent être basés sur les plans nationaux de lutte globale contre les maladies.</t>
  </si>
  <si>
    <t>Saisir les montants annuels levés par les pouvoirs publics grâce à des prêts provenant de sources externes ou de créanciers privés et réservés au plan stratégique national au cours a) des années de mise en œuvre de la demande de financement et b) des trois années précédentes.</t>
  </si>
  <si>
    <t>Saisir les montants annuels levés par les pouvoirs publics grâce aux revenus dégagés par l'allégement de la dette et réservés au plan stratégique national au cours a) des années de mise en œuvre de la demande de financement et b) des trois années précédentes.</t>
  </si>
  <si>
    <t>Saisir les montants annuels issus des recettes publiques consacrés à la mise en œuvre du plan stratégique national au cours a) des années de mise en œuvre de la demande de financement et b) des trois années précédentes.</t>
  </si>
  <si>
    <t>Saisir les montants annuels provenant des mécanismes de sécurité sociale alloués à la mise en œuvre du plan stratégique national au cours a) des années de mise en œuvre de la demande de financement et b) des trois années précédentes.</t>
  </si>
  <si>
    <t>Saisir les montants annuels provenant du secteur privé national alloués à la mise en œuvre du plan stratégique national au cours a) des années de mise en œuvre de la demande de financement et b) des trois années précédentes.</t>
  </si>
  <si>
    <t>Chaque cellule calcule automatiquement le montant annuel total des ressources nationales (lignes B1-B5).</t>
  </si>
  <si>
    <t>Saisir le total des montants annuels versés par chaque donateur externe (à l'exception du Fonds mondial) en faveur du plan stratégique national au cours a) des années de mise en œuvre de la demande de financement et b) des trois années précédentes. Chaque cellule de la ligne C calcule automatiquement le total des montants annuels des ressources externes.</t>
  </si>
  <si>
    <t>Saisir le total des montants annuels de toutes les subventions existantes du Fonds mondial relevant de la même composante a) disponibles au cours de l'exercice de la période suivante de mise en œuvre mais ne figurant pas dans la demande de financement et b) au cours des trois années précédentes. Indiquer les dépenses réelles encourues pendant les années antérieures et les budgets approuvés pour l'année en cours et les suivantes. Chaque cellule de la ligne D calcule automatiquement le total des montants annuels provenant du Fonds mondial.</t>
  </si>
  <si>
    <t>La ligne E calcule automatiquement le total des montants annuels des ressources prévisionnelles allouées au plan stratégique national (lignes B+C+D) pour les années de mise en œuvre de la demande de financement.</t>
  </si>
  <si>
    <t xml:space="preserve">La ligne F calcule automatiquement le déficit annuel de financement en déduisant les ressources annuelles prévisionnelles (ligne E) du besoin annuel de financement (ligne A) pour les années de mise en œuvre de la demande de financement. </t>
  </si>
  <si>
    <t>Saisir le montant du financement annuel demandé au Fonds mondial. Le total ne doit pas dépasser la somme allouée communiquée au pays.</t>
  </si>
  <si>
    <t xml:space="preserve">La ligne H calcule automatiquement le total du déficit de financement restant à couvrir en déduisant la demande annuelle soumise au Fonds mondial (ligne G) du déficit de financement prévisionnel (ligne F) pour les années de mise en œuvre de la demande de financement. </t>
  </si>
  <si>
    <t>À l’aide du menu déroulant, indiquer si les données communiquées sur les dépenses publiques de santé concernent uniquement des entités publiques centrales ou si elles incluent également les dépenses de santé des autorités infranationales.</t>
  </si>
  <si>
    <t>Saisir les montants annuels levés par les pouvoirs publics grâce à des prêts auprès de sources externes ou de créanciers privés en faveur des dépenses de santé au cours a) des années de mise en œuvre de la demande de financement et b) des quatre années précédentes.</t>
  </si>
  <si>
    <t>Saisir les montants annuels levés par les pouvoirs publics grâce aux revenus dégagés par l'allégement de la dette en faveur des dépenses de santé au cours a) des années de mise en œuvre de la demande de financement et b) des trois années précédentes.</t>
  </si>
  <si>
    <t>Saisir les montants annuels provenant des recettes publiques alloués aux dépenses de santé au cours a) des années de mise en œuvre de la demande de financement et b) des trois années précédentes.</t>
  </si>
  <si>
    <t>Saisir les montants annuels provenant des mécanismes de sécurité sociale alloués aux dépenses de santé au cours a) des années de mise en œuvre de la demande de financement et b) des trois années précédentes.</t>
  </si>
  <si>
    <t>Chaque cellule calcule automatiquement les totaux annuels des dépenses publiques de santé.</t>
  </si>
  <si>
    <t>Saisir la part annuelle de la santé dans les dépenses publiques.</t>
  </si>
  <si>
    <t>Saisir les investissements publics annuels en faveur du renforcement de systèmes de santé résistants et pérennes spécifiquement engagés en vue d’obtenir « l'incitation au cofinancement » de l'allocation 2017-2019 et/ou « l'incitation au cofinancement » de l'allocation 2020-2022 convenue(s) avec le Secrétariat du Fonds mondial dans le cadre du dialogue au niveau du pays.</t>
  </si>
  <si>
    <t>Pour chaque module applicable,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 Voir le manuel consacré au Cadre modulaire pour obtenir la description du contenu de chaque module du Fonds mondial. Outre ces modules, les catégories « gestion des programmes » et « autre » permettent d'indiquer les contributions et les déficits applicables.</t>
  </si>
  <si>
    <t>Saisir les catégories de coûts du plan stratégique national. Pour chaque catégorie,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t>
  </si>
  <si>
    <t>Lire attentivement la fiche d'instructions avant de remplir ce formulaire.</t>
  </si>
  <si>
    <t>Composante</t>
  </si>
  <si>
    <t>La demande de financement en cours concerne un programme :</t>
  </si>
  <si>
    <t>VIH/sida</t>
  </si>
  <si>
    <t>Tuberculose</t>
  </si>
  <si>
    <t>Paludisme</t>
  </si>
  <si>
    <t>Aperçu des déficits de financement</t>
  </si>
  <si>
    <t>Exercice financier</t>
  </si>
  <si>
    <t>Exercice financier (précisé)</t>
  </si>
  <si>
    <t>Taux de change (unités de monnaie locale par dollars US/euros)</t>
  </si>
  <si>
    <t>LIGNE A : Total des besoins de financement au titre du plan stratégique national (fournir les montants annuels)</t>
  </si>
  <si>
    <t>LIGNES B, C et D : Ressources antérieures, actuelles et prévisionnelles requises pour répondre aux besoins de financement du plan stratégique national</t>
  </si>
  <si>
    <t>Source nationale B1 : Prêts</t>
  </si>
  <si>
    <t>Source nationale B2 : Allégement de la dette</t>
  </si>
  <si>
    <t>Source nationale B3 : Recettes publiques</t>
  </si>
  <si>
    <t>LIGNE B : Montant total des ressources NATIONALES antérieures, actuelles et prévisionnelles</t>
  </si>
  <si>
    <t>LIGNE C : Montant total des ressources externes antérieures, actuelles et prévisionnelles (hors Fonds mondial)</t>
  </si>
  <si>
    <t>LIGNE D : Montant total des ressources antérieures, actuelles et prévisionnelles du Fonds mondial provenant de subventions existantes (hors montants figurant dans la demande de financement)</t>
  </si>
  <si>
    <t xml:space="preserve">LIGNE E : Montant total des ressources prévisionnelles (montants annuels) </t>
  </si>
  <si>
    <t>LIGNE F : Montant annuel prévisionnel du déficit de financement (ligne A-E)</t>
  </si>
  <si>
    <t>LIGNE G : Montant de la demande de financement dans les limites de la somme allouée au pays</t>
  </si>
  <si>
    <t>LIGNE H : Total du solde du déficit de financement (montants annuels) (Ligne F-G)</t>
  </si>
  <si>
    <t>Actuel et antérieur</t>
  </si>
  <si>
    <t>Estimé</t>
  </si>
  <si>
    <t>Source des données/Commentaires</t>
  </si>
  <si>
    <t>Secteur de la santé : Dépenses publiques de santé</t>
  </si>
  <si>
    <t xml:space="preserve">Source nationale I1 : Prêts </t>
  </si>
  <si>
    <t>LIGNE I : Total des dépenses publiques de santé</t>
  </si>
  <si>
    <t>LIGNE K : Total des engagements publics en faveur de systèmes résistants et pérennes pour la santé (SRPS) donnant accès à l'incitation au cofinancement</t>
  </si>
  <si>
    <t>Secteur de la santé</t>
  </si>
  <si>
    <t>Les données sur les dépenses publiques de santé concernent :</t>
  </si>
  <si>
    <t xml:space="preserve">Détail des déficits de financement </t>
  </si>
  <si>
    <t>Besoin de financement</t>
  </si>
  <si>
    <t>National</t>
  </si>
  <si>
    <t>Externe hors Fonds mondial</t>
  </si>
  <si>
    <t>Déficit de financement</t>
  </si>
  <si>
    <t>Traitement, soins et prise en charge – Antirétroviraux</t>
  </si>
  <si>
    <t>Tuberculose/VIH</t>
  </si>
  <si>
    <t>PTME</t>
  </si>
  <si>
    <t xml:space="preserve">Programmes à l'intention des HSH </t>
  </si>
  <si>
    <t>Programmes à l'intention des travailleurs du sexe et de leurs clients</t>
  </si>
  <si>
    <t>Programmes à l'intention des consommateurs de drogues injectables et de leurs partenaires</t>
  </si>
  <si>
    <t>Programmes à l'intention des personnes transgenres</t>
  </si>
  <si>
    <t xml:space="preserve">Programmes de prévention à l'intention d’autres populations clés et vulnérables </t>
  </si>
  <si>
    <t>Circoncision masculine</t>
  </si>
  <si>
    <t>Préservatifs</t>
  </si>
  <si>
    <t>Autres programmes de prévention</t>
  </si>
  <si>
    <t>Programmes visant à réduire les obstacles à l'accès aux services VIH relevant des droits de l'Homme</t>
  </si>
  <si>
    <t>SRPS</t>
  </si>
  <si>
    <t>Gestion des programmes</t>
  </si>
  <si>
    <t>Autre</t>
  </si>
  <si>
    <t>Catégories de coûts du plan stratégique national</t>
  </si>
  <si>
    <t>Soins et prévention de la tuberculose : Dépistage et diagnostic des cas</t>
  </si>
  <si>
    <t>Soins et prévention de la tuberculose : Traitement</t>
  </si>
  <si>
    <t>Tuberculose multirésistante : Dépistage et diagnostic des cas</t>
  </si>
  <si>
    <t>Tuberculose multirésistante : Traitement</t>
  </si>
  <si>
    <t>Programmes ciblant des populations-clés</t>
  </si>
  <si>
    <t>Lutte antivectorielle : MILD</t>
  </si>
  <si>
    <t>Lutte antivectorielle : PID</t>
  </si>
  <si>
    <t>Gestion des cas – Diagnostic</t>
  </si>
  <si>
    <t>Gestion des cas – Traitement</t>
  </si>
  <si>
    <t>Intervention de prévention spécifique : Traitement préventif intermittent pendant la grossesse (TPIg)</t>
  </si>
  <si>
    <t>Intervention de prévention spécifique : Chimioprophylaxie saisonnière du paludisme (SMC)</t>
  </si>
  <si>
    <t>Tabla del panorama de financiamiento</t>
  </si>
  <si>
    <t>Portada</t>
  </si>
  <si>
    <t>Resumen de deficiencias financieras para programas de enfermedades</t>
  </si>
  <si>
    <t>Sector de la salud general: gasto público en salud</t>
  </si>
  <si>
    <t>Deficiencias financieras detalladas</t>
  </si>
  <si>
    <t>Directrices generales</t>
  </si>
  <si>
    <t>País</t>
  </si>
  <si>
    <t>Ciclo fiscal</t>
  </si>
  <si>
    <t>Moneda</t>
  </si>
  <si>
    <t>Año fiscal en que comienza el período de ejecución</t>
  </si>
  <si>
    <t>Año fiscal en que termina el período de ejecución</t>
  </si>
  <si>
    <t>La siguiente solicitud hace referencia a un programa en especifico</t>
  </si>
  <si>
    <t>Deficiencias financieras detalladas basadas en:</t>
  </si>
  <si>
    <t xml:space="preserve">Encabezamiento: Tipo de cambio </t>
  </si>
  <si>
    <t>SECCIÓN A: Total de necesidades financieras para el Plan Estratégico Nacional (PNE)</t>
  </si>
  <si>
    <t>LÍNEA  A: Total de necesidades financieras para el Plan Estratégico Nacional (PNE)</t>
  </si>
  <si>
    <t xml:space="preserve">SECCIONES B, C y D: Recursos previos, actuales y anticipados para hacer frente a las necesidades de financiamiento del Plan Estratégico Nacional  </t>
  </si>
  <si>
    <t xml:space="preserve">SECCIÓN B:  Recursos nacionales previos, actuales y previstos </t>
  </si>
  <si>
    <t xml:space="preserve">Fuente nacional B1: Préstamos </t>
  </si>
  <si>
    <t xml:space="preserve">Fuente nacional B2: Alivio de la deuda </t>
  </si>
  <si>
    <t>Fuente nacional B3: Recursos de financiamiento gubernamentales</t>
  </si>
  <si>
    <t>Fuente nacional B4: Seguro de Salud Social</t>
  </si>
  <si>
    <t>Fuente nacional B5: Contribuciones del sector privado (nacional)</t>
  </si>
  <si>
    <t>LÍNEA B: Recursos NACIONALES totales</t>
  </si>
  <si>
    <t>SECCIÓN C: Recursos externos previos, actuales y previstos (ajenos al Fondo Mundial)</t>
  </si>
  <si>
    <t>LÍNEA C: Recursos EXTERNOS totales (ajenos al Fondo Mundial)</t>
  </si>
  <si>
    <t>SECCIÓN D: Recursos externos previos, actuales y previstos (Fondo Mundial)</t>
  </si>
  <si>
    <t>LÍNEA D: Recursos EXTERNOS totales (Fondo Mundial))</t>
  </si>
  <si>
    <t xml:space="preserve">LÍNEA E: Recursos previstos totales </t>
  </si>
  <si>
    <t xml:space="preserve">LÍNEA F: Total de deficiencias financieras previstas </t>
  </si>
  <si>
    <t>LÍNEA G: Monto total del financiamiento</t>
  </si>
  <si>
    <t xml:space="preserve">LÍNEA H: Monto total  - Deficiencia financiera restante </t>
  </si>
  <si>
    <t>Encabezamiento: Nivel de gasto público</t>
  </si>
  <si>
    <t>Encabezamiento: Tipo de cambio</t>
  </si>
  <si>
    <t>Fuente nacional I1: Préstamos</t>
  </si>
  <si>
    <t>Fuente nacional I2: Alivio de la deuda</t>
  </si>
  <si>
    <t>Fuente nacional I3: Recursos de financiamiento gubernamentales</t>
  </si>
  <si>
    <t>Fuente nacional I4: Seguro de Salud Social</t>
  </si>
  <si>
    <t>LÍNEA I: Gasto público total en salud</t>
  </si>
  <si>
    <t>LÍNEA J: Proporción del gasto público en salud (en %)</t>
  </si>
  <si>
    <t>LÍNEA K: Compromisos totales del Gobierno para los sistemas de salud resistentes y sostenibles (SSRS)</t>
  </si>
  <si>
    <t xml:space="preserve">Análisis detallado de las deficiencias financieras basado en los módulos del Fondo Mundial </t>
  </si>
  <si>
    <t>Análisis detallado de las deficiencias financieras basado en  las categorías de costos del lan Estratégico Nacional (PEN)</t>
  </si>
  <si>
    <t>A. Todos los solicitantes deben completar:</t>
  </si>
  <si>
    <t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t>
  </si>
  <si>
    <t>(2) La hoja de cálculo de ‘Gasto público en salud’, incluye mlos compromisos específicos del Gobierno para fortalecer los sistemas de salud que permitirán el acceso al incentivo de cofinanciamiento del Fondo Mundial.</t>
  </si>
  <si>
    <r>
      <t>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t>
    </r>
    <r>
      <rPr>
        <sz val="10"/>
        <color rgb="FFFF0000"/>
        <rFont val="Arial"/>
        <family val="2"/>
      </rPr>
      <t xml:space="preserve"> costos y/o áreas estratégicas </t>
    </r>
    <r>
      <rPr>
        <sz val="10"/>
        <color theme="1"/>
        <rFont val="Arial"/>
        <family val="2"/>
      </rPr>
      <t>de su propio Plan Estratégico Nacional (PEN) como base para evaluar las deficiencias.</t>
    </r>
  </si>
  <si>
    <t>C. Fuentes de datos: indican la(s) fuente(s) de datos junto con comentarios en base a estimaciones (si procede) en la casilla correspondiente de la última columna. Los documentos fuente pertinentes deben presentarse junto con la solicitud de financiamiento.</t>
  </si>
  <si>
    <t xml:space="preserve">Seleccionar el nombre del país del solicitante usando el menú desplegable </t>
  </si>
  <si>
    <t>Seleccionar el ciclo fiscal del país usando el menú desplegable.</t>
  </si>
  <si>
    <t xml:space="preserve">Seleccionar la moneda (Dolar o Euro) en la que se proporcionan los datos. La moneda utilizada debe ser la misma que la incluida en la solicitud de financiamiento al Fondo Mundial. </t>
  </si>
  <si>
    <t xml:space="preserve">Para cada componente seleccionar el año fiscal correspondiente al inicio del período de ejecución de la solicitud de financiamiento. </t>
  </si>
  <si>
    <t>Para cada componente seleccionar el año fiscal correspondiente a la finalización del período de ejecución de la solicitud de financiamiento.</t>
  </si>
  <si>
    <t>Para cada componente seleccionar “Sí” o “No” si el financiamiento se solicita al Fondo Mundial mediante la presentación actual.</t>
  </si>
  <si>
    <t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t>
  </si>
  <si>
    <t>Introducir el tipo de cambio anual utilizado para convertir la moneda local a la divisa de referencia (unidades de moneda local por US$/Euro).</t>
  </si>
  <si>
    <t>Proporcionar los montos anuales necesarios para financiar el Plan Estratégico Nacional(PEN). Los montos anuales deben basarse en los planes nacionales para abordar la respuesta general a la enfermedad.</t>
  </si>
  <si>
    <t>Introducir los montos anuales recaudados por el Gobierno mediante préstamos procedentes de fuentes externas o de acreedores privados que están asignados para el Plan Estratégico Nacional (PNE) en: (a) años de ejecución de la solicitud de financiamiento, y (b) tres años previos.</t>
  </si>
  <si>
    <r>
      <t>Introducir los montos anuales recaudados por el Gobierno mediante procedimientos de s</t>
    </r>
    <r>
      <rPr>
        <sz val="10"/>
        <color rgb="FFFF0000"/>
        <rFont val="Arial"/>
        <family val="2"/>
      </rPr>
      <t>aneamiento</t>
    </r>
    <r>
      <rPr>
        <sz val="10"/>
        <color theme="1"/>
        <rFont val="Arial"/>
        <family val="2"/>
      </rPr>
      <t xml:space="preserve"> de la deuda que están asignados para el Plan Estratégico Nacional en: (a) años de ejecución de la solicitud de financiamiento, y (b) tres años previos.</t>
    </r>
  </si>
  <si>
    <t>Introducir los montos anuales proporcionados por los ingresos del Gobierno para la ejecución del Plan Estratégico Nacional (PNE) en: (a) años de ejecución de la solicitud de financiamiento, y (b) tres años previos.</t>
  </si>
  <si>
    <t>Introducir los montos anuales proporcionados por los mecanismos de seguro social de la salud para la ejecución  del Plan Estratégico Nacional (PEN) en: (a) años de ejecución de la solicitud de financiamiento, y (b) tres años previos.</t>
  </si>
  <si>
    <t>Introducir los montos anuales recaudados del sector privado en el país para la ejecución del Plan Estratégico Nacional (PEN) en: (a) años de ejecución de la solicitud de financiamiento, y (b) tres años previos.</t>
  </si>
  <si>
    <t>Cada casilla calcula automáticamente el monto total anual de recursos nacionales (líneas B1-B5).</t>
  </si>
  <si>
    <t>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t>
  </si>
  <si>
    <t>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t>
  </si>
  <si>
    <t>La línea E calcula automáticamente los montos anuales totales de los recursos previstos para el Plan Estratégico Nacional (PEN) (Línea B+C+D) para los años de ejecución de la solicitud de financiamiento.</t>
  </si>
  <si>
    <t xml:space="preserve">La línea F calcula automáticamente la deficiencia de financiamiento anual mediante la deducción de los recursos anuales previstos (línea E) de las necesidades anuales de financiamiento (Línea A) para los años de ejecución de la solicitud de financiamiento. </t>
  </si>
  <si>
    <t>Introducir el financiamiento anual solicitado al Fondo Mundial, (Línea G) que debe ajustarse al monto total asignado comunicado al país.</t>
  </si>
  <si>
    <t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t>
  </si>
  <si>
    <t>Utilizar el menú desplegable para indicar si los datos notificados sobre el gasto público en salud se refieren solo a entidades del gobierno central o si incluyen también el gasto en salud de los gobiernos subnacionales.</t>
  </si>
  <si>
    <t>Introducir el tipo de cambio anual utilizado para convertir la moneda local a la divisa de referencia (unidades de moneda local por US$ /Euro)</t>
  </si>
  <si>
    <t>Introducir los montos anuales recaudados por el Gobierno mediante préstamos procedentes de fuentes externas o de acreedores privados para el gasto en material de salud en: (a) años de ejecución de la solicitud de financiamiento y (b) cuatro años previos.</t>
  </si>
  <si>
    <t>Introducir los montos anuales recaudados por el Gobierno mediante procedimientos de alivio de la deuda para gastos en salud en: (a) años de ejecución de la solicitud de financiamiento y (b) tres años previos.</t>
  </si>
  <si>
    <t>Introducir los montos anuales conseguidos a partir de ingresos gubernamentales para gastos en salud en: (a) años de ejecución de la solicitud de financiamiento y (b) tres años previos.</t>
  </si>
  <si>
    <t>Introducir los montos obtenidos del seguro social de salud para gastos en salud en: (a) años de ejecución de la solicitud de financiamiento y (b) tres años previos.</t>
  </si>
  <si>
    <t>Cada casilla calcula automáticamente los montos anuales totales del gasto público anual en salud.</t>
  </si>
  <si>
    <t>Introducir el porcentaje anual del gasto público en salud.</t>
  </si>
  <si>
    <t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t>
  </si>
  <si>
    <t>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t>
  </si>
  <si>
    <t>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t>
  </si>
  <si>
    <t xml:space="preserve">Leer atentamente la hoja de instrucciones antes de rellenar este formulario </t>
  </si>
  <si>
    <t>Componente</t>
  </si>
  <si>
    <t>La solicitud de financiamiento actual se refiere a un programa:</t>
  </si>
  <si>
    <t>VIH/Sida</t>
  </si>
  <si>
    <t>Tuberculosis</t>
  </si>
  <si>
    <t xml:space="preserve">Tabla del resumen de las deficiencias financieras </t>
  </si>
  <si>
    <t>Año fiscal</t>
  </si>
  <si>
    <t>Año fiscal (especificado)</t>
  </si>
  <si>
    <t>Tipo de cambio (unidades de moneda local por US$ o EUR)</t>
  </si>
  <si>
    <t>LÍNEA A: Necesidades de financiamiento totales para el Plan Estratégico Nacional (proporcionar montos anuales)</t>
  </si>
  <si>
    <t xml:space="preserve">LÍNEAS B, C y D: Recursos previos, actuales y previstos para hacer frente a las necesidades de financiamiento del Plan Estratégico Nacional </t>
  </si>
  <si>
    <t>Fuente nacional B4: Seguro de salud social</t>
  </si>
  <si>
    <t xml:space="preserve">LÍNEA B: Recursos NACIONALES totales previos, actuales y previstos </t>
  </si>
  <si>
    <t xml:space="preserve">LÍNEA C: Recursos EXTERNOS totales previos, actuales y previstos (ajenos al Fondo Mundial) </t>
  </si>
  <si>
    <t>LÍNEA D: Recursos totales previos, actuales y previstos del Fondo Mundial de subvenciones existentes (excluidos los montos incluidos en la solicitud de financiamiento)</t>
  </si>
  <si>
    <t xml:space="preserve">LÍNEA E: Recursos totales previstos (montos anuales) </t>
  </si>
  <si>
    <t>LÍNEA F: Deficiencias financieras anuales prevista (Línea A-E)</t>
  </si>
  <si>
    <t xml:space="preserve">LÍNEA G: Solicitud de financiamiento dentro de la asignación del país </t>
  </si>
  <si>
    <t>LÍNEA H: Deficiencias financieras totales restantes (montos anuales) (Línea F-G)</t>
  </si>
  <si>
    <t>Actuales y previos</t>
  </si>
  <si>
    <t>Estimados</t>
  </si>
  <si>
    <t>Fuente / comentarios de datos</t>
  </si>
  <si>
    <t>Sector de la salud: Gasto público en salud</t>
  </si>
  <si>
    <t xml:space="preserve">Fuente nacional I1: Préstamos </t>
  </si>
  <si>
    <t xml:space="preserve">Fuente nacional I2: Alivio de la deuda </t>
  </si>
  <si>
    <t>Fuente nacional I4: Seguro de salud social</t>
  </si>
  <si>
    <t>LÍNEA I: Gasto público total en el sector de la salud</t>
  </si>
  <si>
    <t xml:space="preserve">LÍNEA K: Compromisos totales del Gobierno para que los sistemas de salud resistentes y sostenibles (SSRS) accedan al incentivo de cofinanciamiento </t>
  </si>
  <si>
    <t>Sector Salud</t>
  </si>
  <si>
    <t>Los datos sobre gastos públicos en salud se refieren a:</t>
  </si>
  <si>
    <t xml:space="preserve">Deficiencias financieras detalladas </t>
  </si>
  <si>
    <t>Módulo</t>
  </si>
  <si>
    <t>Necesidad de financiamiento</t>
  </si>
  <si>
    <t>Nacional</t>
  </si>
  <si>
    <t>Recursos externos no vinculados al Fondo Mundial</t>
  </si>
  <si>
    <t>Deficiencias financieras</t>
  </si>
  <si>
    <t>Tratamiento, atención y apoyo - TAR</t>
  </si>
  <si>
    <t>Tuberculosis/HIV</t>
  </si>
  <si>
    <t>PTMI</t>
  </si>
  <si>
    <t xml:space="preserve">Programas para SHS </t>
  </si>
  <si>
    <t xml:space="preserve">Programas para trabajadores sexuales y sus clientes </t>
  </si>
  <si>
    <t>Programas para usuarios de drogas inyectables (PWID) y sus parejas</t>
  </si>
  <si>
    <t xml:space="preserve">Programas para personas transgénero </t>
  </si>
  <si>
    <t xml:space="preserve">Programas de prevención para otras poblaciones clave y vulnerables </t>
  </si>
  <si>
    <t>Circuncisión masculina</t>
  </si>
  <si>
    <t>Preservativos</t>
  </si>
  <si>
    <t xml:space="preserve">Otros programas de prevención </t>
  </si>
  <si>
    <t xml:space="preserve">Programas para reducir las barreras reducir las barreras relacionadas con los derechos humanos al acceso a los servicios de VIH </t>
  </si>
  <si>
    <t>SSRS</t>
  </si>
  <si>
    <t xml:space="preserve">Gestión de programas </t>
  </si>
  <si>
    <t>Otros</t>
  </si>
  <si>
    <t>Categorías de costos de PEN</t>
  </si>
  <si>
    <t>Atención y prevención de la tuberculosis: detección de casos y diagnóstico</t>
  </si>
  <si>
    <t>Atención y prevención de la tuberculosis: tratamiento</t>
  </si>
  <si>
    <t>TB-MR: detección de casos y diagnóstico</t>
  </si>
  <si>
    <t>TB-MR: tratamiento</t>
  </si>
  <si>
    <t>Tuberculosis/VIH</t>
  </si>
  <si>
    <t xml:space="preserve">Programas de poblaciones clave </t>
  </si>
  <si>
    <t>Gestión de programas</t>
  </si>
  <si>
    <t>Control de vectores: LLIN</t>
  </si>
  <si>
    <t>Control de vectores: IRS</t>
  </si>
  <si>
    <t>Gestión de casos – Diagnóstico</t>
  </si>
  <si>
    <t>Gestión de casos - Tratamiento</t>
  </si>
  <si>
    <t>Intervención de prevención específica: tratamiento intermitente preventivo en el embarazo (IPTp)</t>
  </si>
  <si>
    <t>Intervención de prevención específica: quimioprofilaxis de la malaria estacional (SMC)</t>
  </si>
  <si>
    <t>Eswatini</t>
  </si>
  <si>
    <t>North Macedonia</t>
  </si>
  <si>
    <t>Macédoine du Nord</t>
  </si>
  <si>
    <t>Argelia</t>
  </si>
  <si>
    <t>Macedonia del Norte</t>
  </si>
  <si>
    <t>Sélectionnez le pays</t>
  </si>
  <si>
    <t>Seleccionar el país</t>
  </si>
  <si>
    <t>Choisir la maladie</t>
  </si>
  <si>
    <t>VIH et sida</t>
  </si>
  <si>
    <t>Choisir le niveau</t>
  </si>
  <si>
    <t>Gouvernement central</t>
  </si>
  <si>
    <t>Autorités centrales et infranationales</t>
  </si>
  <si>
    <t>Choisir</t>
  </si>
  <si>
    <t>Oui</t>
  </si>
  <si>
    <t>Non</t>
  </si>
  <si>
    <t>Choisir le cycle budgétaire</t>
  </si>
  <si>
    <t>Janvier - décembre</t>
  </si>
  <si>
    <t>Avril - mars</t>
  </si>
  <si>
    <t>Juillet - juin</t>
  </si>
  <si>
    <t>Octobre - septembre</t>
  </si>
  <si>
    <t>Choisir la catégorie</t>
  </si>
  <si>
    <t>Modules du Fonds mondial</t>
  </si>
  <si>
    <t>Catégories du PSN</t>
  </si>
  <si>
    <t>Choisir la monnaie</t>
  </si>
  <si>
    <t>Choisir l'année</t>
  </si>
  <si>
    <t>Choisir la source extérieure</t>
  </si>
  <si>
    <t>Banque africaine de développement (BafD)</t>
  </si>
  <si>
    <t>Banque asiatique de développement (BAD)</t>
  </si>
  <si>
    <t>Fondation Bill et Melinda Gates</t>
  </si>
  <si>
    <t>Fondation Clinton</t>
  </si>
  <si>
    <t>Communauté économique des États de l'Afrique de l'Ouest (CEDEAO)</t>
  </si>
  <si>
    <t>Union européenne / Commission européenne</t>
  </si>
  <si>
    <t>Organisation des Nations Unies pour l'alimentation et l'agriculture (FAO)</t>
  </si>
  <si>
    <t>Comité international de la Croix-Rouge (CICR)</t>
  </si>
  <si>
    <t>Mécanisme international d'achat de médicaments (UNITAID)</t>
  </si>
  <si>
    <t>Organisation internationale du Travail (OIT)</t>
  </si>
  <si>
    <t>Organisation internationale pour les migrations (OIM)</t>
  </si>
  <si>
    <t>Programme commun des Nations Unies sur le VIH/sida (ONUSIDA)</t>
  </si>
  <si>
    <t>Corée</t>
  </si>
  <si>
    <t>Malaria Consortium</t>
  </si>
  <si>
    <t>Médecins Sans Frontières (MSF)</t>
  </si>
  <si>
    <t>Partenariat Halte à la tuberculose</t>
  </si>
  <si>
    <t>Fonds des Nations Unies pour l'enfance (UNICEF)</t>
  </si>
  <si>
    <t>Fonds de développement des Nations Unies pour la femme (UNIFEM)</t>
  </si>
  <si>
    <t>Programme des Nations Unies pour le développement (PNUD)</t>
  </si>
  <si>
    <t>Haut-Commissariat des Nations Unies pour les réfugiés (HCR)</t>
  </si>
  <si>
    <t>Fonds des Nations Unies pour la population (FNUAP)</t>
  </si>
  <si>
    <t>Gouvernement des États-Unis</t>
  </si>
  <si>
    <t>Banque mondiale</t>
  </si>
  <si>
    <t>Programme alimentaire mondial (PAM)</t>
  </si>
  <si>
    <t>Organisation mondiale de la Santé (OMS)</t>
  </si>
  <si>
    <t>Non précisé - non ventilé par source</t>
  </si>
  <si>
    <t>Seleccionar enfermedad</t>
  </si>
  <si>
    <t>tuberculosis</t>
  </si>
  <si>
    <t>Seleccionar nivel</t>
  </si>
  <si>
    <t>Gobierno central</t>
  </si>
  <si>
    <t>Gobierno central y subnacional</t>
  </si>
  <si>
    <t xml:space="preserve">Seleccionar </t>
  </si>
  <si>
    <t>Sí</t>
  </si>
  <si>
    <t>Seleccionar ciclo fiscal</t>
  </si>
  <si>
    <t>Seleccionar categoría</t>
  </si>
  <si>
    <t>Módulos del Fondo Mundial</t>
  </si>
  <si>
    <t>Categorías de PEN</t>
  </si>
  <si>
    <t>Seleccionar moneda</t>
  </si>
  <si>
    <t>Seleccionar año</t>
  </si>
  <si>
    <t>Seleccionar fuente externa</t>
  </si>
  <si>
    <t>Banco de Desarrollo Africano (BDA)</t>
  </si>
  <si>
    <t>Banco Asiático de Desarrollo (BAD)</t>
  </si>
  <si>
    <t>Fundación Bill y Melinda Gates</t>
  </si>
  <si>
    <t>Fundación Clinton</t>
  </si>
  <si>
    <t>Comunidad Económica de Estados de África Occidental (ECOWAS)</t>
  </si>
  <si>
    <t>Unión Europea/Comisión Europea</t>
  </si>
  <si>
    <t>Organización de las Naciones Unidas para la Alimentación y la Agricultura (FAO)</t>
  </si>
  <si>
    <t>Comité Internacional de la Cruz Roja (CICR)</t>
  </si>
  <si>
    <t>Mecanismo Internacional de Compra de Medicamentos (UNITAID)</t>
  </si>
  <si>
    <t>Organización Internacional del Trabajo (OIT)</t>
  </si>
  <si>
    <t>Organización Internacional para las Migraciones (OIM)</t>
  </si>
  <si>
    <t>Programa Conjunto de las Naciones Unidas sobre el VIH/Sida (ONUSIDA)</t>
  </si>
  <si>
    <t>Corea</t>
  </si>
  <si>
    <t>Consorcio de la Malaria</t>
  </si>
  <si>
    <t>Médicos Sin Fronteras (MSF)</t>
  </si>
  <si>
    <t>Holanda</t>
  </si>
  <si>
    <t>Alianza Alto a la Tuberculosis</t>
  </si>
  <si>
    <t>Fondo de las Naciones Unidas para la Infancia (UNICEF)</t>
  </si>
  <si>
    <t>Reino Unido</t>
  </si>
  <si>
    <t>Fondo de Desarrollo de las Naciones Unidas para la Mujer (UNIFEM)</t>
  </si>
  <si>
    <t>Programa de las Naciones Unidas para el Desarrollo (PNUD)</t>
  </si>
  <si>
    <t>Alto Comisionado de las Naciones Unidas para los Refugiados (ACNUR)</t>
  </si>
  <si>
    <t>Fondo de Población de las Naciones Unidas (UNFPA)</t>
  </si>
  <si>
    <t>Gobierno de los Estados Unidos (USG)</t>
  </si>
  <si>
    <t>Banco Mundial</t>
  </si>
  <si>
    <t>Programa Mundial de Alimentos (PMA)</t>
  </si>
  <si>
    <t>Organización Mundial de la Salud (OMS)</t>
  </si>
  <si>
    <t>No especificado - no desglosado por fuentes</t>
  </si>
  <si>
    <t>Latest update: March 2020</t>
  </si>
  <si>
    <t xml:space="preserve"> </t>
  </si>
  <si>
    <t>Dernière mise à jour : Mars 2020</t>
  </si>
  <si>
    <t>Última actualización: Marzo 2020</t>
  </si>
  <si>
    <t>Español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</si>
</sst>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1"/>
      <color rgb="FF000080"/>
      <name val="Arial"/>
      <family val="2"/>
    </font>
    <font>
      <b/>
      <sz val="10"/>
      <name val="Arial"/>
      <family val="2"/>
    </font>
    <font>
      <b/>
      <sz val="10"/>
      <color rgb="FFFF0000"/>
      <name val="Arial"/>
      <family val="2"/>
    </font>
    <font>
      <b/>
      <sz val="11"/>
      <name val="Arial"/>
      <family val="2"/>
    </font>
    <font>
      <b/>
      <sz val="10"/>
      <color rgb="FF000080"/>
      <name val="Arial"/>
      <family val="2"/>
    </font>
    <font>
      <sz val="11"/>
      <color indexed="9"/>
      <name val="Arial"/>
      <family val="2"/>
    </font>
    <font>
      <sz val="11"/>
      <name val="Arial"/>
      <family val="2"/>
    </font>
    <font>
      <sz val="13"/>
      <color theme="1"/>
      <name val="Arial"/>
      <family val="2"/>
    </font>
    <font>
      <b/>
      <sz val="11"/>
      <color rgb="FFC00000"/>
      <name val="Arial"/>
      <family val="2"/>
    </font>
    <font>
      <i/>
      <sz val="11"/>
      <color indexed="16"/>
      <name val="Arial"/>
      <family val="2"/>
    </font>
    <font>
      <sz val="11"/>
      <color indexed="16"/>
      <name val="Arial"/>
      <family val="2"/>
    </font>
    <font>
      <b/>
      <sz val="11"/>
      <color theme="3"/>
      <name val="Arial"/>
      <family val="2"/>
    </font>
    <font>
      <sz val="12"/>
      <name val="Arial"/>
      <family val="2"/>
    </font>
    <font>
      <i/>
      <sz val="8"/>
      <name val="Arial"/>
      <family val="2"/>
    </font>
    <font>
      <b/>
      <i/>
      <sz val="10"/>
      <color theme="0" tint="-0.499984740745262"/>
      <name val="Arial"/>
      <family val="2"/>
    </font>
    <font>
      <sz val="9"/>
      <name val="Arial"/>
      <family val="2"/>
    </font>
    <font>
      <b/>
      <i/>
      <sz val="10"/>
      <name val="Arial"/>
      <family val="2"/>
    </font>
    <font>
      <b/>
      <i/>
      <sz val="9"/>
      <color theme="0" tint="-0.499984740745262"/>
      <name val="Arial"/>
      <family val="2"/>
    </font>
    <font>
      <sz val="11"/>
      <color rgb="FFFF0000"/>
      <name val="Arial"/>
      <family val="2"/>
    </font>
    <font>
      <sz val="11"/>
      <color theme="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b/>
      <sz val="12"/>
      <color rgb="FFFF0000"/>
      <name val="Arial"/>
      <family val="2"/>
    </font>
    <font>
      <i/>
      <sz val="8"/>
      <color theme="4" tint="-0.499984740745262"/>
      <name val="Arial"/>
      <family val="2"/>
    </font>
    <font>
      <sz val="10"/>
      <color rgb="FF000000"/>
      <name val="Arial"/>
      <family val="2"/>
    </font>
    <font>
      <sz val="10"/>
      <color rgb="FFFF0000"/>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theme="9" tint="0.59999389629810485"/>
        <bgColor indexed="64"/>
      </patternFill>
    </fill>
    <fill>
      <patternFill patternType="solid">
        <fgColor rgb="FF12487D"/>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70C0"/>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4" fillId="0" borderId="0"/>
    <xf numFmtId="9" fontId="1" fillId="0" borderId="0" applyFont="0" applyFill="0" applyBorder="0" applyAlignment="0" applyProtection="0"/>
  </cellStyleXfs>
  <cellXfs count="191">
    <xf numFmtId="0" fontId="0" fillId="0" borderId="0" xfId="0"/>
    <xf numFmtId="0" fontId="1" fillId="0" borderId="0" xfId="1"/>
    <xf numFmtId="0" fontId="2" fillId="0" borderId="0" xfId="1" applyFont="1"/>
    <xf numFmtId="0" fontId="3" fillId="0" borderId="0" xfId="1" applyFont="1"/>
    <xf numFmtId="3" fontId="4" fillId="2" borderId="1" xfId="2" applyNumberFormat="1" applyFon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0" fontId="1" fillId="0" borderId="0" xfId="1" applyProtection="1"/>
    <xf numFmtId="0" fontId="4" fillId="4" borderId="2" xfId="2" applyFont="1" applyFill="1" applyBorder="1" applyAlignment="1" applyProtection="1">
      <alignment vertical="center" wrapText="1"/>
      <protection hidden="1"/>
    </xf>
    <xf numFmtId="0" fontId="4" fillId="4" borderId="3" xfId="2" applyFont="1" applyFill="1" applyBorder="1" applyAlignment="1" applyProtection="1">
      <alignment vertical="center" wrapText="1"/>
      <protection hidden="1"/>
    </xf>
    <xf numFmtId="0" fontId="4" fillId="4" borderId="4" xfId="2" applyFont="1" applyFill="1" applyBorder="1" applyAlignment="1" applyProtection="1">
      <alignment vertical="center" wrapText="1"/>
      <protection hidden="1"/>
    </xf>
    <xf numFmtId="0" fontId="4" fillId="4" borderId="5" xfId="2" applyFont="1" applyFill="1" applyBorder="1" applyAlignment="1" applyProtection="1">
      <alignment vertical="center" wrapText="1"/>
      <protection hidden="1"/>
    </xf>
    <xf numFmtId="3" fontId="6" fillId="2" borderId="1" xfId="1" applyNumberFormat="1" applyFont="1" applyFill="1" applyBorder="1" applyAlignment="1" applyProtection="1">
      <alignment horizontal="center" vertical="center"/>
      <protection hidden="1"/>
    </xf>
    <xf numFmtId="0" fontId="7" fillId="3" borderId="1" xfId="2" applyFont="1" applyFill="1" applyBorder="1" applyAlignment="1" applyProtection="1">
      <alignment horizontal="center" vertical="center" wrapText="1"/>
      <protection hidden="1"/>
    </xf>
    <xf numFmtId="0" fontId="1" fillId="0" borderId="0" xfId="1" applyProtection="1">
      <protection hidden="1"/>
    </xf>
    <xf numFmtId="0" fontId="9" fillId="0"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left" vertical="center" wrapText="1"/>
    </xf>
    <xf numFmtId="3" fontId="17" fillId="3" borderId="7" xfId="3" applyNumberFormat="1" applyFont="1" applyFill="1" applyBorder="1" applyAlignment="1">
      <alignment horizontal="left" vertical="center" wrapText="1"/>
    </xf>
    <xf numFmtId="0" fontId="1" fillId="0" borderId="0" xfId="1" applyAlignment="1">
      <alignment vertical="center"/>
    </xf>
    <xf numFmtId="0" fontId="1" fillId="0" borderId="0" xfId="1" applyBorder="1"/>
    <xf numFmtId="0" fontId="18" fillId="0" borderId="0" xfId="1" applyFont="1" applyFill="1" applyBorder="1" applyAlignment="1" applyProtection="1"/>
    <xf numFmtId="0" fontId="16" fillId="0" borderId="0" xfId="2" applyFont="1" applyFill="1" applyBorder="1" applyAlignment="1" applyProtection="1">
      <alignment vertical="center" wrapText="1"/>
      <protection hidden="1"/>
    </xf>
    <xf numFmtId="0" fontId="20" fillId="0" borderId="0" xfId="1" applyFont="1"/>
    <xf numFmtId="0" fontId="21" fillId="0" borderId="0" xfId="1" applyFont="1" applyFill="1" applyBorder="1" applyAlignment="1" applyProtection="1"/>
    <xf numFmtId="0" fontId="22" fillId="0" borderId="0" xfId="1" applyFont="1" applyBorder="1" applyAlignment="1" applyProtection="1">
      <alignment vertical="center"/>
    </xf>
    <xf numFmtId="0" fontId="23" fillId="0" borderId="0" xfId="1" applyFont="1" applyBorder="1" applyAlignment="1" applyProtection="1">
      <alignment vertical="center"/>
    </xf>
    <xf numFmtId="0" fontId="7" fillId="3" borderId="1" xfId="2" applyFont="1" applyFill="1" applyBorder="1" applyAlignment="1" applyProtection="1">
      <alignment horizontal="center" vertical="center" wrapText="1"/>
    </xf>
    <xf numFmtId="0" fontId="24" fillId="0" borderId="0" xfId="1" applyFont="1"/>
    <xf numFmtId="0" fontId="25" fillId="0" borderId="0" xfId="2" applyFont="1" applyProtection="1"/>
    <xf numFmtId="0" fontId="26" fillId="3" borderId="8" xfId="2" applyFont="1" applyFill="1" applyBorder="1" applyAlignment="1" applyProtection="1">
      <alignment horizontal="left" vertical="top" wrapText="1"/>
      <protection hidden="1"/>
    </xf>
    <xf numFmtId="0" fontId="4" fillId="0" borderId="0" xfId="2" applyProtection="1"/>
    <xf numFmtId="0" fontId="8" fillId="3" borderId="8" xfId="2" applyFont="1" applyFill="1" applyBorder="1" applyAlignment="1" applyProtection="1">
      <alignment horizontal="left" vertical="center" wrapText="1"/>
      <protection hidden="1"/>
    </xf>
    <xf numFmtId="0" fontId="27" fillId="0" borderId="1" xfId="2" applyFont="1" applyFill="1" applyBorder="1" applyAlignment="1" applyProtection="1">
      <alignment horizontal="center" vertical="center" wrapText="1"/>
      <protection hidden="1"/>
    </xf>
    <xf numFmtId="0" fontId="28" fillId="4" borderId="3" xfId="2" applyFont="1" applyFill="1" applyBorder="1" applyAlignment="1" applyProtection="1">
      <alignment vertical="center" wrapText="1"/>
      <protection hidden="1"/>
    </xf>
    <xf numFmtId="0" fontId="28" fillId="4" borderId="2" xfId="2" applyFont="1" applyFill="1" applyBorder="1" applyAlignment="1" applyProtection="1">
      <alignment vertical="center" wrapText="1"/>
      <protection hidden="1"/>
    </xf>
    <xf numFmtId="0" fontId="4" fillId="0" borderId="0" xfId="2" applyFont="1" applyFill="1" applyProtection="1"/>
    <xf numFmtId="0" fontId="30" fillId="0" borderId="1" xfId="2" applyFont="1" applyFill="1" applyBorder="1" applyAlignment="1" applyProtection="1">
      <alignment horizontal="left" vertical="center" wrapText="1"/>
      <protection hidden="1"/>
    </xf>
    <xf numFmtId="0" fontId="7" fillId="3" borderId="1" xfId="2" applyFont="1" applyFill="1" applyBorder="1" applyAlignment="1" applyProtection="1">
      <alignment horizontal="left" vertical="center" wrapText="1"/>
      <protection hidden="1"/>
    </xf>
    <xf numFmtId="3" fontId="4" fillId="2" borderId="1" xfId="2" applyNumberFormat="1" applyFont="1" applyFill="1" applyBorder="1" applyAlignment="1" applyProtection="1">
      <alignment horizontal="center" vertical="center"/>
      <protection hidden="1"/>
    </xf>
    <xf numFmtId="0" fontId="28" fillId="4" borderId="3" xfId="2" applyFont="1" applyFill="1" applyBorder="1" applyAlignment="1" applyProtection="1">
      <alignment horizontal="center" vertical="center" wrapText="1"/>
      <protection hidden="1"/>
    </xf>
    <xf numFmtId="0" fontId="28" fillId="4" borderId="2" xfId="2" applyFont="1" applyFill="1" applyBorder="1" applyAlignment="1" applyProtection="1">
      <alignment horizontal="center" vertical="center" wrapText="1"/>
      <protection hidden="1"/>
    </xf>
    <xf numFmtId="0" fontId="4" fillId="0" borderId="0" xfId="2" applyFont="1" applyProtection="1"/>
    <xf numFmtId="3" fontId="4" fillId="2" borderId="8" xfId="2" applyNumberFormat="1" applyFont="1" applyFill="1" applyBorder="1" applyAlignment="1" applyProtection="1">
      <alignment horizontal="center" vertical="center" wrapText="1"/>
      <protection hidden="1"/>
    </xf>
    <xf numFmtId="9" fontId="0" fillId="0" borderId="0" xfId="4" applyFont="1"/>
    <xf numFmtId="0" fontId="6" fillId="0" borderId="0" xfId="0" applyFont="1"/>
    <xf numFmtId="0" fontId="1" fillId="0" borderId="0" xfId="1" applyAlignment="1">
      <alignment vertical="top"/>
    </xf>
    <xf numFmtId="0" fontId="1" fillId="0" borderId="0" xfId="1" applyFill="1" applyAlignment="1">
      <alignment vertical="top"/>
    </xf>
    <xf numFmtId="0" fontId="1" fillId="5" borderId="0" xfId="1" applyFill="1" applyAlignment="1">
      <alignment vertical="top"/>
    </xf>
    <xf numFmtId="0" fontId="15" fillId="11" borderId="1" xfId="1" applyFont="1" applyFill="1" applyBorder="1" applyAlignment="1" applyProtection="1">
      <alignment horizontal="left" vertical="top"/>
    </xf>
    <xf numFmtId="0" fontId="34" fillId="12" borderId="1" xfId="1" applyFont="1" applyFill="1" applyBorder="1" applyAlignment="1" applyProtection="1">
      <alignment horizontal="left" vertical="top"/>
    </xf>
    <xf numFmtId="0" fontId="35" fillId="9" borderId="1" xfId="1" applyFont="1" applyFill="1" applyBorder="1" applyAlignment="1" applyProtection="1">
      <alignment horizontal="left" vertical="top"/>
    </xf>
    <xf numFmtId="0" fontId="36" fillId="9" borderId="1" xfId="1" applyFont="1" applyFill="1" applyBorder="1" applyAlignment="1" applyProtection="1">
      <alignment horizontal="left" vertical="top"/>
    </xf>
    <xf numFmtId="0" fontId="6" fillId="0" borderId="0" xfId="1" applyFont="1" applyAlignment="1" applyProtection="1">
      <alignment horizontal="left" vertical="top"/>
    </xf>
    <xf numFmtId="0" fontId="6" fillId="0" borderId="0" xfId="1" applyFont="1" applyFill="1" applyAlignment="1">
      <alignment vertical="top"/>
    </xf>
    <xf numFmtId="0" fontId="3" fillId="10" borderId="0" xfId="0" applyFont="1" applyFill="1" applyBorder="1" applyAlignment="1" applyProtection="1">
      <alignment horizontal="center" vertical="center" wrapText="1"/>
    </xf>
    <xf numFmtId="0" fontId="19" fillId="10" borderId="0" xfId="0" applyFont="1" applyFill="1" applyBorder="1" applyAlignment="1" applyProtection="1">
      <alignment horizontal="center" vertical="center" wrapText="1"/>
    </xf>
    <xf numFmtId="0" fontId="31" fillId="0" borderId="0" xfId="1" applyFont="1" applyFill="1" applyBorder="1" applyAlignment="1">
      <alignment horizontal="center"/>
    </xf>
    <xf numFmtId="0" fontId="33" fillId="0" borderId="0" xfId="1" applyFont="1" applyFill="1" applyBorder="1" applyAlignment="1">
      <alignment vertical="center"/>
    </xf>
    <xf numFmtId="0" fontId="17" fillId="3" borderId="1" xfId="1" applyFont="1" applyFill="1" applyBorder="1" applyAlignment="1">
      <alignment horizontal="left" vertical="center" wrapText="1"/>
    </xf>
    <xf numFmtId="3" fontId="17" fillId="3" borderId="1" xfId="3" applyNumberFormat="1" applyFont="1" applyFill="1" applyBorder="1" applyAlignment="1">
      <alignment horizontal="left" vertical="center" wrapText="1"/>
    </xf>
    <xf numFmtId="0" fontId="17" fillId="3" borderId="5" xfId="1" applyFont="1" applyFill="1" applyBorder="1" applyAlignment="1">
      <alignment horizontal="left" vertical="center" wrapText="1"/>
    </xf>
    <xf numFmtId="3" fontId="17" fillId="3" borderId="5" xfId="3" applyNumberFormat="1" applyFont="1" applyFill="1" applyBorder="1" applyAlignment="1">
      <alignment horizontal="left" vertical="center" wrapText="1"/>
    </xf>
    <xf numFmtId="0" fontId="1" fillId="0" borderId="0" xfId="1" applyAlignment="1">
      <alignment horizontal="left"/>
    </xf>
    <xf numFmtId="0" fontId="37" fillId="0" borderId="0" xfId="1" applyFont="1" applyFill="1" applyBorder="1" applyAlignment="1">
      <alignment horizontal="center" vertical="center" wrapText="1"/>
    </xf>
    <xf numFmtId="0" fontId="38" fillId="3" borderId="8" xfId="2" applyFont="1" applyFill="1" applyBorder="1" applyAlignment="1" applyProtection="1">
      <alignment horizontal="left" vertical="top" wrapText="1"/>
      <protection hidden="1"/>
    </xf>
    <xf numFmtId="0" fontId="6" fillId="0" borderId="0" xfId="1" applyFont="1" applyFill="1" applyBorder="1" applyAlignment="1" applyProtection="1">
      <alignment horizontal="left" vertical="top"/>
    </xf>
    <xf numFmtId="0" fontId="32" fillId="0" borderId="0" xfId="1" applyFont="1"/>
    <xf numFmtId="0" fontId="30" fillId="5" borderId="6" xfId="2" applyFont="1" applyFill="1" applyBorder="1" applyAlignment="1" applyProtection="1">
      <alignment horizontal="left" vertical="center" wrapText="1"/>
      <protection hidden="1"/>
    </xf>
    <xf numFmtId="4" fontId="29" fillId="0" borderId="1" xfId="2" applyNumberFormat="1" applyFont="1" applyFill="1" applyBorder="1" applyAlignment="1" applyProtection="1">
      <alignment horizontal="center" vertical="center" wrapText="1"/>
      <protection locked="0"/>
    </xf>
    <xf numFmtId="3" fontId="4" fillId="0" borderId="1" xfId="2" applyNumberFormat="1" applyFont="1" applyFill="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9" fillId="0" borderId="1" xfId="2" applyNumberFormat="1" applyFont="1" applyFill="1" applyBorder="1" applyAlignment="1" applyProtection="1">
      <alignment horizontal="center" vertical="center" wrapText="1"/>
      <protection locked="0"/>
    </xf>
    <xf numFmtId="9" fontId="4" fillId="0" borderId="1" xfId="2" applyNumberFormat="1" applyFont="1" applyFill="1" applyBorder="1" applyAlignment="1" applyProtection="1">
      <alignment horizontal="center" vertical="center" wrapText="1"/>
      <protection locked="0"/>
    </xf>
    <xf numFmtId="3" fontId="6" fillId="0" borderId="1" xfId="1" applyNumberFormat="1" applyFont="1" applyFill="1" applyBorder="1" applyAlignment="1" applyProtection="1">
      <alignment horizontal="center" vertical="center"/>
      <protection locked="0"/>
    </xf>
    <xf numFmtId="0" fontId="3" fillId="0" borderId="0" xfId="1" applyFont="1" applyProtection="1">
      <protection hidden="1"/>
    </xf>
    <xf numFmtId="0" fontId="2" fillId="0" borderId="0" xfId="1" applyFont="1" applyProtection="1">
      <protection hidden="1"/>
    </xf>
    <xf numFmtId="0" fontId="30" fillId="5" borderId="6" xfId="2" applyFont="1" applyFill="1" applyBorder="1" applyAlignment="1" applyProtection="1">
      <alignment horizontal="left" vertical="center" wrapText="1"/>
    </xf>
    <xf numFmtId="0" fontId="1" fillId="0" borderId="1" xfId="1" applyFill="1" applyBorder="1" applyAlignment="1" applyProtection="1">
      <alignment horizontal="center" vertical="center"/>
      <protection locked="0" hidden="1"/>
    </xf>
    <xf numFmtId="0" fontId="12" fillId="0" borderId="16" xfId="1" applyFont="1" applyBorder="1" applyAlignment="1" applyProtection="1">
      <alignment vertical="center"/>
      <protection locked="0"/>
    </xf>
    <xf numFmtId="0" fontId="1" fillId="0" borderId="1" xfId="1" applyFill="1" applyBorder="1" applyAlignment="1" applyProtection="1">
      <alignment horizontal="center" vertical="center" wrapText="1"/>
      <protection locked="0" hidden="1"/>
    </xf>
    <xf numFmtId="0" fontId="5" fillId="3" borderId="1" xfId="2" applyFont="1" applyFill="1" applyBorder="1" applyAlignment="1" applyProtection="1">
      <alignment horizontal="left" vertical="center" wrapText="1"/>
      <protection locked="0"/>
    </xf>
    <xf numFmtId="0" fontId="7" fillId="3" borderId="1" xfId="2" applyFont="1" applyFill="1" applyBorder="1" applyAlignment="1" applyProtection="1">
      <alignment horizontal="center" vertical="center" wrapText="1"/>
      <protection hidden="1"/>
    </xf>
    <xf numFmtId="0" fontId="9" fillId="0" borderId="1" xfId="2" applyFont="1" applyFill="1" applyBorder="1" applyAlignment="1" applyProtection="1">
      <alignment horizontal="center" vertical="center" wrapText="1"/>
      <protection hidden="1"/>
    </xf>
    <xf numFmtId="0" fontId="37" fillId="5" borderId="0" xfId="2" applyFont="1" applyFill="1" applyBorder="1" applyAlignment="1" applyProtection="1">
      <alignment horizontal="center" vertical="center" wrapText="1"/>
      <protection hidden="1"/>
    </xf>
    <xf numFmtId="0" fontId="37" fillId="5" borderId="0" xfId="1" applyFont="1" applyFill="1" applyBorder="1" applyAlignment="1">
      <alignment horizontal="center" vertical="center"/>
    </xf>
    <xf numFmtId="0" fontId="1" fillId="5" borderId="0" xfId="1" applyFill="1"/>
    <xf numFmtId="0" fontId="6" fillId="0" borderId="0" xfId="1" applyFont="1" applyAlignment="1" applyProtection="1">
      <alignment horizontal="justify" vertical="top"/>
    </xf>
    <xf numFmtId="0" fontId="6" fillId="0" borderId="0" xfId="1" applyFont="1" applyFill="1" applyAlignment="1">
      <alignment horizontal="justify" vertical="top"/>
    </xf>
    <xf numFmtId="0" fontId="6" fillId="0" borderId="0" xfId="1" applyFont="1" applyAlignment="1">
      <alignment horizontal="justify" vertical="top"/>
    </xf>
    <xf numFmtId="0" fontId="1" fillId="0" borderId="0" xfId="1" applyAlignment="1">
      <alignment horizontal="justify" vertical="top"/>
    </xf>
    <xf numFmtId="0" fontId="15" fillId="11" borderId="3" xfId="1" applyFont="1" applyFill="1" applyBorder="1" applyAlignment="1" applyProtection="1">
      <alignment horizontal="justify" vertical="top"/>
    </xf>
    <xf numFmtId="0" fontId="35" fillId="9" borderId="2" xfId="1" applyFont="1" applyFill="1" applyBorder="1" applyAlignment="1" applyProtection="1">
      <alignment horizontal="left" vertical="top"/>
    </xf>
    <xf numFmtId="0" fontId="6" fillId="0" borderId="0" xfId="1" applyFont="1" applyBorder="1" applyAlignment="1" applyProtection="1">
      <alignment horizontal="justify" vertical="top"/>
    </xf>
    <xf numFmtId="0" fontId="34" fillId="12" borderId="0" xfId="1" applyFont="1" applyFill="1" applyBorder="1" applyAlignment="1" applyProtection="1">
      <alignment horizontal="justify" vertical="top"/>
    </xf>
    <xf numFmtId="0" fontId="39" fillId="0" borderId="0" xfId="0" applyFont="1" applyBorder="1" applyAlignment="1">
      <alignment horizontal="justify" vertical="top"/>
    </xf>
    <xf numFmtId="0" fontId="1" fillId="0" borderId="0" xfId="1" applyFont="1" applyBorder="1" applyAlignment="1">
      <alignment horizontal="justify" vertical="top"/>
    </xf>
    <xf numFmtId="0" fontId="39" fillId="0" borderId="0" xfId="0" applyFont="1" applyBorder="1" applyAlignment="1">
      <alignment vertical="center" wrapText="1"/>
    </xf>
    <xf numFmtId="0" fontId="6" fillId="0" borderId="0" xfId="1" applyFont="1" applyAlignment="1">
      <alignment vertical="top" wrapText="1"/>
    </xf>
    <xf numFmtId="0" fontId="4" fillId="0" borderId="0" xfId="0" applyFont="1" applyBorder="1" applyAlignment="1">
      <alignment vertical="center" wrapText="1"/>
    </xf>
    <xf numFmtId="0" fontId="6" fillId="0" borderId="0" xfId="1" applyFont="1" applyAlignment="1">
      <alignment vertical="top"/>
    </xf>
    <xf numFmtId="0" fontId="6" fillId="0" borderId="0" xfId="0" applyFont="1" applyAlignment="1">
      <alignment wrapText="1"/>
    </xf>
    <xf numFmtId="0" fontId="1" fillId="0" borderId="0" xfId="1" applyProtection="1">
      <protection locked="0"/>
    </xf>
    <xf numFmtId="0" fontId="16" fillId="5" borderId="0" xfId="0" applyFont="1" applyFill="1" applyBorder="1" applyAlignment="1" applyProtection="1">
      <alignment horizontal="left" vertical="center" wrapText="1"/>
    </xf>
    <xf numFmtId="0" fontId="13" fillId="3" borderId="13" xfId="2" applyFont="1" applyFill="1" applyBorder="1" applyAlignment="1">
      <alignment horizontal="left" vertical="center" wrapText="1"/>
    </xf>
    <xf numFmtId="0" fontId="13" fillId="3" borderId="15" xfId="2" applyFont="1" applyFill="1" applyBorder="1" applyAlignment="1">
      <alignment horizontal="left" vertical="center" wrapText="1"/>
    </xf>
    <xf numFmtId="0" fontId="13" fillId="3" borderId="5" xfId="2" applyFont="1" applyFill="1" applyBorder="1" applyAlignment="1">
      <alignment horizontal="left" vertical="center" wrapText="1"/>
    </xf>
    <xf numFmtId="0" fontId="14" fillId="5" borderId="13" xfId="2" applyFont="1" applyFill="1" applyBorder="1" applyAlignment="1">
      <alignment horizontal="left" vertical="center" wrapText="1"/>
    </xf>
    <xf numFmtId="0" fontId="14" fillId="5" borderId="11"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9" xfId="2"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5" borderId="1" xfId="2" applyFont="1" applyFill="1" applyBorder="1" applyAlignment="1">
      <alignment horizontal="left" vertical="center" wrapText="1"/>
    </xf>
    <xf numFmtId="3" fontId="14" fillId="13" borderId="1" xfId="3" applyNumberFormat="1" applyFont="1" applyFill="1" applyBorder="1" applyAlignment="1">
      <alignment horizontal="left" vertical="center" wrapText="1"/>
    </xf>
    <xf numFmtId="3" fontId="7" fillId="6" borderId="7" xfId="3" applyNumberFormat="1" applyFont="1" applyFill="1" applyBorder="1" applyAlignment="1">
      <alignment horizontal="left" vertical="center" wrapText="1"/>
    </xf>
    <xf numFmtId="3" fontId="7" fillId="6" borderId="3" xfId="3" applyNumberFormat="1" applyFont="1" applyFill="1" applyBorder="1" applyAlignment="1">
      <alignment horizontal="left" vertical="center" wrapText="1"/>
    </xf>
    <xf numFmtId="3" fontId="7" fillId="6" borderId="2" xfId="3" applyNumberFormat="1" applyFont="1" applyFill="1" applyBorder="1" applyAlignment="1">
      <alignment horizontal="left" vertical="center" wrapText="1"/>
    </xf>
    <xf numFmtId="3" fontId="16" fillId="2" borderId="1" xfId="3" applyNumberFormat="1" applyFont="1" applyFill="1" applyBorder="1" applyAlignment="1">
      <alignment horizontal="center" vertical="center" wrapText="1"/>
    </xf>
    <xf numFmtId="3" fontId="16" fillId="2" borderId="6" xfId="3" applyNumberFormat="1" applyFont="1" applyFill="1" applyBorder="1" applyAlignment="1">
      <alignment horizontal="center" vertical="center" wrapText="1"/>
    </xf>
    <xf numFmtId="3" fontId="16" fillId="2" borderId="15" xfId="3" applyNumberFormat="1" applyFont="1" applyFill="1" applyBorder="1" applyAlignment="1">
      <alignment horizontal="center" vertical="center" wrapText="1"/>
    </xf>
    <xf numFmtId="3" fontId="16" fillId="2" borderId="0" xfId="3" applyNumberFormat="1" applyFont="1" applyFill="1" applyBorder="1" applyAlignment="1">
      <alignment horizontal="center" vertical="center" wrapText="1"/>
    </xf>
    <xf numFmtId="3" fontId="14" fillId="13" borderId="7" xfId="3" applyNumberFormat="1" applyFont="1" applyFill="1" applyBorder="1" applyAlignment="1">
      <alignment horizontal="left" vertical="center" wrapText="1"/>
    </xf>
    <xf numFmtId="3" fontId="14" fillId="13" borderId="3" xfId="3" applyNumberFormat="1" applyFont="1" applyFill="1" applyBorder="1" applyAlignment="1">
      <alignment horizontal="left" vertical="center" wrapText="1"/>
    </xf>
    <xf numFmtId="3" fontId="14" fillId="13" borderId="2" xfId="3" applyNumberFormat="1" applyFont="1" applyFill="1" applyBorder="1" applyAlignment="1">
      <alignment horizontal="left" vertical="center" wrapText="1"/>
    </xf>
    <xf numFmtId="0" fontId="6" fillId="0" borderId="1" xfId="1" applyFont="1" applyFill="1" applyBorder="1" applyAlignment="1">
      <alignment horizontal="left" vertical="center" wrapText="1"/>
    </xf>
    <xf numFmtId="3" fontId="7" fillId="6" borderId="1" xfId="3" applyNumberFormat="1" applyFont="1" applyFill="1" applyBorder="1" applyAlignment="1">
      <alignment horizontal="left" vertical="center" wrapText="1"/>
    </xf>
    <xf numFmtId="0" fontId="18" fillId="7" borderId="0" xfId="1" applyFont="1" applyFill="1" applyBorder="1" applyAlignment="1" applyProtection="1">
      <alignment horizontal="center"/>
    </xf>
    <xf numFmtId="0" fontId="19" fillId="0" borderId="1" xfId="1" applyFont="1" applyFill="1" applyBorder="1" applyAlignment="1" applyProtection="1">
      <alignment horizontal="center" vertical="center"/>
      <protection locked="0" hidden="1"/>
    </xf>
    <xf numFmtId="0" fontId="1" fillId="0" borderId="1" xfId="1" applyFill="1" applyBorder="1" applyAlignment="1" applyProtection="1">
      <alignment horizontal="center" vertical="center"/>
      <protection locked="0" hidden="1"/>
    </xf>
    <xf numFmtId="0" fontId="19" fillId="0" borderId="7" xfId="1" applyFont="1" applyFill="1" applyBorder="1" applyAlignment="1" applyProtection="1">
      <alignment horizontal="center" vertical="center"/>
      <protection locked="0" hidden="1"/>
    </xf>
    <xf numFmtId="0" fontId="19" fillId="0" borderId="2" xfId="1" applyFont="1" applyFill="1" applyBorder="1" applyAlignment="1" applyProtection="1">
      <alignment horizontal="center" vertical="center"/>
      <protection locked="0" hidden="1"/>
    </xf>
    <xf numFmtId="0" fontId="16" fillId="0" borderId="0" xfId="0" applyFont="1" applyFill="1" applyBorder="1" applyAlignment="1" applyProtection="1">
      <alignment horizontal="left" vertical="center" wrapText="1"/>
    </xf>
    <xf numFmtId="0" fontId="21" fillId="8" borderId="7" xfId="1" applyFont="1" applyFill="1" applyBorder="1" applyAlignment="1" applyProtection="1">
      <alignment horizontal="center" vertical="center"/>
    </xf>
    <xf numFmtId="0" fontId="21" fillId="8" borderId="3" xfId="1" applyFont="1" applyFill="1" applyBorder="1" applyAlignment="1" applyProtection="1">
      <alignment horizontal="center" vertical="center"/>
    </xf>
    <xf numFmtId="0" fontId="21" fillId="8" borderId="2" xfId="1" applyFont="1" applyFill="1" applyBorder="1" applyAlignment="1" applyProtection="1">
      <alignment horizontal="center" vertical="center"/>
    </xf>
    <xf numFmtId="0" fontId="10" fillId="2" borderId="7" xfId="2" applyFont="1" applyFill="1" applyBorder="1" applyAlignment="1" applyProtection="1">
      <alignment horizontal="center" vertical="center" wrapText="1"/>
      <protection hidden="1"/>
    </xf>
    <xf numFmtId="0" fontId="10" fillId="2" borderId="2" xfId="2" applyFont="1" applyFill="1" applyBorder="1" applyAlignment="1" applyProtection="1">
      <alignment horizontal="center" vertical="center" wrapText="1"/>
      <protection hidden="1"/>
    </xf>
    <xf numFmtId="0" fontId="11" fillId="2" borderId="13" xfId="2" applyFont="1" applyFill="1" applyBorder="1" applyAlignment="1" applyProtection="1">
      <alignment horizontal="left" vertical="center" wrapText="1"/>
      <protection hidden="1"/>
    </xf>
    <xf numFmtId="0" fontId="11" fillId="2" borderId="12" xfId="2" applyFont="1" applyFill="1" applyBorder="1" applyAlignment="1" applyProtection="1">
      <alignment horizontal="left" vertical="center" wrapText="1"/>
      <protection hidden="1"/>
    </xf>
    <xf numFmtId="0" fontId="11" fillId="2" borderId="11" xfId="2" applyFont="1" applyFill="1" applyBorder="1" applyAlignment="1" applyProtection="1">
      <alignment horizontal="left" vertical="center" wrapText="1"/>
      <protection hidden="1"/>
    </xf>
    <xf numFmtId="0" fontId="11" fillId="2" borderId="5" xfId="2" applyFont="1" applyFill="1" applyBorder="1" applyAlignment="1" applyProtection="1">
      <alignment horizontal="left" vertical="center" wrapText="1"/>
      <protection hidden="1"/>
    </xf>
    <xf numFmtId="0" fontId="11" fillId="2" borderId="4" xfId="2" applyFont="1" applyFill="1" applyBorder="1" applyAlignment="1" applyProtection="1">
      <alignment horizontal="left" vertical="center" wrapText="1"/>
      <protection hidden="1"/>
    </xf>
    <xf numFmtId="0" fontId="11" fillId="2" borderId="9" xfId="2" applyFont="1" applyFill="1" applyBorder="1" applyAlignment="1" applyProtection="1">
      <alignment horizontal="left" vertical="center" wrapText="1"/>
      <protection hidden="1"/>
    </xf>
    <xf numFmtId="0" fontId="9" fillId="0" borderId="7" xfId="2" applyFont="1" applyFill="1" applyBorder="1" applyAlignment="1" applyProtection="1">
      <alignment horizontal="center" vertical="center" wrapText="1"/>
      <protection hidden="1"/>
    </xf>
    <xf numFmtId="0" fontId="9" fillId="0" borderId="2" xfId="2" applyFont="1" applyFill="1" applyBorder="1" applyAlignment="1" applyProtection="1">
      <alignment horizontal="center" vertical="center" wrapText="1"/>
      <protection hidden="1"/>
    </xf>
    <xf numFmtId="0" fontId="10" fillId="2" borderId="8" xfId="2" applyFont="1" applyFill="1" applyBorder="1" applyAlignment="1" applyProtection="1">
      <alignment horizontal="center" vertical="center" wrapText="1"/>
      <protection hidden="1"/>
    </xf>
    <xf numFmtId="0" fontId="10" fillId="2" borderId="6" xfId="2" applyFont="1" applyFill="1" applyBorder="1" applyAlignment="1" applyProtection="1">
      <alignment horizontal="center" vertical="center" wrapText="1"/>
      <protection hidden="1"/>
    </xf>
    <xf numFmtId="0" fontId="9" fillId="0" borderId="10" xfId="2" applyFont="1" applyFill="1" applyBorder="1" applyAlignment="1" applyProtection="1">
      <alignment horizontal="center" vertical="center" wrapText="1"/>
      <protection hidden="1"/>
    </xf>
    <xf numFmtId="0" fontId="9" fillId="0" borderId="6" xfId="2" applyFont="1" applyFill="1" applyBorder="1" applyAlignment="1" applyProtection="1">
      <alignment horizontal="center" vertical="center" wrapText="1"/>
      <protection hidden="1"/>
    </xf>
    <xf numFmtId="49" fontId="28" fillId="0" borderId="7" xfId="2" applyNumberFormat="1" applyFont="1" applyFill="1" applyBorder="1" applyAlignment="1" applyProtection="1">
      <alignment horizontal="center" vertical="center" wrapText="1"/>
      <protection locked="0"/>
    </xf>
    <xf numFmtId="49" fontId="28" fillId="0" borderId="3" xfId="2" applyNumberFormat="1" applyFont="1" applyFill="1" applyBorder="1" applyAlignment="1" applyProtection="1">
      <alignment horizontal="center" vertical="center" wrapText="1"/>
      <protection locked="0"/>
    </xf>
    <xf numFmtId="49" fontId="28" fillId="0" borderId="2" xfId="2" applyNumberFormat="1" applyFont="1" applyFill="1" applyBorder="1" applyAlignment="1" applyProtection="1">
      <alignment horizontal="center" vertical="center" wrapText="1"/>
      <protection locked="0"/>
    </xf>
    <xf numFmtId="0" fontId="7" fillId="3" borderId="7"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7" fillId="3" borderId="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11" xfId="2" applyFont="1" applyFill="1" applyBorder="1" applyAlignment="1" applyProtection="1">
      <alignment horizontal="center" vertical="center" wrapText="1"/>
      <protection hidden="1"/>
    </xf>
    <xf numFmtId="0" fontId="7" fillId="3" borderId="5" xfId="2" applyFont="1" applyFill="1" applyBorder="1" applyAlignment="1" applyProtection="1">
      <alignment horizontal="center" vertical="center" wrapText="1"/>
      <protection hidden="1"/>
    </xf>
    <xf numFmtId="0" fontId="7" fillId="3" borderId="4" xfId="2" applyFont="1" applyFill="1" applyBorder="1" applyAlignment="1" applyProtection="1">
      <alignment horizontal="center" vertical="center" wrapText="1"/>
      <protection hidden="1"/>
    </xf>
    <xf numFmtId="0" fontId="7" fillId="3" borderId="9" xfId="2" applyFont="1" applyFill="1" applyBorder="1" applyAlignment="1" applyProtection="1">
      <alignment horizontal="center" vertical="center" wrapText="1"/>
      <protection hidden="1"/>
    </xf>
    <xf numFmtId="0" fontId="7" fillId="3" borderId="7" xfId="2" applyFont="1" applyFill="1" applyBorder="1" applyAlignment="1" applyProtection="1">
      <alignment horizontal="left" vertical="center" wrapText="1"/>
      <protection hidden="1"/>
    </xf>
    <xf numFmtId="0" fontId="7" fillId="3" borderId="3" xfId="2" applyFont="1" applyFill="1" applyBorder="1" applyAlignment="1" applyProtection="1">
      <alignment horizontal="left" vertical="center" wrapText="1"/>
      <protection hidden="1"/>
    </xf>
    <xf numFmtId="0" fontId="7" fillId="3" borderId="2" xfId="2" applyFont="1" applyFill="1" applyBorder="1" applyAlignment="1" applyProtection="1">
      <alignment horizontal="left" vertical="center" wrapText="1"/>
      <protection hidden="1"/>
    </xf>
    <xf numFmtId="49" fontId="5" fillId="3" borderId="7" xfId="2" applyNumberFormat="1" applyFont="1" applyFill="1" applyBorder="1" applyAlignment="1" applyProtection="1">
      <alignment horizontal="center" vertical="center" wrapText="1"/>
      <protection hidden="1"/>
    </xf>
    <xf numFmtId="49" fontId="5" fillId="3" borderId="3" xfId="2" applyNumberFormat="1" applyFont="1" applyFill="1" applyBorder="1" applyAlignment="1" applyProtection="1">
      <alignment horizontal="center" vertical="center" wrapText="1"/>
      <protection hidden="1"/>
    </xf>
    <xf numFmtId="49" fontId="5" fillId="3" borderId="2" xfId="2" applyNumberFormat="1" applyFont="1" applyFill="1" applyBorder="1" applyAlignment="1" applyProtection="1">
      <alignment horizontal="center" vertical="center" wrapText="1"/>
      <protection hidden="1"/>
    </xf>
    <xf numFmtId="49" fontId="2" fillId="3" borderId="3" xfId="1" applyNumberFormat="1" applyFont="1" applyFill="1" applyBorder="1" applyAlignment="1" applyProtection="1">
      <alignment horizontal="center" vertical="center" wrapText="1"/>
      <protection hidden="1"/>
    </xf>
    <xf numFmtId="49" fontId="2" fillId="3" borderId="2" xfId="1" applyNumberFormat="1" applyFont="1" applyFill="1" applyBorder="1" applyAlignment="1" applyProtection="1">
      <alignment horizontal="center" vertical="center" wrapText="1"/>
      <protection hidden="1"/>
    </xf>
    <xf numFmtId="49" fontId="28" fillId="3" borderId="7" xfId="2" applyNumberFormat="1" applyFont="1" applyFill="1" applyBorder="1" applyAlignment="1" applyProtection="1">
      <alignment horizontal="center" vertical="center" wrapText="1"/>
      <protection hidden="1"/>
    </xf>
    <xf numFmtId="49" fontId="28" fillId="3" borderId="3" xfId="2" applyNumberFormat="1" applyFont="1" applyFill="1" applyBorder="1" applyAlignment="1" applyProtection="1">
      <alignment horizontal="center" vertical="center" wrapText="1"/>
      <protection hidden="1"/>
    </xf>
    <xf numFmtId="49" fontId="28" fillId="3" borderId="2" xfId="2" applyNumberFormat="1" applyFont="1" applyFill="1" applyBorder="1" applyAlignment="1" applyProtection="1">
      <alignment horizontal="center" vertical="center" wrapText="1"/>
      <protection hidden="1"/>
    </xf>
    <xf numFmtId="0" fontId="9" fillId="8" borderId="8" xfId="2" applyFont="1" applyFill="1" applyBorder="1" applyAlignment="1" applyProtection="1">
      <alignment horizontal="center" vertical="center" wrapText="1"/>
      <protection locked="0" hidden="1"/>
    </xf>
    <xf numFmtId="0" fontId="9" fillId="8" borderId="6" xfId="2" applyFont="1" applyFill="1" applyBorder="1" applyAlignment="1" applyProtection="1">
      <alignment horizontal="center" vertical="center" wrapText="1"/>
      <protection locked="0" hidden="1"/>
    </xf>
    <xf numFmtId="0" fontId="10" fillId="2" borderId="13" xfId="2" applyFont="1" applyFill="1" applyBorder="1" applyAlignment="1" applyProtection="1">
      <alignment horizontal="center" vertical="center" wrapText="1"/>
      <protection hidden="1"/>
    </xf>
    <xf numFmtId="0" fontId="10" fillId="2" borderId="12" xfId="2" applyFont="1" applyFill="1" applyBorder="1" applyAlignment="1" applyProtection="1">
      <alignment horizontal="center" vertical="center" wrapText="1"/>
      <protection hidden="1"/>
    </xf>
    <xf numFmtId="0" fontId="10" fillId="2" borderId="11" xfId="2" applyFont="1" applyFill="1" applyBorder="1" applyAlignment="1" applyProtection="1">
      <alignment horizontal="center" vertical="center" wrapText="1"/>
      <protection hidden="1"/>
    </xf>
    <xf numFmtId="0" fontId="10" fillId="2" borderId="5" xfId="2" applyFont="1" applyFill="1" applyBorder="1" applyAlignment="1" applyProtection="1">
      <alignment horizontal="center" vertical="center" wrapText="1"/>
      <protection hidden="1"/>
    </xf>
    <xf numFmtId="0" fontId="10" fillId="2" borderId="4" xfId="2" applyFont="1" applyFill="1" applyBorder="1" applyAlignment="1" applyProtection="1">
      <alignment horizontal="center" vertical="center" wrapText="1"/>
      <protection hidden="1"/>
    </xf>
    <xf numFmtId="0" fontId="10" fillId="2" borderId="9" xfId="2" applyFont="1" applyFill="1" applyBorder="1" applyAlignment="1" applyProtection="1">
      <alignment horizontal="center" vertical="center" wrapText="1"/>
      <protection hidden="1"/>
    </xf>
    <xf numFmtId="0" fontId="2" fillId="0" borderId="1" xfId="1" applyFont="1" applyFill="1" applyBorder="1" applyAlignment="1" applyProtection="1">
      <alignment horizontal="center" vertical="center"/>
      <protection locked="0"/>
    </xf>
    <xf numFmtId="49" fontId="2" fillId="0" borderId="7" xfId="1" applyNumberFormat="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wrapText="1"/>
      <protection locked="0"/>
    </xf>
    <xf numFmtId="49" fontId="2" fillId="3" borderId="7" xfId="1" applyNumberFormat="1"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left" vertical="center" wrapText="1"/>
      <protection hidden="1"/>
    </xf>
    <xf numFmtId="0" fontId="8" fillId="3" borderId="6" xfId="2" applyFont="1" applyFill="1" applyBorder="1" applyAlignment="1" applyProtection="1">
      <alignment horizontal="left" vertical="center" wrapText="1"/>
      <protection hidden="1"/>
    </xf>
    <xf numFmtId="0" fontId="10" fillId="2" borderId="3"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cellXfs>
  <cellStyles count="5">
    <cellStyle name="Normal" xfId="0" builtinId="0"/>
    <cellStyle name="Normal 2" xfId="1" xr:uid="{00000000-0005-0000-0000-000001000000}"/>
    <cellStyle name="Normal 2 2" xfId="3" xr:uid="{00000000-0005-0000-0000-000002000000}"/>
    <cellStyle name="Normal 4" xfId="2" xr:uid="{00000000-0005-0000-0000-000003000000}"/>
    <cellStyle name="Percent 2" xfId="4" xr:uid="{00000000-0005-0000-0000-000004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742951</xdr:colOff>
      <xdr:row>0</xdr:row>
      <xdr:rowOff>0</xdr:rowOff>
    </xdr:from>
    <xdr:to>
      <xdr:col>1</xdr:col>
      <xdr:colOff>676276</xdr:colOff>
      <xdr:row>1</xdr:row>
      <xdr:rowOff>6985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1" y="0"/>
          <a:ext cx="3048000" cy="53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5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5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5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5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5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5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5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5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5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5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5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5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6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6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6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6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6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6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6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6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6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6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6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3"/>
  <sheetViews>
    <sheetView tabSelected="1" view="pageBreakPreview" zoomScaleNormal="100" zoomScaleSheetLayoutView="100" workbookViewId="0">
      <selection activeCell="B9" sqref="B9:C9"/>
    </sheetView>
  </sheetViews>
  <sheetFormatPr defaultColWidth="9.77734375" defaultRowHeight="13.8" x14ac:dyDescent="0.25"/>
  <cols>
    <col min="1" max="1" width="39.77734375" style="1" customWidth="1"/>
    <col min="2" max="2" width="41.77734375" style="19" customWidth="1"/>
    <col min="3" max="3" width="65.44140625" style="1" customWidth="1"/>
    <col min="4" max="16384" width="9.77734375" style="1"/>
  </cols>
  <sheetData>
    <row r="1" spans="1:4" ht="20.100000000000001" customHeight="1" x14ac:dyDescent="0.25">
      <c r="A1" s="102"/>
      <c r="B1" s="102"/>
      <c r="C1" s="83" t="str">
        <f ca="1">Translations!$A$3</f>
        <v>Tabla del panorama de financiamiento</v>
      </c>
      <c r="D1" s="56"/>
    </row>
    <row r="2" spans="1:4" ht="20.100000000000001" customHeight="1" x14ac:dyDescent="0.25">
      <c r="A2" s="102"/>
      <c r="B2" s="102"/>
      <c r="C2" s="84" t="str">
        <f ca="1">Translations!$A$4</f>
        <v>Última actualización: Marzo 2020</v>
      </c>
      <c r="D2" s="57"/>
    </row>
    <row r="3" spans="1:4" ht="20.100000000000001" customHeight="1" x14ac:dyDescent="0.25">
      <c r="A3" s="102"/>
      <c r="B3" s="102"/>
      <c r="C3" s="85"/>
    </row>
    <row r="4" spans="1:4" ht="20.100000000000001" customHeight="1" x14ac:dyDescent="0.25">
      <c r="A4" s="102"/>
      <c r="B4" s="102"/>
      <c r="C4" s="85"/>
    </row>
    <row r="5" spans="1:4" ht="7.5" customHeight="1" thickBot="1" x14ac:dyDescent="0.3">
      <c r="A5" s="54"/>
      <c r="B5" s="54"/>
      <c r="C5" s="54"/>
    </row>
    <row r="6" spans="1:4" ht="20.100000000000001" customHeight="1" thickBot="1" x14ac:dyDescent="0.3">
      <c r="A6" s="55" t="s">
        <v>129</v>
      </c>
      <c r="B6" s="78" t="s">
        <v>1385</v>
      </c>
      <c r="C6" s="54"/>
    </row>
    <row r="7" spans="1:4" ht="7.5" customHeight="1" x14ac:dyDescent="0.25">
      <c r="A7" s="54"/>
      <c r="B7" s="54"/>
      <c r="C7" s="54"/>
    </row>
    <row r="8" spans="1:4" ht="20.100000000000001" customHeight="1" x14ac:dyDescent="0.25">
      <c r="A8" s="103" t="str">
        <f ca="1">Translations!$A$9</f>
        <v>Directrices generales</v>
      </c>
      <c r="B8" s="106" t="str">
        <f ca="1">Translations!$A$47</f>
        <v>A. Todos los solicitantes deben completar:</v>
      </c>
      <c r="C8" s="107"/>
    </row>
    <row r="9" spans="1:4" ht="105" customHeight="1" x14ac:dyDescent="0.25">
      <c r="A9" s="104"/>
      <c r="B9" s="108" t="str">
        <f ca="1">Translations!$A$48</f>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C9" s="109"/>
    </row>
    <row r="10" spans="1:4" ht="45" customHeight="1" x14ac:dyDescent="0.25">
      <c r="A10" s="104"/>
      <c r="B10" s="108" t="str">
        <f ca="1">Translations!$A$49</f>
        <v>(2) La hoja de cálculo de ‘Gasto público en salud’, incluye mlos compromisos específicos del Gobierno para fortalecer los sistemas de salud que permitirán el acceso al incentivo de cofinanciamiento del Fondo Mundial.</v>
      </c>
      <c r="C10" s="109"/>
    </row>
    <row r="11" spans="1:4" ht="105" customHeight="1" x14ac:dyDescent="0.25">
      <c r="A11" s="104"/>
      <c r="B11" s="108" t="str">
        <f ca="1">Translations!$A$50</f>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C11" s="109"/>
    </row>
    <row r="12" spans="1:4" ht="45" customHeight="1" x14ac:dyDescent="0.25">
      <c r="A12" s="105"/>
      <c r="B12" s="110" t="str">
        <f ca="1">Translations!$A$51</f>
        <v>C. Fuentes de datos: indican la(s) fuente(s) de datos junto con comentarios en base a estimaciones (si procede) en la casilla correspondiente de la última columna. Los documentos fuente pertinentes deben presentarse junto con la solicitud de financiamiento.</v>
      </c>
      <c r="C12" s="111"/>
    </row>
    <row r="13" spans="1:4" ht="15" customHeight="1" x14ac:dyDescent="0.25">
      <c r="A13" s="118" t="str">
        <f ca="1">Translations!$A$5</f>
        <v>Portada</v>
      </c>
      <c r="B13" s="119"/>
      <c r="C13" s="119"/>
    </row>
    <row r="14" spans="1:4" ht="15" customHeight="1" x14ac:dyDescent="0.25">
      <c r="A14" s="58" t="str">
        <f ca="1">Translations!$A$10</f>
        <v>País</v>
      </c>
      <c r="B14" s="113" t="str">
        <f ca="1">Translations!$A$52</f>
        <v xml:space="preserve">Seleccionar el nombre del país del solicitante usando el menú desplegable </v>
      </c>
      <c r="C14" s="113"/>
    </row>
    <row r="15" spans="1:4" ht="15" customHeight="1" x14ac:dyDescent="0.25">
      <c r="A15" s="58" t="str">
        <f ca="1">Translations!$A$11</f>
        <v>Ciclo fiscal</v>
      </c>
      <c r="B15" s="113" t="str">
        <f ca="1">Translations!$A$53</f>
        <v>Seleccionar el ciclo fiscal del país usando el menú desplegable.</v>
      </c>
      <c r="C15" s="113"/>
    </row>
    <row r="16" spans="1:4" ht="45" customHeight="1" x14ac:dyDescent="0.25">
      <c r="A16" s="58" t="str">
        <f ca="1">Translations!$A$12</f>
        <v>Moneda</v>
      </c>
      <c r="B16" s="113" t="str">
        <f ca="1">Translations!$A$54</f>
        <v xml:space="preserve">Seleccionar la moneda (Dolar o Euro) en la que se proporcionan los datos. La moneda utilizada debe ser la misma que la incluida en la solicitud de financiamiento al Fondo Mundial. </v>
      </c>
      <c r="C16" s="113"/>
    </row>
    <row r="17" spans="1:3" ht="30" customHeight="1" x14ac:dyDescent="0.25">
      <c r="A17" s="58" t="str">
        <f ca="1">Translations!$A$13</f>
        <v>Año fiscal en que comienza el período de ejecución</v>
      </c>
      <c r="B17" s="113" t="str">
        <f ca="1">Translations!$A$55</f>
        <v xml:space="preserve">Para cada componente seleccionar el año fiscal correspondiente al inicio del período de ejecución de la solicitud de financiamiento. </v>
      </c>
      <c r="C17" s="113"/>
    </row>
    <row r="18" spans="1:3" ht="30" customHeight="1" x14ac:dyDescent="0.25">
      <c r="A18" s="58" t="str">
        <f ca="1">Translations!$A$14</f>
        <v>Año fiscal en que termina el período de ejecución</v>
      </c>
      <c r="B18" s="113" t="str">
        <f ca="1">Translations!$A$56</f>
        <v>Para cada componente seleccionar el año fiscal correspondiente a la finalización del período de ejecución de la solicitud de financiamiento.</v>
      </c>
      <c r="C18" s="113"/>
    </row>
    <row r="19" spans="1:3" ht="30" customHeight="1" x14ac:dyDescent="0.25">
      <c r="A19" s="58" t="str">
        <f ca="1">Translations!$A$15</f>
        <v>La siguiente solicitud hace referencia a un programa en especifico</v>
      </c>
      <c r="B19" s="113" t="str">
        <f ca="1">Translations!$A$57</f>
        <v>Para cada componente seleccionar “Sí” o “No” si el financiamiento se solicita al Fondo Mundial mediante la presentación actual.</v>
      </c>
      <c r="C19" s="113"/>
    </row>
    <row r="20" spans="1:3" ht="60" customHeight="1" x14ac:dyDescent="0.25">
      <c r="A20" s="58" t="str">
        <f ca="1">Translations!$A$16</f>
        <v>Deficiencias financieras detalladas basadas en:</v>
      </c>
      <c r="B20" s="113" t="str">
        <f ca="1">Translations!$A$58</f>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C20" s="113"/>
    </row>
    <row r="21" spans="1:3" ht="15" customHeight="1" x14ac:dyDescent="0.25">
      <c r="A21" s="120" t="str">
        <f ca="1">Translations!$A$6</f>
        <v>Resumen de deficiencias financieras para programas de enfermedades</v>
      </c>
      <c r="B21" s="121"/>
      <c r="C21" s="121"/>
    </row>
    <row r="22" spans="1:3" ht="30" customHeight="1" x14ac:dyDescent="0.25">
      <c r="A22" s="59" t="str">
        <f ca="1">Translations!$A$37</f>
        <v>Encabezamiento: Tipo de cambio</v>
      </c>
      <c r="B22" s="112" t="str">
        <f ca="1">Translations!$A$59</f>
        <v>Introducir el tipo de cambio anual utilizado para convertir la moneda local a la divisa de referencia (unidades de moneda local por US$/Euro).</v>
      </c>
      <c r="C22" s="112"/>
    </row>
    <row r="23" spans="1:3" ht="15" customHeight="1" x14ac:dyDescent="0.25">
      <c r="A23" s="122" t="str">
        <f ca="1">Translations!$A$18</f>
        <v>SECCIÓN A: Total de necesidades financieras para el Plan Estratégico Nacional (PNE)</v>
      </c>
      <c r="B23" s="123"/>
      <c r="C23" s="124"/>
    </row>
    <row r="24" spans="1:3" ht="45" customHeight="1" x14ac:dyDescent="0.25">
      <c r="A24" s="60" t="str">
        <f ca="1">Translations!$A$19</f>
        <v>LÍNEA  A: Total de necesidades financieras para el Plan Estratégico Nacional (PNE)</v>
      </c>
      <c r="B24" s="112" t="str">
        <f ca="1">Translations!$A$60</f>
        <v>Proporcionar los montos anuales necesarios para financiar el Plan Estratégico Nacional(PEN). Los montos anuales deben basarse en los planes nacionales para abordar la respuesta general a la enfermedad.</v>
      </c>
      <c r="C24" s="112"/>
    </row>
    <row r="25" spans="1:3" s="62" customFormat="1" ht="30" customHeight="1" x14ac:dyDescent="0.25">
      <c r="A25" s="114" t="str">
        <f ca="1">Translations!$A$20</f>
        <v xml:space="preserve">SECCIONES B, C y D: Recursos previos, actuales y anticipados para hacer frente a las necesidades de financiamiento del Plan Estratégico Nacional  </v>
      </c>
      <c r="B25" s="114"/>
      <c r="C25" s="114"/>
    </row>
    <row r="26" spans="1:3" ht="15" customHeight="1" x14ac:dyDescent="0.25">
      <c r="A26" s="115" t="str">
        <f ca="1">Translations!$A$21</f>
        <v xml:space="preserve">SECCIÓN B:  Recursos nacionales previos, actuales y previstos </v>
      </c>
      <c r="B26" s="116"/>
      <c r="C26" s="117"/>
    </row>
    <row r="27" spans="1:3" ht="42" customHeight="1" x14ac:dyDescent="0.25">
      <c r="A27" s="59" t="str">
        <f ca="1">Translations!$A$22</f>
        <v xml:space="preserve">Fuente nacional B1: Préstamos </v>
      </c>
      <c r="B27" s="112" t="str">
        <f ca="1">Translations!$A$61</f>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C27" s="112"/>
    </row>
    <row r="28" spans="1:3" ht="45" customHeight="1" x14ac:dyDescent="0.25">
      <c r="A28" s="59" t="str">
        <f ca="1">Translations!$A$23</f>
        <v xml:space="preserve">Fuente nacional B2: Alivio de la deuda </v>
      </c>
      <c r="B28" s="112" t="str">
        <f ca="1">Translations!$A$62</f>
        <v>Introducir los montos anuales recaudados por el Gobierno mediante procedimientos de saneamiento de la deuda que están asignados para el Plan Estratégico Nacional en: (a) años de ejecución de la solicitud de financiamiento, y (b) tres años previos.</v>
      </c>
      <c r="C28" s="112"/>
    </row>
    <row r="29" spans="1:3" ht="30" customHeight="1" x14ac:dyDescent="0.25">
      <c r="A29" s="59" t="str">
        <f ca="1">Translations!$A$24</f>
        <v>Fuente nacional B3: Recursos de financiamiento gubernamentales</v>
      </c>
      <c r="B29" s="112" t="str">
        <f ca="1">Translations!$A$63</f>
        <v>Introducir los montos anuales proporcionados por los ingresos del Gobierno para la ejecución del Plan Estratégico Nacional (PNE) en: (a) años de ejecución de la solicitud de financiamiento, y (b) tres años previos.</v>
      </c>
      <c r="C29" s="112"/>
    </row>
    <row r="30" spans="1:3" ht="45" customHeight="1" x14ac:dyDescent="0.25">
      <c r="A30" s="59" t="str">
        <f ca="1">Translations!$A$25</f>
        <v>Fuente nacional B4: Seguro de Salud Social</v>
      </c>
      <c r="B30" s="112" t="str">
        <f ca="1">Translations!$A$64</f>
        <v>Introducir los montos anuales proporcionados por los mecanismos de seguro social de la salud para la ejecución  del Plan Estratégico Nacional (PEN) en: (a) años de ejecución de la solicitud de financiamiento, y (b) tres años previos.</v>
      </c>
      <c r="C30" s="112"/>
    </row>
    <row r="31" spans="1:3" ht="33" customHeight="1" x14ac:dyDescent="0.25">
      <c r="A31" s="59" t="str">
        <f ca="1">Translations!$A$26</f>
        <v>Fuente nacional B5: Contribuciones del sector privado (nacional)</v>
      </c>
      <c r="B31" s="112" t="str">
        <f ca="1">Translations!$A$65</f>
        <v>Introducir los montos anuales recaudados del sector privado en el país para la ejecución del Plan Estratégico Nacional (PEN) en: (a) años de ejecución de la solicitud de financiamiento, y (b) tres años previos.</v>
      </c>
      <c r="C31" s="112"/>
    </row>
    <row r="32" spans="1:3" s="18" customFormat="1" ht="30" customHeight="1" x14ac:dyDescent="0.3">
      <c r="A32" s="59" t="str">
        <f ca="1">Translations!$A$27</f>
        <v>LÍNEA B: Recursos NACIONALES totales</v>
      </c>
      <c r="B32" s="112" t="str">
        <f ca="1">Translations!$A$66</f>
        <v>Cada casilla calcula automáticamente el monto total anual de recursos nacionales (líneas B1-B5).</v>
      </c>
      <c r="C32" s="112"/>
    </row>
    <row r="33" spans="1:3" ht="15" customHeight="1" x14ac:dyDescent="0.25">
      <c r="A33" s="126" t="str">
        <f ca="1">Translations!$A$28</f>
        <v>SECCIÓN C: Recursos externos previos, actuales y previstos (ajenos al Fondo Mundial)</v>
      </c>
      <c r="B33" s="126"/>
      <c r="C33" s="126"/>
    </row>
    <row r="34" spans="1:3" ht="60" customHeight="1" x14ac:dyDescent="0.25">
      <c r="A34" s="61" t="str">
        <f ca="1">Translations!$A$29</f>
        <v>LÍNEA C: Recursos EXTERNOS totales (ajenos al Fondo Mundial)</v>
      </c>
      <c r="B34" s="112" t="str">
        <f ca="1">Translations!$A$67</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C34" s="112"/>
    </row>
    <row r="35" spans="1:3" ht="15" customHeight="1" x14ac:dyDescent="0.25">
      <c r="A35" s="126" t="str">
        <f ca="1">Translations!$A$30</f>
        <v>SECCIÓN D: Recursos externos previos, actuales y previstos (Fondo Mundial)</v>
      </c>
      <c r="B35" s="126"/>
      <c r="C35" s="126"/>
    </row>
    <row r="36" spans="1:3" ht="75" customHeight="1" x14ac:dyDescent="0.25">
      <c r="A36" s="61" t="str">
        <f ca="1">Translations!$A$31</f>
        <v>LÍNEA D: Recursos EXTERNOS totales (Fondo Mundial))</v>
      </c>
      <c r="B36" s="125" t="str">
        <f ca="1">Translations!$A$68</f>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C36" s="125"/>
    </row>
    <row r="37" spans="1:3" ht="30" customHeight="1" x14ac:dyDescent="0.25">
      <c r="A37" s="61" t="str">
        <f ca="1">Translations!$A$32</f>
        <v xml:space="preserve">LÍNEA E: Recursos previstos totales </v>
      </c>
      <c r="B37" s="125" t="str">
        <f ca="1">Translations!$A$69</f>
        <v>La línea E calcula automáticamente los montos anuales totales de los recursos previstos para el Plan Estratégico Nacional (PEN) (Línea B+C+D) para los años de ejecución de la solicitud de financiamiento.</v>
      </c>
      <c r="C37" s="125"/>
    </row>
    <row r="38" spans="1:3" ht="45" customHeight="1" x14ac:dyDescent="0.25">
      <c r="A38" s="61" t="str">
        <f ca="1">Translations!$A$33</f>
        <v xml:space="preserve">LÍNEA F: Total de deficiencias financieras previstas </v>
      </c>
      <c r="B38" s="125" t="str">
        <f ca="1">Translations!$A$70</f>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C38" s="125"/>
    </row>
    <row r="39" spans="1:3" s="18" customFormat="1" ht="30" customHeight="1" x14ac:dyDescent="0.3">
      <c r="A39" s="61" t="str">
        <f ca="1">Translations!$A$34</f>
        <v>LÍNEA G: Monto total del financiamiento</v>
      </c>
      <c r="B39" s="125" t="str">
        <f ca="1">Translations!$A$71</f>
        <v>Introducir el financiamiento anual solicitado al Fondo Mundial, (Línea G) que debe ajustarse al monto total asignado comunicado al país.</v>
      </c>
      <c r="C39" s="125"/>
    </row>
    <row r="40" spans="1:3" ht="45" customHeight="1" x14ac:dyDescent="0.25">
      <c r="A40" s="61" t="str">
        <f ca="1">Translations!$A$35</f>
        <v xml:space="preserve">LÍNEA H: Monto total  - Deficiencia financiera restante </v>
      </c>
      <c r="B40" s="125" t="str">
        <f ca="1">Translations!$A$72</f>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C40" s="125"/>
    </row>
    <row r="41" spans="1:3" ht="15" customHeight="1" x14ac:dyDescent="0.25">
      <c r="A41" s="118" t="str">
        <f ca="1">Translations!$A$7</f>
        <v>Sector de la salud general: gasto público en salud</v>
      </c>
      <c r="B41" s="118"/>
      <c r="C41" s="118"/>
    </row>
    <row r="42" spans="1:3" ht="45" customHeight="1" x14ac:dyDescent="0.25">
      <c r="A42" s="61" t="str">
        <f ca="1">Translations!$A$36</f>
        <v>Encabezamiento: Nivel de gasto público</v>
      </c>
      <c r="B42" s="125" t="str">
        <f ca="1">Translations!$A$73</f>
        <v>Utilizar el menú desplegable para indicar si los datos notificados sobre el gasto público en salud se refieren solo a entidades del gobierno central o si incluyen también el gasto en salud de los gobiernos subnacionales.</v>
      </c>
      <c r="C42" s="125"/>
    </row>
    <row r="43" spans="1:3" ht="30" customHeight="1" x14ac:dyDescent="0.25">
      <c r="A43" s="61" t="str">
        <f ca="1">Translations!$A$37</f>
        <v>Encabezamiento: Tipo de cambio</v>
      </c>
      <c r="B43" s="125" t="str">
        <f ca="1">Translations!$A$74</f>
        <v>Introducir el tipo de cambio anual utilizado para convertir la moneda local a la divisa de referencia (unidades de moneda local por US$ /Euro)</v>
      </c>
      <c r="C43" s="125"/>
    </row>
    <row r="44" spans="1:3" ht="45" customHeight="1" x14ac:dyDescent="0.25">
      <c r="A44" s="61" t="str">
        <f ca="1">Translations!$A$38</f>
        <v>Fuente nacional I1: Préstamos</v>
      </c>
      <c r="B44" s="125" t="str">
        <f ca="1">Translations!$A$75</f>
        <v>Introducir los montos anuales recaudados por el Gobierno mediante préstamos procedentes de fuentes externas o de acreedores privados para el gasto en material de salud en: (a) años de ejecución de la solicitud de financiamiento y (b) cuatro años previos.</v>
      </c>
      <c r="C44" s="125"/>
    </row>
    <row r="45" spans="1:3" ht="45" customHeight="1" x14ac:dyDescent="0.25">
      <c r="A45" s="61" t="str">
        <f ca="1">Translations!$A$39</f>
        <v>Fuente nacional I2: Alivio de la deuda</v>
      </c>
      <c r="B45" s="125" t="str">
        <f ca="1">Translations!$A$76</f>
        <v>Introducir los montos anuales recaudados por el Gobierno mediante procedimientos de alivio de la deuda para gastos en salud en: (a) años de ejecución de la solicitud de financiamiento y (b) tres años previos.</v>
      </c>
      <c r="C45" s="125"/>
    </row>
    <row r="46" spans="1:3" ht="30" customHeight="1" x14ac:dyDescent="0.25">
      <c r="A46" s="61" t="str">
        <f ca="1">Translations!$A$40</f>
        <v>Fuente nacional I3: Recursos de financiamiento gubernamentales</v>
      </c>
      <c r="B46" s="125" t="str">
        <f ca="1">Translations!$A$77</f>
        <v>Introducir los montos anuales conseguidos a partir de ingresos gubernamentales para gastos en salud en: (a) años de ejecución de la solicitud de financiamiento y (b) tres años previos.</v>
      </c>
      <c r="C46" s="125"/>
    </row>
    <row r="47" spans="1:3" ht="30" customHeight="1" x14ac:dyDescent="0.25">
      <c r="A47" s="61" t="str">
        <f ca="1">Translations!$A$41</f>
        <v>Fuente nacional I4: Seguro de Salud Social</v>
      </c>
      <c r="B47" s="125" t="str">
        <f ca="1">Translations!$A$78</f>
        <v>Introducir los montos obtenidos del seguro social de salud para gastos en salud en: (a) años de ejecución de la solicitud de financiamiento y (b) tres años previos.</v>
      </c>
      <c r="C47" s="125"/>
    </row>
    <row r="48" spans="1:3" ht="30" customHeight="1" x14ac:dyDescent="0.25">
      <c r="A48" s="61" t="str">
        <f ca="1">Translations!$A$42</f>
        <v>LÍNEA I: Gasto público total en salud</v>
      </c>
      <c r="B48" s="125" t="str">
        <f ca="1">Translations!$A$79</f>
        <v>Cada casilla calcula automáticamente los montos anuales totales del gasto público anual en salud.</v>
      </c>
      <c r="C48" s="125"/>
    </row>
    <row r="49" spans="1:3" ht="30" customHeight="1" x14ac:dyDescent="0.25">
      <c r="A49" s="61" t="str">
        <f ca="1">Translations!$A$43</f>
        <v>LÍNEA J: Proporción del gasto público en salud (en %)</v>
      </c>
      <c r="B49" s="125" t="str">
        <f ca="1">Translations!$A$80</f>
        <v>Introducir el porcentaje anual del gasto público en salud.</v>
      </c>
      <c r="C49" s="125"/>
    </row>
    <row r="50" spans="1:3" ht="45" customHeight="1" x14ac:dyDescent="0.25">
      <c r="A50" s="61" t="str">
        <f ca="1">Translations!$A$44</f>
        <v>LÍNEA K: Compromisos totales del Gobierno para los sistemas de salud resistentes y sostenibles (SSRS)</v>
      </c>
      <c r="B50" s="125" t="str">
        <f ca="1">Translations!$A$81</f>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C50" s="125"/>
    </row>
    <row r="51" spans="1:3" ht="15" customHeight="1" x14ac:dyDescent="0.25">
      <c r="A51" s="118" t="str">
        <f ca="1">Translations!$A$8</f>
        <v>Deficiencias financieras detalladas</v>
      </c>
      <c r="B51" s="118"/>
      <c r="C51" s="118"/>
    </row>
    <row r="52" spans="1:3" ht="75" customHeight="1" x14ac:dyDescent="0.25">
      <c r="A52" s="61" t="str">
        <f ca="1">Translations!$A$45</f>
        <v xml:space="preserve">Análisis detallado de las deficiencias financieras basado en los módulos del Fondo Mundial </v>
      </c>
      <c r="B52" s="125" t="str">
        <f ca="1">Translations!$A$82</f>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C52" s="125"/>
    </row>
    <row r="53" spans="1:3" ht="60" customHeight="1" x14ac:dyDescent="0.25">
      <c r="A53" s="17" t="str">
        <f ca="1">Translations!$A$46</f>
        <v>Análisis detallado de las deficiencias financieras basado en  las categorías de costos del lan Estratégico Nacional (PEN)</v>
      </c>
      <c r="B53" s="112" t="str">
        <f ca="1">Translations!$A$83</f>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C53" s="112"/>
    </row>
  </sheetData>
  <sheetProtection algorithmName="SHA-512" hashValue="w6MTKMZu4Sa8eqJ8bunM7LNDJ5gYHVgSll2KsYaIGm6RaMPfOygFcElf6VAH4NJNraorXmHUwKjdRCBwfOEPdA==" saltValue="+DWbabAz9D5r+5bTy301Xw==" spinCount="100000" sheet="1" formatColumns="0" formatRows="0"/>
  <mergeCells count="51">
    <mergeCell ref="B49:C49"/>
    <mergeCell ref="B50:C50"/>
    <mergeCell ref="B52:C52"/>
    <mergeCell ref="B53:C53"/>
    <mergeCell ref="A35:C35"/>
    <mergeCell ref="A41:C41"/>
    <mergeCell ref="A51:C51"/>
    <mergeCell ref="B43:C43"/>
    <mergeCell ref="B44:C44"/>
    <mergeCell ref="B45:C45"/>
    <mergeCell ref="B46:C46"/>
    <mergeCell ref="B47:C47"/>
    <mergeCell ref="B48:C48"/>
    <mergeCell ref="B36:C36"/>
    <mergeCell ref="B37:C37"/>
    <mergeCell ref="B38:C38"/>
    <mergeCell ref="B39:C39"/>
    <mergeCell ref="B40:C40"/>
    <mergeCell ref="B42:C42"/>
    <mergeCell ref="B29:C29"/>
    <mergeCell ref="B30:C30"/>
    <mergeCell ref="B31:C31"/>
    <mergeCell ref="B32:C32"/>
    <mergeCell ref="A33:C33"/>
    <mergeCell ref="B34:C34"/>
    <mergeCell ref="A13:C13"/>
    <mergeCell ref="A21:C21"/>
    <mergeCell ref="B22:C22"/>
    <mergeCell ref="B18:C18"/>
    <mergeCell ref="A23:C23"/>
    <mergeCell ref="B14:C14"/>
    <mergeCell ref="B15:C15"/>
    <mergeCell ref="B16:C16"/>
    <mergeCell ref="B17:C17"/>
    <mergeCell ref="B28:C28"/>
    <mergeCell ref="B19:C19"/>
    <mergeCell ref="B20:C20"/>
    <mergeCell ref="B24:C24"/>
    <mergeCell ref="A25:C25"/>
    <mergeCell ref="A26:C26"/>
    <mergeCell ref="B27:C27"/>
    <mergeCell ref="A4:B4"/>
    <mergeCell ref="A3:B3"/>
    <mergeCell ref="A2:B2"/>
    <mergeCell ref="A1:B1"/>
    <mergeCell ref="A8:A12"/>
    <mergeCell ref="B8:C8"/>
    <mergeCell ref="B9:C9"/>
    <mergeCell ref="B10:C10"/>
    <mergeCell ref="B11:C11"/>
    <mergeCell ref="B12:C12"/>
  </mergeCells>
  <dataValidations count="2">
    <dataValidation type="textLength" allowBlank="1" showInputMessage="1" showErrorMessage="1" sqref="B22 B24 B36:B40 B34 B27:B32 B42:B50" xr:uid="{00000000-0002-0000-0000-000000000000}">
      <formula1>0</formula1>
      <formula2>10000</formula2>
    </dataValidation>
    <dataValidation type="list" allowBlank="1" showInputMessage="1" showErrorMessage="1" sqref="B6" xr:uid="{00000000-0002-0000-0000-000001000000}">
      <formula1>"English,Français,Español"</formula1>
    </dataValidation>
  </dataValidations>
  <pageMargins left="0.7" right="0.7" top="0.75" bottom="0.75" header="0.3" footer="0.3"/>
  <pageSetup paperSize="8"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5"/>
  <sheetViews>
    <sheetView view="pageBreakPreview" zoomScaleNormal="100" zoomScaleSheetLayoutView="100" workbookViewId="0">
      <selection activeCell="G27" sqref="G27"/>
    </sheetView>
  </sheetViews>
  <sheetFormatPr defaultColWidth="9.77734375" defaultRowHeight="13.8" x14ac:dyDescent="0.25"/>
  <cols>
    <col min="1" max="1" width="55.77734375" style="75" customWidth="1"/>
    <col min="2" max="19" width="12.21875" style="13" customWidth="1"/>
    <col min="20" max="16384" width="9.77734375" style="13"/>
  </cols>
  <sheetData>
    <row r="1" spans="1:19" ht="15" customHeight="1" x14ac:dyDescent="0.25">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Translations!$A$90</f>
        <v>VIH/Sida</v>
      </c>
      <c r="H1" s="190" t="str">
        <f ca="1">Translations!$A$86</f>
        <v>Año fiscal en que comienza el período de ejecución</v>
      </c>
      <c r="I1" s="190"/>
      <c r="J1" s="190"/>
      <c r="K1" s="190"/>
      <c r="L1" s="82" t="str">
        <f>IF(ISNUMBER('Cover Sheet'!B13),'Cover Sheet'!B13,VLOOKUP("Select year",Dropdowns!$O$17:$R$17,LangOffset+1,0))</f>
        <v>Seleccionar año</v>
      </c>
    </row>
    <row r="2" spans="1:19" ht="15" customHeight="1" x14ac:dyDescent="0.25">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Sheet'!B14),'Cover Sheet'!B14,VLOOKUP("Select year",Dropdowns!$O$17:$R$17,LangOffset+1,0))</f>
        <v>Seleccionar año</v>
      </c>
    </row>
    <row r="3" spans="1:19" ht="30" customHeight="1" x14ac:dyDescent="0.25">
      <c r="A3" s="187" t="str">
        <f ca="1">Translations!$A$145</f>
        <v>Categorías de costos de PEN</v>
      </c>
      <c r="B3" s="153" t="str">
        <f ca="1">Translations!$A$126</f>
        <v>Necesidad de financiamiento</v>
      </c>
      <c r="C3" s="154"/>
      <c r="D3" s="155"/>
      <c r="E3" s="153" t="str">
        <f ca="1">Translations!$A$127</f>
        <v>Nacional</v>
      </c>
      <c r="F3" s="154"/>
      <c r="G3" s="154"/>
      <c r="H3" s="154"/>
      <c r="I3" s="154"/>
      <c r="J3" s="155"/>
      <c r="K3" s="153" t="str">
        <f ca="1">Translations!$A$128</f>
        <v>Recursos externos no vinculados al Fondo Mundial</v>
      </c>
      <c r="L3" s="154"/>
      <c r="M3" s="154"/>
      <c r="N3" s="154"/>
      <c r="O3" s="154"/>
      <c r="P3" s="155"/>
      <c r="Q3" s="186" t="str">
        <f ca="1">Translations!$A$129</f>
        <v>Deficiencias financieras</v>
      </c>
      <c r="R3" s="186"/>
      <c r="S3" s="186"/>
    </row>
    <row r="4" spans="1:19" ht="15" customHeight="1" x14ac:dyDescent="0.25">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12" t="str">
        <f>IFERROR(N4-1,"")</f>
        <v/>
      </c>
      <c r="N4" s="81" t="str">
        <f>B4</f>
        <v/>
      </c>
      <c r="O4" s="12" t="str">
        <f>C4</f>
        <v/>
      </c>
      <c r="P4" s="12" t="str">
        <f>D4</f>
        <v/>
      </c>
      <c r="Q4" s="12" t="str">
        <f>B4</f>
        <v/>
      </c>
      <c r="R4" s="12" t="str">
        <f>C4</f>
        <v/>
      </c>
      <c r="S4" s="12" t="str">
        <f>D4</f>
        <v/>
      </c>
    </row>
    <row r="5" spans="1:19" ht="3" customHeight="1" x14ac:dyDescent="0.25">
      <c r="A5" s="10"/>
      <c r="B5" s="9"/>
      <c r="C5" s="9"/>
      <c r="D5" s="8"/>
      <c r="E5" s="8"/>
      <c r="F5" s="8"/>
      <c r="G5" s="8"/>
      <c r="H5" s="8"/>
      <c r="I5" s="8"/>
      <c r="J5" s="8"/>
      <c r="K5" s="8"/>
      <c r="L5" s="8"/>
      <c r="M5" s="8"/>
      <c r="N5" s="7"/>
      <c r="O5" s="7"/>
      <c r="P5" s="7"/>
      <c r="Q5" s="7"/>
      <c r="R5" s="7"/>
      <c r="S5" s="7"/>
    </row>
    <row r="6" spans="1:19" ht="15" customHeight="1" x14ac:dyDescent="0.25">
      <c r="A6" s="80"/>
      <c r="B6" s="73"/>
      <c r="C6" s="73"/>
      <c r="D6" s="73"/>
      <c r="E6" s="73"/>
      <c r="F6" s="73"/>
      <c r="G6" s="73"/>
      <c r="H6" s="73"/>
      <c r="I6" s="73"/>
      <c r="J6" s="73"/>
      <c r="K6" s="73"/>
      <c r="L6" s="73"/>
      <c r="M6" s="73"/>
      <c r="N6" s="73"/>
      <c r="O6" s="73"/>
      <c r="P6" s="73"/>
      <c r="Q6" s="11">
        <f>IFERROR(B6-H6-N6,"")</f>
        <v>0</v>
      </c>
      <c r="R6" s="11">
        <f t="shared" ref="R6:S6" si="3">IFERROR(C6-I6-O6,"")</f>
        <v>0</v>
      </c>
      <c r="S6" s="11">
        <f t="shared" si="3"/>
        <v>0</v>
      </c>
    </row>
    <row r="7" spans="1:19" ht="15" customHeight="1" x14ac:dyDescent="0.25">
      <c r="A7" s="80"/>
      <c r="B7" s="73"/>
      <c r="C7" s="73"/>
      <c r="D7" s="73"/>
      <c r="E7" s="73"/>
      <c r="F7" s="73"/>
      <c r="G7" s="73"/>
      <c r="H7" s="73"/>
      <c r="I7" s="73"/>
      <c r="J7" s="73"/>
      <c r="K7" s="73"/>
      <c r="L7" s="73"/>
      <c r="M7" s="73"/>
      <c r="N7" s="73"/>
      <c r="O7" s="73"/>
      <c r="P7" s="73"/>
      <c r="Q7" s="11">
        <f t="shared" ref="Q7:Q20" si="4">IFERROR(B7-H7-N7,"")</f>
        <v>0</v>
      </c>
      <c r="R7" s="11">
        <f t="shared" ref="R7:R20" si="5">IFERROR(C7-I7-O7,"")</f>
        <v>0</v>
      </c>
      <c r="S7" s="11">
        <f t="shared" ref="S7:S20" si="6">IFERROR(D7-J7-P7,"")</f>
        <v>0</v>
      </c>
    </row>
    <row r="8" spans="1:19" ht="15" customHeight="1" x14ac:dyDescent="0.25">
      <c r="A8" s="80"/>
      <c r="B8" s="73"/>
      <c r="C8" s="73"/>
      <c r="D8" s="73"/>
      <c r="E8" s="73"/>
      <c r="F8" s="73"/>
      <c r="G8" s="73"/>
      <c r="H8" s="73"/>
      <c r="I8" s="73"/>
      <c r="J8" s="73"/>
      <c r="K8" s="73"/>
      <c r="L8" s="73"/>
      <c r="M8" s="73"/>
      <c r="N8" s="73"/>
      <c r="O8" s="73"/>
      <c r="P8" s="73"/>
      <c r="Q8" s="11">
        <f t="shared" si="4"/>
        <v>0</v>
      </c>
      <c r="R8" s="11">
        <f t="shared" si="5"/>
        <v>0</v>
      </c>
      <c r="S8" s="11">
        <f t="shared" si="6"/>
        <v>0</v>
      </c>
    </row>
    <row r="9" spans="1:19" ht="15" customHeight="1" x14ac:dyDescent="0.25">
      <c r="A9" s="80"/>
      <c r="B9" s="73"/>
      <c r="C9" s="73"/>
      <c r="D9" s="73"/>
      <c r="E9" s="73"/>
      <c r="F9" s="73"/>
      <c r="G9" s="73"/>
      <c r="H9" s="73"/>
      <c r="I9" s="73"/>
      <c r="J9" s="73"/>
      <c r="K9" s="73"/>
      <c r="L9" s="73"/>
      <c r="M9" s="73"/>
      <c r="N9" s="73"/>
      <c r="O9" s="73"/>
      <c r="P9" s="73"/>
      <c r="Q9" s="11">
        <f t="shared" si="4"/>
        <v>0</v>
      </c>
      <c r="R9" s="11">
        <f t="shared" si="5"/>
        <v>0</v>
      </c>
      <c r="S9" s="11">
        <f t="shared" si="6"/>
        <v>0</v>
      </c>
    </row>
    <row r="10" spans="1:19" ht="15" customHeight="1" x14ac:dyDescent="0.25">
      <c r="A10" s="80"/>
      <c r="B10" s="73"/>
      <c r="C10" s="73"/>
      <c r="D10" s="73"/>
      <c r="E10" s="73"/>
      <c r="F10" s="73"/>
      <c r="G10" s="73"/>
      <c r="H10" s="73"/>
      <c r="I10" s="73"/>
      <c r="J10" s="73"/>
      <c r="K10" s="73"/>
      <c r="L10" s="73"/>
      <c r="M10" s="73"/>
      <c r="N10" s="73"/>
      <c r="O10" s="73"/>
      <c r="P10" s="73"/>
      <c r="Q10" s="11">
        <f t="shared" si="4"/>
        <v>0</v>
      </c>
      <c r="R10" s="11">
        <f t="shared" si="5"/>
        <v>0</v>
      </c>
      <c r="S10" s="11">
        <f t="shared" si="6"/>
        <v>0</v>
      </c>
    </row>
    <row r="11" spans="1:19" ht="15" customHeight="1" x14ac:dyDescent="0.25">
      <c r="A11" s="80"/>
      <c r="B11" s="73"/>
      <c r="C11" s="73"/>
      <c r="D11" s="73"/>
      <c r="E11" s="73"/>
      <c r="F11" s="73"/>
      <c r="G11" s="73"/>
      <c r="H11" s="73"/>
      <c r="I11" s="73"/>
      <c r="J11" s="73"/>
      <c r="K11" s="73"/>
      <c r="L11" s="73"/>
      <c r="M11" s="73"/>
      <c r="N11" s="73"/>
      <c r="O11" s="73"/>
      <c r="P11" s="73"/>
      <c r="Q11" s="11">
        <f t="shared" si="4"/>
        <v>0</v>
      </c>
      <c r="R11" s="11">
        <f t="shared" si="5"/>
        <v>0</v>
      </c>
      <c r="S11" s="11">
        <f t="shared" si="6"/>
        <v>0</v>
      </c>
    </row>
    <row r="12" spans="1:19" ht="15" customHeight="1" x14ac:dyDescent="0.25">
      <c r="A12" s="80"/>
      <c r="B12" s="73"/>
      <c r="C12" s="73"/>
      <c r="D12" s="73"/>
      <c r="E12" s="73"/>
      <c r="F12" s="73"/>
      <c r="G12" s="73"/>
      <c r="H12" s="73"/>
      <c r="I12" s="73"/>
      <c r="J12" s="73"/>
      <c r="K12" s="73"/>
      <c r="L12" s="73"/>
      <c r="M12" s="73"/>
      <c r="N12" s="73"/>
      <c r="O12" s="73"/>
      <c r="P12" s="73"/>
      <c r="Q12" s="11">
        <f t="shared" si="4"/>
        <v>0</v>
      </c>
      <c r="R12" s="11">
        <f t="shared" si="5"/>
        <v>0</v>
      </c>
      <c r="S12" s="11">
        <f t="shared" si="6"/>
        <v>0</v>
      </c>
    </row>
    <row r="13" spans="1:19" ht="15" customHeight="1" x14ac:dyDescent="0.25">
      <c r="A13" s="80"/>
      <c r="B13" s="73"/>
      <c r="C13" s="73"/>
      <c r="D13" s="73"/>
      <c r="E13" s="73"/>
      <c r="F13" s="73"/>
      <c r="G13" s="73"/>
      <c r="H13" s="73"/>
      <c r="I13" s="73"/>
      <c r="J13" s="73"/>
      <c r="K13" s="73"/>
      <c r="L13" s="73"/>
      <c r="M13" s="73"/>
      <c r="N13" s="73"/>
      <c r="O13" s="73"/>
      <c r="P13" s="73"/>
      <c r="Q13" s="11">
        <f t="shared" si="4"/>
        <v>0</v>
      </c>
      <c r="R13" s="11">
        <f t="shared" si="5"/>
        <v>0</v>
      </c>
      <c r="S13" s="11">
        <f t="shared" si="6"/>
        <v>0</v>
      </c>
    </row>
    <row r="14" spans="1:19" ht="15" customHeight="1" x14ac:dyDescent="0.25">
      <c r="A14" s="80"/>
      <c r="B14" s="73"/>
      <c r="C14" s="73"/>
      <c r="D14" s="73"/>
      <c r="E14" s="73"/>
      <c r="F14" s="73"/>
      <c r="G14" s="73"/>
      <c r="H14" s="73"/>
      <c r="I14" s="73"/>
      <c r="J14" s="73"/>
      <c r="K14" s="73"/>
      <c r="L14" s="73"/>
      <c r="M14" s="73"/>
      <c r="N14" s="73"/>
      <c r="O14" s="73"/>
      <c r="P14" s="73"/>
      <c r="Q14" s="11">
        <f t="shared" si="4"/>
        <v>0</v>
      </c>
      <c r="R14" s="11">
        <f t="shared" si="5"/>
        <v>0</v>
      </c>
      <c r="S14" s="11">
        <f t="shared" si="6"/>
        <v>0</v>
      </c>
    </row>
    <row r="15" spans="1:19" ht="15" customHeight="1" x14ac:dyDescent="0.25">
      <c r="A15" s="80"/>
      <c r="B15" s="73"/>
      <c r="C15" s="73"/>
      <c r="D15" s="73"/>
      <c r="E15" s="73"/>
      <c r="F15" s="73"/>
      <c r="G15" s="73"/>
      <c r="H15" s="73"/>
      <c r="I15" s="73"/>
      <c r="J15" s="73"/>
      <c r="K15" s="73"/>
      <c r="L15" s="73"/>
      <c r="M15" s="73"/>
      <c r="N15" s="73"/>
      <c r="O15" s="73"/>
      <c r="P15" s="73"/>
      <c r="Q15" s="11">
        <f t="shared" si="4"/>
        <v>0</v>
      </c>
      <c r="R15" s="11">
        <f t="shared" si="5"/>
        <v>0</v>
      </c>
      <c r="S15" s="11">
        <f t="shared" si="6"/>
        <v>0</v>
      </c>
    </row>
    <row r="16" spans="1:19" ht="15" customHeight="1" x14ac:dyDescent="0.25">
      <c r="A16" s="80"/>
      <c r="B16" s="73"/>
      <c r="C16" s="73"/>
      <c r="D16" s="73"/>
      <c r="E16" s="73"/>
      <c r="F16" s="73"/>
      <c r="G16" s="73"/>
      <c r="H16" s="73"/>
      <c r="I16" s="73"/>
      <c r="J16" s="73"/>
      <c r="K16" s="73"/>
      <c r="L16" s="73"/>
      <c r="M16" s="73"/>
      <c r="N16" s="73"/>
      <c r="O16" s="73"/>
      <c r="P16" s="73"/>
      <c r="Q16" s="11">
        <f t="shared" si="4"/>
        <v>0</v>
      </c>
      <c r="R16" s="11">
        <f t="shared" si="5"/>
        <v>0</v>
      </c>
      <c r="S16" s="11">
        <f t="shared" si="6"/>
        <v>0</v>
      </c>
    </row>
    <row r="17" spans="1:19" ht="15" customHeight="1" x14ac:dyDescent="0.25">
      <c r="A17" s="80"/>
      <c r="B17" s="73"/>
      <c r="C17" s="73"/>
      <c r="D17" s="73"/>
      <c r="E17" s="73"/>
      <c r="F17" s="73"/>
      <c r="G17" s="73"/>
      <c r="H17" s="73"/>
      <c r="I17" s="73"/>
      <c r="J17" s="73"/>
      <c r="K17" s="73"/>
      <c r="L17" s="73"/>
      <c r="M17" s="73"/>
      <c r="N17" s="73"/>
      <c r="O17" s="73"/>
      <c r="P17" s="73"/>
      <c r="Q17" s="11">
        <f t="shared" si="4"/>
        <v>0</v>
      </c>
      <c r="R17" s="11">
        <f t="shared" si="5"/>
        <v>0</v>
      </c>
      <c r="S17" s="11">
        <f t="shared" si="6"/>
        <v>0</v>
      </c>
    </row>
    <row r="18" spans="1:19" ht="15" customHeight="1" x14ac:dyDescent="0.25">
      <c r="A18" s="80"/>
      <c r="B18" s="73"/>
      <c r="C18" s="73"/>
      <c r="D18" s="73"/>
      <c r="E18" s="73"/>
      <c r="F18" s="73"/>
      <c r="G18" s="73"/>
      <c r="H18" s="73"/>
      <c r="I18" s="73"/>
      <c r="J18" s="73"/>
      <c r="K18" s="73"/>
      <c r="L18" s="73"/>
      <c r="M18" s="73"/>
      <c r="N18" s="73"/>
      <c r="O18" s="73"/>
      <c r="P18" s="73"/>
      <c r="Q18" s="11">
        <f t="shared" si="4"/>
        <v>0</v>
      </c>
      <c r="R18" s="11">
        <f t="shared" si="5"/>
        <v>0</v>
      </c>
      <c r="S18" s="11">
        <f t="shared" si="6"/>
        <v>0</v>
      </c>
    </row>
    <row r="19" spans="1:19" ht="15" customHeight="1" x14ac:dyDescent="0.25">
      <c r="A19" s="80"/>
      <c r="B19" s="73"/>
      <c r="C19" s="73"/>
      <c r="D19" s="73"/>
      <c r="E19" s="73"/>
      <c r="F19" s="73"/>
      <c r="G19" s="73"/>
      <c r="H19" s="73"/>
      <c r="I19" s="73"/>
      <c r="J19" s="73"/>
      <c r="K19" s="73"/>
      <c r="L19" s="73"/>
      <c r="M19" s="73"/>
      <c r="N19" s="73"/>
      <c r="O19" s="73"/>
      <c r="P19" s="73"/>
      <c r="Q19" s="11">
        <f t="shared" si="4"/>
        <v>0</v>
      </c>
      <c r="R19" s="11">
        <f t="shared" si="5"/>
        <v>0</v>
      </c>
      <c r="S19" s="11">
        <f t="shared" si="6"/>
        <v>0</v>
      </c>
    </row>
    <row r="20" spans="1:19" ht="15" customHeight="1" x14ac:dyDescent="0.25">
      <c r="A20" s="80"/>
      <c r="B20" s="73"/>
      <c r="C20" s="73"/>
      <c r="D20" s="73"/>
      <c r="E20" s="73"/>
      <c r="F20" s="73"/>
      <c r="G20" s="73"/>
      <c r="H20" s="73"/>
      <c r="I20" s="73"/>
      <c r="J20" s="73"/>
      <c r="K20" s="73"/>
      <c r="L20" s="73"/>
      <c r="M20" s="73"/>
      <c r="N20" s="73"/>
      <c r="O20" s="73"/>
      <c r="P20" s="73"/>
      <c r="Q20" s="11">
        <f t="shared" si="4"/>
        <v>0</v>
      </c>
      <c r="R20" s="11">
        <f t="shared" si="5"/>
        <v>0</v>
      </c>
      <c r="S20" s="11">
        <f t="shared" si="6"/>
        <v>0</v>
      </c>
    </row>
    <row r="21" spans="1:19" ht="3" customHeight="1" x14ac:dyDescent="0.25">
      <c r="A21" s="10"/>
      <c r="B21" s="9"/>
      <c r="C21" s="9"/>
      <c r="D21" s="8"/>
      <c r="E21" s="8"/>
      <c r="F21" s="8"/>
      <c r="G21" s="8"/>
      <c r="H21" s="8"/>
      <c r="I21" s="8"/>
      <c r="J21" s="8"/>
      <c r="K21" s="8"/>
      <c r="L21" s="8"/>
      <c r="M21" s="8"/>
      <c r="N21" s="7"/>
      <c r="O21" s="7"/>
      <c r="P21" s="7"/>
      <c r="Q21" s="7"/>
      <c r="R21" s="7"/>
      <c r="S21" s="7"/>
    </row>
    <row r="22" spans="1:19" ht="15" customHeight="1" x14ac:dyDescent="0.25">
      <c r="A22" s="5" t="str">
        <f ca="1">Translations!$A$164</f>
        <v>Total</v>
      </c>
      <c r="B22" s="4">
        <f t="shared" ref="B22:S22" si="7">SUM(B6:B20)</f>
        <v>0</v>
      </c>
      <c r="C22" s="4">
        <f t="shared" si="7"/>
        <v>0</v>
      </c>
      <c r="D22" s="4">
        <f t="shared" si="7"/>
        <v>0</v>
      </c>
      <c r="E22" s="4">
        <f t="shared" si="7"/>
        <v>0</v>
      </c>
      <c r="F22" s="4">
        <f t="shared" si="7"/>
        <v>0</v>
      </c>
      <c r="G22" s="4">
        <f t="shared" si="7"/>
        <v>0</v>
      </c>
      <c r="H22" s="4">
        <f t="shared" si="7"/>
        <v>0</v>
      </c>
      <c r="I22" s="4">
        <f t="shared" si="7"/>
        <v>0</v>
      </c>
      <c r="J22" s="4">
        <f t="shared" si="7"/>
        <v>0</v>
      </c>
      <c r="K22" s="4"/>
      <c r="L22" s="4"/>
      <c r="M22" s="4">
        <f t="shared" si="7"/>
        <v>0</v>
      </c>
      <c r="N22" s="4">
        <f t="shared" si="7"/>
        <v>0</v>
      </c>
      <c r="O22" s="4">
        <f t="shared" si="7"/>
        <v>0</v>
      </c>
      <c r="P22" s="4">
        <f t="shared" si="7"/>
        <v>0</v>
      </c>
      <c r="Q22" s="4">
        <f t="shared" si="7"/>
        <v>0</v>
      </c>
      <c r="R22" s="4">
        <f t="shared" si="7"/>
        <v>0</v>
      </c>
      <c r="S22" s="4">
        <f t="shared" si="7"/>
        <v>0</v>
      </c>
    </row>
    <row r="24" spans="1:19" x14ac:dyDescent="0.25">
      <c r="A24" s="74"/>
    </row>
    <row r="25" spans="1:19" x14ac:dyDescent="0.25">
      <c r="A25" s="74"/>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K3:P3"/>
    <mergeCell ref="A3:A4"/>
    <mergeCell ref="B3:D3"/>
    <mergeCell ref="E3:J3"/>
    <mergeCell ref="Q3:S3"/>
  </mergeCells>
  <pageMargins left="0.7" right="0.7" top="0.75" bottom="0.75" header="0.3" footer="0.3"/>
  <pageSetup paperSize="8"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19"/>
  <sheetViews>
    <sheetView view="pageBreakPreview" zoomScaleNormal="100" zoomScaleSheetLayoutView="100" workbookViewId="0">
      <selection activeCell="J26" sqref="J26"/>
    </sheetView>
  </sheetViews>
  <sheetFormatPr defaultColWidth="9.77734375" defaultRowHeight="13.8" x14ac:dyDescent="0.25"/>
  <cols>
    <col min="1" max="1" width="55.77734375" style="2" customWidth="1"/>
    <col min="2" max="19" width="12.21875" style="1" customWidth="1"/>
    <col min="20" max="16384" width="9.77734375" style="1"/>
  </cols>
  <sheetData>
    <row r="1" spans="1:19" s="6" customFormat="1" ht="15" customHeight="1" x14ac:dyDescent="0.25">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Translations!$A$91</f>
        <v>Tuberculosis</v>
      </c>
      <c r="H1" s="190" t="str">
        <f ca="1">Translations!$A$86</f>
        <v>Año fiscal en que comienza el período de ejecución</v>
      </c>
      <c r="I1" s="190"/>
      <c r="J1" s="190"/>
      <c r="K1" s="190"/>
      <c r="L1" s="82" t="str">
        <f>IF(ISNUMBER('Cover Sheet'!C13),'Cover Sheet'!C13,VLOOKUP("Select year",Dropdowns!$O$17:$R$17,LangOffset+1,0))</f>
        <v>Seleccionar año</v>
      </c>
      <c r="M1" s="13"/>
      <c r="N1" s="13"/>
      <c r="O1" s="13"/>
      <c r="P1" s="13"/>
      <c r="Q1" s="13"/>
      <c r="R1" s="13"/>
      <c r="S1" s="13"/>
    </row>
    <row r="2" spans="1:19" s="6" customFormat="1" ht="15" customHeight="1" x14ac:dyDescent="0.25">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Sheet'!C14),'Cover Sheet'!C14,VLOOKUP("Select year",Dropdowns!$O$17:$R$17,LangOffset+1,0))</f>
        <v>Seleccionar año</v>
      </c>
      <c r="M2" s="13"/>
      <c r="N2" s="13"/>
      <c r="O2" s="13"/>
      <c r="P2" s="13"/>
      <c r="Q2" s="13"/>
      <c r="R2" s="13"/>
      <c r="S2" s="13"/>
    </row>
    <row r="3" spans="1:19" s="6" customFormat="1" ht="30" customHeight="1" x14ac:dyDescent="0.25">
      <c r="A3" s="187" t="str">
        <f ca="1">Translations!$A$125</f>
        <v>Módulo</v>
      </c>
      <c r="B3" s="153" t="str">
        <f ca="1">Translations!$A$126</f>
        <v>Necesidad de financiamiento</v>
      </c>
      <c r="C3" s="154"/>
      <c r="D3" s="155"/>
      <c r="E3" s="153" t="str">
        <f ca="1">Translations!$A$127</f>
        <v>Nacional</v>
      </c>
      <c r="F3" s="154"/>
      <c r="G3" s="154"/>
      <c r="H3" s="154"/>
      <c r="I3" s="154"/>
      <c r="J3" s="154"/>
      <c r="K3" s="186" t="str">
        <f ca="1">Translations!$A$128</f>
        <v>Recursos externos no vinculados al Fondo Mundial</v>
      </c>
      <c r="L3" s="186"/>
      <c r="M3" s="186"/>
      <c r="N3" s="186"/>
      <c r="O3" s="186"/>
      <c r="P3" s="186"/>
      <c r="Q3" s="186" t="str">
        <f ca="1">Translations!$A$129</f>
        <v>Deficiencias financieras</v>
      </c>
      <c r="R3" s="186"/>
      <c r="S3" s="186"/>
    </row>
    <row r="4" spans="1:19" s="6" customFormat="1" ht="15" customHeight="1" x14ac:dyDescent="0.25">
      <c r="A4" s="188"/>
      <c r="B4" s="12" t="str">
        <f>IF(ISNUMBER(L1),L1,"")</f>
        <v/>
      </c>
      <c r="C4" s="81" t="str">
        <f>IFERROR(B4+1,"")</f>
        <v/>
      </c>
      <c r="D4" s="12" t="str">
        <f>IFERROR(C4+1,"")</f>
        <v/>
      </c>
      <c r="E4" s="81" t="str">
        <f t="shared" ref="E4:F4" si="0">IFERROR(F4-1,"")</f>
        <v/>
      </c>
      <c r="F4" s="81" t="str">
        <f t="shared" si="0"/>
        <v/>
      </c>
      <c r="G4" s="12" t="str">
        <f>IFERROR(H4-1,"")</f>
        <v/>
      </c>
      <c r="H4" s="81" t="str">
        <f>B4</f>
        <v/>
      </c>
      <c r="I4" s="81" t="str">
        <f t="shared" ref="I4:J4" si="1">C4</f>
        <v/>
      </c>
      <c r="J4" s="81" t="str">
        <f t="shared" si="1"/>
        <v/>
      </c>
      <c r="K4" s="81" t="str">
        <f t="shared" ref="K4:L4" si="2">IFERROR(L4-1,"")</f>
        <v/>
      </c>
      <c r="L4" s="81" t="str">
        <f t="shared" si="2"/>
        <v/>
      </c>
      <c r="M4" s="81" t="str">
        <f>IFERROR(N4-1,"")</f>
        <v/>
      </c>
      <c r="N4" s="81" t="str">
        <f t="shared" ref="N4:O4" si="3">B4</f>
        <v/>
      </c>
      <c r="O4" s="81" t="str">
        <f t="shared" si="3"/>
        <v/>
      </c>
      <c r="P4" s="12" t="str">
        <f>D4</f>
        <v/>
      </c>
      <c r="Q4" s="12" t="str">
        <f>B4</f>
        <v/>
      </c>
      <c r="R4" s="12" t="str">
        <f>C4</f>
        <v/>
      </c>
      <c r="S4" s="12" t="str">
        <f>D4</f>
        <v/>
      </c>
    </row>
    <row r="5" spans="1:19" s="6" customFormat="1" ht="3" customHeight="1" x14ac:dyDescent="0.25">
      <c r="A5" s="10"/>
      <c r="B5" s="9"/>
      <c r="C5" s="9"/>
      <c r="D5" s="8"/>
      <c r="E5" s="8"/>
      <c r="F5" s="8"/>
      <c r="G5" s="8"/>
      <c r="H5" s="8"/>
      <c r="I5" s="8"/>
      <c r="J5" s="8"/>
      <c r="K5" s="8"/>
      <c r="L5" s="8"/>
      <c r="M5" s="8"/>
      <c r="N5" s="7"/>
      <c r="O5" s="7"/>
      <c r="P5" s="7"/>
      <c r="Q5" s="7"/>
      <c r="R5" s="7"/>
      <c r="S5" s="7"/>
    </row>
    <row r="6" spans="1:19" ht="22.05" customHeight="1" x14ac:dyDescent="0.25">
      <c r="A6" s="5" t="str">
        <f ca="1">Translations!$A$146</f>
        <v>Atención y prevención de la tuberculosis: detección de casos y diagnóstico</v>
      </c>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22.05" customHeight="1" x14ac:dyDescent="0.25">
      <c r="A7" s="5" t="str">
        <f ca="1">Translations!$A$147</f>
        <v>Atención y prevención de la tuberculosis: tratamiento</v>
      </c>
      <c r="B7" s="73"/>
      <c r="C7" s="73"/>
      <c r="D7" s="73"/>
      <c r="E7" s="73"/>
      <c r="F7" s="73"/>
      <c r="G7" s="73"/>
      <c r="H7" s="73"/>
      <c r="I7" s="73"/>
      <c r="J7" s="73"/>
      <c r="K7" s="73"/>
      <c r="L7" s="73"/>
      <c r="M7" s="73"/>
      <c r="N7" s="73"/>
      <c r="O7" s="73"/>
      <c r="P7" s="73"/>
      <c r="Q7" s="11">
        <f t="shared" ref="Q7:Q14" si="5">IFERROR(B7-H7-N7,"")</f>
        <v>0</v>
      </c>
      <c r="R7" s="11">
        <f t="shared" ref="R7:R14" si="6">IFERROR(C7-I7-O7,"")</f>
        <v>0</v>
      </c>
      <c r="S7" s="11">
        <f t="shared" ref="S7:S14" si="7">IFERROR(D7-J7-P7,"")</f>
        <v>0</v>
      </c>
    </row>
    <row r="8" spans="1:19" ht="22.05" customHeight="1" x14ac:dyDescent="0.25">
      <c r="A8" s="5" t="str">
        <f ca="1">Translations!$A$148</f>
        <v>TB-MR: detección de casos y diagnóstico</v>
      </c>
      <c r="B8" s="73"/>
      <c r="C8" s="73"/>
      <c r="D8" s="73"/>
      <c r="E8" s="73"/>
      <c r="F8" s="73"/>
      <c r="G8" s="73"/>
      <c r="H8" s="73"/>
      <c r="I8" s="73"/>
      <c r="J8" s="73"/>
      <c r="K8" s="73"/>
      <c r="L8" s="73"/>
      <c r="M8" s="73"/>
      <c r="N8" s="73"/>
      <c r="O8" s="73"/>
      <c r="P8" s="73"/>
      <c r="Q8" s="11">
        <f t="shared" si="5"/>
        <v>0</v>
      </c>
      <c r="R8" s="11">
        <f t="shared" si="6"/>
        <v>0</v>
      </c>
      <c r="S8" s="11">
        <f t="shared" si="7"/>
        <v>0</v>
      </c>
    </row>
    <row r="9" spans="1:19" ht="22.05" customHeight="1" x14ac:dyDescent="0.25">
      <c r="A9" s="5" t="str">
        <f ca="1">Translations!$A$149</f>
        <v>TB-MR: tratamiento</v>
      </c>
      <c r="B9" s="73"/>
      <c r="C9" s="73"/>
      <c r="D9" s="73"/>
      <c r="E9" s="73"/>
      <c r="F9" s="73"/>
      <c r="G9" s="73"/>
      <c r="H9" s="73"/>
      <c r="I9" s="73"/>
      <c r="J9" s="73"/>
      <c r="K9" s="73"/>
      <c r="L9" s="73"/>
      <c r="M9" s="73"/>
      <c r="N9" s="73"/>
      <c r="O9" s="73"/>
      <c r="P9" s="73"/>
      <c r="Q9" s="11">
        <f t="shared" si="5"/>
        <v>0</v>
      </c>
      <c r="R9" s="11">
        <f t="shared" si="6"/>
        <v>0</v>
      </c>
      <c r="S9" s="11">
        <f t="shared" si="7"/>
        <v>0</v>
      </c>
    </row>
    <row r="10" spans="1:19" ht="22.05" customHeight="1" x14ac:dyDescent="0.25">
      <c r="A10" s="5" t="str">
        <f ca="1">Translations!$A$150</f>
        <v>Tuberculosis/VIH</v>
      </c>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22.05" customHeight="1" x14ac:dyDescent="0.25">
      <c r="A11" s="5" t="str">
        <f ca="1">Translations!$A$151</f>
        <v xml:space="preserve">Programas de poblaciones clave </v>
      </c>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22.05" customHeight="1" x14ac:dyDescent="0.25">
      <c r="A12" s="5" t="str">
        <f ca="1">Translations!$A$152</f>
        <v>SSRS</v>
      </c>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22.05" customHeight="1" x14ac:dyDescent="0.25">
      <c r="A13" s="5" t="str">
        <f ca="1">Translations!$A$153</f>
        <v>Gestión de programas</v>
      </c>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22.05" customHeight="1" x14ac:dyDescent="0.25">
      <c r="A14" s="5" t="str">
        <f ca="1">Translations!$A$154</f>
        <v>Otros</v>
      </c>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s="6" customFormat="1" ht="3" customHeight="1" x14ac:dyDescent="0.25">
      <c r="A15" s="10"/>
      <c r="B15" s="9"/>
      <c r="C15" s="9"/>
      <c r="D15" s="8"/>
      <c r="E15" s="8"/>
      <c r="F15" s="8"/>
      <c r="G15" s="8"/>
      <c r="H15" s="8"/>
      <c r="I15" s="8"/>
      <c r="J15" s="8"/>
      <c r="K15" s="8"/>
      <c r="L15" s="8"/>
      <c r="M15" s="8"/>
      <c r="N15" s="7"/>
      <c r="O15" s="7"/>
      <c r="P15" s="7"/>
      <c r="Q15" s="7"/>
      <c r="R15" s="7"/>
      <c r="S15" s="7"/>
    </row>
    <row r="16" spans="1:19" ht="15" customHeight="1" x14ac:dyDescent="0.25">
      <c r="A16" s="5" t="str">
        <f ca="1">Translations!$A$164</f>
        <v>Total</v>
      </c>
      <c r="B16" s="4">
        <f t="shared" ref="B16:S16" si="8">SUM(B6:B14)</f>
        <v>0</v>
      </c>
      <c r="C16" s="4">
        <f t="shared" si="8"/>
        <v>0</v>
      </c>
      <c r="D16" s="4">
        <f t="shared" si="8"/>
        <v>0</v>
      </c>
      <c r="E16" s="4">
        <f t="shared" si="8"/>
        <v>0</v>
      </c>
      <c r="F16" s="4">
        <f t="shared" si="8"/>
        <v>0</v>
      </c>
      <c r="G16" s="4">
        <f t="shared" si="8"/>
        <v>0</v>
      </c>
      <c r="H16" s="4">
        <f t="shared" si="8"/>
        <v>0</v>
      </c>
      <c r="I16" s="4">
        <f t="shared" si="8"/>
        <v>0</v>
      </c>
      <c r="J16" s="4">
        <f t="shared" si="8"/>
        <v>0</v>
      </c>
      <c r="K16" s="4">
        <f t="shared" si="8"/>
        <v>0</v>
      </c>
      <c r="L16" s="4">
        <f t="shared" si="8"/>
        <v>0</v>
      </c>
      <c r="M16" s="4">
        <f t="shared" si="8"/>
        <v>0</v>
      </c>
      <c r="N16" s="4">
        <f t="shared" si="8"/>
        <v>0</v>
      </c>
      <c r="O16" s="4">
        <f t="shared" si="8"/>
        <v>0</v>
      </c>
      <c r="P16" s="4">
        <f t="shared" si="8"/>
        <v>0</v>
      </c>
      <c r="Q16" s="4">
        <f t="shared" si="8"/>
        <v>0</v>
      </c>
      <c r="R16" s="4">
        <f t="shared" si="8"/>
        <v>0</v>
      </c>
      <c r="S16" s="4">
        <f t="shared" si="8"/>
        <v>0</v>
      </c>
    </row>
    <row r="18" spans="1:1" x14ac:dyDescent="0.25">
      <c r="A18" s="3"/>
    </row>
    <row r="19" spans="1:1" x14ac:dyDescent="0.25">
      <c r="A19" s="3"/>
    </row>
  </sheetData>
  <sheetProtection password="CDD8" sheet="1" formatColumns="0" formatRows="0"/>
  <protectedRanges>
    <protectedRange sqref="B6:P15"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14" xr:uid="{00000000-0002-0000-0A00-000000000000}">
      <formula1>0</formula1>
    </dataValidation>
  </dataValidations>
  <pageMargins left="0.7" right="0.7" top="0.75" bottom="0.75" header="0.3" footer="0.3"/>
  <pageSetup paperSize="8" scale="4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25"/>
  <sheetViews>
    <sheetView view="pageBreakPreview" zoomScaleNormal="100" zoomScaleSheetLayoutView="100" workbookViewId="0">
      <selection activeCell="D45" sqref="D45"/>
    </sheetView>
  </sheetViews>
  <sheetFormatPr defaultColWidth="9.77734375" defaultRowHeight="13.8" x14ac:dyDescent="0.25"/>
  <cols>
    <col min="1" max="1" width="55.77734375" style="75" customWidth="1"/>
    <col min="2" max="19" width="12.21875" style="13" customWidth="1"/>
    <col min="20" max="16384" width="9.77734375" style="13"/>
  </cols>
  <sheetData>
    <row r="1" spans="1:19" ht="15" customHeight="1" x14ac:dyDescent="0.25">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Translations!$A$91</f>
        <v>Tuberculosis</v>
      </c>
      <c r="H1" s="190" t="str">
        <f ca="1">Translations!$A$86</f>
        <v>Año fiscal en que comienza el período de ejecución</v>
      </c>
      <c r="I1" s="190"/>
      <c r="J1" s="190"/>
      <c r="K1" s="190"/>
      <c r="L1" s="82" t="str">
        <f>IF(ISNUMBER('Cover Sheet'!C13),'Cover Sheet'!C13,VLOOKUP("Select year",Dropdowns!$O$17:$R$17,LangOffset+1,0))</f>
        <v>Seleccionar año</v>
      </c>
    </row>
    <row r="2" spans="1:19" ht="15" customHeight="1" x14ac:dyDescent="0.25">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Sheet'!C14),'Cover Sheet'!C14,VLOOKUP("Select year",Dropdowns!$O$17:$R$17,LangOffset+1,0))</f>
        <v>Seleccionar año</v>
      </c>
    </row>
    <row r="3" spans="1:19" ht="30" customHeight="1" x14ac:dyDescent="0.25">
      <c r="A3" s="187" t="str">
        <f ca="1">Translations!$A$145</f>
        <v>Categorías de costos de PEN</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ht="15" customHeight="1" x14ac:dyDescent="0.25">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81" t="str">
        <f>IFERROR(N4-1,"")</f>
        <v/>
      </c>
      <c r="N4" s="81" t="str">
        <f t="shared" ref="N4:O4" si="3">B4</f>
        <v/>
      </c>
      <c r="O4" s="81" t="str">
        <f t="shared" si="3"/>
        <v/>
      </c>
      <c r="P4" s="12" t="str">
        <f>D4</f>
        <v/>
      </c>
      <c r="Q4" s="12" t="str">
        <f>B4</f>
        <v/>
      </c>
      <c r="R4" s="12" t="str">
        <f>C4</f>
        <v/>
      </c>
      <c r="S4" s="12" t="str">
        <f>D4</f>
        <v/>
      </c>
    </row>
    <row r="5" spans="1:19" ht="3" customHeight="1" x14ac:dyDescent="0.25">
      <c r="A5" s="10"/>
      <c r="B5" s="9"/>
      <c r="C5" s="9"/>
      <c r="D5" s="8"/>
      <c r="E5" s="8"/>
      <c r="F5" s="8"/>
      <c r="G5" s="8"/>
      <c r="H5" s="8"/>
      <c r="I5" s="8"/>
      <c r="J5" s="8"/>
      <c r="K5" s="8"/>
      <c r="L5" s="8"/>
      <c r="M5" s="8"/>
      <c r="N5" s="7"/>
      <c r="O5" s="7"/>
      <c r="P5" s="7"/>
      <c r="Q5" s="7"/>
      <c r="R5" s="7"/>
      <c r="S5" s="7"/>
    </row>
    <row r="6" spans="1:19" ht="15" customHeight="1" x14ac:dyDescent="0.25">
      <c r="A6" s="80"/>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15" customHeight="1" x14ac:dyDescent="0.25">
      <c r="A7" s="80"/>
      <c r="B7" s="73"/>
      <c r="C7" s="73"/>
      <c r="D7" s="73"/>
      <c r="E7" s="73"/>
      <c r="F7" s="73"/>
      <c r="G7" s="73"/>
      <c r="H7" s="73"/>
      <c r="I7" s="73"/>
      <c r="J7" s="73"/>
      <c r="K7" s="73"/>
      <c r="L7" s="73"/>
      <c r="M7" s="73"/>
      <c r="N7" s="73"/>
      <c r="O7" s="73"/>
      <c r="P7" s="73"/>
      <c r="Q7" s="11">
        <f t="shared" ref="Q7:Q20" si="5">IFERROR(B7-H7-N7,"")</f>
        <v>0</v>
      </c>
      <c r="R7" s="11">
        <f t="shared" ref="R7:R20" si="6">IFERROR(C7-I7-O7,"")</f>
        <v>0</v>
      </c>
      <c r="S7" s="11">
        <f t="shared" ref="S7:S20" si="7">IFERROR(D7-J7-P7,"")</f>
        <v>0</v>
      </c>
    </row>
    <row r="8" spans="1:19" ht="15" customHeight="1" x14ac:dyDescent="0.25">
      <c r="A8" s="80"/>
      <c r="B8" s="73"/>
      <c r="C8" s="73"/>
      <c r="D8" s="73"/>
      <c r="E8" s="73"/>
      <c r="F8" s="73"/>
      <c r="G8" s="73"/>
      <c r="H8" s="73"/>
      <c r="I8" s="73"/>
      <c r="J8" s="73"/>
      <c r="K8" s="73"/>
      <c r="L8" s="73"/>
      <c r="M8" s="73"/>
      <c r="N8" s="73"/>
      <c r="O8" s="73"/>
      <c r="P8" s="73"/>
      <c r="Q8" s="11">
        <f t="shared" si="5"/>
        <v>0</v>
      </c>
      <c r="R8" s="11">
        <f t="shared" si="6"/>
        <v>0</v>
      </c>
      <c r="S8" s="11">
        <f t="shared" si="7"/>
        <v>0</v>
      </c>
    </row>
    <row r="9" spans="1:19" ht="15" customHeight="1" x14ac:dyDescent="0.25">
      <c r="A9" s="80"/>
      <c r="B9" s="73"/>
      <c r="C9" s="73"/>
      <c r="D9" s="73"/>
      <c r="E9" s="73"/>
      <c r="F9" s="73"/>
      <c r="G9" s="73"/>
      <c r="H9" s="73"/>
      <c r="I9" s="73"/>
      <c r="J9" s="73"/>
      <c r="K9" s="73"/>
      <c r="L9" s="73"/>
      <c r="M9" s="73"/>
      <c r="N9" s="73"/>
      <c r="O9" s="73"/>
      <c r="P9" s="73"/>
      <c r="Q9" s="11">
        <f t="shared" si="5"/>
        <v>0</v>
      </c>
      <c r="R9" s="11">
        <f t="shared" si="6"/>
        <v>0</v>
      </c>
      <c r="S9" s="11">
        <f t="shared" si="7"/>
        <v>0</v>
      </c>
    </row>
    <row r="10" spans="1:19" ht="15" customHeight="1" x14ac:dyDescent="0.25">
      <c r="A10" s="80"/>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15" customHeight="1" x14ac:dyDescent="0.25">
      <c r="A11" s="80"/>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15" customHeight="1" x14ac:dyDescent="0.25">
      <c r="A12" s="80"/>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15" customHeight="1" x14ac:dyDescent="0.25">
      <c r="A13" s="80"/>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15" customHeight="1" x14ac:dyDescent="0.25">
      <c r="A14" s="80"/>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15" customHeight="1" x14ac:dyDescent="0.25">
      <c r="A15" s="80"/>
      <c r="B15" s="73"/>
      <c r="C15" s="73"/>
      <c r="D15" s="73"/>
      <c r="E15" s="73"/>
      <c r="F15" s="73"/>
      <c r="G15" s="73"/>
      <c r="H15" s="73"/>
      <c r="I15" s="73"/>
      <c r="J15" s="73"/>
      <c r="K15" s="73"/>
      <c r="L15" s="73"/>
      <c r="M15" s="73"/>
      <c r="N15" s="73"/>
      <c r="O15" s="73"/>
      <c r="P15" s="73"/>
      <c r="Q15" s="11">
        <f t="shared" si="5"/>
        <v>0</v>
      </c>
      <c r="R15" s="11">
        <f t="shared" si="6"/>
        <v>0</v>
      </c>
      <c r="S15" s="11">
        <f t="shared" si="7"/>
        <v>0</v>
      </c>
    </row>
    <row r="16" spans="1:19" ht="15" customHeight="1" x14ac:dyDescent="0.25">
      <c r="A16" s="80"/>
      <c r="B16" s="73"/>
      <c r="C16" s="73"/>
      <c r="D16" s="73"/>
      <c r="E16" s="73"/>
      <c r="F16" s="73"/>
      <c r="G16" s="73"/>
      <c r="H16" s="73"/>
      <c r="I16" s="73"/>
      <c r="J16" s="73"/>
      <c r="K16" s="73"/>
      <c r="L16" s="73"/>
      <c r="M16" s="73"/>
      <c r="N16" s="73"/>
      <c r="O16" s="73"/>
      <c r="P16" s="73"/>
      <c r="Q16" s="11">
        <f t="shared" si="5"/>
        <v>0</v>
      </c>
      <c r="R16" s="11">
        <f t="shared" si="6"/>
        <v>0</v>
      </c>
      <c r="S16" s="11">
        <f t="shared" si="7"/>
        <v>0</v>
      </c>
    </row>
    <row r="17" spans="1:19" ht="15" customHeight="1" x14ac:dyDescent="0.25">
      <c r="A17" s="80"/>
      <c r="B17" s="73"/>
      <c r="C17" s="73"/>
      <c r="D17" s="73"/>
      <c r="E17" s="73"/>
      <c r="F17" s="73"/>
      <c r="G17" s="73"/>
      <c r="H17" s="73"/>
      <c r="I17" s="73"/>
      <c r="J17" s="73"/>
      <c r="K17" s="73"/>
      <c r="L17" s="73"/>
      <c r="M17" s="73"/>
      <c r="N17" s="73"/>
      <c r="O17" s="73"/>
      <c r="P17" s="73"/>
      <c r="Q17" s="11">
        <f t="shared" si="5"/>
        <v>0</v>
      </c>
      <c r="R17" s="11">
        <f t="shared" si="6"/>
        <v>0</v>
      </c>
      <c r="S17" s="11">
        <f t="shared" si="7"/>
        <v>0</v>
      </c>
    </row>
    <row r="18" spans="1:19" ht="15" customHeight="1" x14ac:dyDescent="0.25">
      <c r="A18" s="80"/>
      <c r="B18" s="73"/>
      <c r="C18" s="73"/>
      <c r="D18" s="73"/>
      <c r="E18" s="73"/>
      <c r="F18" s="73"/>
      <c r="G18" s="73"/>
      <c r="H18" s="73"/>
      <c r="I18" s="73"/>
      <c r="J18" s="73"/>
      <c r="K18" s="73"/>
      <c r="L18" s="73"/>
      <c r="M18" s="73"/>
      <c r="N18" s="73"/>
      <c r="O18" s="73"/>
      <c r="P18" s="73"/>
      <c r="Q18" s="11">
        <f t="shared" si="5"/>
        <v>0</v>
      </c>
      <c r="R18" s="11">
        <f t="shared" si="6"/>
        <v>0</v>
      </c>
      <c r="S18" s="11">
        <f t="shared" si="7"/>
        <v>0</v>
      </c>
    </row>
    <row r="19" spans="1:19" ht="15" customHeight="1" x14ac:dyDescent="0.25">
      <c r="A19" s="80"/>
      <c r="B19" s="73"/>
      <c r="C19" s="73"/>
      <c r="D19" s="73"/>
      <c r="E19" s="73"/>
      <c r="F19" s="73"/>
      <c r="G19" s="73"/>
      <c r="H19" s="73"/>
      <c r="I19" s="73"/>
      <c r="J19" s="73"/>
      <c r="K19" s="73"/>
      <c r="L19" s="73"/>
      <c r="M19" s="73"/>
      <c r="N19" s="73"/>
      <c r="O19" s="73"/>
      <c r="P19" s="73"/>
      <c r="Q19" s="11">
        <f t="shared" si="5"/>
        <v>0</v>
      </c>
      <c r="R19" s="11">
        <f t="shared" si="6"/>
        <v>0</v>
      </c>
      <c r="S19" s="11">
        <f t="shared" si="7"/>
        <v>0</v>
      </c>
    </row>
    <row r="20" spans="1:19" ht="15" customHeight="1" x14ac:dyDescent="0.25">
      <c r="A20" s="80"/>
      <c r="B20" s="73"/>
      <c r="C20" s="73"/>
      <c r="D20" s="73"/>
      <c r="E20" s="73"/>
      <c r="F20" s="73"/>
      <c r="G20" s="73"/>
      <c r="H20" s="73"/>
      <c r="I20" s="73"/>
      <c r="J20" s="73"/>
      <c r="K20" s="73"/>
      <c r="L20" s="73"/>
      <c r="M20" s="73"/>
      <c r="N20" s="73"/>
      <c r="O20" s="73"/>
      <c r="P20" s="73"/>
      <c r="Q20" s="11">
        <f t="shared" si="5"/>
        <v>0</v>
      </c>
      <c r="R20" s="11">
        <f t="shared" si="6"/>
        <v>0</v>
      </c>
      <c r="S20" s="11">
        <f t="shared" si="7"/>
        <v>0</v>
      </c>
    </row>
    <row r="21" spans="1:19" ht="3" customHeight="1" x14ac:dyDescent="0.25">
      <c r="A21" s="10"/>
      <c r="B21" s="9"/>
      <c r="C21" s="9"/>
      <c r="D21" s="8"/>
      <c r="E21" s="8"/>
      <c r="F21" s="8"/>
      <c r="G21" s="8"/>
      <c r="H21" s="8"/>
      <c r="I21" s="8"/>
      <c r="J21" s="8"/>
      <c r="K21" s="8"/>
      <c r="L21" s="8"/>
      <c r="M21" s="8"/>
      <c r="N21" s="7"/>
      <c r="O21" s="7"/>
      <c r="P21" s="7"/>
      <c r="Q21" s="7"/>
      <c r="R21" s="7"/>
      <c r="S21" s="7"/>
    </row>
    <row r="22" spans="1:19" ht="15" customHeight="1" x14ac:dyDescent="0.25">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25">
      <c r="A24" s="74"/>
    </row>
    <row r="25" spans="1:19" x14ac:dyDescent="0.25">
      <c r="A25" s="74"/>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20" xr:uid="{00000000-0002-0000-0B00-000000000000}">
      <formula1>0</formula1>
    </dataValidation>
  </dataValidations>
  <pageMargins left="0.7" right="0.7" top="0.75" bottom="0.75" header="0.3" footer="0.3"/>
  <pageSetup paperSize="8" scale="4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19"/>
  <sheetViews>
    <sheetView view="pageBreakPreview" zoomScaleNormal="100" zoomScaleSheetLayoutView="100" workbookViewId="0">
      <selection activeCell="H26" sqref="H26"/>
    </sheetView>
  </sheetViews>
  <sheetFormatPr defaultColWidth="9.77734375" defaultRowHeight="13.8" x14ac:dyDescent="0.25"/>
  <cols>
    <col min="1" max="1" width="55.77734375" style="75" customWidth="1"/>
    <col min="2" max="19" width="12.21875" style="13" customWidth="1"/>
    <col min="20" max="16384" width="9.77734375" style="13"/>
  </cols>
  <sheetData>
    <row r="1" spans="1:19" ht="15" customHeight="1" x14ac:dyDescent="0.25">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Translations!$A$92</f>
        <v>Malaria</v>
      </c>
      <c r="H1" s="190" t="str">
        <f ca="1">Translations!$A$86</f>
        <v>Año fiscal en que comienza el período de ejecución</v>
      </c>
      <c r="I1" s="190"/>
      <c r="J1" s="190"/>
      <c r="K1" s="190"/>
      <c r="L1" s="82" t="str">
        <f>IF(ISNUMBER('Cover Sheet'!D13),'Cover Sheet'!D13,VLOOKUP("Select year",Dropdowns!$O$17:$R$17,LangOffset+1,0))</f>
        <v>Seleccionar año</v>
      </c>
    </row>
    <row r="2" spans="1:19" ht="15" customHeight="1" x14ac:dyDescent="0.25">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Sheet'!D14),'Cover Sheet'!D14,VLOOKUP("Select year",Dropdowns!$O$17:$R$17,LangOffset+1,0))</f>
        <v>Seleccionar año</v>
      </c>
    </row>
    <row r="3" spans="1:19" ht="30" customHeight="1" x14ac:dyDescent="0.25">
      <c r="A3" s="187" t="str">
        <f ca="1">Translations!$A$125</f>
        <v>Módulo</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ht="15" customHeight="1" x14ac:dyDescent="0.25">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12" t="str">
        <f>IFERROR(N4-1,"")</f>
        <v/>
      </c>
      <c r="N4" s="81" t="str">
        <f t="shared" ref="N4:O4" si="3">B4</f>
        <v/>
      </c>
      <c r="O4" s="81" t="str">
        <f t="shared" si="3"/>
        <v/>
      </c>
      <c r="P4" s="12" t="str">
        <f>D4</f>
        <v/>
      </c>
      <c r="Q4" s="12" t="str">
        <f>B4</f>
        <v/>
      </c>
      <c r="R4" s="12" t="str">
        <f>C4</f>
        <v/>
      </c>
      <c r="S4" s="12" t="str">
        <f>D4</f>
        <v/>
      </c>
    </row>
    <row r="5" spans="1:19" ht="3" customHeight="1" x14ac:dyDescent="0.25">
      <c r="A5" s="10"/>
      <c r="B5" s="9"/>
      <c r="C5" s="9"/>
      <c r="D5" s="8"/>
      <c r="E5" s="8"/>
      <c r="F5" s="8"/>
      <c r="G5" s="8"/>
      <c r="H5" s="8"/>
      <c r="I5" s="8"/>
      <c r="J5" s="8"/>
      <c r="K5" s="8"/>
      <c r="L5" s="7"/>
      <c r="M5" s="7"/>
      <c r="N5" s="7"/>
      <c r="O5" s="7"/>
      <c r="P5" s="7"/>
      <c r="Q5" s="7"/>
      <c r="R5" s="7"/>
      <c r="S5" s="7"/>
    </row>
    <row r="6" spans="1:19" ht="22.05" customHeight="1" x14ac:dyDescent="0.25">
      <c r="A6" s="5" t="str">
        <f ca="1">Translations!$A$155</f>
        <v>Control de vectores: LLIN</v>
      </c>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22.05" customHeight="1" x14ac:dyDescent="0.25">
      <c r="A7" s="5" t="str">
        <f ca="1">Translations!$A$156</f>
        <v>Control de vectores: IRS</v>
      </c>
      <c r="B7" s="73"/>
      <c r="C7" s="73"/>
      <c r="D7" s="73"/>
      <c r="E7" s="73"/>
      <c r="F7" s="73"/>
      <c r="G7" s="73"/>
      <c r="H7" s="73"/>
      <c r="I7" s="73"/>
      <c r="J7" s="73"/>
      <c r="K7" s="73"/>
      <c r="L7" s="73"/>
      <c r="M7" s="73"/>
      <c r="N7" s="73"/>
      <c r="O7" s="73"/>
      <c r="P7" s="73"/>
      <c r="Q7" s="11">
        <f t="shared" ref="Q7:Q14" si="5">IFERROR(B7-H7-N7,"")</f>
        <v>0</v>
      </c>
      <c r="R7" s="11">
        <f t="shared" ref="R7:R14" si="6">IFERROR(C7-I7-O7,"")</f>
        <v>0</v>
      </c>
      <c r="S7" s="11">
        <f t="shared" ref="S7:S14" si="7">IFERROR(D7-J7-P7,"")</f>
        <v>0</v>
      </c>
    </row>
    <row r="8" spans="1:19" ht="22.05" customHeight="1" x14ac:dyDescent="0.25">
      <c r="A8" s="5" t="str">
        <f ca="1">Translations!$A$157</f>
        <v>Gestión de casos – Diagnóstico</v>
      </c>
      <c r="B8" s="73"/>
      <c r="C8" s="73"/>
      <c r="D8" s="73"/>
      <c r="E8" s="73"/>
      <c r="F8" s="73"/>
      <c r="G8" s="73"/>
      <c r="H8" s="73"/>
      <c r="I8" s="73"/>
      <c r="J8" s="73"/>
      <c r="K8" s="73"/>
      <c r="L8" s="73"/>
      <c r="M8" s="73"/>
      <c r="N8" s="73"/>
      <c r="O8" s="73"/>
      <c r="P8" s="73"/>
      <c r="Q8" s="11">
        <f t="shared" si="5"/>
        <v>0</v>
      </c>
      <c r="R8" s="11">
        <f t="shared" si="6"/>
        <v>0</v>
      </c>
      <c r="S8" s="11">
        <f t="shared" si="7"/>
        <v>0</v>
      </c>
    </row>
    <row r="9" spans="1:19" ht="22.05" customHeight="1" x14ac:dyDescent="0.25">
      <c r="A9" s="5" t="str">
        <f ca="1">Translations!$A$158</f>
        <v>Gestión de casos - Tratamiento</v>
      </c>
      <c r="B9" s="73"/>
      <c r="C9" s="73"/>
      <c r="D9" s="73"/>
      <c r="E9" s="73"/>
      <c r="F9" s="73"/>
      <c r="G9" s="73"/>
      <c r="H9" s="73"/>
      <c r="I9" s="73"/>
      <c r="J9" s="73"/>
      <c r="K9" s="73"/>
      <c r="L9" s="73"/>
      <c r="M9" s="73"/>
      <c r="N9" s="73"/>
      <c r="O9" s="73"/>
      <c r="P9" s="73"/>
      <c r="Q9" s="11">
        <f t="shared" si="5"/>
        <v>0</v>
      </c>
      <c r="R9" s="11">
        <f t="shared" si="6"/>
        <v>0</v>
      </c>
      <c r="S9" s="11">
        <f t="shared" si="7"/>
        <v>0</v>
      </c>
    </row>
    <row r="10" spans="1:19" ht="22.05" customHeight="1" x14ac:dyDescent="0.25">
      <c r="A10" s="5" t="str">
        <f ca="1">Translations!$A$159</f>
        <v>Intervención de prevención específica: tratamiento intermitente preventivo en el embarazo (IPTp)</v>
      </c>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22.05" customHeight="1" x14ac:dyDescent="0.25">
      <c r="A11" s="5" t="str">
        <f ca="1">Translations!$A$160</f>
        <v>Intervención de prevención específica: quimioprofilaxis de la malaria estacional (SMC)</v>
      </c>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22.05" customHeight="1" x14ac:dyDescent="0.25">
      <c r="A12" s="5" t="str">
        <f ca="1">Translations!$A$161</f>
        <v>SSRS</v>
      </c>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22.05" customHeight="1" x14ac:dyDescent="0.25">
      <c r="A13" s="5" t="str">
        <f ca="1">Translations!$A$162</f>
        <v>Gestión de programas</v>
      </c>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22.05" customHeight="1" x14ac:dyDescent="0.25">
      <c r="A14" s="5" t="str">
        <f ca="1">Translations!$A$163</f>
        <v>Otros</v>
      </c>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3" customHeight="1" x14ac:dyDescent="0.25">
      <c r="A15" s="10"/>
      <c r="B15" s="9"/>
      <c r="C15" s="9"/>
      <c r="D15" s="8"/>
      <c r="E15" s="8"/>
      <c r="F15" s="8"/>
      <c r="G15" s="8"/>
      <c r="H15" s="8"/>
      <c r="I15" s="8"/>
      <c r="J15" s="8"/>
      <c r="K15" s="8"/>
      <c r="L15" s="7"/>
      <c r="M15" s="7"/>
      <c r="N15" s="7"/>
      <c r="O15" s="7"/>
      <c r="P15" s="7"/>
      <c r="Q15" s="7"/>
      <c r="R15" s="7"/>
      <c r="S15" s="7"/>
    </row>
    <row r="16" spans="1:19" ht="15" customHeight="1" x14ac:dyDescent="0.25">
      <c r="A16" s="5" t="str">
        <f ca="1">Translations!$A$164</f>
        <v>Total</v>
      </c>
      <c r="B16" s="4">
        <f t="shared" ref="B16:S16" si="8">SUM(B6:B14)</f>
        <v>0</v>
      </c>
      <c r="C16" s="4">
        <f t="shared" si="8"/>
        <v>0</v>
      </c>
      <c r="D16" s="4">
        <f t="shared" si="8"/>
        <v>0</v>
      </c>
      <c r="E16" s="4">
        <f t="shared" si="8"/>
        <v>0</v>
      </c>
      <c r="F16" s="4">
        <f t="shared" si="8"/>
        <v>0</v>
      </c>
      <c r="G16" s="4">
        <f t="shared" si="8"/>
        <v>0</v>
      </c>
      <c r="H16" s="4">
        <f t="shared" si="8"/>
        <v>0</v>
      </c>
      <c r="I16" s="4">
        <f t="shared" si="8"/>
        <v>0</v>
      </c>
      <c r="J16" s="4">
        <f t="shared" si="8"/>
        <v>0</v>
      </c>
      <c r="K16" s="4">
        <f t="shared" si="8"/>
        <v>0</v>
      </c>
      <c r="L16" s="4">
        <f t="shared" si="8"/>
        <v>0</v>
      </c>
      <c r="M16" s="4">
        <f t="shared" si="8"/>
        <v>0</v>
      </c>
      <c r="N16" s="4">
        <f t="shared" si="8"/>
        <v>0</v>
      </c>
      <c r="O16" s="4">
        <f t="shared" si="8"/>
        <v>0</v>
      </c>
      <c r="P16" s="4">
        <f t="shared" si="8"/>
        <v>0</v>
      </c>
      <c r="Q16" s="4">
        <f t="shared" si="8"/>
        <v>0</v>
      </c>
      <c r="R16" s="4">
        <f t="shared" si="8"/>
        <v>0</v>
      </c>
      <c r="S16" s="4">
        <f t="shared" si="8"/>
        <v>0</v>
      </c>
    </row>
    <row r="18" spans="1:1" x14ac:dyDescent="0.25">
      <c r="A18" s="74"/>
    </row>
    <row r="19" spans="1:1" x14ac:dyDescent="0.25">
      <c r="A19" s="74"/>
    </row>
  </sheetData>
  <sheetProtection password="CDD8" sheet="1" formatColumns="0" formatRows="0"/>
  <protectedRanges>
    <protectedRange sqref="B6:P15"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14" xr:uid="{00000000-0002-0000-0C00-000000000000}">
      <formula1>0</formula1>
    </dataValidation>
  </dataValidations>
  <pageMargins left="0.7" right="0.7" top="0.75" bottom="0.75" header="0.3" footer="0.3"/>
  <pageSetup paperSize="8" scale="4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25"/>
  <sheetViews>
    <sheetView view="pageBreakPreview" zoomScaleNormal="100" zoomScaleSheetLayoutView="100" workbookViewId="0">
      <selection activeCell="C29" sqref="C29"/>
    </sheetView>
  </sheetViews>
  <sheetFormatPr defaultColWidth="9.77734375" defaultRowHeight="13.8" x14ac:dyDescent="0.25"/>
  <cols>
    <col min="1" max="1" width="55.77734375" style="75" customWidth="1"/>
    <col min="2" max="19" width="12.21875" style="13" customWidth="1"/>
    <col min="20" max="16384" width="9.77734375" style="13"/>
  </cols>
  <sheetData>
    <row r="1" spans="1:19" ht="15" customHeight="1" x14ac:dyDescent="0.25">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Translations!$A$92</f>
        <v>Malaria</v>
      </c>
      <c r="H1" s="190" t="str">
        <f ca="1">Translations!$A$86</f>
        <v>Año fiscal en que comienza el período de ejecución</v>
      </c>
      <c r="I1" s="190"/>
      <c r="J1" s="190"/>
      <c r="K1" s="190"/>
      <c r="L1" s="82" t="str">
        <f>IF(ISNUMBER('Cover Sheet'!D13),'Cover Sheet'!D13,VLOOKUP("Select year",Dropdowns!$O$17:$R$17,LangOffset+1,0))</f>
        <v>Seleccionar año</v>
      </c>
    </row>
    <row r="2" spans="1:19" ht="15" customHeight="1" x14ac:dyDescent="0.25">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Sheet'!D14),'Cover Sheet'!D14,VLOOKUP("Select year",Dropdowns!$O$17:$R$17,LangOffset+1,0))</f>
        <v>Seleccionar año</v>
      </c>
    </row>
    <row r="3" spans="1:19" ht="30" customHeight="1" x14ac:dyDescent="0.25">
      <c r="A3" s="187" t="str">
        <f ca="1">Translations!$A$145</f>
        <v>Categorías de costos de PEN</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ht="15" customHeight="1" x14ac:dyDescent="0.25">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12" t="str">
        <f>IFERROR(N4-1,"")</f>
        <v/>
      </c>
      <c r="N4" s="81" t="str">
        <f t="shared" ref="N4:O4" si="3">B4</f>
        <v/>
      </c>
      <c r="O4" s="81" t="str">
        <f t="shared" si="3"/>
        <v/>
      </c>
      <c r="P4" s="12" t="str">
        <f>D4</f>
        <v/>
      </c>
      <c r="Q4" s="12" t="str">
        <f>B4</f>
        <v/>
      </c>
      <c r="R4" s="12" t="str">
        <f>C4</f>
        <v/>
      </c>
      <c r="S4" s="12" t="str">
        <f>D4</f>
        <v/>
      </c>
    </row>
    <row r="5" spans="1:19" ht="3" customHeight="1" x14ac:dyDescent="0.25">
      <c r="A5" s="10"/>
      <c r="B5" s="9"/>
      <c r="C5" s="9"/>
      <c r="D5" s="8"/>
      <c r="E5" s="8"/>
      <c r="F5" s="8"/>
      <c r="G5" s="8"/>
      <c r="H5" s="8"/>
      <c r="I5" s="8"/>
      <c r="J5" s="8"/>
      <c r="K5" s="8"/>
      <c r="L5" s="7"/>
      <c r="M5" s="7"/>
      <c r="N5" s="7"/>
      <c r="O5" s="7"/>
      <c r="P5" s="7"/>
      <c r="Q5" s="7"/>
      <c r="R5" s="7"/>
      <c r="S5" s="7"/>
    </row>
    <row r="6" spans="1:19" ht="15" customHeight="1" x14ac:dyDescent="0.25">
      <c r="A6" s="80"/>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15" customHeight="1" x14ac:dyDescent="0.25">
      <c r="A7" s="80"/>
      <c r="B7" s="73"/>
      <c r="C7" s="73"/>
      <c r="D7" s="73"/>
      <c r="E7" s="73"/>
      <c r="F7" s="73"/>
      <c r="G7" s="73"/>
      <c r="H7" s="73"/>
      <c r="I7" s="73"/>
      <c r="J7" s="73"/>
      <c r="K7" s="73"/>
      <c r="L7" s="73"/>
      <c r="M7" s="73"/>
      <c r="N7" s="73"/>
      <c r="O7" s="73"/>
      <c r="P7" s="73"/>
      <c r="Q7" s="11">
        <f t="shared" ref="Q7:Q20" si="5">IFERROR(B7-H7-N7,"")</f>
        <v>0</v>
      </c>
      <c r="R7" s="11">
        <f t="shared" ref="R7:R20" si="6">IFERROR(C7-I7-O7,"")</f>
        <v>0</v>
      </c>
      <c r="S7" s="11">
        <f t="shared" ref="S7:S20" si="7">IFERROR(D7-J7-P7,"")</f>
        <v>0</v>
      </c>
    </row>
    <row r="8" spans="1:19" ht="15" customHeight="1" x14ac:dyDescent="0.25">
      <c r="A8" s="80"/>
      <c r="B8" s="73"/>
      <c r="C8" s="73"/>
      <c r="D8" s="73"/>
      <c r="E8" s="73"/>
      <c r="F8" s="73"/>
      <c r="G8" s="73"/>
      <c r="H8" s="73"/>
      <c r="I8" s="73"/>
      <c r="J8" s="73"/>
      <c r="K8" s="73"/>
      <c r="L8" s="73"/>
      <c r="M8" s="73"/>
      <c r="N8" s="73"/>
      <c r="O8" s="73"/>
      <c r="P8" s="73"/>
      <c r="Q8" s="11">
        <f t="shared" si="5"/>
        <v>0</v>
      </c>
      <c r="R8" s="11">
        <f t="shared" si="6"/>
        <v>0</v>
      </c>
      <c r="S8" s="11">
        <f t="shared" si="7"/>
        <v>0</v>
      </c>
    </row>
    <row r="9" spans="1:19" ht="15" customHeight="1" x14ac:dyDescent="0.25">
      <c r="A9" s="80"/>
      <c r="B9" s="73"/>
      <c r="C9" s="73"/>
      <c r="D9" s="73"/>
      <c r="E9" s="73"/>
      <c r="F9" s="73"/>
      <c r="G9" s="73"/>
      <c r="H9" s="73"/>
      <c r="I9" s="73"/>
      <c r="J9" s="73"/>
      <c r="K9" s="73"/>
      <c r="L9" s="73"/>
      <c r="M9" s="73"/>
      <c r="N9" s="73"/>
      <c r="O9" s="73"/>
      <c r="P9" s="73"/>
      <c r="Q9" s="11">
        <f t="shared" si="5"/>
        <v>0</v>
      </c>
      <c r="R9" s="11">
        <f t="shared" si="6"/>
        <v>0</v>
      </c>
      <c r="S9" s="11">
        <f t="shared" si="7"/>
        <v>0</v>
      </c>
    </row>
    <row r="10" spans="1:19" ht="15" customHeight="1" x14ac:dyDescent="0.25">
      <c r="A10" s="80"/>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15" customHeight="1" x14ac:dyDescent="0.25">
      <c r="A11" s="80"/>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15" customHeight="1" x14ac:dyDescent="0.25">
      <c r="A12" s="80"/>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15" customHeight="1" x14ac:dyDescent="0.25">
      <c r="A13" s="80"/>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15" customHeight="1" x14ac:dyDescent="0.25">
      <c r="A14" s="80"/>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15" customHeight="1" x14ac:dyDescent="0.25">
      <c r="A15" s="80"/>
      <c r="B15" s="73"/>
      <c r="C15" s="73"/>
      <c r="D15" s="73"/>
      <c r="E15" s="73"/>
      <c r="F15" s="73"/>
      <c r="G15" s="73"/>
      <c r="H15" s="73"/>
      <c r="I15" s="73"/>
      <c r="J15" s="73"/>
      <c r="K15" s="73"/>
      <c r="L15" s="73"/>
      <c r="M15" s="73"/>
      <c r="N15" s="73"/>
      <c r="O15" s="73"/>
      <c r="P15" s="73"/>
      <c r="Q15" s="11">
        <f t="shared" si="5"/>
        <v>0</v>
      </c>
      <c r="R15" s="11">
        <f t="shared" si="6"/>
        <v>0</v>
      </c>
      <c r="S15" s="11">
        <f t="shared" si="7"/>
        <v>0</v>
      </c>
    </row>
    <row r="16" spans="1:19" ht="15" customHeight="1" x14ac:dyDescent="0.25">
      <c r="A16" s="80"/>
      <c r="B16" s="73"/>
      <c r="C16" s="73"/>
      <c r="D16" s="73"/>
      <c r="E16" s="73"/>
      <c r="F16" s="73"/>
      <c r="G16" s="73"/>
      <c r="H16" s="73"/>
      <c r="I16" s="73"/>
      <c r="J16" s="73"/>
      <c r="K16" s="73"/>
      <c r="L16" s="73"/>
      <c r="M16" s="73"/>
      <c r="N16" s="73"/>
      <c r="O16" s="73"/>
      <c r="P16" s="73"/>
      <c r="Q16" s="11">
        <f t="shared" si="5"/>
        <v>0</v>
      </c>
      <c r="R16" s="11">
        <f t="shared" si="6"/>
        <v>0</v>
      </c>
      <c r="S16" s="11">
        <f t="shared" si="7"/>
        <v>0</v>
      </c>
    </row>
    <row r="17" spans="1:19" ht="15" customHeight="1" x14ac:dyDescent="0.25">
      <c r="A17" s="80"/>
      <c r="B17" s="73"/>
      <c r="C17" s="73"/>
      <c r="D17" s="73"/>
      <c r="E17" s="73"/>
      <c r="F17" s="73"/>
      <c r="G17" s="73"/>
      <c r="H17" s="73"/>
      <c r="I17" s="73"/>
      <c r="J17" s="73"/>
      <c r="K17" s="73"/>
      <c r="L17" s="73"/>
      <c r="M17" s="73"/>
      <c r="N17" s="73"/>
      <c r="O17" s="73"/>
      <c r="P17" s="73"/>
      <c r="Q17" s="11">
        <f t="shared" si="5"/>
        <v>0</v>
      </c>
      <c r="R17" s="11">
        <f t="shared" si="6"/>
        <v>0</v>
      </c>
      <c r="S17" s="11">
        <f t="shared" si="7"/>
        <v>0</v>
      </c>
    </row>
    <row r="18" spans="1:19" ht="15" customHeight="1" x14ac:dyDescent="0.25">
      <c r="A18" s="80"/>
      <c r="B18" s="73"/>
      <c r="C18" s="73"/>
      <c r="D18" s="73"/>
      <c r="E18" s="73"/>
      <c r="F18" s="73"/>
      <c r="G18" s="73"/>
      <c r="H18" s="73"/>
      <c r="I18" s="73"/>
      <c r="J18" s="73"/>
      <c r="K18" s="73"/>
      <c r="L18" s="73"/>
      <c r="M18" s="73"/>
      <c r="N18" s="73"/>
      <c r="O18" s="73"/>
      <c r="P18" s="73"/>
      <c r="Q18" s="11">
        <f t="shared" si="5"/>
        <v>0</v>
      </c>
      <c r="R18" s="11">
        <f t="shared" si="6"/>
        <v>0</v>
      </c>
      <c r="S18" s="11">
        <f t="shared" si="7"/>
        <v>0</v>
      </c>
    </row>
    <row r="19" spans="1:19" ht="15" customHeight="1" x14ac:dyDescent="0.25">
      <c r="A19" s="80"/>
      <c r="B19" s="73"/>
      <c r="C19" s="73"/>
      <c r="D19" s="73"/>
      <c r="E19" s="73"/>
      <c r="F19" s="73"/>
      <c r="G19" s="73"/>
      <c r="H19" s="73"/>
      <c r="I19" s="73"/>
      <c r="J19" s="73"/>
      <c r="K19" s="73"/>
      <c r="L19" s="73"/>
      <c r="M19" s="73"/>
      <c r="N19" s="73"/>
      <c r="O19" s="73"/>
      <c r="P19" s="73"/>
      <c r="Q19" s="11">
        <f t="shared" si="5"/>
        <v>0</v>
      </c>
      <c r="R19" s="11">
        <f t="shared" si="6"/>
        <v>0</v>
      </c>
      <c r="S19" s="11">
        <f t="shared" si="7"/>
        <v>0</v>
      </c>
    </row>
    <row r="20" spans="1:19" ht="15" customHeight="1" x14ac:dyDescent="0.25">
      <c r="A20" s="80"/>
      <c r="B20" s="73"/>
      <c r="C20" s="73"/>
      <c r="D20" s="73"/>
      <c r="E20" s="73"/>
      <c r="F20" s="73"/>
      <c r="G20" s="73"/>
      <c r="H20" s="73"/>
      <c r="I20" s="73"/>
      <c r="J20" s="73"/>
      <c r="K20" s="73"/>
      <c r="L20" s="73"/>
      <c r="M20" s="73"/>
      <c r="N20" s="73"/>
      <c r="O20" s="73"/>
      <c r="P20" s="73"/>
      <c r="Q20" s="11">
        <f t="shared" si="5"/>
        <v>0</v>
      </c>
      <c r="R20" s="11">
        <f t="shared" si="6"/>
        <v>0</v>
      </c>
      <c r="S20" s="11">
        <f t="shared" si="7"/>
        <v>0</v>
      </c>
    </row>
    <row r="21" spans="1:19" ht="3" customHeight="1" x14ac:dyDescent="0.25">
      <c r="A21" s="10"/>
      <c r="B21" s="9"/>
      <c r="C21" s="9"/>
      <c r="D21" s="8"/>
      <c r="E21" s="8"/>
      <c r="F21" s="8"/>
      <c r="G21" s="8"/>
      <c r="H21" s="8"/>
      <c r="I21" s="8"/>
      <c r="J21" s="8"/>
      <c r="K21" s="8"/>
      <c r="L21" s="7"/>
      <c r="M21" s="7"/>
      <c r="N21" s="7"/>
      <c r="O21" s="7"/>
      <c r="P21" s="7"/>
      <c r="Q21" s="7"/>
      <c r="R21" s="7"/>
      <c r="S21" s="7"/>
    </row>
    <row r="22" spans="1:19" ht="15" customHeight="1" x14ac:dyDescent="0.25">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25">
      <c r="A24" s="74"/>
    </row>
    <row r="25" spans="1:19" x14ac:dyDescent="0.25">
      <c r="A25" s="74"/>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20" xr:uid="{00000000-0002-0000-0D00-000000000000}">
      <formula1>0</formula1>
    </dataValidation>
  </dataValidations>
  <pageMargins left="0.7" right="0.7" top="0.75" bottom="0.75" header="0.3" footer="0.3"/>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520"/>
  <sheetViews>
    <sheetView zoomScaleNormal="100" workbookViewId="0">
      <selection activeCell="D5" sqref="D5"/>
    </sheetView>
  </sheetViews>
  <sheetFormatPr defaultColWidth="10.21875" defaultRowHeight="13.8" x14ac:dyDescent="0.3"/>
  <cols>
    <col min="1" max="1" width="67" style="45" customWidth="1"/>
    <col min="2" max="2" width="65.77734375" style="89" customWidth="1"/>
    <col min="3" max="3" width="65.77734375" style="95" customWidth="1"/>
    <col min="4" max="4" width="35.77734375" style="46" customWidth="1"/>
    <col min="5" max="16384" width="10.21875" style="45"/>
  </cols>
  <sheetData>
    <row r="1" spans="1:4" x14ac:dyDescent="0.3">
      <c r="A1" s="65"/>
      <c r="B1" s="86"/>
      <c r="C1" s="92">
        <f>IF(Instructions!$B$6="English",0,IF(Instructions!$B$6="Français",1,IF(Instructions!$B$6="Español",2,IF(Instructions!$B$6="Русский",3))))</f>
        <v>2</v>
      </c>
      <c r="D1" s="52"/>
    </row>
    <row r="2" spans="1:4" x14ac:dyDescent="0.3">
      <c r="A2" s="65"/>
      <c r="B2" s="90" t="s">
        <v>130</v>
      </c>
      <c r="C2" s="93" t="s">
        <v>131</v>
      </c>
      <c r="D2" s="91" t="s">
        <v>132</v>
      </c>
    </row>
    <row r="3" spans="1:4" x14ac:dyDescent="0.3">
      <c r="A3" s="53" t="str">
        <f t="shared" ref="A3:A34" ca="1" si="0">OFFSET($B3,0,LangOffset,1,1)</f>
        <v>Tabla del panorama de financiamiento</v>
      </c>
      <c r="B3" s="87" t="s">
        <v>40</v>
      </c>
      <c r="C3" s="94" t="s">
        <v>1001</v>
      </c>
      <c r="D3" s="96" t="s">
        <v>1142</v>
      </c>
    </row>
    <row r="4" spans="1:4" x14ac:dyDescent="0.3">
      <c r="A4" s="53" t="str">
        <f t="shared" ca="1" si="0"/>
        <v>Última actualización: Marzo 2020</v>
      </c>
      <c r="B4" s="87" t="s">
        <v>1381</v>
      </c>
      <c r="C4" s="94" t="s">
        <v>1383</v>
      </c>
      <c r="D4" s="96" t="s">
        <v>1384</v>
      </c>
    </row>
    <row r="5" spans="1:4" x14ac:dyDescent="0.3">
      <c r="A5" s="53" t="str">
        <f t="shared" ca="1" si="0"/>
        <v>Portada</v>
      </c>
      <c r="B5" s="87" t="s">
        <v>43</v>
      </c>
      <c r="C5" s="94" t="s">
        <v>1002</v>
      </c>
      <c r="D5" s="96" t="s">
        <v>1143</v>
      </c>
    </row>
    <row r="6" spans="1:4" ht="26.4" x14ac:dyDescent="0.3">
      <c r="A6" s="53" t="str">
        <f t="shared" ca="1" si="0"/>
        <v>Resumen de deficiencias financieras para programas de enfermedades</v>
      </c>
      <c r="B6" s="87" t="s">
        <v>55</v>
      </c>
      <c r="C6" s="94" t="s">
        <v>1003</v>
      </c>
      <c r="D6" s="96" t="s">
        <v>1144</v>
      </c>
    </row>
    <row r="7" spans="1:4" ht="26.4" x14ac:dyDescent="0.3">
      <c r="A7" s="53" t="str">
        <f t="shared" ca="1" si="0"/>
        <v>Sector de la salud general: gasto público en salud</v>
      </c>
      <c r="B7" s="87" t="s">
        <v>82</v>
      </c>
      <c r="C7" s="94" t="s">
        <v>1004</v>
      </c>
      <c r="D7" s="96" t="s">
        <v>1145</v>
      </c>
    </row>
    <row r="8" spans="1:4" x14ac:dyDescent="0.3">
      <c r="A8" s="53" t="str">
        <f t="shared" ca="1" si="0"/>
        <v>Deficiencias financieras detalladas</v>
      </c>
      <c r="B8" s="87" t="s">
        <v>978</v>
      </c>
      <c r="C8" s="94" t="s">
        <v>1005</v>
      </c>
      <c r="D8" s="96" t="s">
        <v>1146</v>
      </c>
    </row>
    <row r="9" spans="1:4" x14ac:dyDescent="0.3">
      <c r="A9" s="53" t="str">
        <f t="shared" ca="1" si="0"/>
        <v>Directrices generales</v>
      </c>
      <c r="B9" s="87" t="s">
        <v>41</v>
      </c>
      <c r="C9" s="94" t="s">
        <v>1006</v>
      </c>
      <c r="D9" s="96" t="s">
        <v>1147</v>
      </c>
    </row>
    <row r="10" spans="1:4" x14ac:dyDescent="0.3">
      <c r="A10" s="53" t="str">
        <f t="shared" ca="1" si="0"/>
        <v>País</v>
      </c>
      <c r="B10" s="87" t="s">
        <v>44</v>
      </c>
      <c r="C10" s="94" t="s">
        <v>1007</v>
      </c>
      <c r="D10" s="96" t="s">
        <v>1148</v>
      </c>
    </row>
    <row r="11" spans="1:4" x14ac:dyDescent="0.3">
      <c r="A11" s="53" t="str">
        <f t="shared" ca="1" si="0"/>
        <v>Ciclo fiscal</v>
      </c>
      <c r="B11" s="87" t="s">
        <v>46</v>
      </c>
      <c r="C11" s="94" t="s">
        <v>1008</v>
      </c>
      <c r="D11" s="96" t="s">
        <v>1149</v>
      </c>
    </row>
    <row r="12" spans="1:4" x14ac:dyDescent="0.3">
      <c r="A12" s="53" t="str">
        <f t="shared" ca="1" si="0"/>
        <v>Moneda</v>
      </c>
      <c r="B12" s="87" t="s">
        <v>48</v>
      </c>
      <c r="C12" s="94" t="s">
        <v>1009</v>
      </c>
      <c r="D12" s="96" t="s">
        <v>1150</v>
      </c>
    </row>
    <row r="13" spans="1:4" ht="26.4" x14ac:dyDescent="0.3">
      <c r="A13" s="53" t="str">
        <f t="shared" ca="1" si="0"/>
        <v>Año fiscal en que comienza el período de ejecución</v>
      </c>
      <c r="B13" s="87" t="s">
        <v>22</v>
      </c>
      <c r="C13" s="94" t="s">
        <v>1010</v>
      </c>
      <c r="D13" s="96" t="s">
        <v>1151</v>
      </c>
    </row>
    <row r="14" spans="1:4" ht="26.4" x14ac:dyDescent="0.3">
      <c r="A14" s="53" t="str">
        <f t="shared" ca="1" si="0"/>
        <v>Año fiscal en que termina el período de ejecución</v>
      </c>
      <c r="B14" s="87" t="s">
        <v>20</v>
      </c>
      <c r="C14" s="94" t="s">
        <v>1011</v>
      </c>
      <c r="D14" s="96" t="s">
        <v>1152</v>
      </c>
    </row>
    <row r="15" spans="1:4" ht="26.4" x14ac:dyDescent="0.3">
      <c r="A15" s="53" t="str">
        <f t="shared" ca="1" si="0"/>
        <v>La siguiente solicitud hace referencia a un programa en especifico</v>
      </c>
      <c r="B15" s="87" t="s">
        <v>52</v>
      </c>
      <c r="C15" s="94" t="s">
        <v>1012</v>
      </c>
      <c r="D15" s="97" t="s">
        <v>1153</v>
      </c>
    </row>
    <row r="16" spans="1:4" ht="26.4" x14ac:dyDescent="0.3">
      <c r="A16" s="53" t="str">
        <f t="shared" ca="1" si="0"/>
        <v>Deficiencias financieras detalladas basadas en:</v>
      </c>
      <c r="B16" s="87" t="s">
        <v>53</v>
      </c>
      <c r="C16" s="94" t="s">
        <v>1013</v>
      </c>
      <c r="D16" s="96" t="s">
        <v>1154</v>
      </c>
    </row>
    <row r="17" spans="1:4" x14ac:dyDescent="0.3">
      <c r="A17" s="53" t="str">
        <f t="shared" ca="1" si="0"/>
        <v xml:space="preserve">Encabezamiento: Tipo de cambio </v>
      </c>
      <c r="B17" s="87" t="s">
        <v>56</v>
      </c>
      <c r="C17" s="94" t="s">
        <v>1014</v>
      </c>
      <c r="D17" s="96" t="s">
        <v>1155</v>
      </c>
    </row>
    <row r="18" spans="1:4" ht="39.6" x14ac:dyDescent="0.3">
      <c r="A18" s="53" t="str">
        <f t="shared" ca="1" si="0"/>
        <v>SECCIÓN A: Total de necesidades financieras para el Plan Estratégico Nacional (PNE)</v>
      </c>
      <c r="B18" s="87" t="s">
        <v>58</v>
      </c>
      <c r="C18" s="94" t="s">
        <v>1015</v>
      </c>
      <c r="D18" s="96" t="s">
        <v>1156</v>
      </c>
    </row>
    <row r="19" spans="1:4" ht="39.6" x14ac:dyDescent="0.3">
      <c r="A19" s="53" t="str">
        <f t="shared" ca="1" si="0"/>
        <v>LÍNEA  A: Total de necesidades financieras para el Plan Estratégico Nacional (PNE)</v>
      </c>
      <c r="B19" s="87" t="s">
        <v>59</v>
      </c>
      <c r="C19" s="94" t="s">
        <v>1016</v>
      </c>
      <c r="D19" s="96" t="s">
        <v>1157</v>
      </c>
    </row>
    <row r="20" spans="1:4" ht="52.8" x14ac:dyDescent="0.3">
      <c r="A20" s="53" t="str">
        <f t="shared" ca="1" si="0"/>
        <v xml:space="preserve">SECCIONES B, C y D: Recursos previos, actuales y anticipados para hacer frente a las necesidades de financiamiento del Plan Estratégico Nacional  </v>
      </c>
      <c r="B20" s="87" t="s">
        <v>61</v>
      </c>
      <c r="C20" s="94" t="s">
        <v>1017</v>
      </c>
      <c r="D20" s="96" t="s">
        <v>1158</v>
      </c>
    </row>
    <row r="21" spans="1:4" ht="26.4" x14ac:dyDescent="0.3">
      <c r="A21" s="53" t="str">
        <f t="shared" ca="1" si="0"/>
        <v xml:space="preserve">SECCIÓN B:  Recursos nacionales previos, actuales y previstos </v>
      </c>
      <c r="B21" s="87" t="s">
        <v>62</v>
      </c>
      <c r="C21" s="94" t="s">
        <v>1018</v>
      </c>
      <c r="D21" s="96" t="s">
        <v>1159</v>
      </c>
    </row>
    <row r="22" spans="1:4" x14ac:dyDescent="0.3">
      <c r="A22" s="53" t="str">
        <f t="shared" ca="1" si="0"/>
        <v xml:space="preserve">Fuente nacional B1: Préstamos </v>
      </c>
      <c r="B22" s="87" t="s">
        <v>63</v>
      </c>
      <c r="C22" s="94" t="s">
        <v>1019</v>
      </c>
      <c r="D22" s="96" t="s">
        <v>1160</v>
      </c>
    </row>
    <row r="23" spans="1:4" x14ac:dyDescent="0.3">
      <c r="A23" s="53" t="str">
        <f t="shared" ca="1" si="0"/>
        <v xml:space="preserve">Fuente nacional B2: Alivio de la deuda </v>
      </c>
      <c r="B23" s="87" t="s">
        <v>64</v>
      </c>
      <c r="C23" s="94" t="s">
        <v>1020</v>
      </c>
      <c r="D23" s="96" t="s">
        <v>1161</v>
      </c>
    </row>
    <row r="24" spans="1:4" ht="26.4" x14ac:dyDescent="0.3">
      <c r="A24" s="53" t="str">
        <f t="shared" ca="1" si="0"/>
        <v>Fuente nacional B3: Recursos de financiamiento gubernamentales</v>
      </c>
      <c r="B24" s="87" t="s">
        <v>65</v>
      </c>
      <c r="C24" s="94" t="s">
        <v>1021</v>
      </c>
      <c r="D24" s="96" t="s">
        <v>1162</v>
      </c>
    </row>
    <row r="25" spans="1:4" ht="26.4" x14ac:dyDescent="0.3">
      <c r="A25" s="53" t="str">
        <f t="shared" ca="1" si="0"/>
        <v>Fuente nacional B4: Seguro de Salud Social</v>
      </c>
      <c r="B25" s="87" t="s">
        <v>66</v>
      </c>
      <c r="C25" s="94" t="s">
        <v>1022</v>
      </c>
      <c r="D25" s="97" t="s">
        <v>1163</v>
      </c>
    </row>
    <row r="26" spans="1:4" ht="26.4" x14ac:dyDescent="0.3">
      <c r="A26" s="53" t="str">
        <f t="shared" ca="1" si="0"/>
        <v>Fuente nacional B5: Contribuciones del sector privado (nacional)</v>
      </c>
      <c r="B26" s="87" t="s">
        <v>67</v>
      </c>
      <c r="C26" s="94" t="s">
        <v>1023</v>
      </c>
      <c r="D26" s="96" t="s">
        <v>1164</v>
      </c>
    </row>
    <row r="27" spans="1:4" x14ac:dyDescent="0.3">
      <c r="A27" s="53" t="str">
        <f t="shared" ca="1" si="0"/>
        <v>LÍNEA B: Recursos NACIONALES totales</v>
      </c>
      <c r="B27" s="87" t="s">
        <v>68</v>
      </c>
      <c r="C27" s="94" t="s">
        <v>1024</v>
      </c>
      <c r="D27" s="96" t="s">
        <v>1165</v>
      </c>
    </row>
    <row r="28" spans="1:4" ht="39.6" x14ac:dyDescent="0.3">
      <c r="A28" s="53" t="str">
        <f t="shared" ca="1" si="0"/>
        <v>SECCIÓN C: Recursos externos previos, actuales y previstos (ajenos al Fondo Mundial)</v>
      </c>
      <c r="B28" s="87" t="s">
        <v>70</v>
      </c>
      <c r="C28" s="94" t="s">
        <v>1025</v>
      </c>
      <c r="D28" s="96" t="s">
        <v>1166</v>
      </c>
    </row>
    <row r="29" spans="1:4" ht="26.4" x14ac:dyDescent="0.3">
      <c r="A29" s="53" t="str">
        <f t="shared" ca="1" si="0"/>
        <v>LÍNEA C: Recursos EXTERNOS totales (ajenos al Fondo Mundial)</v>
      </c>
      <c r="B29" s="87" t="s">
        <v>71</v>
      </c>
      <c r="C29" s="94" t="s">
        <v>1026</v>
      </c>
      <c r="D29" s="96" t="s">
        <v>1167</v>
      </c>
    </row>
    <row r="30" spans="1:4" ht="26.4" x14ac:dyDescent="0.3">
      <c r="A30" s="53" t="str">
        <f t="shared" ca="1" si="0"/>
        <v>SECCIÓN D: Recursos externos previos, actuales y previstos (Fondo Mundial)</v>
      </c>
      <c r="B30" s="87" t="s">
        <v>72</v>
      </c>
      <c r="C30" s="94" t="s">
        <v>1027</v>
      </c>
      <c r="D30" s="96" t="s">
        <v>1168</v>
      </c>
    </row>
    <row r="31" spans="1:4" ht="26.4" x14ac:dyDescent="0.3">
      <c r="A31" s="53" t="str">
        <f t="shared" ca="1" si="0"/>
        <v>LÍNEA D: Recursos EXTERNOS totales (Fondo Mundial))</v>
      </c>
      <c r="B31" s="87" t="s">
        <v>73</v>
      </c>
      <c r="C31" s="94" t="s">
        <v>1028</v>
      </c>
      <c r="D31" s="96" t="s">
        <v>1169</v>
      </c>
    </row>
    <row r="32" spans="1:4" x14ac:dyDescent="0.3">
      <c r="A32" s="53" t="str">
        <f t="shared" ca="1" si="0"/>
        <v xml:space="preserve">LÍNEA E: Recursos previstos totales </v>
      </c>
      <c r="B32" s="87" t="s">
        <v>74</v>
      </c>
      <c r="C32" s="94" t="s">
        <v>1029</v>
      </c>
      <c r="D32" s="96" t="s">
        <v>1170</v>
      </c>
    </row>
    <row r="33" spans="1:4" ht="26.4" x14ac:dyDescent="0.3">
      <c r="A33" s="53" t="str">
        <f t="shared" ca="1" si="0"/>
        <v xml:space="preserve">LÍNEA F: Total de deficiencias financieras previstas </v>
      </c>
      <c r="B33" s="87" t="s">
        <v>76</v>
      </c>
      <c r="C33" s="94" t="s">
        <v>1030</v>
      </c>
      <c r="D33" s="97" t="s">
        <v>1171</v>
      </c>
    </row>
    <row r="34" spans="1:4" x14ac:dyDescent="0.3">
      <c r="A34" s="53" t="str">
        <f t="shared" ca="1" si="0"/>
        <v>LÍNEA G: Monto total del financiamiento</v>
      </c>
      <c r="B34" s="87" t="s">
        <v>78</v>
      </c>
      <c r="C34" s="94" t="s">
        <v>1031</v>
      </c>
      <c r="D34" s="96" t="s">
        <v>1172</v>
      </c>
    </row>
    <row r="35" spans="1:4" ht="26.4" x14ac:dyDescent="0.3">
      <c r="A35" s="53" t="str">
        <f t="shared" ref="A35:A66" ca="1" si="1">OFFSET($B35,0,LangOffset,1,1)</f>
        <v xml:space="preserve">LÍNEA H: Monto total  - Deficiencia financiera restante </v>
      </c>
      <c r="B35" s="87" t="s">
        <v>80</v>
      </c>
      <c r="C35" s="94" t="s">
        <v>1032</v>
      </c>
      <c r="D35" s="97" t="s">
        <v>1173</v>
      </c>
    </row>
    <row r="36" spans="1:4" x14ac:dyDescent="0.3">
      <c r="A36" s="53" t="str">
        <f t="shared" ca="1" si="1"/>
        <v>Encabezamiento: Nivel de gasto público</v>
      </c>
      <c r="B36" s="87" t="s">
        <v>83</v>
      </c>
      <c r="C36" s="94" t="s">
        <v>1033</v>
      </c>
      <c r="D36" s="96" t="s">
        <v>1174</v>
      </c>
    </row>
    <row r="37" spans="1:4" x14ac:dyDescent="0.3">
      <c r="A37" s="53" t="str">
        <f t="shared" ca="1" si="1"/>
        <v>Encabezamiento: Tipo de cambio</v>
      </c>
      <c r="B37" s="87" t="s">
        <v>56</v>
      </c>
      <c r="C37" s="94" t="s">
        <v>1014</v>
      </c>
      <c r="D37" s="96" t="s">
        <v>1175</v>
      </c>
    </row>
    <row r="38" spans="1:4" x14ac:dyDescent="0.3">
      <c r="A38" s="53" t="str">
        <f t="shared" ca="1" si="1"/>
        <v>Fuente nacional I1: Préstamos</v>
      </c>
      <c r="B38" s="87" t="s">
        <v>84</v>
      </c>
      <c r="C38" s="94" t="s">
        <v>1034</v>
      </c>
      <c r="D38" s="96" t="s">
        <v>1176</v>
      </c>
    </row>
    <row r="39" spans="1:4" s="47" customFormat="1" x14ac:dyDescent="0.3">
      <c r="A39" s="53" t="str">
        <f t="shared" ca="1" si="1"/>
        <v>Fuente nacional I2: Alivio de la deuda</v>
      </c>
      <c r="B39" s="87" t="s">
        <v>85</v>
      </c>
      <c r="C39" s="94" t="s">
        <v>1035</v>
      </c>
      <c r="D39" s="96" t="s">
        <v>1177</v>
      </c>
    </row>
    <row r="40" spans="1:4" ht="26.4" x14ac:dyDescent="0.3">
      <c r="A40" s="53" t="str">
        <f t="shared" ca="1" si="1"/>
        <v>Fuente nacional I3: Recursos de financiamiento gubernamentales</v>
      </c>
      <c r="B40" s="87" t="s">
        <v>86</v>
      </c>
      <c r="C40" s="94" t="s">
        <v>1036</v>
      </c>
      <c r="D40" s="97" t="s">
        <v>1178</v>
      </c>
    </row>
    <row r="41" spans="1:4" ht="26.4" x14ac:dyDescent="0.3">
      <c r="A41" s="53" t="str">
        <f t="shared" ca="1" si="1"/>
        <v>Fuente nacional I4: Seguro de Salud Social</v>
      </c>
      <c r="B41" s="87" t="s">
        <v>87</v>
      </c>
      <c r="C41" s="94" t="s">
        <v>1037</v>
      </c>
      <c r="D41" s="97" t="s">
        <v>1179</v>
      </c>
    </row>
    <row r="42" spans="1:4" x14ac:dyDescent="0.3">
      <c r="A42" s="53" t="str">
        <f t="shared" ca="1" si="1"/>
        <v>LÍNEA I: Gasto público total en salud</v>
      </c>
      <c r="B42" s="87" t="s">
        <v>88</v>
      </c>
      <c r="C42" s="94" t="s">
        <v>1038</v>
      </c>
      <c r="D42" s="96" t="s">
        <v>1180</v>
      </c>
    </row>
    <row r="43" spans="1:4" ht="26.4" x14ac:dyDescent="0.3">
      <c r="A43" s="53" t="str">
        <f t="shared" ca="1" si="1"/>
        <v>LÍNEA J: Proporción del gasto público en salud (en %)</v>
      </c>
      <c r="B43" s="87" t="s">
        <v>90</v>
      </c>
      <c r="C43" s="94" t="s">
        <v>1039</v>
      </c>
      <c r="D43" s="96" t="s">
        <v>1181</v>
      </c>
    </row>
    <row r="44" spans="1:4" ht="39.6" x14ac:dyDescent="0.3">
      <c r="A44" s="53" t="str">
        <f t="shared" ca="1" si="1"/>
        <v>LÍNEA K: Compromisos totales del Gobierno para los sistemas de salud resistentes y sostenibles (SSRS)</v>
      </c>
      <c r="B44" s="88" t="s">
        <v>1000</v>
      </c>
      <c r="C44" s="94" t="s">
        <v>1040</v>
      </c>
      <c r="D44" s="97" t="s">
        <v>1182</v>
      </c>
    </row>
    <row r="45" spans="1:4" ht="39.6" x14ac:dyDescent="0.3">
      <c r="A45" s="53" t="str">
        <f t="shared" ca="1" si="1"/>
        <v xml:space="preserve">Análisis detallado de las deficiencias financieras basado en los módulos del Fondo Mundial </v>
      </c>
      <c r="B45" s="87" t="s">
        <v>92</v>
      </c>
      <c r="C45" s="94" t="s">
        <v>1041</v>
      </c>
      <c r="D45" s="96" t="s">
        <v>1183</v>
      </c>
    </row>
    <row r="46" spans="1:4" ht="39.6" x14ac:dyDescent="0.3">
      <c r="A46" s="53" t="str">
        <f t="shared" ca="1" si="1"/>
        <v>Análisis detallado de las deficiencias financieras basado en  las categorías de costos del lan Estratégico Nacional (PEN)</v>
      </c>
      <c r="B46" s="87" t="s">
        <v>93</v>
      </c>
      <c r="C46" s="94" t="s">
        <v>1042</v>
      </c>
      <c r="D46" s="96" t="s">
        <v>1184</v>
      </c>
    </row>
    <row r="47" spans="1:4" x14ac:dyDescent="0.3">
      <c r="A47" s="53" t="str">
        <f t="shared" ca="1" si="1"/>
        <v>A. Todos los solicitantes deben completar:</v>
      </c>
      <c r="B47" s="87" t="s">
        <v>42</v>
      </c>
      <c r="C47" s="94" t="s">
        <v>1043</v>
      </c>
      <c r="D47" s="97" t="s">
        <v>1185</v>
      </c>
    </row>
    <row r="48" spans="1:4" ht="171.6" x14ac:dyDescent="0.3">
      <c r="A48" s="53" t="str">
        <f t="shared" ca="1" si="1"/>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B48" s="87" t="s">
        <v>981</v>
      </c>
      <c r="C48" s="94" t="s">
        <v>1044</v>
      </c>
      <c r="D48" s="97" t="s">
        <v>1186</v>
      </c>
    </row>
    <row r="49" spans="1:4" ht="79.2" x14ac:dyDescent="0.3">
      <c r="A49" s="53" t="str">
        <f t="shared" ca="1" si="1"/>
        <v>(2) La hoja de cálculo de ‘Gasto público en salud’, incluye mlos compromisos específicos del Gobierno para fortalecer los sistemas de salud que permitirán el acceso al incentivo de cofinanciamiento del Fondo Mundial.</v>
      </c>
      <c r="B49" s="87" t="s">
        <v>982</v>
      </c>
      <c r="C49" s="94" t="s">
        <v>1045</v>
      </c>
      <c r="D49" s="97" t="s">
        <v>1187</v>
      </c>
    </row>
    <row r="50" spans="1:4" ht="250.8" x14ac:dyDescent="0.3">
      <c r="A50" s="53" t="str">
        <f t="shared" ca="1" si="1"/>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B50" s="87" t="s">
        <v>983</v>
      </c>
      <c r="C50" s="94" t="s">
        <v>1046</v>
      </c>
      <c r="D50" s="97" t="s">
        <v>1188</v>
      </c>
    </row>
    <row r="51" spans="1:4" ht="92.4" x14ac:dyDescent="0.3">
      <c r="A51" s="53" t="str">
        <f t="shared" ca="1" si="1"/>
        <v>C. Fuentes de datos: indican la(s) fuente(s) de datos junto con comentarios en base a estimaciones (si procede) en la casilla correspondiente de la última columna. Los documentos fuente pertinentes deben presentarse junto con la solicitud de financiamiento.</v>
      </c>
      <c r="B51" s="87" t="s">
        <v>134</v>
      </c>
      <c r="C51" s="94" t="s">
        <v>1047</v>
      </c>
      <c r="D51" s="97" t="s">
        <v>1189</v>
      </c>
    </row>
    <row r="52" spans="1:4" ht="26.4" x14ac:dyDescent="0.3">
      <c r="A52" s="53" t="str">
        <f t="shared" ca="1" si="1"/>
        <v xml:space="preserve">Seleccionar el nombre del país del solicitante usando el menú desplegable </v>
      </c>
      <c r="B52" s="87" t="s">
        <v>45</v>
      </c>
      <c r="C52" s="94" t="s">
        <v>1048</v>
      </c>
      <c r="D52" s="97" t="s">
        <v>1190</v>
      </c>
    </row>
    <row r="53" spans="1:4" ht="26.4" x14ac:dyDescent="0.3">
      <c r="A53" s="53" t="str">
        <f t="shared" ca="1" si="1"/>
        <v>Seleccionar el ciclo fiscal del país usando el menú desplegable.</v>
      </c>
      <c r="B53" s="87" t="s">
        <v>47</v>
      </c>
      <c r="C53" s="94" t="s">
        <v>1049</v>
      </c>
      <c r="D53" s="97" t="s">
        <v>1191</v>
      </c>
    </row>
    <row r="54" spans="1:4" ht="66" x14ac:dyDescent="0.3">
      <c r="A54" s="53" t="str">
        <f t="shared" ca="1" si="1"/>
        <v xml:space="preserve">Seleccionar la moneda (Dolar o Euro) en la que se proporcionan los datos. La moneda utilizada debe ser la misma que la incluida en la solicitud de financiamiento al Fondo Mundial. </v>
      </c>
      <c r="B54" s="87" t="s">
        <v>49</v>
      </c>
      <c r="C54" s="94" t="s">
        <v>1050</v>
      </c>
      <c r="D54" s="97" t="s">
        <v>1192</v>
      </c>
    </row>
    <row r="55" spans="1:4" ht="52.8" x14ac:dyDescent="0.3">
      <c r="A55" s="53" t="str">
        <f t="shared" ca="1" si="1"/>
        <v xml:space="preserve">Para cada componente seleccionar el año fiscal correspondiente al inicio del período de ejecución de la solicitud de financiamiento. </v>
      </c>
      <c r="B55" s="87" t="s">
        <v>50</v>
      </c>
      <c r="C55" s="94" t="s">
        <v>1051</v>
      </c>
      <c r="D55" s="96" t="s">
        <v>1193</v>
      </c>
    </row>
    <row r="56" spans="1:4" ht="52.8" x14ac:dyDescent="0.3">
      <c r="A56" s="53" t="str">
        <f t="shared" ca="1" si="1"/>
        <v>Para cada componente seleccionar el año fiscal correspondiente a la finalización del período de ejecución de la solicitud de financiamiento.</v>
      </c>
      <c r="B56" s="87" t="s">
        <v>51</v>
      </c>
      <c r="C56" s="94" t="s">
        <v>1052</v>
      </c>
      <c r="D56" s="96" t="s">
        <v>1194</v>
      </c>
    </row>
    <row r="57" spans="1:4" ht="52.8" x14ac:dyDescent="0.3">
      <c r="A57" s="53" t="str">
        <f t="shared" ca="1" si="1"/>
        <v>Para cada componente seleccionar “Sí” o “No” si el financiamiento se solicita al Fondo Mundial mediante la presentación actual.</v>
      </c>
      <c r="B57" s="87" t="s">
        <v>984</v>
      </c>
      <c r="C57" s="94" t="s">
        <v>1053</v>
      </c>
      <c r="D57" s="96" t="s">
        <v>1195</v>
      </c>
    </row>
    <row r="58" spans="1:4" ht="105.6" x14ac:dyDescent="0.3">
      <c r="A58" s="53" t="str">
        <f t="shared" ca="1" si="1"/>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B58" s="87" t="s">
        <v>54</v>
      </c>
      <c r="C58" s="94" t="s">
        <v>1054</v>
      </c>
      <c r="D58" s="97" t="s">
        <v>1196</v>
      </c>
    </row>
    <row r="59" spans="1:4" ht="52.8" x14ac:dyDescent="0.3">
      <c r="A59" s="53" t="str">
        <f t="shared" ca="1" si="1"/>
        <v>Introducir el tipo de cambio anual utilizado para convertir la moneda local a la divisa de referencia (unidades de moneda local por US$/Euro).</v>
      </c>
      <c r="B59" s="87" t="s">
        <v>57</v>
      </c>
      <c r="C59" s="94" t="s">
        <v>1055</v>
      </c>
      <c r="D59" s="97" t="s">
        <v>1197</v>
      </c>
    </row>
    <row r="60" spans="1:4" ht="79.2" x14ac:dyDescent="0.3">
      <c r="A60" s="53" t="str">
        <f t="shared" ca="1" si="1"/>
        <v>Proporcionar los montos anuales necesarios para financiar el Plan Estratégico Nacional(PEN). Los montos anuales deben basarse en los planes nacionales para abordar la respuesta general a la enfermedad.</v>
      </c>
      <c r="B60" s="87" t="s">
        <v>60</v>
      </c>
      <c r="C60" s="94" t="s">
        <v>1056</v>
      </c>
      <c r="D60" s="97" t="s">
        <v>1198</v>
      </c>
    </row>
    <row r="61" spans="1:4" ht="105.6" x14ac:dyDescent="0.3">
      <c r="A61" s="53" t="str">
        <f t="shared" ca="1" si="1"/>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B61" s="87" t="s">
        <v>985</v>
      </c>
      <c r="C61" s="94" t="s">
        <v>1057</v>
      </c>
      <c r="D61" s="97" t="s">
        <v>1199</v>
      </c>
    </row>
    <row r="62" spans="1:4" ht="92.4" x14ac:dyDescent="0.3">
      <c r="A62" s="53" t="str">
        <f t="shared" ca="1" si="1"/>
        <v>Introducir los montos anuales recaudados por el Gobierno mediante procedimientos de saneamiento de la deuda que están asignados para el Plan Estratégico Nacional en: (a) años de ejecución de la solicitud de financiamiento, y (b) tres años previos.</v>
      </c>
      <c r="B62" s="87" t="s">
        <v>986</v>
      </c>
      <c r="C62" s="94" t="s">
        <v>1058</v>
      </c>
      <c r="D62" s="97" t="s">
        <v>1200</v>
      </c>
    </row>
    <row r="63" spans="1:4" ht="79.2" x14ac:dyDescent="0.3">
      <c r="A63" s="53" t="str">
        <f t="shared" ca="1" si="1"/>
        <v>Introducir los montos anuales proporcionados por los ingresos del Gobierno para la ejecución del Plan Estratégico Nacional (PNE) en: (a) años de ejecución de la solicitud de financiamiento, y (b) tres años previos.</v>
      </c>
      <c r="B63" s="87" t="s">
        <v>987</v>
      </c>
      <c r="C63" s="94" t="s">
        <v>1059</v>
      </c>
      <c r="D63" s="97" t="s">
        <v>1201</v>
      </c>
    </row>
    <row r="64" spans="1:4" ht="92.4" x14ac:dyDescent="0.3">
      <c r="A64" s="53" t="str">
        <f t="shared" ca="1" si="1"/>
        <v>Introducir los montos anuales proporcionados por los mecanismos de seguro social de la salud para la ejecución  del Plan Estratégico Nacional (PEN) en: (a) años de ejecución de la solicitud de financiamiento, y (b) tres años previos.</v>
      </c>
      <c r="B64" s="87" t="s">
        <v>988</v>
      </c>
      <c r="C64" s="94" t="s">
        <v>1060</v>
      </c>
      <c r="D64" s="97" t="s">
        <v>1202</v>
      </c>
    </row>
    <row r="65" spans="1:44" ht="79.2" x14ac:dyDescent="0.3">
      <c r="A65" s="53" t="str">
        <f t="shared" ca="1" si="1"/>
        <v>Introducir los montos anuales recaudados del sector privado en el país para la ejecución del Plan Estratégico Nacional (PEN) en: (a) años de ejecución de la solicitud de financiamiento, y (b) tres años previos.</v>
      </c>
      <c r="B65" s="87" t="s">
        <v>989</v>
      </c>
      <c r="C65" s="94" t="s">
        <v>1061</v>
      </c>
      <c r="D65" s="97" t="s">
        <v>1203</v>
      </c>
    </row>
    <row r="66" spans="1:44" ht="39.6" x14ac:dyDescent="0.3">
      <c r="A66" s="53" t="str">
        <f t="shared" ca="1" si="1"/>
        <v>Cada casilla calcula automáticamente el monto total anual de recursos nacionales (líneas B1-B5).</v>
      </c>
      <c r="B66" s="87" t="s">
        <v>69</v>
      </c>
      <c r="C66" s="94" t="s">
        <v>1062</v>
      </c>
      <c r="D66" s="97" t="s">
        <v>1204</v>
      </c>
    </row>
    <row r="67" spans="1:44" ht="118.8" x14ac:dyDescent="0.3">
      <c r="A67" s="53" t="str">
        <f t="shared" ref="A67:A98" ca="1" si="2">OFFSET($B67,0,LangOffset,1,1)</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B67" s="87" t="s">
        <v>990</v>
      </c>
      <c r="C67" s="94" t="s">
        <v>1063</v>
      </c>
      <c r="D67" s="97" t="s">
        <v>1205</v>
      </c>
    </row>
    <row r="68" spans="1:44" ht="158.4" x14ac:dyDescent="0.3">
      <c r="A68" s="53" t="str">
        <f t="shared" ca="1" si="2"/>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B68" s="87" t="s">
        <v>991</v>
      </c>
      <c r="C68" s="94" t="s">
        <v>1064</v>
      </c>
      <c r="D68" s="97" t="s">
        <v>1206</v>
      </c>
    </row>
    <row r="69" spans="1:44" ht="79.2" x14ac:dyDescent="0.3">
      <c r="A69" s="53" t="str">
        <f t="shared" ca="1" si="2"/>
        <v>La línea E calcula automáticamente los montos anuales totales de los recursos previstos para el Plan Estratégico Nacional (PEN) (Línea B+C+D) para los años de ejecución de la solicitud de financiamiento.</v>
      </c>
      <c r="B69" s="87" t="s">
        <v>75</v>
      </c>
      <c r="C69" s="94" t="s">
        <v>1065</v>
      </c>
      <c r="D69" s="97" t="s">
        <v>1207</v>
      </c>
    </row>
    <row r="70" spans="1:44" ht="92.4" x14ac:dyDescent="0.3">
      <c r="A70" s="53" t="str">
        <f t="shared" ca="1" si="2"/>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B70" s="87" t="s">
        <v>77</v>
      </c>
      <c r="C70" s="94" t="s">
        <v>1066</v>
      </c>
      <c r="D70" s="97" t="s">
        <v>1208</v>
      </c>
    </row>
    <row r="71" spans="1:44" ht="52.8" x14ac:dyDescent="0.3">
      <c r="A71" s="53" t="str">
        <f t="shared" ca="1" si="2"/>
        <v>Introducir el financiamiento anual solicitado al Fondo Mundial, (Línea G) que debe ajustarse al monto total asignado comunicado al país.</v>
      </c>
      <c r="B71" s="87" t="s">
        <v>79</v>
      </c>
      <c r="C71" s="94" t="s">
        <v>1067</v>
      </c>
      <c r="D71" s="96" t="s">
        <v>1209</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row>
    <row r="72" spans="1:44" ht="105.6" x14ac:dyDescent="0.3">
      <c r="A72" s="53" t="str">
        <f t="shared" ca="1" si="2"/>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B72" s="87" t="s">
        <v>81</v>
      </c>
      <c r="C72" s="94" t="s">
        <v>1068</v>
      </c>
      <c r="D72" s="96" t="s">
        <v>1210</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row>
    <row r="73" spans="1:44" s="46" customFormat="1" ht="79.2" x14ac:dyDescent="0.3">
      <c r="A73" s="53" t="str">
        <f t="shared" ca="1" si="2"/>
        <v>Utilizar el menú desplegable para indicar si los datos notificados sobre el gasto público en salud se refieren solo a entidades del gobierno central o si incluyen también el gasto en salud de los gobiernos subnacionales.</v>
      </c>
      <c r="B73" s="87" t="s">
        <v>992</v>
      </c>
      <c r="C73" s="94" t="s">
        <v>1069</v>
      </c>
      <c r="D73" s="96" t="s">
        <v>1211</v>
      </c>
    </row>
    <row r="74" spans="1:44" s="46" customFormat="1" ht="52.8" x14ac:dyDescent="0.3">
      <c r="A74" s="53" t="str">
        <f t="shared" ca="1" si="2"/>
        <v>Introducir el tipo de cambio anual utilizado para convertir la moneda local a la divisa de referencia (unidades de moneda local por US$ /Euro)</v>
      </c>
      <c r="B74" s="87" t="s">
        <v>57</v>
      </c>
      <c r="C74" s="94" t="s">
        <v>1055</v>
      </c>
      <c r="D74" s="96" t="s">
        <v>1212</v>
      </c>
    </row>
    <row r="75" spans="1:44" s="46" customFormat="1" ht="92.4" x14ac:dyDescent="0.3">
      <c r="A75" s="53" t="str">
        <f t="shared" ca="1" si="2"/>
        <v>Introducir los montos anuales recaudados por el Gobierno mediante préstamos procedentes de fuentes externas o de acreedores privados para el gasto en material de salud en: (a) años de ejecución de la solicitud de financiamiento y (b) cuatro años previos.</v>
      </c>
      <c r="B75" s="87" t="s">
        <v>994</v>
      </c>
      <c r="C75" s="94" t="s">
        <v>1070</v>
      </c>
      <c r="D75" s="96" t="s">
        <v>1213</v>
      </c>
    </row>
    <row r="76" spans="1:44" s="46" customFormat="1" ht="66" x14ac:dyDescent="0.3">
      <c r="A76" s="53" t="str">
        <f t="shared" ca="1" si="2"/>
        <v>Introducir los montos anuales recaudados por el Gobierno mediante procedimientos de alivio de la deuda para gastos en salud en: (a) años de ejecución de la solicitud de financiamiento y (b) tres años previos.</v>
      </c>
      <c r="B76" s="87" t="s">
        <v>995</v>
      </c>
      <c r="C76" s="94" t="s">
        <v>1071</v>
      </c>
      <c r="D76" s="96" t="s">
        <v>1214</v>
      </c>
    </row>
    <row r="77" spans="1:44" ht="66" x14ac:dyDescent="0.3">
      <c r="A77" s="53" t="str">
        <f t="shared" ca="1" si="2"/>
        <v>Introducir los montos anuales conseguidos a partir de ingresos gubernamentales para gastos en salud en: (a) años de ejecución de la solicitud de financiamiento y (b) tres años previos.</v>
      </c>
      <c r="B77" s="87" t="s">
        <v>996</v>
      </c>
      <c r="C77" s="94" t="s">
        <v>1072</v>
      </c>
      <c r="D77" s="96" t="s">
        <v>1215</v>
      </c>
    </row>
    <row r="78" spans="1:44" ht="66" x14ac:dyDescent="0.3">
      <c r="A78" s="53" t="str">
        <f t="shared" ca="1" si="2"/>
        <v>Introducir los montos obtenidos del seguro social de salud para gastos en salud en: (a) años de ejecución de la solicitud de financiamiento y (b) tres años previos.</v>
      </c>
      <c r="B78" s="87" t="s">
        <v>997</v>
      </c>
      <c r="C78" s="94" t="s">
        <v>1073</v>
      </c>
      <c r="D78" s="96" t="s">
        <v>1216</v>
      </c>
    </row>
    <row r="79" spans="1:44" ht="39.6" x14ac:dyDescent="0.3">
      <c r="A79" s="53" t="str">
        <f t="shared" ca="1" si="2"/>
        <v>Cada casilla calcula automáticamente los montos anuales totales del gasto público anual en salud.</v>
      </c>
      <c r="B79" s="87" t="s">
        <v>89</v>
      </c>
      <c r="C79" s="94" t="s">
        <v>1074</v>
      </c>
      <c r="D79" s="96" t="s">
        <v>1217</v>
      </c>
    </row>
    <row r="80" spans="1:44" ht="26.4" x14ac:dyDescent="0.3">
      <c r="A80" s="53" t="str">
        <f t="shared" ca="1" si="2"/>
        <v>Introducir el porcentaje anual del gasto público en salud.</v>
      </c>
      <c r="B80" s="87" t="s">
        <v>91</v>
      </c>
      <c r="C80" s="94" t="s">
        <v>1075</v>
      </c>
      <c r="D80" s="96" t="s">
        <v>1218</v>
      </c>
    </row>
    <row r="81" spans="1:4" ht="118.8" x14ac:dyDescent="0.3">
      <c r="A81" s="53" t="str">
        <f t="shared" ca="1" si="2"/>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B81" s="87" t="s">
        <v>980</v>
      </c>
      <c r="C81" s="94" t="s">
        <v>1076</v>
      </c>
      <c r="D81" s="98" t="s">
        <v>1219</v>
      </c>
    </row>
    <row r="82" spans="1:4" ht="211.2" x14ac:dyDescent="0.3">
      <c r="A82" s="53" t="str">
        <f t="shared" ca="1" si="2"/>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B82" s="87" t="s">
        <v>998</v>
      </c>
      <c r="C82" s="94" t="s">
        <v>1077</v>
      </c>
      <c r="D82" s="96" t="s">
        <v>1220</v>
      </c>
    </row>
    <row r="83" spans="1:4" ht="132" x14ac:dyDescent="0.3">
      <c r="A83" s="53" t="str">
        <f t="shared" ca="1" si="2"/>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B83" s="87" t="s">
        <v>999</v>
      </c>
      <c r="C83" s="94" t="s">
        <v>1078</v>
      </c>
      <c r="D83" s="96" t="s">
        <v>1221</v>
      </c>
    </row>
    <row r="84" spans="1:4" ht="26.4" x14ac:dyDescent="0.3">
      <c r="A84" s="53" t="str">
        <f t="shared" ca="1" si="2"/>
        <v xml:space="preserve">Leer atentamente la hoja de instrucciones antes de rellenar este formulario </v>
      </c>
      <c r="B84" s="87" t="s">
        <v>94</v>
      </c>
      <c r="C84" s="94" t="s">
        <v>1079</v>
      </c>
      <c r="D84" s="96" t="s">
        <v>1222</v>
      </c>
    </row>
    <row r="85" spans="1:4" x14ac:dyDescent="0.3">
      <c r="A85" s="53" t="str">
        <f t="shared" ca="1" si="2"/>
        <v>Componente</v>
      </c>
      <c r="B85" s="87" t="s">
        <v>98</v>
      </c>
      <c r="C85" s="94" t="s">
        <v>1080</v>
      </c>
      <c r="D85" s="96" t="s">
        <v>1223</v>
      </c>
    </row>
    <row r="86" spans="1:4" ht="26.4" x14ac:dyDescent="0.3">
      <c r="A86" s="53" t="str">
        <f t="shared" ca="1" si="2"/>
        <v>Año fiscal en que comienza el período de ejecución</v>
      </c>
      <c r="B86" s="87" t="s">
        <v>22</v>
      </c>
      <c r="C86" s="94" t="s">
        <v>1010</v>
      </c>
      <c r="D86" s="96" t="s">
        <v>1151</v>
      </c>
    </row>
    <row r="87" spans="1:4" ht="26.4" x14ac:dyDescent="0.3">
      <c r="A87" s="53" t="str">
        <f t="shared" ca="1" si="2"/>
        <v>Año fiscal en que termina el período de ejecución</v>
      </c>
      <c r="B87" s="87" t="s">
        <v>20</v>
      </c>
      <c r="C87" s="94" t="s">
        <v>1011</v>
      </c>
      <c r="D87" s="96" t="s">
        <v>1152</v>
      </c>
    </row>
    <row r="88" spans="1:4" ht="26.4" x14ac:dyDescent="0.3">
      <c r="A88" s="53" t="str">
        <f t="shared" ca="1" si="2"/>
        <v>La solicitud de financiamiento actual se refiere a un programa:</v>
      </c>
      <c r="B88" s="87" t="s">
        <v>100</v>
      </c>
      <c r="C88" s="94" t="s">
        <v>1081</v>
      </c>
      <c r="D88" s="96" t="s">
        <v>1224</v>
      </c>
    </row>
    <row r="89" spans="1:4" ht="26.4" x14ac:dyDescent="0.3">
      <c r="A89" s="53" t="str">
        <f t="shared" ca="1" si="2"/>
        <v>Deficiencias financieras detalladas basadas en:</v>
      </c>
      <c r="B89" s="87" t="s">
        <v>53</v>
      </c>
      <c r="C89" s="94" t="s">
        <v>1013</v>
      </c>
      <c r="D89" s="96" t="s">
        <v>1154</v>
      </c>
    </row>
    <row r="90" spans="1:4" x14ac:dyDescent="0.3">
      <c r="A90" s="53" t="str">
        <f t="shared" ca="1" si="2"/>
        <v>VIH/Sida</v>
      </c>
      <c r="B90" s="87" t="s">
        <v>23</v>
      </c>
      <c r="C90" s="94" t="s">
        <v>1082</v>
      </c>
      <c r="D90" s="96" t="s">
        <v>1225</v>
      </c>
    </row>
    <row r="91" spans="1:4" x14ac:dyDescent="0.3">
      <c r="A91" s="53" t="str">
        <f t="shared" ca="1" si="2"/>
        <v>Tuberculosis</v>
      </c>
      <c r="B91" s="87" t="s">
        <v>32</v>
      </c>
      <c r="C91" s="94" t="s">
        <v>1083</v>
      </c>
      <c r="D91" s="96" t="s">
        <v>1226</v>
      </c>
    </row>
    <row r="92" spans="1:4" x14ac:dyDescent="0.3">
      <c r="A92" s="53" t="str">
        <f t="shared" ca="1" si="2"/>
        <v>Malaria</v>
      </c>
      <c r="B92" s="87" t="s">
        <v>39</v>
      </c>
      <c r="C92" s="94" t="s">
        <v>1084</v>
      </c>
      <c r="D92" s="96" t="s">
        <v>39</v>
      </c>
    </row>
    <row r="93" spans="1:4" ht="26.4" x14ac:dyDescent="0.3">
      <c r="A93" s="53" t="str">
        <f t="shared" ca="1" si="2"/>
        <v xml:space="preserve">Tabla del resumen de las deficiencias financieras </v>
      </c>
      <c r="B93" s="87" t="s">
        <v>103</v>
      </c>
      <c r="C93" s="94" t="s">
        <v>1085</v>
      </c>
      <c r="D93" s="96" t="s">
        <v>1227</v>
      </c>
    </row>
    <row r="94" spans="1:4" x14ac:dyDescent="0.3">
      <c r="A94" s="53" t="str">
        <f t="shared" ca="1" si="2"/>
        <v>Año fiscal</v>
      </c>
      <c r="B94" s="87" t="s">
        <v>107</v>
      </c>
      <c r="C94" s="94" t="s">
        <v>1086</v>
      </c>
      <c r="D94" s="96" t="s">
        <v>1228</v>
      </c>
    </row>
    <row r="95" spans="1:4" x14ac:dyDescent="0.3">
      <c r="A95" s="53" t="str">
        <f t="shared" ca="1" si="2"/>
        <v>Año fiscal (especificado)</v>
      </c>
      <c r="B95" s="87" t="s">
        <v>108</v>
      </c>
      <c r="C95" s="94" t="s">
        <v>1087</v>
      </c>
      <c r="D95" s="96" t="s">
        <v>1229</v>
      </c>
    </row>
    <row r="96" spans="1:4" ht="26.4" x14ac:dyDescent="0.3">
      <c r="A96" s="53" t="str">
        <f t="shared" ca="1" si="2"/>
        <v>Tipo de cambio (unidades de moneda local por US$ o EUR)</v>
      </c>
      <c r="B96" s="87" t="s">
        <v>109</v>
      </c>
      <c r="C96" s="94" t="s">
        <v>1088</v>
      </c>
      <c r="D96" s="96" t="s">
        <v>1230</v>
      </c>
    </row>
    <row r="97" spans="1:4" ht="39.6" x14ac:dyDescent="0.3">
      <c r="A97" s="53" t="str">
        <f t="shared" ca="1" si="2"/>
        <v>LÍNEA A: Necesidades de financiamiento totales para el Plan Estratégico Nacional (proporcionar montos anuales)</v>
      </c>
      <c r="B97" s="87" t="s">
        <v>110</v>
      </c>
      <c r="C97" s="94" t="s">
        <v>1089</v>
      </c>
      <c r="D97" s="96" t="s">
        <v>1231</v>
      </c>
    </row>
    <row r="98" spans="1:4" ht="52.8" x14ac:dyDescent="0.3">
      <c r="A98" s="53" t="str">
        <f t="shared" ca="1" si="2"/>
        <v xml:space="preserve">LÍNEAS B, C y D: Recursos previos, actuales y previstos para hacer frente a las necesidades de financiamiento del Plan Estratégico Nacional </v>
      </c>
      <c r="B98" s="87" t="s">
        <v>135</v>
      </c>
      <c r="C98" s="94" t="s">
        <v>1090</v>
      </c>
      <c r="D98" s="96" t="s">
        <v>1232</v>
      </c>
    </row>
    <row r="99" spans="1:4" x14ac:dyDescent="0.3">
      <c r="A99" s="53" t="str">
        <f t="shared" ref="A99:A130" ca="1" si="3">OFFSET($B99,0,LangOffset,1,1)</f>
        <v xml:space="preserve">Fuente nacional B1: Préstamos </v>
      </c>
      <c r="B99" s="87" t="s">
        <v>111</v>
      </c>
      <c r="C99" s="94" t="s">
        <v>1091</v>
      </c>
      <c r="D99" s="96" t="s">
        <v>1160</v>
      </c>
    </row>
    <row r="100" spans="1:4" x14ac:dyDescent="0.3">
      <c r="A100" s="53" t="str">
        <f t="shared" ca="1" si="3"/>
        <v xml:space="preserve">Fuente nacional B2: Alivio de la deuda </v>
      </c>
      <c r="B100" s="87" t="s">
        <v>112</v>
      </c>
      <c r="C100" s="94" t="s">
        <v>1092</v>
      </c>
      <c r="D100" s="96" t="s">
        <v>1161</v>
      </c>
    </row>
    <row r="101" spans="1:4" ht="26.4" x14ac:dyDescent="0.3">
      <c r="A101" s="53" t="str">
        <f t="shared" ca="1" si="3"/>
        <v>Fuente nacional B3: Recursos de financiamiento gubernamentales</v>
      </c>
      <c r="B101" s="87" t="s">
        <v>113</v>
      </c>
      <c r="C101" s="94" t="s">
        <v>1093</v>
      </c>
      <c r="D101" s="96" t="s">
        <v>1162</v>
      </c>
    </row>
    <row r="102" spans="1:4" ht="26.4" x14ac:dyDescent="0.3">
      <c r="A102" s="53" t="str">
        <f t="shared" ca="1" si="3"/>
        <v>Fuente nacional B4: Seguro de salud social</v>
      </c>
      <c r="B102" s="87" t="s">
        <v>114</v>
      </c>
      <c r="C102" s="94" t="s">
        <v>1022</v>
      </c>
      <c r="D102" s="96" t="s">
        <v>1233</v>
      </c>
    </row>
    <row r="103" spans="1:4" ht="26.4" x14ac:dyDescent="0.3">
      <c r="A103" s="53" t="str">
        <f t="shared" ca="1" si="3"/>
        <v>Fuente nacional B5: Contribuciones del sector privado (nacional)</v>
      </c>
      <c r="B103" s="87" t="s">
        <v>67</v>
      </c>
      <c r="C103" s="94" t="s">
        <v>1023</v>
      </c>
      <c r="D103" s="96" t="s">
        <v>1164</v>
      </c>
    </row>
    <row r="104" spans="1:4" ht="26.4" x14ac:dyDescent="0.3">
      <c r="A104" s="53" t="str">
        <f t="shared" ca="1" si="3"/>
        <v xml:space="preserve">LÍNEA B: Recursos NACIONALES totales previos, actuales y previstos </v>
      </c>
      <c r="B104" s="88" t="s">
        <v>115</v>
      </c>
      <c r="C104" s="94" t="s">
        <v>1094</v>
      </c>
      <c r="D104" s="96" t="s">
        <v>1234</v>
      </c>
    </row>
    <row r="105" spans="1:4" ht="39.6" x14ac:dyDescent="0.3">
      <c r="A105" s="53" t="str">
        <f t="shared" ca="1" si="3"/>
        <v xml:space="preserve">LÍNEA C: Recursos EXTERNOS totales previos, actuales y previstos (ajenos al Fondo Mundial) </v>
      </c>
      <c r="B105" s="88" t="s">
        <v>136</v>
      </c>
      <c r="C105" s="94" t="s">
        <v>1095</v>
      </c>
      <c r="D105" s="96" t="s">
        <v>1235</v>
      </c>
    </row>
    <row r="106" spans="1:4" ht="66" x14ac:dyDescent="0.3">
      <c r="A106" s="53" t="str">
        <f t="shared" ca="1" si="3"/>
        <v>LÍNEA D: Recursos totales previos, actuales y previstos del Fondo Mundial de subvenciones existentes (excluidos los montos incluidos en la solicitud de financiamiento)</v>
      </c>
      <c r="B106" s="88" t="s">
        <v>117</v>
      </c>
      <c r="C106" s="94" t="s">
        <v>1096</v>
      </c>
      <c r="D106" s="96" t="s">
        <v>1236</v>
      </c>
    </row>
    <row r="107" spans="1:4" ht="26.4" x14ac:dyDescent="0.3">
      <c r="A107" s="53" t="str">
        <f t="shared" ca="1" si="3"/>
        <v xml:space="preserve">LÍNEA E: Recursos totales previstos (montos anuales) </v>
      </c>
      <c r="B107" s="88" t="s">
        <v>118</v>
      </c>
      <c r="C107" s="94" t="s">
        <v>1097</v>
      </c>
      <c r="D107" s="96" t="s">
        <v>1237</v>
      </c>
    </row>
    <row r="108" spans="1:4" ht="26.4" x14ac:dyDescent="0.3">
      <c r="A108" s="53" t="str">
        <f t="shared" ca="1" si="3"/>
        <v>LÍNEA F: Deficiencias financieras anuales prevista (Línea A-E)</v>
      </c>
      <c r="B108" s="88" t="s">
        <v>119</v>
      </c>
      <c r="C108" s="94" t="s">
        <v>1098</v>
      </c>
      <c r="D108" s="96" t="s">
        <v>1238</v>
      </c>
    </row>
    <row r="109" spans="1:4" ht="26.4" x14ac:dyDescent="0.3">
      <c r="A109" s="53" t="str">
        <f t="shared" ca="1" si="3"/>
        <v xml:space="preserve">LÍNEA G: Solicitud de financiamiento dentro de la asignación del país </v>
      </c>
      <c r="B109" s="88" t="s">
        <v>120</v>
      </c>
      <c r="C109" s="94" t="s">
        <v>1099</v>
      </c>
      <c r="D109" s="96" t="s">
        <v>1239</v>
      </c>
    </row>
    <row r="110" spans="1:4" ht="26.4" x14ac:dyDescent="0.3">
      <c r="A110" s="53" t="str">
        <f t="shared" ca="1" si="3"/>
        <v>LÍNEA H: Deficiencias financieras totales restantes (montos anuales) (Línea F-G)</v>
      </c>
      <c r="B110" s="88" t="s">
        <v>121</v>
      </c>
      <c r="C110" s="94" t="s">
        <v>1100</v>
      </c>
      <c r="D110" s="96" t="s">
        <v>1240</v>
      </c>
    </row>
    <row r="111" spans="1:4" x14ac:dyDescent="0.3">
      <c r="A111" s="53" t="str">
        <f t="shared" ca="1" si="3"/>
        <v>Actuales y previos</v>
      </c>
      <c r="B111" s="88" t="s">
        <v>104</v>
      </c>
      <c r="C111" s="94" t="s">
        <v>1101</v>
      </c>
      <c r="D111" s="96" t="s">
        <v>1241</v>
      </c>
    </row>
    <row r="112" spans="1:4" x14ac:dyDescent="0.3">
      <c r="A112" s="53" t="str">
        <f t="shared" ca="1" si="3"/>
        <v>Estimados</v>
      </c>
      <c r="B112" s="88" t="s">
        <v>105</v>
      </c>
      <c r="C112" s="94" t="s">
        <v>1102</v>
      </c>
      <c r="D112" s="96" t="s">
        <v>1242</v>
      </c>
    </row>
    <row r="113" spans="1:4" x14ac:dyDescent="0.3">
      <c r="A113" s="53" t="str">
        <f t="shared" ca="1" si="3"/>
        <v>Fuente / comentarios de datos</v>
      </c>
      <c r="B113" s="88" t="s">
        <v>106</v>
      </c>
      <c r="C113" s="94" t="s">
        <v>1103</v>
      </c>
      <c r="D113" s="96" t="s">
        <v>1243</v>
      </c>
    </row>
    <row r="114" spans="1:4" x14ac:dyDescent="0.3">
      <c r="A114" s="53" t="str">
        <f t="shared" ca="1" si="3"/>
        <v>Sector de la salud: Gasto público en salud</v>
      </c>
      <c r="B114" s="88" t="s">
        <v>122</v>
      </c>
      <c r="C114" s="94" t="s">
        <v>1104</v>
      </c>
      <c r="D114" s="96" t="s">
        <v>1244</v>
      </c>
    </row>
    <row r="115" spans="1:4" x14ac:dyDescent="0.3">
      <c r="A115" s="53" t="str">
        <f t="shared" ca="1" si="3"/>
        <v xml:space="preserve">Fuente nacional I1: Préstamos </v>
      </c>
      <c r="B115" s="88" t="s">
        <v>127</v>
      </c>
      <c r="C115" s="94" t="s">
        <v>1105</v>
      </c>
      <c r="D115" s="96" t="s">
        <v>1245</v>
      </c>
    </row>
    <row r="116" spans="1:4" x14ac:dyDescent="0.3">
      <c r="A116" s="53" t="str">
        <f t="shared" ca="1" si="3"/>
        <v xml:space="preserve">Fuente nacional I2: Alivio de la deuda </v>
      </c>
      <c r="B116" s="88" t="s">
        <v>85</v>
      </c>
      <c r="C116" s="94" t="s">
        <v>1035</v>
      </c>
      <c r="D116" s="96" t="s">
        <v>1246</v>
      </c>
    </row>
    <row r="117" spans="1:4" ht="26.4" x14ac:dyDescent="0.3">
      <c r="A117" s="53" t="str">
        <f t="shared" ca="1" si="3"/>
        <v>Fuente nacional I3: Recursos de financiamiento gubernamentales</v>
      </c>
      <c r="B117" s="88" t="s">
        <v>86</v>
      </c>
      <c r="C117" s="94" t="s">
        <v>1036</v>
      </c>
      <c r="D117" s="96" t="s">
        <v>1178</v>
      </c>
    </row>
    <row r="118" spans="1:4" ht="26.4" x14ac:dyDescent="0.3">
      <c r="A118" s="53" t="str">
        <f t="shared" ca="1" si="3"/>
        <v>Fuente nacional I4: Seguro de salud social</v>
      </c>
      <c r="B118" s="88" t="s">
        <v>87</v>
      </c>
      <c r="C118" s="94" t="s">
        <v>1037</v>
      </c>
      <c r="D118" s="96" t="s">
        <v>1247</v>
      </c>
    </row>
    <row r="119" spans="1:4" ht="26.4" x14ac:dyDescent="0.3">
      <c r="A119" s="53" t="str">
        <f t="shared" ca="1" si="3"/>
        <v>LÍNEA I: Gasto público total en el sector de la salud</v>
      </c>
      <c r="B119" s="88" t="s">
        <v>128</v>
      </c>
      <c r="C119" s="94" t="s">
        <v>1106</v>
      </c>
      <c r="D119" s="96" t="s">
        <v>1248</v>
      </c>
    </row>
    <row r="120" spans="1:4" ht="26.4" x14ac:dyDescent="0.3">
      <c r="A120" s="53" t="str">
        <f t="shared" ca="1" si="3"/>
        <v>LÍNEA J: Proporción del gasto público en salud (en %)</v>
      </c>
      <c r="B120" s="88" t="s">
        <v>90</v>
      </c>
      <c r="C120" s="94" t="s">
        <v>1039</v>
      </c>
      <c r="D120" s="96" t="s">
        <v>1181</v>
      </c>
    </row>
    <row r="121" spans="1:4" ht="52.8" x14ac:dyDescent="0.3">
      <c r="A121" s="53" t="str">
        <f t="shared" ca="1" si="3"/>
        <v xml:space="preserve">LÍNEA K: Compromisos totales del Gobierno para que los sistemas de salud resistentes y sostenibles (SSRS) accedan al incentivo de cofinanciamiento </v>
      </c>
      <c r="B121" s="88" t="s">
        <v>993</v>
      </c>
      <c r="C121" s="94" t="s">
        <v>1107</v>
      </c>
      <c r="D121" s="96" t="s">
        <v>1249</v>
      </c>
    </row>
    <row r="122" spans="1:4" x14ac:dyDescent="0.3">
      <c r="A122" s="53" t="str">
        <f t="shared" ca="1" si="3"/>
        <v>Sector Salud</v>
      </c>
      <c r="B122" s="88" t="s">
        <v>124</v>
      </c>
      <c r="C122" s="94" t="s">
        <v>1108</v>
      </c>
      <c r="D122" s="99" t="s">
        <v>1250</v>
      </c>
    </row>
    <row r="123" spans="1:4" ht="26.4" x14ac:dyDescent="0.3">
      <c r="A123" s="53" t="str">
        <f t="shared" ca="1" si="3"/>
        <v>Los datos sobre gastos públicos en salud se refieren a:</v>
      </c>
      <c r="B123" s="88" t="s">
        <v>125</v>
      </c>
      <c r="C123" s="94" t="s">
        <v>1109</v>
      </c>
      <c r="D123" s="96" t="s">
        <v>1251</v>
      </c>
    </row>
    <row r="124" spans="1:4" x14ac:dyDescent="0.3">
      <c r="A124" s="53" t="str">
        <f t="shared" ca="1" si="3"/>
        <v xml:space="preserve">Deficiencias financieras detalladas </v>
      </c>
      <c r="B124" s="88" t="s">
        <v>25</v>
      </c>
      <c r="C124" s="94" t="s">
        <v>1110</v>
      </c>
      <c r="D124" s="96" t="s">
        <v>1252</v>
      </c>
    </row>
    <row r="125" spans="1:4" x14ac:dyDescent="0.3">
      <c r="A125" s="53" t="str">
        <f t="shared" ca="1" si="3"/>
        <v>Módulo</v>
      </c>
      <c r="B125" s="88" t="s">
        <v>19</v>
      </c>
      <c r="C125" s="94" t="s">
        <v>19</v>
      </c>
      <c r="D125" s="96" t="s">
        <v>1253</v>
      </c>
    </row>
    <row r="126" spans="1:4" x14ac:dyDescent="0.3">
      <c r="A126" s="53" t="str">
        <f t="shared" ca="1" si="3"/>
        <v>Necesidad de financiamiento</v>
      </c>
      <c r="B126" s="88" t="s">
        <v>18</v>
      </c>
      <c r="C126" s="94" t="s">
        <v>1111</v>
      </c>
      <c r="D126" s="96" t="s">
        <v>1254</v>
      </c>
    </row>
    <row r="127" spans="1:4" x14ac:dyDescent="0.3">
      <c r="A127" s="53" t="str">
        <f t="shared" ca="1" si="3"/>
        <v>Nacional</v>
      </c>
      <c r="B127" s="88" t="s">
        <v>17</v>
      </c>
      <c r="C127" s="94" t="s">
        <v>1112</v>
      </c>
      <c r="D127" s="96" t="s">
        <v>1255</v>
      </c>
    </row>
    <row r="128" spans="1:4" ht="26.4" x14ac:dyDescent="0.3">
      <c r="A128" s="53" t="str">
        <f t="shared" ca="1" si="3"/>
        <v>Recursos externos no vinculados al Fondo Mundial</v>
      </c>
      <c r="B128" s="88" t="s">
        <v>979</v>
      </c>
      <c r="C128" s="94" t="s">
        <v>1113</v>
      </c>
      <c r="D128" s="96" t="s">
        <v>1256</v>
      </c>
    </row>
    <row r="129" spans="1:4" x14ac:dyDescent="0.3">
      <c r="A129" s="53" t="str">
        <f t="shared" ca="1" si="3"/>
        <v>Deficiencias financieras</v>
      </c>
      <c r="B129" s="88" t="s">
        <v>16</v>
      </c>
      <c r="C129" s="94" t="s">
        <v>1114</v>
      </c>
      <c r="D129" s="96" t="s">
        <v>1257</v>
      </c>
    </row>
    <row r="130" spans="1:4" x14ac:dyDescent="0.3">
      <c r="A130" s="53" t="str">
        <f t="shared" ca="1" si="3"/>
        <v>Tratamiento, atención y apoyo - TAR</v>
      </c>
      <c r="B130" s="88" t="s">
        <v>15</v>
      </c>
      <c r="C130" s="94" t="s">
        <v>1115</v>
      </c>
      <c r="D130" s="96" t="s">
        <v>1258</v>
      </c>
    </row>
    <row r="131" spans="1:4" x14ac:dyDescent="0.3">
      <c r="A131" s="53" t="str">
        <f t="shared" ref="A131:A164" ca="1" si="4">OFFSET($B131,0,LangOffset,1,1)</f>
        <v>Tuberculosis/HIV</v>
      </c>
      <c r="B131" s="88" t="s">
        <v>14</v>
      </c>
      <c r="C131" s="94" t="s">
        <v>1116</v>
      </c>
      <c r="D131" s="96" t="s">
        <v>1259</v>
      </c>
    </row>
    <row r="132" spans="1:4" x14ac:dyDescent="0.3">
      <c r="A132" s="53" t="str">
        <f t="shared" ca="1" si="4"/>
        <v>PTMI</v>
      </c>
      <c r="B132" s="88" t="s">
        <v>13</v>
      </c>
      <c r="C132" s="94" t="s">
        <v>1117</v>
      </c>
      <c r="D132" s="96" t="s">
        <v>1260</v>
      </c>
    </row>
    <row r="133" spans="1:4" x14ac:dyDescent="0.3">
      <c r="A133" s="53" t="str">
        <f t="shared" ca="1" si="4"/>
        <v xml:space="preserve">Programas para SHS </v>
      </c>
      <c r="B133" s="88" t="s">
        <v>12</v>
      </c>
      <c r="C133" s="94" t="s">
        <v>1118</v>
      </c>
      <c r="D133" s="96" t="s">
        <v>1261</v>
      </c>
    </row>
    <row r="134" spans="1:4" ht="26.4" x14ac:dyDescent="0.3">
      <c r="A134" s="53" t="str">
        <f t="shared" ca="1" si="4"/>
        <v xml:space="preserve">Programas para trabajadores sexuales y sus clientes </v>
      </c>
      <c r="B134" s="88" t="s">
        <v>11</v>
      </c>
      <c r="C134" s="94" t="s">
        <v>1119</v>
      </c>
      <c r="D134" s="96" t="s">
        <v>1262</v>
      </c>
    </row>
    <row r="135" spans="1:4" ht="26.4" x14ac:dyDescent="0.3">
      <c r="A135" s="53" t="str">
        <f t="shared" ca="1" si="4"/>
        <v>Programas para usuarios de drogas inyectables (PWID) y sus parejas</v>
      </c>
      <c r="B135" s="88" t="s">
        <v>10</v>
      </c>
      <c r="C135" s="94" t="s">
        <v>1120</v>
      </c>
      <c r="D135" s="96" t="s">
        <v>1263</v>
      </c>
    </row>
    <row r="136" spans="1:4" x14ac:dyDescent="0.3">
      <c r="A136" s="53" t="str">
        <f t="shared" ca="1" si="4"/>
        <v xml:space="preserve">Programas para personas transgénero </v>
      </c>
      <c r="B136" s="88" t="s">
        <v>9</v>
      </c>
      <c r="C136" s="94" t="s">
        <v>1121</v>
      </c>
      <c r="D136" s="96" t="s">
        <v>1264</v>
      </c>
    </row>
    <row r="137" spans="1:4" ht="26.4" x14ac:dyDescent="0.3">
      <c r="A137" s="53" t="str">
        <f t="shared" ca="1" si="4"/>
        <v xml:space="preserve">Programas de prevención para otras poblaciones clave y vulnerables </v>
      </c>
      <c r="B137" s="88" t="s">
        <v>8</v>
      </c>
      <c r="C137" s="94" t="s">
        <v>1122</v>
      </c>
      <c r="D137" s="96" t="s">
        <v>1265</v>
      </c>
    </row>
    <row r="138" spans="1:4" x14ac:dyDescent="0.3">
      <c r="A138" s="53" t="str">
        <f t="shared" ca="1" si="4"/>
        <v>Circuncisión masculina</v>
      </c>
      <c r="B138" s="88" t="s">
        <v>7</v>
      </c>
      <c r="C138" s="94" t="s">
        <v>1123</v>
      </c>
      <c r="D138" s="96" t="s">
        <v>1266</v>
      </c>
    </row>
    <row r="139" spans="1:4" x14ac:dyDescent="0.3">
      <c r="A139" s="53" t="str">
        <f t="shared" ca="1" si="4"/>
        <v>Preservativos</v>
      </c>
      <c r="B139" s="88" t="s">
        <v>6</v>
      </c>
      <c r="C139" s="94" t="s">
        <v>1124</v>
      </c>
      <c r="D139" s="96" t="s">
        <v>1267</v>
      </c>
    </row>
    <row r="140" spans="1:4" x14ac:dyDescent="0.3">
      <c r="A140" s="53" t="str">
        <f t="shared" ca="1" si="4"/>
        <v xml:space="preserve">Otros programas de prevención </v>
      </c>
      <c r="B140" s="88" t="s">
        <v>5</v>
      </c>
      <c r="C140" s="94" t="s">
        <v>1125</v>
      </c>
      <c r="D140" s="96" t="s">
        <v>1268</v>
      </c>
    </row>
    <row r="141" spans="1:4" ht="52.8" x14ac:dyDescent="0.3">
      <c r="A141" s="53" t="str">
        <f t="shared" ca="1" si="4"/>
        <v xml:space="preserve">Programas para reducir las barreras reducir las barreras relacionadas con los derechos humanos al acceso a los servicios de VIH </v>
      </c>
      <c r="B141" s="88" t="s">
        <v>4</v>
      </c>
      <c r="C141" s="94" t="s">
        <v>1126</v>
      </c>
      <c r="D141" s="96" t="s">
        <v>1269</v>
      </c>
    </row>
    <row r="142" spans="1:4" x14ac:dyDescent="0.3">
      <c r="A142" s="53" t="str">
        <f t="shared" ca="1" si="4"/>
        <v>SSRS</v>
      </c>
      <c r="B142" s="88" t="s">
        <v>3</v>
      </c>
      <c r="C142" s="94" t="s">
        <v>1127</v>
      </c>
      <c r="D142" s="96" t="s">
        <v>1270</v>
      </c>
    </row>
    <row r="143" spans="1:4" x14ac:dyDescent="0.3">
      <c r="A143" s="53" t="str">
        <f t="shared" ca="1" si="4"/>
        <v xml:space="preserve">Gestión de programas </v>
      </c>
      <c r="B143" s="88" t="s">
        <v>2</v>
      </c>
      <c r="C143" s="94" t="s">
        <v>1128</v>
      </c>
      <c r="D143" s="96" t="s">
        <v>1271</v>
      </c>
    </row>
    <row r="144" spans="1:4" x14ac:dyDescent="0.3">
      <c r="A144" s="53" t="str">
        <f t="shared" ca="1" si="4"/>
        <v>Otros</v>
      </c>
      <c r="B144" s="88" t="s">
        <v>1</v>
      </c>
      <c r="C144" s="94" t="s">
        <v>1129</v>
      </c>
      <c r="D144" s="96" t="s">
        <v>1272</v>
      </c>
    </row>
    <row r="145" spans="1:4" x14ac:dyDescent="0.3">
      <c r="A145" s="53" t="str">
        <f t="shared" ca="1" si="4"/>
        <v>Categorías de costos de PEN</v>
      </c>
      <c r="B145" s="88" t="s">
        <v>26</v>
      </c>
      <c r="C145" s="94" t="s">
        <v>1130</v>
      </c>
      <c r="D145" s="96" t="s">
        <v>1273</v>
      </c>
    </row>
    <row r="146" spans="1:4" ht="26.4" x14ac:dyDescent="0.3">
      <c r="A146" s="53" t="str">
        <f t="shared" ca="1" si="4"/>
        <v>Atención y prevención de la tuberculosis: detección de casos y diagnóstico</v>
      </c>
      <c r="B146" s="88" t="s">
        <v>31</v>
      </c>
      <c r="C146" s="94" t="s">
        <v>1131</v>
      </c>
      <c r="D146" s="96" t="s">
        <v>1274</v>
      </c>
    </row>
    <row r="147" spans="1:4" ht="26.4" x14ac:dyDescent="0.3">
      <c r="A147" s="53" t="str">
        <f t="shared" ca="1" si="4"/>
        <v>Atención y prevención de la tuberculosis: tratamiento</v>
      </c>
      <c r="B147" s="88" t="s">
        <v>30</v>
      </c>
      <c r="C147" s="94" t="s">
        <v>1132</v>
      </c>
      <c r="D147" s="96" t="s">
        <v>1275</v>
      </c>
    </row>
    <row r="148" spans="1:4" x14ac:dyDescent="0.3">
      <c r="A148" s="53" t="str">
        <f t="shared" ca="1" si="4"/>
        <v>TB-MR: detección de casos y diagnóstico</v>
      </c>
      <c r="B148" s="88" t="s">
        <v>29</v>
      </c>
      <c r="C148" s="94" t="s">
        <v>1133</v>
      </c>
      <c r="D148" s="96" t="s">
        <v>1276</v>
      </c>
    </row>
    <row r="149" spans="1:4" x14ac:dyDescent="0.3">
      <c r="A149" s="53" t="str">
        <f t="shared" ca="1" si="4"/>
        <v>TB-MR: tratamiento</v>
      </c>
      <c r="B149" s="88" t="s">
        <v>28</v>
      </c>
      <c r="C149" s="94" t="s">
        <v>1134</v>
      </c>
      <c r="D149" s="96" t="s">
        <v>1277</v>
      </c>
    </row>
    <row r="150" spans="1:4" x14ac:dyDescent="0.3">
      <c r="A150" s="53" t="str">
        <f t="shared" ca="1" si="4"/>
        <v>Tuberculosis/VIH</v>
      </c>
      <c r="B150" s="88" t="s">
        <v>14</v>
      </c>
      <c r="C150" s="94" t="s">
        <v>1116</v>
      </c>
      <c r="D150" s="96" t="s">
        <v>1278</v>
      </c>
    </row>
    <row r="151" spans="1:4" x14ac:dyDescent="0.3">
      <c r="A151" s="53" t="str">
        <f t="shared" ca="1" si="4"/>
        <v xml:space="preserve">Programas de poblaciones clave </v>
      </c>
      <c r="B151" s="88" t="s">
        <v>27</v>
      </c>
      <c r="C151" s="94" t="s">
        <v>1135</v>
      </c>
      <c r="D151" s="96" t="s">
        <v>1279</v>
      </c>
    </row>
    <row r="152" spans="1:4" x14ac:dyDescent="0.3">
      <c r="A152" s="53" t="str">
        <f t="shared" ca="1" si="4"/>
        <v>SSRS</v>
      </c>
      <c r="B152" s="88" t="s">
        <v>3</v>
      </c>
      <c r="C152" s="94" t="s">
        <v>1127</v>
      </c>
      <c r="D152" s="96" t="s">
        <v>1270</v>
      </c>
    </row>
    <row r="153" spans="1:4" x14ac:dyDescent="0.3">
      <c r="A153" s="53" t="str">
        <f t="shared" ca="1" si="4"/>
        <v>Gestión de programas</v>
      </c>
      <c r="B153" s="88" t="s">
        <v>2</v>
      </c>
      <c r="C153" s="94" t="s">
        <v>1128</v>
      </c>
      <c r="D153" s="96" t="s">
        <v>1280</v>
      </c>
    </row>
    <row r="154" spans="1:4" x14ac:dyDescent="0.3">
      <c r="A154" s="53" t="str">
        <f t="shared" ca="1" si="4"/>
        <v>Otros</v>
      </c>
      <c r="B154" s="88" t="s">
        <v>1</v>
      </c>
      <c r="C154" s="94" t="s">
        <v>1129</v>
      </c>
      <c r="D154" s="96" t="s">
        <v>1272</v>
      </c>
    </row>
    <row r="155" spans="1:4" x14ac:dyDescent="0.3">
      <c r="A155" s="53" t="str">
        <f t="shared" ca="1" si="4"/>
        <v>Control de vectores: LLIN</v>
      </c>
      <c r="B155" s="88" t="s">
        <v>38</v>
      </c>
      <c r="C155" s="94" t="s">
        <v>1136</v>
      </c>
      <c r="D155" s="96" t="s">
        <v>1281</v>
      </c>
    </row>
    <row r="156" spans="1:4" x14ac:dyDescent="0.3">
      <c r="A156" s="53" t="str">
        <f t="shared" ca="1" si="4"/>
        <v>Control de vectores: IRS</v>
      </c>
      <c r="B156" s="88" t="s">
        <v>37</v>
      </c>
      <c r="C156" s="94" t="s">
        <v>1137</v>
      </c>
      <c r="D156" s="96" t="s">
        <v>1282</v>
      </c>
    </row>
    <row r="157" spans="1:4" x14ac:dyDescent="0.3">
      <c r="A157" s="53" t="str">
        <f t="shared" ca="1" si="4"/>
        <v>Gestión de casos – Diagnóstico</v>
      </c>
      <c r="B157" s="88" t="s">
        <v>36</v>
      </c>
      <c r="C157" s="94" t="s">
        <v>1138</v>
      </c>
      <c r="D157" s="96" t="s">
        <v>1283</v>
      </c>
    </row>
    <row r="158" spans="1:4" x14ac:dyDescent="0.3">
      <c r="A158" s="53" t="str">
        <f t="shared" ca="1" si="4"/>
        <v>Gestión de casos - Tratamiento</v>
      </c>
      <c r="B158" s="88" t="s">
        <v>35</v>
      </c>
      <c r="C158" s="94" t="s">
        <v>1139</v>
      </c>
      <c r="D158" s="96" t="s">
        <v>1284</v>
      </c>
    </row>
    <row r="159" spans="1:4" ht="39.6" x14ac:dyDescent="0.3">
      <c r="A159" s="53" t="str">
        <f t="shared" ca="1" si="4"/>
        <v>Intervención de prevención específica: tratamiento intermitente preventivo en el embarazo (IPTp)</v>
      </c>
      <c r="B159" s="88" t="s">
        <v>34</v>
      </c>
      <c r="C159" s="94" t="s">
        <v>1140</v>
      </c>
      <c r="D159" s="96" t="s">
        <v>1285</v>
      </c>
    </row>
    <row r="160" spans="1:4" ht="39.6" x14ac:dyDescent="0.3">
      <c r="A160" s="53" t="str">
        <f t="shared" ca="1" si="4"/>
        <v>Intervención de prevención específica: quimioprofilaxis de la malaria estacional (SMC)</v>
      </c>
      <c r="B160" s="88" t="s">
        <v>33</v>
      </c>
      <c r="C160" s="94" t="s">
        <v>1141</v>
      </c>
      <c r="D160" s="96" t="s">
        <v>1286</v>
      </c>
    </row>
    <row r="161" spans="1:4" x14ac:dyDescent="0.3">
      <c r="A161" s="53" t="str">
        <f t="shared" ca="1" si="4"/>
        <v>SSRS</v>
      </c>
      <c r="B161" s="88" t="s">
        <v>3</v>
      </c>
      <c r="C161" s="94" t="s">
        <v>1127</v>
      </c>
      <c r="D161" s="96" t="s">
        <v>1270</v>
      </c>
    </row>
    <row r="162" spans="1:4" x14ac:dyDescent="0.3">
      <c r="A162" s="53" t="str">
        <f t="shared" ca="1" si="4"/>
        <v>Gestión de programas</v>
      </c>
      <c r="B162" s="88" t="s">
        <v>2</v>
      </c>
      <c r="C162" s="94" t="s">
        <v>1128</v>
      </c>
      <c r="D162" s="96" t="s">
        <v>1280</v>
      </c>
    </row>
    <row r="163" spans="1:4" x14ac:dyDescent="0.3">
      <c r="A163" s="53" t="str">
        <f t="shared" ca="1" si="4"/>
        <v>Otros</v>
      </c>
      <c r="B163" s="88" t="s">
        <v>1</v>
      </c>
      <c r="C163" s="94" t="s">
        <v>1129</v>
      </c>
      <c r="D163" s="96" t="s">
        <v>1272</v>
      </c>
    </row>
    <row r="164" spans="1:4" x14ac:dyDescent="0.3">
      <c r="A164" s="53" t="str">
        <f t="shared" ca="1" si="4"/>
        <v>Total</v>
      </c>
      <c r="B164" s="87" t="s">
        <v>0</v>
      </c>
      <c r="C164" s="94" t="s">
        <v>0</v>
      </c>
      <c r="D164" s="96" t="s">
        <v>0</v>
      </c>
    </row>
    <row r="165" spans="1:4" x14ac:dyDescent="0.3">
      <c r="A165" s="46"/>
    </row>
    <row r="166" spans="1:4" x14ac:dyDescent="0.3">
      <c r="A166" s="46"/>
    </row>
    <row r="167" spans="1:4" x14ac:dyDescent="0.3">
      <c r="A167" s="46"/>
    </row>
    <row r="168" spans="1:4" x14ac:dyDescent="0.3">
      <c r="A168" s="46"/>
    </row>
    <row r="169" spans="1:4" x14ac:dyDescent="0.3">
      <c r="A169" s="46"/>
    </row>
    <row r="170" spans="1:4" x14ac:dyDescent="0.3">
      <c r="A170" s="46"/>
    </row>
    <row r="171" spans="1:4" x14ac:dyDescent="0.3">
      <c r="A171" s="46"/>
    </row>
    <row r="172" spans="1:4" x14ac:dyDescent="0.3">
      <c r="A172" s="46"/>
    </row>
    <row r="173" spans="1:4" x14ac:dyDescent="0.3">
      <c r="A173" s="46"/>
    </row>
    <row r="174" spans="1:4" x14ac:dyDescent="0.3">
      <c r="A174" s="46"/>
    </row>
    <row r="175" spans="1:4" x14ac:dyDescent="0.3">
      <c r="A175" s="46"/>
    </row>
    <row r="176" spans="1:4" x14ac:dyDescent="0.3">
      <c r="A176" s="46"/>
    </row>
    <row r="177" spans="1:1" x14ac:dyDescent="0.3">
      <c r="A177" s="46"/>
    </row>
    <row r="178" spans="1:1" x14ac:dyDescent="0.3">
      <c r="A178" s="46"/>
    </row>
    <row r="179" spans="1:1" x14ac:dyDescent="0.3">
      <c r="A179" s="46"/>
    </row>
    <row r="180" spans="1:1" x14ac:dyDescent="0.3">
      <c r="A180" s="46"/>
    </row>
    <row r="181" spans="1:1" x14ac:dyDescent="0.3">
      <c r="A181" s="46"/>
    </row>
    <row r="182" spans="1:1" x14ac:dyDescent="0.3">
      <c r="A182" s="46"/>
    </row>
    <row r="183" spans="1:1" x14ac:dyDescent="0.3">
      <c r="A183" s="46"/>
    </row>
    <row r="184" spans="1:1" x14ac:dyDescent="0.3">
      <c r="A184" s="46"/>
    </row>
    <row r="185" spans="1:1" x14ac:dyDescent="0.3">
      <c r="A185" s="46"/>
    </row>
    <row r="186" spans="1:1" x14ac:dyDescent="0.3">
      <c r="A186" s="46"/>
    </row>
    <row r="187" spans="1:1" x14ac:dyDescent="0.3">
      <c r="A187" s="46"/>
    </row>
    <row r="188" spans="1:1" x14ac:dyDescent="0.3">
      <c r="A188" s="46"/>
    </row>
    <row r="189" spans="1:1" x14ac:dyDescent="0.3">
      <c r="A189" s="46"/>
    </row>
    <row r="190" spans="1:1" x14ac:dyDescent="0.3">
      <c r="A190" s="46"/>
    </row>
    <row r="191" spans="1:1" x14ac:dyDescent="0.3">
      <c r="A191" s="46"/>
    </row>
    <row r="192" spans="1:1" x14ac:dyDescent="0.3">
      <c r="A192" s="46"/>
    </row>
    <row r="193" spans="1:1" x14ac:dyDescent="0.3">
      <c r="A193" s="46"/>
    </row>
    <row r="194" spans="1:1" x14ac:dyDescent="0.3">
      <c r="A194" s="46"/>
    </row>
    <row r="195" spans="1:1" x14ac:dyDescent="0.3">
      <c r="A195" s="46"/>
    </row>
    <row r="196" spans="1:1" x14ac:dyDescent="0.3">
      <c r="A196" s="46"/>
    </row>
    <row r="197" spans="1:1" x14ac:dyDescent="0.3">
      <c r="A197" s="46"/>
    </row>
    <row r="198" spans="1:1" x14ac:dyDescent="0.3">
      <c r="A198" s="46"/>
    </row>
    <row r="199" spans="1:1" x14ac:dyDescent="0.3">
      <c r="A199" s="46"/>
    </row>
    <row r="200" spans="1:1" x14ac:dyDescent="0.3">
      <c r="A200" s="46"/>
    </row>
    <row r="201" spans="1:1" x14ac:dyDescent="0.3">
      <c r="A201" s="46"/>
    </row>
    <row r="202" spans="1:1" x14ac:dyDescent="0.3">
      <c r="A202" s="46"/>
    </row>
    <row r="203" spans="1:1" x14ac:dyDescent="0.3">
      <c r="A203" s="46"/>
    </row>
    <row r="204" spans="1:1" x14ac:dyDescent="0.3">
      <c r="A204" s="46"/>
    </row>
    <row r="205" spans="1:1" x14ac:dyDescent="0.3">
      <c r="A205" s="46"/>
    </row>
    <row r="206" spans="1:1" x14ac:dyDescent="0.3">
      <c r="A206" s="46"/>
    </row>
    <row r="207" spans="1:1" x14ac:dyDescent="0.3">
      <c r="A207" s="46"/>
    </row>
    <row r="208" spans="1:1" x14ac:dyDescent="0.3">
      <c r="A208" s="46"/>
    </row>
    <row r="209" spans="1:1" x14ac:dyDescent="0.3">
      <c r="A209" s="46"/>
    </row>
    <row r="210" spans="1:1" x14ac:dyDescent="0.3">
      <c r="A210" s="46"/>
    </row>
    <row r="211" spans="1:1" x14ac:dyDescent="0.3">
      <c r="A211" s="46"/>
    </row>
    <row r="212" spans="1:1" x14ac:dyDescent="0.3">
      <c r="A212" s="46"/>
    </row>
    <row r="213" spans="1:1" x14ac:dyDescent="0.3">
      <c r="A213" s="46"/>
    </row>
    <row r="214" spans="1:1" x14ac:dyDescent="0.3">
      <c r="A214" s="46"/>
    </row>
    <row r="215" spans="1:1" x14ac:dyDescent="0.3">
      <c r="A215" s="46"/>
    </row>
    <row r="216" spans="1:1" x14ac:dyDescent="0.3">
      <c r="A216" s="46"/>
    </row>
    <row r="217" spans="1:1" x14ac:dyDescent="0.3">
      <c r="A217" s="46"/>
    </row>
    <row r="218" spans="1:1" x14ac:dyDescent="0.3">
      <c r="A218" s="46"/>
    </row>
    <row r="219" spans="1:1" x14ac:dyDescent="0.3">
      <c r="A219" s="46"/>
    </row>
    <row r="220" spans="1:1" x14ac:dyDescent="0.3">
      <c r="A220" s="46"/>
    </row>
    <row r="221" spans="1:1" x14ac:dyDescent="0.3">
      <c r="A221" s="46"/>
    </row>
    <row r="222" spans="1:1" x14ac:dyDescent="0.3">
      <c r="A222" s="46"/>
    </row>
    <row r="223" spans="1:1" x14ac:dyDescent="0.3">
      <c r="A223" s="46"/>
    </row>
    <row r="224" spans="1:1" x14ac:dyDescent="0.3">
      <c r="A224" s="46"/>
    </row>
    <row r="225" spans="1:1" x14ac:dyDescent="0.3">
      <c r="A225" s="46"/>
    </row>
    <row r="226" spans="1:1" x14ac:dyDescent="0.3">
      <c r="A226" s="46"/>
    </row>
    <row r="227" spans="1:1" x14ac:dyDescent="0.3">
      <c r="A227" s="46"/>
    </row>
    <row r="228" spans="1:1" x14ac:dyDescent="0.3">
      <c r="A228" s="46"/>
    </row>
    <row r="229" spans="1:1" x14ac:dyDescent="0.3">
      <c r="A229" s="46"/>
    </row>
    <row r="230" spans="1:1" x14ac:dyDescent="0.3">
      <c r="A230" s="46"/>
    </row>
    <row r="231" spans="1:1" x14ac:dyDescent="0.3">
      <c r="A231" s="46"/>
    </row>
    <row r="232" spans="1:1" x14ac:dyDescent="0.3">
      <c r="A232" s="46"/>
    </row>
    <row r="233" spans="1:1" x14ac:dyDescent="0.3">
      <c r="A233" s="46"/>
    </row>
    <row r="234" spans="1:1" x14ac:dyDescent="0.3">
      <c r="A234" s="46"/>
    </row>
    <row r="235" spans="1:1" x14ac:dyDescent="0.3">
      <c r="A235" s="46"/>
    </row>
    <row r="236" spans="1:1" x14ac:dyDescent="0.3">
      <c r="A236" s="46"/>
    </row>
    <row r="237" spans="1:1" x14ac:dyDescent="0.3">
      <c r="A237" s="46"/>
    </row>
    <row r="238" spans="1:1" x14ac:dyDescent="0.3">
      <c r="A238" s="46"/>
    </row>
    <row r="239" spans="1:1" x14ac:dyDescent="0.3">
      <c r="A239" s="46"/>
    </row>
    <row r="240" spans="1:1" x14ac:dyDescent="0.3">
      <c r="A240" s="46"/>
    </row>
    <row r="241" spans="1:1" x14ac:dyDescent="0.3">
      <c r="A241" s="46"/>
    </row>
    <row r="242" spans="1:1" x14ac:dyDescent="0.3">
      <c r="A242" s="46"/>
    </row>
    <row r="243" spans="1:1" x14ac:dyDescent="0.3">
      <c r="A243" s="46"/>
    </row>
    <row r="244" spans="1:1" x14ac:dyDescent="0.3">
      <c r="A244" s="46"/>
    </row>
    <row r="245" spans="1:1" x14ac:dyDescent="0.3">
      <c r="A245" s="46"/>
    </row>
    <row r="246" spans="1:1" x14ac:dyDescent="0.3">
      <c r="A246" s="46"/>
    </row>
    <row r="247" spans="1:1" x14ac:dyDescent="0.3">
      <c r="A247" s="46"/>
    </row>
    <row r="248" spans="1:1" x14ac:dyDescent="0.3">
      <c r="A248" s="46"/>
    </row>
    <row r="249" spans="1:1" x14ac:dyDescent="0.3">
      <c r="A249" s="46"/>
    </row>
    <row r="250" spans="1:1" x14ac:dyDescent="0.3">
      <c r="A250" s="46"/>
    </row>
    <row r="251" spans="1:1" x14ac:dyDescent="0.3">
      <c r="A251" s="46"/>
    </row>
    <row r="252" spans="1:1" x14ac:dyDescent="0.3">
      <c r="A252" s="46"/>
    </row>
    <row r="253" spans="1:1" x14ac:dyDescent="0.3">
      <c r="A253" s="46"/>
    </row>
    <row r="254" spans="1:1" x14ac:dyDescent="0.3">
      <c r="A254" s="46"/>
    </row>
    <row r="255" spans="1:1" x14ac:dyDescent="0.3">
      <c r="A255" s="46"/>
    </row>
    <row r="256" spans="1:1" x14ac:dyDescent="0.3">
      <c r="A256" s="46"/>
    </row>
    <row r="257" spans="1:1" x14ac:dyDescent="0.3">
      <c r="A257" s="46"/>
    </row>
    <row r="258" spans="1:1" x14ac:dyDescent="0.3">
      <c r="A258" s="46"/>
    </row>
    <row r="259" spans="1:1" x14ac:dyDescent="0.3">
      <c r="A259" s="46"/>
    </row>
    <row r="260" spans="1:1" x14ac:dyDescent="0.3">
      <c r="A260" s="46"/>
    </row>
    <row r="261" spans="1:1" x14ac:dyDescent="0.3">
      <c r="A261" s="46"/>
    </row>
    <row r="262" spans="1:1" x14ac:dyDescent="0.3">
      <c r="A262" s="46"/>
    </row>
    <row r="263" spans="1:1" x14ac:dyDescent="0.3">
      <c r="A263" s="46"/>
    </row>
    <row r="264" spans="1:1" x14ac:dyDescent="0.3">
      <c r="A264" s="46"/>
    </row>
    <row r="265" spans="1:1" x14ac:dyDescent="0.3">
      <c r="A265" s="46"/>
    </row>
    <row r="266" spans="1:1" x14ac:dyDescent="0.3">
      <c r="A266" s="46"/>
    </row>
    <row r="267" spans="1:1" x14ac:dyDescent="0.3">
      <c r="A267" s="46"/>
    </row>
    <row r="268" spans="1:1" x14ac:dyDescent="0.3">
      <c r="A268" s="46"/>
    </row>
    <row r="269" spans="1:1" x14ac:dyDescent="0.3">
      <c r="A269" s="46"/>
    </row>
    <row r="270" spans="1:1" x14ac:dyDescent="0.3">
      <c r="A270" s="46"/>
    </row>
    <row r="271" spans="1:1" x14ac:dyDescent="0.3">
      <c r="A271" s="46"/>
    </row>
    <row r="272" spans="1:1" x14ac:dyDescent="0.3">
      <c r="A272" s="46"/>
    </row>
    <row r="273" spans="1:1" x14ac:dyDescent="0.3">
      <c r="A273" s="46"/>
    </row>
    <row r="274" spans="1:1" x14ac:dyDescent="0.3">
      <c r="A274" s="46"/>
    </row>
    <row r="275" spans="1:1" x14ac:dyDescent="0.3">
      <c r="A275" s="46"/>
    </row>
    <row r="276" spans="1:1" x14ac:dyDescent="0.3">
      <c r="A276" s="46"/>
    </row>
    <row r="277" spans="1:1" x14ac:dyDescent="0.3">
      <c r="A277" s="46"/>
    </row>
    <row r="278" spans="1:1" x14ac:dyDescent="0.3">
      <c r="A278" s="46"/>
    </row>
    <row r="279" spans="1:1" x14ac:dyDescent="0.3">
      <c r="A279" s="46"/>
    </row>
    <row r="280" spans="1:1" x14ac:dyDescent="0.3">
      <c r="A280" s="46"/>
    </row>
    <row r="281" spans="1:1" x14ac:dyDescent="0.3">
      <c r="A281" s="46"/>
    </row>
    <row r="282" spans="1:1" x14ac:dyDescent="0.3">
      <c r="A282" s="46"/>
    </row>
    <row r="283" spans="1:1" x14ac:dyDescent="0.3">
      <c r="A283" s="46"/>
    </row>
    <row r="284" spans="1:1" x14ac:dyDescent="0.3">
      <c r="A284" s="46"/>
    </row>
    <row r="285" spans="1:1" x14ac:dyDescent="0.3">
      <c r="A285" s="46"/>
    </row>
    <row r="286" spans="1:1" x14ac:dyDescent="0.3">
      <c r="A286" s="46"/>
    </row>
    <row r="287" spans="1:1" x14ac:dyDescent="0.3">
      <c r="A287" s="46"/>
    </row>
    <row r="288" spans="1:1" x14ac:dyDescent="0.3">
      <c r="A288" s="46"/>
    </row>
    <row r="289" spans="1:1" x14ac:dyDescent="0.3">
      <c r="A289" s="46"/>
    </row>
    <row r="290" spans="1:1" x14ac:dyDescent="0.3">
      <c r="A290" s="46"/>
    </row>
    <row r="291" spans="1:1" x14ac:dyDescent="0.3">
      <c r="A291" s="46"/>
    </row>
    <row r="292" spans="1:1" x14ac:dyDescent="0.3">
      <c r="A292" s="46"/>
    </row>
    <row r="293" spans="1:1" x14ac:dyDescent="0.3">
      <c r="A293" s="46"/>
    </row>
    <row r="294" spans="1:1" x14ac:dyDescent="0.3">
      <c r="A294" s="46"/>
    </row>
    <row r="295" spans="1:1" x14ac:dyDescent="0.3">
      <c r="A295" s="46"/>
    </row>
    <row r="296" spans="1:1" x14ac:dyDescent="0.3">
      <c r="A296" s="46"/>
    </row>
    <row r="297" spans="1:1" x14ac:dyDescent="0.3">
      <c r="A297" s="46"/>
    </row>
    <row r="298" spans="1:1" x14ac:dyDescent="0.3">
      <c r="A298" s="46"/>
    </row>
    <row r="299" spans="1:1" x14ac:dyDescent="0.3">
      <c r="A299" s="46"/>
    </row>
    <row r="300" spans="1:1" x14ac:dyDescent="0.3">
      <c r="A300" s="46"/>
    </row>
    <row r="301" spans="1:1" x14ac:dyDescent="0.3">
      <c r="A301" s="46"/>
    </row>
    <row r="302" spans="1:1" x14ac:dyDescent="0.3">
      <c r="A302" s="46"/>
    </row>
    <row r="303" spans="1:1" x14ac:dyDescent="0.3">
      <c r="A303" s="46"/>
    </row>
    <row r="304" spans="1:1" x14ac:dyDescent="0.3">
      <c r="A304" s="46"/>
    </row>
    <row r="305" spans="1:1" x14ac:dyDescent="0.3">
      <c r="A305" s="46"/>
    </row>
    <row r="306" spans="1:1" x14ac:dyDescent="0.3">
      <c r="A306" s="46"/>
    </row>
    <row r="307" spans="1:1" x14ac:dyDescent="0.3">
      <c r="A307" s="46"/>
    </row>
    <row r="308" spans="1:1" x14ac:dyDescent="0.3">
      <c r="A308" s="46"/>
    </row>
    <row r="309" spans="1:1" x14ac:dyDescent="0.3">
      <c r="A309" s="46"/>
    </row>
    <row r="310" spans="1:1" x14ac:dyDescent="0.3">
      <c r="A310" s="46"/>
    </row>
    <row r="311" spans="1:1" x14ac:dyDescent="0.3">
      <c r="A311" s="46"/>
    </row>
    <row r="312" spans="1:1" x14ac:dyDescent="0.3">
      <c r="A312" s="46"/>
    </row>
    <row r="313" spans="1:1" x14ac:dyDescent="0.3">
      <c r="A313" s="46"/>
    </row>
    <row r="314" spans="1:1" x14ac:dyDescent="0.3">
      <c r="A314" s="46"/>
    </row>
    <row r="315" spans="1:1" x14ac:dyDescent="0.3">
      <c r="A315" s="46"/>
    </row>
    <row r="316" spans="1:1" x14ac:dyDescent="0.3">
      <c r="A316" s="46"/>
    </row>
    <row r="317" spans="1:1" x14ac:dyDescent="0.3">
      <c r="A317" s="46"/>
    </row>
    <row r="318" spans="1:1" x14ac:dyDescent="0.3">
      <c r="A318" s="46"/>
    </row>
    <row r="319" spans="1:1" x14ac:dyDescent="0.3">
      <c r="A319" s="46"/>
    </row>
    <row r="320" spans="1:1" x14ac:dyDescent="0.3">
      <c r="A320" s="46"/>
    </row>
    <row r="321" spans="1:1" x14ac:dyDescent="0.3">
      <c r="A321" s="46"/>
    </row>
    <row r="322" spans="1:1" x14ac:dyDescent="0.3">
      <c r="A322" s="46"/>
    </row>
    <row r="323" spans="1:1" x14ac:dyDescent="0.3">
      <c r="A323" s="46"/>
    </row>
    <row r="324" spans="1:1" x14ac:dyDescent="0.3">
      <c r="A324" s="46"/>
    </row>
    <row r="325" spans="1:1" x14ac:dyDescent="0.3">
      <c r="A325" s="46"/>
    </row>
    <row r="326" spans="1:1" x14ac:dyDescent="0.3">
      <c r="A326" s="46"/>
    </row>
    <row r="327" spans="1:1" x14ac:dyDescent="0.3">
      <c r="A327" s="46"/>
    </row>
    <row r="328" spans="1:1" x14ac:dyDescent="0.3">
      <c r="A328" s="46"/>
    </row>
    <row r="329" spans="1:1" x14ac:dyDescent="0.3">
      <c r="A329" s="46"/>
    </row>
    <row r="330" spans="1:1" x14ac:dyDescent="0.3">
      <c r="A330" s="46"/>
    </row>
    <row r="331" spans="1:1" x14ac:dyDescent="0.3">
      <c r="A331" s="46"/>
    </row>
    <row r="332" spans="1:1" x14ac:dyDescent="0.3">
      <c r="A332" s="46"/>
    </row>
    <row r="333" spans="1:1" x14ac:dyDescent="0.3">
      <c r="A333" s="46"/>
    </row>
    <row r="334" spans="1:1" x14ac:dyDescent="0.3">
      <c r="A334" s="46"/>
    </row>
    <row r="335" spans="1:1" x14ac:dyDescent="0.3">
      <c r="A335" s="46"/>
    </row>
    <row r="336" spans="1:1" x14ac:dyDescent="0.3">
      <c r="A336" s="46"/>
    </row>
    <row r="337" spans="1:1" x14ac:dyDescent="0.3">
      <c r="A337" s="46"/>
    </row>
    <row r="338" spans="1:1" x14ac:dyDescent="0.3">
      <c r="A338" s="46"/>
    </row>
    <row r="339" spans="1:1" x14ac:dyDescent="0.3">
      <c r="A339" s="46"/>
    </row>
    <row r="340" spans="1:1" x14ac:dyDescent="0.3">
      <c r="A340" s="46"/>
    </row>
    <row r="341" spans="1:1" x14ac:dyDescent="0.3">
      <c r="A341" s="46"/>
    </row>
    <row r="342" spans="1:1" x14ac:dyDescent="0.3">
      <c r="A342" s="46"/>
    </row>
    <row r="343" spans="1:1" x14ac:dyDescent="0.3">
      <c r="A343" s="46"/>
    </row>
    <row r="344" spans="1:1" x14ac:dyDescent="0.3">
      <c r="A344" s="46"/>
    </row>
    <row r="345" spans="1:1" x14ac:dyDescent="0.3">
      <c r="A345" s="46"/>
    </row>
    <row r="346" spans="1:1" x14ac:dyDescent="0.3">
      <c r="A346" s="46"/>
    </row>
    <row r="347" spans="1:1" x14ac:dyDescent="0.3">
      <c r="A347" s="46"/>
    </row>
    <row r="348" spans="1:1" x14ac:dyDescent="0.3">
      <c r="A348" s="46"/>
    </row>
    <row r="349" spans="1:1" x14ac:dyDescent="0.3">
      <c r="A349" s="46"/>
    </row>
    <row r="350" spans="1:1" x14ac:dyDescent="0.3">
      <c r="A350" s="46"/>
    </row>
    <row r="351" spans="1:1" x14ac:dyDescent="0.3">
      <c r="A351" s="46"/>
    </row>
    <row r="352" spans="1:1" x14ac:dyDescent="0.3">
      <c r="A352" s="46"/>
    </row>
    <row r="353" spans="1:1" x14ac:dyDescent="0.3">
      <c r="A353" s="46"/>
    </row>
    <row r="354" spans="1:1" x14ac:dyDescent="0.3">
      <c r="A354" s="46"/>
    </row>
    <row r="355" spans="1:1" x14ac:dyDescent="0.3">
      <c r="A355" s="46"/>
    </row>
    <row r="356" spans="1:1" x14ac:dyDescent="0.3">
      <c r="A356" s="46"/>
    </row>
    <row r="357" spans="1:1" x14ac:dyDescent="0.3">
      <c r="A357" s="46"/>
    </row>
    <row r="358" spans="1:1" x14ac:dyDescent="0.3">
      <c r="A358" s="46"/>
    </row>
    <row r="359" spans="1:1" x14ac:dyDescent="0.3">
      <c r="A359" s="46"/>
    </row>
    <row r="360" spans="1:1" x14ac:dyDescent="0.3">
      <c r="A360" s="46"/>
    </row>
    <row r="361" spans="1:1" x14ac:dyDescent="0.3">
      <c r="A361" s="46"/>
    </row>
    <row r="362" spans="1:1" x14ac:dyDescent="0.3">
      <c r="A362" s="46"/>
    </row>
    <row r="363" spans="1:1" x14ac:dyDescent="0.3">
      <c r="A363" s="46"/>
    </row>
    <row r="364" spans="1:1" x14ac:dyDescent="0.3">
      <c r="A364" s="46"/>
    </row>
    <row r="365" spans="1:1" x14ac:dyDescent="0.3">
      <c r="A365" s="46"/>
    </row>
    <row r="366" spans="1:1" x14ac:dyDescent="0.3">
      <c r="A366" s="46"/>
    </row>
    <row r="367" spans="1:1" x14ac:dyDescent="0.3">
      <c r="A367" s="46"/>
    </row>
    <row r="368" spans="1:1" x14ac:dyDescent="0.3">
      <c r="A368" s="46"/>
    </row>
    <row r="369" spans="1:1" x14ac:dyDescent="0.3">
      <c r="A369" s="46"/>
    </row>
    <row r="370" spans="1:1" x14ac:dyDescent="0.3">
      <c r="A370" s="46"/>
    </row>
    <row r="371" spans="1:1" x14ac:dyDescent="0.3">
      <c r="A371" s="46"/>
    </row>
    <row r="372" spans="1:1" x14ac:dyDescent="0.3">
      <c r="A372" s="46"/>
    </row>
    <row r="373" spans="1:1" x14ac:dyDescent="0.3">
      <c r="A373" s="46"/>
    </row>
    <row r="374" spans="1:1" x14ac:dyDescent="0.3">
      <c r="A374" s="46"/>
    </row>
    <row r="375" spans="1:1" x14ac:dyDescent="0.3">
      <c r="A375" s="46"/>
    </row>
    <row r="376" spans="1:1" x14ac:dyDescent="0.3">
      <c r="A376" s="46"/>
    </row>
    <row r="377" spans="1:1" x14ac:dyDescent="0.3">
      <c r="A377" s="46"/>
    </row>
    <row r="378" spans="1:1" x14ac:dyDescent="0.3">
      <c r="A378" s="46"/>
    </row>
    <row r="379" spans="1:1" x14ac:dyDescent="0.3">
      <c r="A379" s="46"/>
    </row>
    <row r="380" spans="1:1" x14ac:dyDescent="0.3">
      <c r="A380" s="46"/>
    </row>
    <row r="381" spans="1:1" x14ac:dyDescent="0.3">
      <c r="A381" s="46"/>
    </row>
    <row r="382" spans="1:1" x14ac:dyDescent="0.3">
      <c r="A382" s="46"/>
    </row>
    <row r="383" spans="1:1" x14ac:dyDescent="0.3">
      <c r="A383" s="46"/>
    </row>
    <row r="384" spans="1:1" x14ac:dyDescent="0.3">
      <c r="A384" s="46"/>
    </row>
    <row r="385" spans="1:1" x14ac:dyDescent="0.3">
      <c r="A385" s="46"/>
    </row>
    <row r="386" spans="1:1" x14ac:dyDescent="0.3">
      <c r="A386" s="46"/>
    </row>
    <row r="387" spans="1:1" x14ac:dyDescent="0.3">
      <c r="A387" s="46"/>
    </row>
    <row r="388" spans="1:1" x14ac:dyDescent="0.3">
      <c r="A388" s="46"/>
    </row>
    <row r="389" spans="1:1" x14ac:dyDescent="0.3">
      <c r="A389" s="46"/>
    </row>
    <row r="390" spans="1:1" x14ac:dyDescent="0.3">
      <c r="A390" s="46"/>
    </row>
    <row r="391" spans="1:1" x14ac:dyDescent="0.3">
      <c r="A391" s="46"/>
    </row>
    <row r="392" spans="1:1" x14ac:dyDescent="0.3">
      <c r="A392" s="46"/>
    </row>
    <row r="393" spans="1:1" x14ac:dyDescent="0.3">
      <c r="A393" s="46"/>
    </row>
    <row r="394" spans="1:1" x14ac:dyDescent="0.3">
      <c r="A394" s="46"/>
    </row>
    <row r="395" spans="1:1" x14ac:dyDescent="0.3">
      <c r="A395" s="46"/>
    </row>
    <row r="396" spans="1:1" x14ac:dyDescent="0.3">
      <c r="A396" s="46"/>
    </row>
    <row r="397" spans="1:1" x14ac:dyDescent="0.3">
      <c r="A397" s="46"/>
    </row>
    <row r="398" spans="1:1" x14ac:dyDescent="0.3">
      <c r="A398" s="46"/>
    </row>
    <row r="399" spans="1:1" x14ac:dyDescent="0.3">
      <c r="A399" s="46"/>
    </row>
    <row r="400" spans="1:1" x14ac:dyDescent="0.3">
      <c r="A400" s="46"/>
    </row>
    <row r="401" spans="1:1" x14ac:dyDescent="0.3">
      <c r="A401" s="46"/>
    </row>
    <row r="402" spans="1:1" x14ac:dyDescent="0.3">
      <c r="A402" s="46"/>
    </row>
    <row r="403" spans="1:1" x14ac:dyDescent="0.3">
      <c r="A403" s="46"/>
    </row>
    <row r="404" spans="1:1" x14ac:dyDescent="0.3">
      <c r="A404" s="46"/>
    </row>
    <row r="405" spans="1:1" x14ac:dyDescent="0.3">
      <c r="A405" s="46"/>
    </row>
    <row r="406" spans="1:1" x14ac:dyDescent="0.3">
      <c r="A406" s="46"/>
    </row>
    <row r="407" spans="1:1" x14ac:dyDescent="0.3">
      <c r="A407" s="46"/>
    </row>
    <row r="408" spans="1:1" x14ac:dyDescent="0.3">
      <c r="A408" s="46"/>
    </row>
    <row r="409" spans="1:1" x14ac:dyDescent="0.3">
      <c r="A409" s="46"/>
    </row>
    <row r="410" spans="1:1" x14ac:dyDescent="0.3">
      <c r="A410" s="46"/>
    </row>
    <row r="411" spans="1:1" x14ac:dyDescent="0.3">
      <c r="A411" s="46"/>
    </row>
    <row r="412" spans="1:1" x14ac:dyDescent="0.3">
      <c r="A412" s="46"/>
    </row>
    <row r="413" spans="1:1" x14ac:dyDescent="0.3">
      <c r="A413" s="46"/>
    </row>
    <row r="414" spans="1:1" x14ac:dyDescent="0.3">
      <c r="A414" s="46"/>
    </row>
    <row r="415" spans="1:1" x14ac:dyDescent="0.3">
      <c r="A415" s="46"/>
    </row>
    <row r="416" spans="1:1" x14ac:dyDescent="0.3">
      <c r="A416" s="46"/>
    </row>
    <row r="417" spans="1:1" x14ac:dyDescent="0.3">
      <c r="A417" s="46"/>
    </row>
    <row r="418" spans="1:1" x14ac:dyDescent="0.3">
      <c r="A418" s="46"/>
    </row>
    <row r="419" spans="1:1" x14ac:dyDescent="0.3">
      <c r="A419" s="46"/>
    </row>
    <row r="420" spans="1:1" x14ac:dyDescent="0.3">
      <c r="A420" s="46"/>
    </row>
    <row r="421" spans="1:1" x14ac:dyDescent="0.3">
      <c r="A421" s="46"/>
    </row>
    <row r="422" spans="1:1" x14ac:dyDescent="0.3">
      <c r="A422" s="46"/>
    </row>
    <row r="423" spans="1:1" x14ac:dyDescent="0.3">
      <c r="A423" s="46"/>
    </row>
    <row r="424" spans="1:1" x14ac:dyDescent="0.3">
      <c r="A424" s="46"/>
    </row>
    <row r="425" spans="1:1" x14ac:dyDescent="0.3">
      <c r="A425" s="46"/>
    </row>
    <row r="426" spans="1:1" x14ac:dyDescent="0.3">
      <c r="A426" s="46"/>
    </row>
    <row r="427" spans="1:1" x14ac:dyDescent="0.3">
      <c r="A427" s="46"/>
    </row>
    <row r="428" spans="1:1" x14ac:dyDescent="0.3">
      <c r="A428" s="46"/>
    </row>
    <row r="429" spans="1:1" x14ac:dyDescent="0.3">
      <c r="A429" s="46"/>
    </row>
    <row r="430" spans="1:1" x14ac:dyDescent="0.3">
      <c r="A430" s="46"/>
    </row>
    <row r="431" spans="1:1" x14ac:dyDescent="0.3">
      <c r="A431" s="46"/>
    </row>
    <row r="432" spans="1:1" x14ac:dyDescent="0.3">
      <c r="A432" s="46"/>
    </row>
    <row r="433" spans="1:1" x14ac:dyDescent="0.3">
      <c r="A433" s="46"/>
    </row>
    <row r="434" spans="1:1" x14ac:dyDescent="0.3">
      <c r="A434" s="46"/>
    </row>
    <row r="435" spans="1:1" x14ac:dyDescent="0.3">
      <c r="A435" s="46"/>
    </row>
    <row r="436" spans="1:1" x14ac:dyDescent="0.3">
      <c r="A436" s="46"/>
    </row>
    <row r="437" spans="1:1" x14ac:dyDescent="0.3">
      <c r="A437" s="46"/>
    </row>
    <row r="438" spans="1:1" x14ac:dyDescent="0.3">
      <c r="A438" s="46"/>
    </row>
    <row r="439" spans="1:1" x14ac:dyDescent="0.3">
      <c r="A439" s="46"/>
    </row>
    <row r="440" spans="1:1" x14ac:dyDescent="0.3">
      <c r="A440" s="46"/>
    </row>
    <row r="441" spans="1:1" x14ac:dyDescent="0.3">
      <c r="A441" s="46"/>
    </row>
    <row r="442" spans="1:1" x14ac:dyDescent="0.3">
      <c r="A442" s="46"/>
    </row>
    <row r="443" spans="1:1" x14ac:dyDescent="0.3">
      <c r="A443" s="46"/>
    </row>
    <row r="444" spans="1:1" x14ac:dyDescent="0.3">
      <c r="A444" s="46"/>
    </row>
    <row r="445" spans="1:1" x14ac:dyDescent="0.3">
      <c r="A445" s="46"/>
    </row>
    <row r="446" spans="1:1" x14ac:dyDescent="0.3">
      <c r="A446" s="46"/>
    </row>
    <row r="447" spans="1:1" x14ac:dyDescent="0.3">
      <c r="A447" s="46"/>
    </row>
    <row r="448" spans="1:1" x14ac:dyDescent="0.3">
      <c r="A448" s="46"/>
    </row>
    <row r="449" spans="1:1" x14ac:dyDescent="0.3">
      <c r="A449" s="46"/>
    </row>
    <row r="450" spans="1:1" x14ac:dyDescent="0.3">
      <c r="A450" s="46"/>
    </row>
    <row r="451" spans="1:1" x14ac:dyDescent="0.3">
      <c r="A451" s="46"/>
    </row>
    <row r="452" spans="1:1" x14ac:dyDescent="0.3">
      <c r="A452" s="46"/>
    </row>
    <row r="453" spans="1:1" x14ac:dyDescent="0.3">
      <c r="A453" s="46"/>
    </row>
    <row r="454" spans="1:1" x14ac:dyDescent="0.3">
      <c r="A454" s="46"/>
    </row>
    <row r="455" spans="1:1" x14ac:dyDescent="0.3">
      <c r="A455" s="46"/>
    </row>
    <row r="456" spans="1:1" x14ac:dyDescent="0.3">
      <c r="A456" s="46"/>
    </row>
    <row r="457" spans="1:1" x14ac:dyDescent="0.3">
      <c r="A457" s="46"/>
    </row>
    <row r="458" spans="1:1" x14ac:dyDescent="0.3">
      <c r="A458" s="46"/>
    </row>
    <row r="459" spans="1:1" x14ac:dyDescent="0.3">
      <c r="A459" s="46"/>
    </row>
    <row r="460" spans="1:1" x14ac:dyDescent="0.3">
      <c r="A460" s="46"/>
    </row>
    <row r="461" spans="1:1" x14ac:dyDescent="0.3">
      <c r="A461" s="46"/>
    </row>
    <row r="462" spans="1:1" x14ac:dyDescent="0.3">
      <c r="A462" s="46"/>
    </row>
    <row r="463" spans="1:1" x14ac:dyDescent="0.3">
      <c r="A463" s="46"/>
    </row>
    <row r="464" spans="1:1" x14ac:dyDescent="0.3">
      <c r="A464" s="46"/>
    </row>
    <row r="465" spans="1:1" x14ac:dyDescent="0.3">
      <c r="A465" s="46"/>
    </row>
    <row r="466" spans="1:1" x14ac:dyDescent="0.3">
      <c r="A466" s="46"/>
    </row>
    <row r="467" spans="1:1" x14ac:dyDescent="0.3">
      <c r="A467" s="46"/>
    </row>
    <row r="468" spans="1:1" x14ac:dyDescent="0.3">
      <c r="A468" s="46"/>
    </row>
    <row r="469" spans="1:1" x14ac:dyDescent="0.3">
      <c r="A469" s="46"/>
    </row>
    <row r="470" spans="1:1" x14ac:dyDescent="0.3">
      <c r="A470" s="46"/>
    </row>
    <row r="471" spans="1:1" x14ac:dyDescent="0.3">
      <c r="A471" s="46"/>
    </row>
    <row r="472" spans="1:1" x14ac:dyDescent="0.3">
      <c r="A472" s="46"/>
    </row>
    <row r="473" spans="1:1" x14ac:dyDescent="0.3">
      <c r="A473" s="46"/>
    </row>
    <row r="474" spans="1:1" x14ac:dyDescent="0.3">
      <c r="A474" s="46"/>
    </row>
    <row r="475" spans="1:1" x14ac:dyDescent="0.3">
      <c r="A475" s="46"/>
    </row>
    <row r="476" spans="1:1" x14ac:dyDescent="0.3">
      <c r="A476" s="46"/>
    </row>
    <row r="477" spans="1:1" x14ac:dyDescent="0.3">
      <c r="A477" s="46"/>
    </row>
    <row r="478" spans="1:1" x14ac:dyDescent="0.3">
      <c r="A478" s="46"/>
    </row>
    <row r="479" spans="1:1" x14ac:dyDescent="0.3">
      <c r="A479" s="46"/>
    </row>
    <row r="480" spans="1:1" x14ac:dyDescent="0.3">
      <c r="A480" s="46"/>
    </row>
    <row r="481" spans="1:1" x14ac:dyDescent="0.3">
      <c r="A481" s="46"/>
    </row>
    <row r="482" spans="1:1" x14ac:dyDescent="0.3">
      <c r="A482" s="46"/>
    </row>
    <row r="483" spans="1:1" x14ac:dyDescent="0.3">
      <c r="A483" s="46"/>
    </row>
    <row r="484" spans="1:1" x14ac:dyDescent="0.3">
      <c r="A484" s="46"/>
    </row>
    <row r="485" spans="1:1" x14ac:dyDescent="0.3">
      <c r="A485" s="46"/>
    </row>
    <row r="486" spans="1:1" x14ac:dyDescent="0.3">
      <c r="A486" s="46"/>
    </row>
    <row r="487" spans="1:1" x14ac:dyDescent="0.3">
      <c r="A487" s="46"/>
    </row>
    <row r="488" spans="1:1" x14ac:dyDescent="0.3">
      <c r="A488" s="46"/>
    </row>
    <row r="489" spans="1:1" x14ac:dyDescent="0.3">
      <c r="A489" s="46"/>
    </row>
    <row r="490" spans="1:1" x14ac:dyDescent="0.3">
      <c r="A490" s="46"/>
    </row>
    <row r="491" spans="1:1" x14ac:dyDescent="0.3">
      <c r="A491" s="46"/>
    </row>
    <row r="492" spans="1:1" x14ac:dyDescent="0.3">
      <c r="A492" s="46"/>
    </row>
    <row r="493" spans="1:1" x14ac:dyDescent="0.3">
      <c r="A493" s="46"/>
    </row>
    <row r="494" spans="1:1" x14ac:dyDescent="0.3">
      <c r="A494" s="46"/>
    </row>
    <row r="495" spans="1:1" x14ac:dyDescent="0.3">
      <c r="A495" s="46"/>
    </row>
    <row r="496" spans="1:1" x14ac:dyDescent="0.3">
      <c r="A496" s="46"/>
    </row>
    <row r="497" spans="1:1" x14ac:dyDescent="0.3">
      <c r="A497" s="46"/>
    </row>
    <row r="498" spans="1:1" x14ac:dyDescent="0.3">
      <c r="A498" s="46"/>
    </row>
    <row r="499" spans="1:1" x14ac:dyDescent="0.3">
      <c r="A499" s="46"/>
    </row>
    <row r="500" spans="1:1" x14ac:dyDescent="0.3">
      <c r="A500" s="46"/>
    </row>
    <row r="501" spans="1:1" x14ac:dyDescent="0.3">
      <c r="A501" s="46"/>
    </row>
    <row r="502" spans="1:1" x14ac:dyDescent="0.3">
      <c r="A502" s="46"/>
    </row>
    <row r="503" spans="1:1" x14ac:dyDescent="0.3">
      <c r="A503" s="46"/>
    </row>
    <row r="504" spans="1:1" x14ac:dyDescent="0.3">
      <c r="A504" s="46"/>
    </row>
    <row r="505" spans="1:1" x14ac:dyDescent="0.3">
      <c r="A505" s="46"/>
    </row>
    <row r="506" spans="1:1" x14ac:dyDescent="0.3">
      <c r="A506" s="46"/>
    </row>
    <row r="507" spans="1:1" x14ac:dyDescent="0.3">
      <c r="A507" s="46"/>
    </row>
    <row r="508" spans="1:1" x14ac:dyDescent="0.3">
      <c r="A508" s="46"/>
    </row>
    <row r="509" spans="1:1" x14ac:dyDescent="0.3">
      <c r="A509" s="46"/>
    </row>
    <row r="510" spans="1:1" x14ac:dyDescent="0.3">
      <c r="A510" s="46"/>
    </row>
    <row r="511" spans="1:1" x14ac:dyDescent="0.3">
      <c r="A511" s="46"/>
    </row>
    <row r="512" spans="1:1" x14ac:dyDescent="0.3">
      <c r="A512" s="46"/>
    </row>
    <row r="513" spans="1:1" x14ac:dyDescent="0.3">
      <c r="A513" s="46"/>
    </row>
    <row r="514" spans="1:1" x14ac:dyDescent="0.3">
      <c r="A514" s="46"/>
    </row>
    <row r="515" spans="1:1" x14ac:dyDescent="0.3">
      <c r="A515" s="46"/>
    </row>
    <row r="516" spans="1:1" x14ac:dyDescent="0.3">
      <c r="A516" s="46"/>
    </row>
    <row r="517" spans="1:1" x14ac:dyDescent="0.3">
      <c r="A517" s="46"/>
    </row>
    <row r="518" spans="1:1" x14ac:dyDescent="0.3">
      <c r="A518" s="46"/>
    </row>
    <row r="519" spans="1:1" x14ac:dyDescent="0.3">
      <c r="A519" s="46"/>
    </row>
    <row r="520" spans="1:1" x14ac:dyDescent="0.3">
      <c r="A520" s="4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E966"/>
  <sheetViews>
    <sheetView workbookViewId="0">
      <selection activeCell="I1" sqref="I1:K1048576"/>
    </sheetView>
  </sheetViews>
  <sheetFormatPr defaultRowHeight="14.4" x14ac:dyDescent="0.3"/>
  <cols>
    <col min="1" max="1" width="19.21875" bestFit="1" customWidth="1"/>
    <col min="2" max="2" width="14.21875" bestFit="1" customWidth="1"/>
    <col min="3" max="3" width="27.77734375" bestFit="1" customWidth="1"/>
    <col min="4" max="4" width="18.5546875" bestFit="1" customWidth="1"/>
    <col min="5" max="5" width="50.77734375" bestFit="1" customWidth="1"/>
    <col min="6" max="6" width="34.21875" bestFit="1" customWidth="1"/>
    <col min="8" max="9" width="34.21875" style="44" bestFit="1" customWidth="1"/>
    <col min="10" max="10" width="12.21875" style="44" customWidth="1"/>
    <col min="11" max="11" width="41.77734375" style="44" bestFit="1" customWidth="1"/>
    <col min="12" max="12" width="8" style="44" bestFit="1" customWidth="1"/>
    <col min="13" max="13" width="9.21875" style="44"/>
    <col min="14" max="15" width="18.77734375" style="44" bestFit="1" customWidth="1"/>
    <col min="16" max="16" width="23.77734375" style="44" bestFit="1" customWidth="1"/>
    <col min="17" max="17" width="8.21875" style="44" bestFit="1" customWidth="1"/>
    <col min="18" max="18" width="8" style="44" bestFit="1" customWidth="1"/>
    <col min="19" max="20" width="9.21875" style="44"/>
    <col min="21" max="23" width="31.77734375" style="44" bestFit="1" customWidth="1"/>
    <col min="24" max="24" width="8.21875" style="44" bestFit="1" customWidth="1"/>
    <col min="25" max="25" width="8" style="44" bestFit="1" customWidth="1"/>
    <col min="26" max="26" width="9.21875" style="44"/>
    <col min="27" max="28" width="50.5546875" style="44" bestFit="1" customWidth="1"/>
    <col min="29" max="29" width="7.21875" style="44" bestFit="1" customWidth="1"/>
    <col min="30" max="30" width="8.21875" style="44" bestFit="1" customWidth="1"/>
    <col min="31" max="31" width="8" style="44" bestFit="1" customWidth="1"/>
  </cols>
  <sheetData>
    <row r="2" spans="1:31" s="44" customFormat="1" ht="13.2" x14ac:dyDescent="0.25">
      <c r="I2" s="48" t="s">
        <v>130</v>
      </c>
      <c r="J2" s="49" t="s">
        <v>131</v>
      </c>
      <c r="K2" s="50" t="s">
        <v>132</v>
      </c>
      <c r="L2" s="51" t="s">
        <v>133</v>
      </c>
      <c r="O2" s="48" t="s">
        <v>130</v>
      </c>
      <c r="P2" s="49" t="s">
        <v>131</v>
      </c>
      <c r="Q2" s="50" t="s">
        <v>132</v>
      </c>
      <c r="R2" s="51" t="s">
        <v>133</v>
      </c>
      <c r="V2" s="48" t="s">
        <v>130</v>
      </c>
      <c r="W2" s="49" t="s">
        <v>131</v>
      </c>
      <c r="X2" s="50" t="s">
        <v>132</v>
      </c>
      <c r="Y2" s="51" t="s">
        <v>133</v>
      </c>
      <c r="AB2" s="48" t="s">
        <v>130</v>
      </c>
      <c r="AC2" s="49" t="s">
        <v>131</v>
      </c>
      <c r="AD2" s="50" t="s">
        <v>132</v>
      </c>
      <c r="AE2" s="51" t="s">
        <v>133</v>
      </c>
    </row>
    <row r="3" spans="1:31" ht="27" x14ac:dyDescent="0.3">
      <c r="A3" s="44" t="s">
        <v>97</v>
      </c>
      <c r="B3" s="44" t="s">
        <v>97</v>
      </c>
      <c r="C3" s="44" t="s">
        <v>96</v>
      </c>
      <c r="D3" s="44" t="s">
        <v>96</v>
      </c>
      <c r="E3" s="44" t="s">
        <v>95</v>
      </c>
      <c r="F3" s="44" t="s">
        <v>95</v>
      </c>
      <c r="H3" s="44" t="str">
        <f t="shared" ref="H3:H66" ca="1" si="0">IF(I3="","",OFFSET($I3,0,LangOffset,1,1))</f>
        <v>Seleccionar el país</v>
      </c>
      <c r="I3" s="44" t="s">
        <v>95</v>
      </c>
      <c r="J3" s="100" t="s">
        <v>1292</v>
      </c>
      <c r="K3" s="44" t="s">
        <v>1293</v>
      </c>
      <c r="N3" s="44" t="str">
        <f ca="1">OFFSET($O3,0,LangOffset,1,1)</f>
        <v>Seleccionar ciclo fiscal</v>
      </c>
      <c r="O3" s="44" t="s">
        <v>96</v>
      </c>
      <c r="P3" s="44" t="s">
        <v>1302</v>
      </c>
      <c r="Q3" s="44" t="s">
        <v>1346</v>
      </c>
      <c r="U3" s="44" t="str">
        <f ca="1">OFFSET($V3,0,LangOffset,1,1)</f>
        <v>Seleccionar enfermedad</v>
      </c>
      <c r="V3" s="44" t="s">
        <v>935</v>
      </c>
      <c r="W3" s="44" t="s">
        <v>1294</v>
      </c>
      <c r="X3" s="44" t="s">
        <v>1339</v>
      </c>
      <c r="AA3" s="44" t="str">
        <f t="shared" ref="AA3:AA50" ca="1" si="1">OFFSET($AB3,0,LangOffset,1,1)</f>
        <v>Seleccionar fuente externa</v>
      </c>
      <c r="AB3" s="44" t="s">
        <v>116</v>
      </c>
      <c r="AC3" s="44" t="s">
        <v>1312</v>
      </c>
      <c r="AD3" s="44" t="s">
        <v>1352</v>
      </c>
    </row>
    <row r="4" spans="1:31" x14ac:dyDescent="0.3">
      <c r="A4" s="44" t="s">
        <v>971</v>
      </c>
      <c r="B4" s="44" t="s">
        <v>97</v>
      </c>
      <c r="C4" s="44" t="s">
        <v>919</v>
      </c>
      <c r="D4" s="44" t="s">
        <v>919</v>
      </c>
      <c r="E4" s="44" t="s">
        <v>619</v>
      </c>
      <c r="F4" s="44" t="s">
        <v>619</v>
      </c>
      <c r="H4" s="44" t="str">
        <f t="shared" ca="1" si="0"/>
        <v>Afganistán</v>
      </c>
      <c r="I4" s="44" t="s">
        <v>619</v>
      </c>
      <c r="J4" s="44" t="s">
        <v>619</v>
      </c>
      <c r="K4" s="44" t="s">
        <v>380</v>
      </c>
      <c r="N4" s="44" t="str">
        <f ca="1">OFFSET($O4,0,LangOffset,1,1)</f>
        <v>Enero - Diciembre</v>
      </c>
      <c r="O4" s="44" t="s">
        <v>919</v>
      </c>
      <c r="P4" s="44" t="s">
        <v>1303</v>
      </c>
      <c r="Q4" s="44" t="s">
        <v>927</v>
      </c>
      <c r="U4" s="44" t="str">
        <f ca="1">OFFSET($V4,0,LangOffset,1,1)</f>
        <v>VIH/sida</v>
      </c>
      <c r="V4" s="44" t="s">
        <v>23</v>
      </c>
      <c r="W4" s="44" t="s">
        <v>1295</v>
      </c>
      <c r="X4" s="44" t="s">
        <v>1082</v>
      </c>
      <c r="AA4" s="44" t="str">
        <f t="shared" ca="1" si="1"/>
        <v>Banco de Desarrollo Africano (BDA)</v>
      </c>
      <c r="AB4" s="44" t="s">
        <v>940</v>
      </c>
      <c r="AC4" s="44" t="s">
        <v>1313</v>
      </c>
      <c r="AD4" s="44" t="s">
        <v>1353</v>
      </c>
    </row>
    <row r="5" spans="1:31" x14ac:dyDescent="0.3">
      <c r="A5" s="44" t="s">
        <v>972</v>
      </c>
      <c r="B5" s="44" t="s">
        <v>97</v>
      </c>
      <c r="C5" s="44" t="s">
        <v>920</v>
      </c>
      <c r="D5" s="44" t="s">
        <v>920</v>
      </c>
      <c r="E5" s="44" t="s">
        <v>794</v>
      </c>
      <c r="F5" s="44" t="s">
        <v>794</v>
      </c>
      <c r="H5" s="44" t="str">
        <f t="shared" ca="1" si="0"/>
        <v>Albania</v>
      </c>
      <c r="I5" s="44" t="s">
        <v>382</v>
      </c>
      <c r="J5" s="44" t="s">
        <v>621</v>
      </c>
      <c r="K5" s="44" t="s">
        <v>382</v>
      </c>
      <c r="N5" s="44" t="str">
        <f ca="1">OFFSET($O5,0,LangOffset,1,1)</f>
        <v>Abril - Marzo</v>
      </c>
      <c r="O5" s="44" t="s">
        <v>920</v>
      </c>
      <c r="P5" s="44" t="s">
        <v>1304</v>
      </c>
      <c r="Q5" s="44" t="s">
        <v>928</v>
      </c>
      <c r="U5" s="44" t="str">
        <f ca="1">OFFSET($V5,0,LangOffset,1,1)</f>
        <v>tuberculosis</v>
      </c>
      <c r="V5" s="44" t="s">
        <v>32</v>
      </c>
      <c r="W5" s="44" t="s">
        <v>1083</v>
      </c>
      <c r="X5" s="44" t="s">
        <v>1340</v>
      </c>
      <c r="AA5" s="44" t="str">
        <f t="shared" ca="1" si="1"/>
        <v>Banco Asiático de Desarrollo (BAD)</v>
      </c>
      <c r="AB5" s="44" t="s">
        <v>941</v>
      </c>
      <c r="AC5" s="44" t="s">
        <v>1314</v>
      </c>
      <c r="AD5" s="44" t="s">
        <v>1354</v>
      </c>
    </row>
    <row r="6" spans="1:31" x14ac:dyDescent="0.3">
      <c r="A6" s="44" t="s">
        <v>973</v>
      </c>
      <c r="B6" s="44" t="s">
        <v>97</v>
      </c>
      <c r="C6" s="44" t="s">
        <v>921</v>
      </c>
      <c r="D6" s="44" t="s">
        <v>921</v>
      </c>
      <c r="E6" s="44" t="s">
        <v>382</v>
      </c>
      <c r="F6" s="44" t="s">
        <v>382</v>
      </c>
      <c r="H6" s="44" t="str">
        <f t="shared" ca="1" si="0"/>
        <v>Argelia</v>
      </c>
      <c r="I6" s="44" t="s">
        <v>826</v>
      </c>
      <c r="J6" s="44" t="s">
        <v>622</v>
      </c>
      <c r="K6" s="44" t="s">
        <v>1290</v>
      </c>
      <c r="N6" s="44" t="str">
        <f ca="1">OFFSET($O6,0,LangOffset,1,1)</f>
        <v>Julio - Junio</v>
      </c>
      <c r="O6" s="44" t="s">
        <v>921</v>
      </c>
      <c r="P6" s="44" t="s">
        <v>1305</v>
      </c>
      <c r="Q6" s="44" t="s">
        <v>929</v>
      </c>
      <c r="U6" s="44" t="str">
        <f ca="1">OFFSET($V6,0,LangOffset,1,1)</f>
        <v>Malaria</v>
      </c>
      <c r="V6" s="44" t="s">
        <v>39</v>
      </c>
      <c r="W6" s="44" t="s">
        <v>1084</v>
      </c>
      <c r="X6" s="44" t="s">
        <v>39</v>
      </c>
      <c r="AA6" s="44" t="str">
        <f t="shared" ca="1" si="1"/>
        <v>Australia</v>
      </c>
      <c r="AB6" s="44" t="s">
        <v>391</v>
      </c>
      <c r="AC6" s="44" t="s">
        <v>629</v>
      </c>
      <c r="AD6" s="44" t="s">
        <v>391</v>
      </c>
    </row>
    <row r="7" spans="1:31" x14ac:dyDescent="0.3">
      <c r="A7" s="44" t="s">
        <v>969</v>
      </c>
      <c r="B7" s="44" t="s">
        <v>969</v>
      </c>
      <c r="C7" s="44" t="s">
        <v>922</v>
      </c>
      <c r="D7" s="44" t="s">
        <v>922</v>
      </c>
      <c r="E7" s="44" t="s">
        <v>826</v>
      </c>
      <c r="F7" s="44" t="s">
        <v>826</v>
      </c>
      <c r="H7" s="44" t="str">
        <f t="shared" ca="1" si="0"/>
        <v>Andorra</v>
      </c>
      <c r="I7" s="44" t="s">
        <v>384</v>
      </c>
      <c r="J7" s="44" t="s">
        <v>624</v>
      </c>
      <c r="K7" s="44" t="s">
        <v>384</v>
      </c>
      <c r="N7" s="44" t="str">
        <f ca="1">OFFSET($O7,0,LangOffset,1,1)</f>
        <v>Octubre - Septiembre</v>
      </c>
      <c r="O7" s="44" t="s">
        <v>922</v>
      </c>
      <c r="P7" s="44" t="s">
        <v>1306</v>
      </c>
      <c r="Q7" s="44" t="s">
        <v>930</v>
      </c>
      <c r="AA7" s="44" t="str">
        <f t="shared" ca="1" si="1"/>
        <v>Bélgica</v>
      </c>
      <c r="AB7" s="44" t="s">
        <v>799</v>
      </c>
      <c r="AC7" s="44" t="s">
        <v>636</v>
      </c>
      <c r="AD7" s="44" t="s">
        <v>399</v>
      </c>
    </row>
    <row r="8" spans="1:31" x14ac:dyDescent="0.3">
      <c r="A8" s="44" t="s">
        <v>970</v>
      </c>
      <c r="B8" s="44" t="s">
        <v>970</v>
      </c>
      <c r="C8" s="44" t="s">
        <v>936</v>
      </c>
      <c r="D8" s="44" t="s">
        <v>96</v>
      </c>
      <c r="E8" s="44" t="s">
        <v>796</v>
      </c>
      <c r="F8" s="44" t="s">
        <v>796</v>
      </c>
      <c r="H8" s="44" t="str">
        <f t="shared" ca="1" si="0"/>
        <v>Angola</v>
      </c>
      <c r="I8" s="44" t="s">
        <v>385</v>
      </c>
      <c r="J8" s="44" t="s">
        <v>385</v>
      </c>
      <c r="K8" s="44" t="s">
        <v>385</v>
      </c>
      <c r="AA8" s="44" t="str">
        <f t="shared" ca="1" si="1"/>
        <v>Fundación Bill y Melinda Gates</v>
      </c>
      <c r="AB8" s="44" t="s">
        <v>942</v>
      </c>
      <c r="AC8" s="44" t="s">
        <v>1315</v>
      </c>
      <c r="AD8" s="44" t="s">
        <v>1355</v>
      </c>
    </row>
    <row r="9" spans="1:31" x14ac:dyDescent="0.3">
      <c r="A9" s="44" t="s">
        <v>974</v>
      </c>
      <c r="B9" s="44" t="s">
        <v>969</v>
      </c>
      <c r="C9" s="44" t="s">
        <v>923</v>
      </c>
      <c r="D9" s="44" t="s">
        <v>919</v>
      </c>
      <c r="E9" s="44" t="s">
        <v>384</v>
      </c>
      <c r="F9" s="44" t="s">
        <v>384</v>
      </c>
      <c r="H9" s="44" t="str">
        <f t="shared" ca="1" si="0"/>
        <v>Antigua y Barbuda</v>
      </c>
      <c r="I9" s="44" t="s">
        <v>797</v>
      </c>
      <c r="J9" s="44" t="s">
        <v>626</v>
      </c>
      <c r="K9" s="44" t="s">
        <v>387</v>
      </c>
      <c r="N9" s="44" t="str">
        <f ca="1">OFFSET($O9,0,LangOffset,1,1)</f>
        <v>Seleccionar categoría</v>
      </c>
      <c r="O9" s="44" t="s">
        <v>102</v>
      </c>
      <c r="P9" s="44" t="s">
        <v>1307</v>
      </c>
      <c r="Q9" s="44" t="s">
        <v>1347</v>
      </c>
      <c r="U9" s="44" t="str">
        <f ca="1">OFFSET($V9,0,LangOffset,1,1)</f>
        <v>Seleccionar nivel</v>
      </c>
      <c r="V9" s="44" t="s">
        <v>126</v>
      </c>
      <c r="W9" s="44" t="s">
        <v>1296</v>
      </c>
      <c r="X9" s="44" t="s">
        <v>1341</v>
      </c>
      <c r="AA9" s="44" t="str">
        <f t="shared" ca="1" si="1"/>
        <v>Brasil</v>
      </c>
      <c r="AB9" s="44" t="s">
        <v>808</v>
      </c>
      <c r="AC9" s="44" t="s">
        <v>642</v>
      </c>
      <c r="AD9" s="44" t="s">
        <v>408</v>
      </c>
    </row>
    <row r="10" spans="1:31" x14ac:dyDescent="0.3">
      <c r="A10" s="44" t="s">
        <v>975</v>
      </c>
      <c r="B10" s="44" t="s">
        <v>970</v>
      </c>
      <c r="C10" s="44" t="s">
        <v>924</v>
      </c>
      <c r="D10" s="44" t="s">
        <v>920</v>
      </c>
      <c r="E10" s="44" t="s">
        <v>385</v>
      </c>
      <c r="F10" s="44" t="s">
        <v>385</v>
      </c>
      <c r="H10" s="44" t="str">
        <f t="shared" ca="1" si="0"/>
        <v>Argentina</v>
      </c>
      <c r="I10" s="44" t="s">
        <v>388</v>
      </c>
      <c r="J10" s="44" t="s">
        <v>627</v>
      </c>
      <c r="K10" s="44" t="s">
        <v>388</v>
      </c>
      <c r="N10" s="44" t="str">
        <f ca="1">OFFSET($O10,0,LangOffset,1,1)</f>
        <v>Módulos del Fondo Mundial</v>
      </c>
      <c r="O10" s="44" t="s">
        <v>965</v>
      </c>
      <c r="P10" s="44" t="s">
        <v>1308</v>
      </c>
      <c r="Q10" s="44" t="s">
        <v>1348</v>
      </c>
      <c r="U10" s="44" t="str">
        <f ca="1">OFFSET($V10,0,LangOffset,1,1)</f>
        <v>Gobierno central</v>
      </c>
      <c r="V10" s="44" t="s">
        <v>967</v>
      </c>
      <c r="W10" s="44" t="s">
        <v>1297</v>
      </c>
      <c r="X10" s="44" t="s">
        <v>1342</v>
      </c>
      <c r="AA10" s="44" t="str">
        <f t="shared" ca="1" si="1"/>
        <v>Canadá</v>
      </c>
      <c r="AB10" s="44" t="s">
        <v>647</v>
      </c>
      <c r="AC10" s="44" t="s">
        <v>647</v>
      </c>
      <c r="AD10" s="44" t="s">
        <v>416</v>
      </c>
    </row>
    <row r="11" spans="1:31" x14ac:dyDescent="0.3">
      <c r="C11" s="44" t="s">
        <v>925</v>
      </c>
      <c r="D11" s="44" t="s">
        <v>921</v>
      </c>
      <c r="E11" s="44" t="s">
        <v>625</v>
      </c>
      <c r="F11" s="44" t="s">
        <v>625</v>
      </c>
      <c r="H11" s="44" t="str">
        <f t="shared" ca="1" si="0"/>
        <v>Armenia</v>
      </c>
      <c r="I11" s="44" t="s">
        <v>389</v>
      </c>
      <c r="J11" s="44" t="s">
        <v>628</v>
      </c>
      <c r="K11" s="44" t="s">
        <v>389</v>
      </c>
      <c r="N11" s="44" t="str">
        <f ca="1">OFFSET($O11,0,LangOffset,1,1)</f>
        <v>Categorías de PEN</v>
      </c>
      <c r="O11" s="44" t="s">
        <v>966</v>
      </c>
      <c r="P11" s="44" t="s">
        <v>1309</v>
      </c>
      <c r="Q11" s="44" t="s">
        <v>1349</v>
      </c>
      <c r="U11" s="44" t="str">
        <f ca="1">OFFSET($V11,0,LangOffset,1,1)</f>
        <v>Gobierno central y subnacional</v>
      </c>
      <c r="V11" s="44" t="s">
        <v>968</v>
      </c>
      <c r="W11" s="44" t="s">
        <v>1298</v>
      </c>
      <c r="X11" s="44" t="s">
        <v>1343</v>
      </c>
      <c r="AA11" s="44" t="str">
        <f t="shared" ca="1" si="1"/>
        <v>China</v>
      </c>
      <c r="AB11" s="44" t="s">
        <v>422</v>
      </c>
      <c r="AC11" s="44" t="s">
        <v>652</v>
      </c>
      <c r="AD11" s="44" t="s">
        <v>422</v>
      </c>
    </row>
    <row r="12" spans="1:31" x14ac:dyDescent="0.3">
      <c r="C12" s="44" t="s">
        <v>926</v>
      </c>
      <c r="D12" s="44" t="s">
        <v>922</v>
      </c>
      <c r="E12" s="44" t="s">
        <v>797</v>
      </c>
      <c r="F12" s="44" t="s">
        <v>797</v>
      </c>
      <c r="H12" s="44" t="str">
        <f t="shared" ca="1" si="0"/>
        <v>Aruba</v>
      </c>
      <c r="I12" s="44" t="s">
        <v>390</v>
      </c>
      <c r="J12" s="44" t="s">
        <v>390</v>
      </c>
      <c r="K12" s="44" t="s">
        <v>390</v>
      </c>
      <c r="AA12" s="44" t="str">
        <f t="shared" ca="1" si="1"/>
        <v>Fundación Clinton</v>
      </c>
      <c r="AB12" s="44" t="s">
        <v>943</v>
      </c>
      <c r="AC12" s="44" t="s">
        <v>1316</v>
      </c>
      <c r="AD12" s="44" t="s">
        <v>1356</v>
      </c>
    </row>
    <row r="13" spans="1:31" x14ac:dyDescent="0.3">
      <c r="C13" s="44" t="s">
        <v>938</v>
      </c>
      <c r="D13" s="44" t="s">
        <v>96</v>
      </c>
      <c r="E13" s="44" t="s">
        <v>388</v>
      </c>
      <c r="F13" s="44" t="s">
        <v>388</v>
      </c>
      <c r="H13" s="44" t="str">
        <f t="shared" ca="1" si="0"/>
        <v>Australia</v>
      </c>
      <c r="I13" s="44" t="s">
        <v>391</v>
      </c>
      <c r="J13" s="44" t="s">
        <v>629</v>
      </c>
      <c r="K13" s="44" t="s">
        <v>391</v>
      </c>
      <c r="N13" s="44" t="str">
        <f ca="1">OFFSET($O13,0,LangOffset,1,1)</f>
        <v>Seleccionar moneda</v>
      </c>
      <c r="O13" s="44" t="s">
        <v>97</v>
      </c>
      <c r="P13" s="44" t="s">
        <v>1310</v>
      </c>
      <c r="Q13" s="44" t="s">
        <v>1350</v>
      </c>
      <c r="U13" s="44" t="str">
        <f ca="1">OFFSET($V13,0,LangOffset,1,1)</f>
        <v xml:space="preserve">Seleccionar </v>
      </c>
      <c r="V13" s="44" t="s">
        <v>101</v>
      </c>
      <c r="W13" s="44" t="s">
        <v>1299</v>
      </c>
      <c r="X13" s="44" t="s">
        <v>1344</v>
      </c>
      <c r="AA13" s="44" t="str">
        <f t="shared" ca="1" si="1"/>
        <v>Dinamarca</v>
      </c>
      <c r="AB13" s="44" t="s">
        <v>824</v>
      </c>
      <c r="AC13" s="44" t="s">
        <v>660</v>
      </c>
      <c r="AD13" s="44" t="s">
        <v>435</v>
      </c>
    </row>
    <row r="14" spans="1:31" x14ac:dyDescent="0.3">
      <c r="C14" s="44" t="s">
        <v>927</v>
      </c>
      <c r="D14" s="44" t="s">
        <v>919</v>
      </c>
      <c r="E14" s="44" t="s">
        <v>389</v>
      </c>
      <c r="F14" s="44" t="s">
        <v>389</v>
      </c>
      <c r="H14" s="44" t="str">
        <f t="shared" ca="1" si="0"/>
        <v>Austria</v>
      </c>
      <c r="I14" s="44" t="s">
        <v>392</v>
      </c>
      <c r="J14" s="44" t="s">
        <v>630</v>
      </c>
      <c r="K14" s="44" t="s">
        <v>392</v>
      </c>
      <c r="N14" s="44" t="str">
        <f ca="1">OFFSET($O14,0,LangOffset,1,1)</f>
        <v>USD</v>
      </c>
      <c r="O14" s="44" t="s">
        <v>969</v>
      </c>
      <c r="P14" s="44" t="s">
        <v>969</v>
      </c>
      <c r="Q14" s="44" t="s">
        <v>969</v>
      </c>
      <c r="U14" s="44" t="str">
        <f ca="1">OFFSET($V14,0,LangOffset,1,1)</f>
        <v>Sí</v>
      </c>
      <c r="V14" s="44" t="s">
        <v>976</v>
      </c>
      <c r="W14" s="44" t="s">
        <v>1300</v>
      </c>
      <c r="X14" s="44" t="s">
        <v>1345</v>
      </c>
      <c r="AA14" s="44" t="str">
        <f t="shared" ca="1" si="1"/>
        <v>Comunidad Económica de Estados de África Occidental (ECOWAS)</v>
      </c>
      <c r="AB14" s="44" t="s">
        <v>944</v>
      </c>
      <c r="AC14" s="44" t="s">
        <v>1317</v>
      </c>
      <c r="AD14" s="44" t="s">
        <v>1357</v>
      </c>
    </row>
    <row r="15" spans="1:31" x14ac:dyDescent="0.3">
      <c r="C15" s="44" t="s">
        <v>928</v>
      </c>
      <c r="D15" s="44" t="s">
        <v>920</v>
      </c>
      <c r="E15" s="44" t="s">
        <v>390</v>
      </c>
      <c r="F15" s="44" t="s">
        <v>390</v>
      </c>
      <c r="H15" s="44" t="str">
        <f t="shared" ca="1" si="0"/>
        <v>Azerbaiyán</v>
      </c>
      <c r="I15" s="44" t="s">
        <v>798</v>
      </c>
      <c r="J15" s="44" t="s">
        <v>631</v>
      </c>
      <c r="K15" s="44" t="s">
        <v>393</v>
      </c>
      <c r="N15" s="44" t="str">
        <f ca="1">OFFSET($O15,0,LangOffset,1,1)</f>
        <v>EUR</v>
      </c>
      <c r="O15" s="44" t="s">
        <v>970</v>
      </c>
      <c r="P15" s="44" t="s">
        <v>970</v>
      </c>
      <c r="Q15" s="44" t="s">
        <v>970</v>
      </c>
      <c r="U15" s="44" t="str">
        <f ca="1">OFFSET($V15,0,LangOffset,1,1)</f>
        <v>No</v>
      </c>
      <c r="V15" s="44" t="s">
        <v>977</v>
      </c>
      <c r="W15" s="44" t="s">
        <v>1301</v>
      </c>
      <c r="X15" s="44" t="s">
        <v>977</v>
      </c>
      <c r="AA15" s="44" t="str">
        <f t="shared" ca="1" si="1"/>
        <v>Unión Europea/Comisión Europea</v>
      </c>
      <c r="AB15" s="44" t="s">
        <v>945</v>
      </c>
      <c r="AC15" s="44" t="s">
        <v>1318</v>
      </c>
      <c r="AD15" s="44" t="s">
        <v>1358</v>
      </c>
    </row>
    <row r="16" spans="1:31" x14ac:dyDescent="0.3">
      <c r="C16" s="44" t="s">
        <v>929</v>
      </c>
      <c r="D16" s="44" t="s">
        <v>921</v>
      </c>
      <c r="E16" s="44" t="s">
        <v>391</v>
      </c>
      <c r="F16" s="44" t="s">
        <v>391</v>
      </c>
      <c r="H16" s="44" t="str">
        <f t="shared" ca="1" si="0"/>
        <v>Bahamas (las)</v>
      </c>
      <c r="I16" s="44" t="s">
        <v>632</v>
      </c>
      <c r="J16" s="44" t="s">
        <v>632</v>
      </c>
      <c r="K16" s="44" t="s">
        <v>394</v>
      </c>
      <c r="AA16" s="44" t="str">
        <f t="shared" ca="1" si="1"/>
        <v>Finlandia</v>
      </c>
      <c r="AB16" s="44" t="s">
        <v>831</v>
      </c>
      <c r="AC16" s="44" t="s">
        <v>673</v>
      </c>
      <c r="AD16" s="44" t="s">
        <v>449</v>
      </c>
    </row>
    <row r="17" spans="3:30" x14ac:dyDescent="0.3">
      <c r="C17" s="44" t="s">
        <v>930</v>
      </c>
      <c r="D17" s="44" t="s">
        <v>922</v>
      </c>
      <c r="E17" s="44" t="s">
        <v>392</v>
      </c>
      <c r="F17" s="44" t="s">
        <v>392</v>
      </c>
      <c r="H17" s="44" t="str">
        <f t="shared" ca="1" si="0"/>
        <v>Bahrein</v>
      </c>
      <c r="I17" s="44" t="s">
        <v>802</v>
      </c>
      <c r="J17" s="44" t="s">
        <v>633</v>
      </c>
      <c r="K17" s="44" t="s">
        <v>395</v>
      </c>
      <c r="N17" s="44" t="str">
        <f ca="1">OFFSET($O17,0,LangOffset,1,1)</f>
        <v>Seleccionar año</v>
      </c>
      <c r="O17" s="44" t="s">
        <v>99</v>
      </c>
      <c r="P17" s="44" t="s">
        <v>1311</v>
      </c>
      <c r="Q17" s="44" t="s">
        <v>1351</v>
      </c>
      <c r="AA17" s="44" t="str">
        <f t="shared" ca="1" si="1"/>
        <v>Organización de las Naciones Unidas para la Alimentación y la Agricultura (FAO)</v>
      </c>
      <c r="AB17" s="44" t="s">
        <v>946</v>
      </c>
      <c r="AC17" s="44" t="s">
        <v>1319</v>
      </c>
      <c r="AD17" s="44" t="s">
        <v>1359</v>
      </c>
    </row>
    <row r="18" spans="3:30" x14ac:dyDescent="0.3">
      <c r="C18" s="44" t="s">
        <v>937</v>
      </c>
      <c r="D18" s="44" t="s">
        <v>96</v>
      </c>
      <c r="E18" s="44" t="s">
        <v>798</v>
      </c>
      <c r="F18" s="44" t="s">
        <v>798</v>
      </c>
      <c r="H18" s="44" t="str">
        <f t="shared" ca="1" si="0"/>
        <v>Bangladesh</v>
      </c>
      <c r="I18" s="44" t="s">
        <v>396</v>
      </c>
      <c r="J18" s="44" t="s">
        <v>396</v>
      </c>
      <c r="K18" s="44" t="s">
        <v>396</v>
      </c>
      <c r="N18" s="44">
        <v>2019</v>
      </c>
      <c r="AA18" s="44" t="str">
        <f t="shared" ca="1" si="1"/>
        <v>Francia</v>
      </c>
      <c r="AB18" s="44" t="s">
        <v>674</v>
      </c>
      <c r="AC18" s="44" t="s">
        <v>674</v>
      </c>
      <c r="AD18" s="44" t="s">
        <v>450</v>
      </c>
    </row>
    <row r="19" spans="3:30" x14ac:dyDescent="0.3">
      <c r="C19" s="44" t="s">
        <v>931</v>
      </c>
      <c r="D19" s="44" t="s">
        <v>919</v>
      </c>
      <c r="E19" s="44" t="s">
        <v>632</v>
      </c>
      <c r="F19" s="44" t="s">
        <v>632</v>
      </c>
      <c r="H19" s="44" t="str">
        <f t="shared" ca="1" si="0"/>
        <v>Barbados</v>
      </c>
      <c r="I19" s="44" t="s">
        <v>397</v>
      </c>
      <c r="J19" s="44" t="s">
        <v>634</v>
      </c>
      <c r="K19" s="44" t="s">
        <v>397</v>
      </c>
      <c r="N19" s="44">
        <f>N18+1</f>
        <v>2020</v>
      </c>
      <c r="AA19" s="44" t="str">
        <f t="shared" ca="1" si="1"/>
        <v>Alemania</v>
      </c>
      <c r="AB19" s="44" t="s">
        <v>823</v>
      </c>
      <c r="AC19" s="44" t="s">
        <v>679</v>
      </c>
      <c r="AD19" s="44" t="s">
        <v>456</v>
      </c>
    </row>
    <row r="20" spans="3:30" x14ac:dyDescent="0.3">
      <c r="C20" s="44" t="s">
        <v>932</v>
      </c>
      <c r="D20" s="44" t="s">
        <v>920</v>
      </c>
      <c r="E20" s="44" t="s">
        <v>802</v>
      </c>
      <c r="F20" s="44" t="s">
        <v>802</v>
      </c>
      <c r="H20" s="44" t="str">
        <f t="shared" ca="1" si="0"/>
        <v>Belarús</v>
      </c>
      <c r="I20" s="44" t="s">
        <v>804</v>
      </c>
      <c r="J20" s="44" t="s">
        <v>635</v>
      </c>
      <c r="K20" s="44" t="s">
        <v>398</v>
      </c>
      <c r="N20" s="44">
        <f t="shared" ref="N20:N24" si="2">N19+1</f>
        <v>2021</v>
      </c>
      <c r="AA20" s="44" t="str">
        <f t="shared" ca="1" si="1"/>
        <v>Comité Internacional de la Cruz Roja (CICR)</v>
      </c>
      <c r="AB20" s="44" t="s">
        <v>947</v>
      </c>
      <c r="AC20" s="44" t="s">
        <v>1320</v>
      </c>
      <c r="AD20" s="44" t="s">
        <v>1360</v>
      </c>
    </row>
    <row r="21" spans="3:30" x14ac:dyDescent="0.3">
      <c r="C21" s="44" t="s">
        <v>933</v>
      </c>
      <c r="D21" s="44" t="s">
        <v>921</v>
      </c>
      <c r="E21" s="44" t="s">
        <v>396</v>
      </c>
      <c r="F21" s="44" t="s">
        <v>396</v>
      </c>
      <c r="H21" s="44" t="str">
        <f t="shared" ca="1" si="0"/>
        <v>Bélgica</v>
      </c>
      <c r="I21" s="44" t="s">
        <v>799</v>
      </c>
      <c r="J21" s="44" t="s">
        <v>636</v>
      </c>
      <c r="K21" s="44" t="s">
        <v>399</v>
      </c>
      <c r="N21" s="44">
        <f t="shared" si="2"/>
        <v>2022</v>
      </c>
      <c r="AA21" s="44" t="str">
        <f t="shared" ca="1" si="1"/>
        <v>Mecanismo Internacional de Compra de Medicamentos (UNITAID)</v>
      </c>
      <c r="AB21" s="44" t="s">
        <v>959</v>
      </c>
      <c r="AC21" s="44" t="s">
        <v>1321</v>
      </c>
      <c r="AD21" s="44" t="s">
        <v>1361</v>
      </c>
    </row>
    <row r="22" spans="3:30" x14ac:dyDescent="0.3">
      <c r="C22" s="44" t="s">
        <v>934</v>
      </c>
      <c r="D22" s="44" t="s">
        <v>922</v>
      </c>
      <c r="E22" s="44" t="s">
        <v>397</v>
      </c>
      <c r="F22" s="44" t="s">
        <v>397</v>
      </c>
      <c r="H22" s="44" t="str">
        <f t="shared" ca="1" si="0"/>
        <v>Belice</v>
      </c>
      <c r="I22" s="44" t="s">
        <v>637</v>
      </c>
      <c r="J22" s="44" t="s">
        <v>637</v>
      </c>
      <c r="K22" s="44" t="s">
        <v>400</v>
      </c>
      <c r="N22" s="44">
        <f t="shared" si="2"/>
        <v>2023</v>
      </c>
      <c r="AA22" s="44" t="str">
        <f t="shared" ca="1" si="1"/>
        <v>Organización Internacional del Trabajo (OIT)</v>
      </c>
      <c r="AB22" s="44" t="s">
        <v>948</v>
      </c>
      <c r="AC22" s="44" t="s">
        <v>1322</v>
      </c>
      <c r="AD22" s="44" t="s">
        <v>1362</v>
      </c>
    </row>
    <row r="23" spans="3:30" x14ac:dyDescent="0.3">
      <c r="E23" s="44" t="s">
        <v>804</v>
      </c>
      <c r="F23" s="44" t="s">
        <v>804</v>
      </c>
      <c r="H23" s="44" t="str">
        <f t="shared" ca="1" si="0"/>
        <v>Benin</v>
      </c>
      <c r="I23" s="44" t="s">
        <v>401</v>
      </c>
      <c r="J23" s="44" t="s">
        <v>638</v>
      </c>
      <c r="K23" s="44" t="s">
        <v>401</v>
      </c>
      <c r="N23" s="44">
        <f t="shared" si="2"/>
        <v>2024</v>
      </c>
      <c r="AA23" s="44" t="str">
        <f t="shared" ca="1" si="1"/>
        <v>Organización Internacional para las Migraciones (OIM)</v>
      </c>
      <c r="AB23" s="44" t="s">
        <v>949</v>
      </c>
      <c r="AC23" s="44" t="s">
        <v>1323</v>
      </c>
      <c r="AD23" s="44" t="s">
        <v>1363</v>
      </c>
    </row>
    <row r="24" spans="3:30" x14ac:dyDescent="0.3">
      <c r="E24" s="44" t="s">
        <v>799</v>
      </c>
      <c r="F24" s="44" t="s">
        <v>799</v>
      </c>
      <c r="H24" s="44" t="str">
        <f t="shared" ca="1" si="0"/>
        <v>Bhután</v>
      </c>
      <c r="I24" s="44" t="s">
        <v>810</v>
      </c>
      <c r="J24" s="44" t="s">
        <v>640</v>
      </c>
      <c r="K24" s="44" t="s">
        <v>403</v>
      </c>
      <c r="N24" s="44">
        <f t="shared" si="2"/>
        <v>2025</v>
      </c>
      <c r="AA24" s="44" t="str">
        <f t="shared" ca="1" si="1"/>
        <v>Irlanda</v>
      </c>
      <c r="AB24" s="44" t="s">
        <v>847</v>
      </c>
      <c r="AC24" s="44" t="s">
        <v>693</v>
      </c>
      <c r="AD24" s="44" t="s">
        <v>479</v>
      </c>
    </row>
    <row r="25" spans="3:30" x14ac:dyDescent="0.3">
      <c r="E25" s="44" t="s">
        <v>637</v>
      </c>
      <c r="F25" s="44" t="s">
        <v>637</v>
      </c>
      <c r="H25" s="44" t="str">
        <f t="shared" ca="1" si="0"/>
        <v>Bolivia (Estado Plurinacional)</v>
      </c>
      <c r="I25" s="44" t="s">
        <v>806</v>
      </c>
      <c r="J25" s="44" t="s">
        <v>807</v>
      </c>
      <c r="K25" s="44" t="s">
        <v>404</v>
      </c>
      <c r="AA25" s="44" t="str">
        <f t="shared" ca="1" si="1"/>
        <v>Italia</v>
      </c>
      <c r="AB25" s="44" t="s">
        <v>850</v>
      </c>
      <c r="AC25" s="44" t="s">
        <v>696</v>
      </c>
      <c r="AD25" s="44" t="s">
        <v>482</v>
      </c>
    </row>
    <row r="26" spans="3:30" x14ac:dyDescent="0.3">
      <c r="E26" s="44" t="s">
        <v>401</v>
      </c>
      <c r="F26" s="44" t="s">
        <v>401</v>
      </c>
      <c r="H26" s="44" t="str">
        <f t="shared" ca="1" si="0"/>
        <v>Bosnia y Herzegovina</v>
      </c>
      <c r="I26" s="44" t="s">
        <v>803</v>
      </c>
      <c r="J26" s="44" t="s">
        <v>641</v>
      </c>
      <c r="K26" s="44" t="s">
        <v>406</v>
      </c>
      <c r="AA26" s="44" t="str">
        <f t="shared" ca="1" si="1"/>
        <v>Japón</v>
      </c>
      <c r="AB26" s="44" t="s">
        <v>852</v>
      </c>
      <c r="AC26" s="44" t="s">
        <v>698</v>
      </c>
      <c r="AD26" s="44" t="s">
        <v>484</v>
      </c>
    </row>
    <row r="27" spans="3:30" x14ac:dyDescent="0.3">
      <c r="E27" s="44" t="s">
        <v>805</v>
      </c>
      <c r="F27" s="44" t="s">
        <v>805</v>
      </c>
      <c r="H27" s="44" t="str">
        <f t="shared" ca="1" si="0"/>
        <v>Botswana</v>
      </c>
      <c r="I27" s="44" t="s">
        <v>407</v>
      </c>
      <c r="J27" s="44" t="s">
        <v>407</v>
      </c>
      <c r="K27" s="44" t="s">
        <v>407</v>
      </c>
      <c r="AA27" s="44" t="str">
        <f t="shared" ca="1" si="1"/>
        <v>Programa Conjunto de las Naciones Unidas sobre el VIH/Sida (ONUSIDA)</v>
      </c>
      <c r="AB27" s="44" t="s">
        <v>953</v>
      </c>
      <c r="AC27" s="44" t="s">
        <v>1324</v>
      </c>
      <c r="AD27" s="44" t="s">
        <v>1364</v>
      </c>
    </row>
    <row r="28" spans="3:30" x14ac:dyDescent="0.3">
      <c r="E28" s="44" t="s">
        <v>810</v>
      </c>
      <c r="F28" s="44" t="s">
        <v>810</v>
      </c>
      <c r="H28" s="44" t="str">
        <f t="shared" ca="1" si="0"/>
        <v>Brasil</v>
      </c>
      <c r="I28" s="44" t="s">
        <v>808</v>
      </c>
      <c r="J28" s="44" t="s">
        <v>642</v>
      </c>
      <c r="K28" s="44" t="s">
        <v>408</v>
      </c>
      <c r="AA28" s="44" t="str">
        <f t="shared" ca="1" si="1"/>
        <v>Corea</v>
      </c>
      <c r="AB28" s="44" t="s">
        <v>950</v>
      </c>
      <c r="AC28" s="44" t="s">
        <v>1325</v>
      </c>
      <c r="AD28" s="44" t="s">
        <v>1365</v>
      </c>
    </row>
    <row r="29" spans="3:30" x14ac:dyDescent="0.3">
      <c r="E29" s="44" t="s">
        <v>806</v>
      </c>
      <c r="F29" s="44" t="s">
        <v>806</v>
      </c>
      <c r="H29" s="44" t="str">
        <f t="shared" ca="1" si="0"/>
        <v>Brunei Darussalam</v>
      </c>
      <c r="I29" s="44" t="s">
        <v>410</v>
      </c>
      <c r="J29" s="44" t="s">
        <v>809</v>
      </c>
      <c r="K29" s="44" t="s">
        <v>410</v>
      </c>
      <c r="AA29" s="44" t="str">
        <f t="shared" ca="1" si="1"/>
        <v>Luxemburgo</v>
      </c>
      <c r="AB29" s="44" t="s">
        <v>710</v>
      </c>
      <c r="AC29" s="44" t="s">
        <v>710</v>
      </c>
      <c r="AD29" s="44" t="s">
        <v>503</v>
      </c>
    </row>
    <row r="30" spans="3:30" x14ac:dyDescent="0.3">
      <c r="E30" s="44" t="s">
        <v>800</v>
      </c>
      <c r="F30" s="44" t="s">
        <v>800</v>
      </c>
      <c r="H30" s="44" t="str">
        <f t="shared" ca="1" si="0"/>
        <v>Bulgaria</v>
      </c>
      <c r="I30" s="44" t="s">
        <v>411</v>
      </c>
      <c r="J30" s="44" t="s">
        <v>644</v>
      </c>
      <c r="K30" s="44" t="s">
        <v>411</v>
      </c>
      <c r="AA30" s="44" t="str">
        <f t="shared" ca="1" si="1"/>
        <v>Consorcio de la Malaria</v>
      </c>
      <c r="AB30" s="44" t="s">
        <v>939</v>
      </c>
      <c r="AC30" s="44" t="s">
        <v>1326</v>
      </c>
      <c r="AD30" s="44" t="s">
        <v>1366</v>
      </c>
    </row>
    <row r="31" spans="3:30" x14ac:dyDescent="0.3">
      <c r="E31" s="44" t="s">
        <v>803</v>
      </c>
      <c r="F31" s="44" t="s">
        <v>803</v>
      </c>
      <c r="H31" s="44" t="str">
        <f t="shared" ca="1" si="0"/>
        <v>Burkina Faso</v>
      </c>
      <c r="I31" s="44" t="s">
        <v>412</v>
      </c>
      <c r="J31" s="44" t="s">
        <v>412</v>
      </c>
      <c r="K31" s="44" t="s">
        <v>412</v>
      </c>
      <c r="AA31" s="44" t="str">
        <f t="shared" ca="1" si="1"/>
        <v>Médicos Sin Fronteras (MSF)</v>
      </c>
      <c r="AB31" s="44" t="s">
        <v>951</v>
      </c>
      <c r="AC31" s="44" t="s">
        <v>1327</v>
      </c>
      <c r="AD31" s="44" t="s">
        <v>1367</v>
      </c>
    </row>
    <row r="32" spans="3:30" x14ac:dyDescent="0.3">
      <c r="E32" s="44" t="s">
        <v>407</v>
      </c>
      <c r="F32" s="44" t="s">
        <v>407</v>
      </c>
      <c r="H32" s="44" t="str">
        <f t="shared" ca="1" si="0"/>
        <v>Burundi</v>
      </c>
      <c r="I32" s="44" t="s">
        <v>413</v>
      </c>
      <c r="J32" s="44" t="s">
        <v>413</v>
      </c>
      <c r="K32" s="44" t="s">
        <v>413</v>
      </c>
      <c r="AA32" s="44" t="str">
        <f t="shared" ca="1" si="1"/>
        <v>Mónaco</v>
      </c>
      <c r="AB32" s="44" t="s">
        <v>721</v>
      </c>
      <c r="AC32" s="44" t="s">
        <v>721</v>
      </c>
      <c r="AD32" s="44" t="s">
        <v>520</v>
      </c>
    </row>
    <row r="33" spans="5:30" x14ac:dyDescent="0.3">
      <c r="E33" s="44" t="s">
        <v>808</v>
      </c>
      <c r="F33" s="44" t="s">
        <v>808</v>
      </c>
      <c r="H33" s="44" t="str">
        <f t="shared" ca="1" si="0"/>
        <v>Cabo Verde</v>
      </c>
      <c r="I33" s="44" t="s">
        <v>417</v>
      </c>
      <c r="J33" s="44" t="s">
        <v>417</v>
      </c>
      <c r="K33" s="44" t="s">
        <v>417</v>
      </c>
      <c r="AA33" s="44" t="str">
        <f t="shared" ca="1" si="1"/>
        <v>Holanda</v>
      </c>
      <c r="AB33" s="44" t="s">
        <v>874</v>
      </c>
      <c r="AC33" s="44" t="s">
        <v>728</v>
      </c>
      <c r="AD33" s="44" t="s">
        <v>1368</v>
      </c>
    </row>
    <row r="34" spans="5:30" x14ac:dyDescent="0.3">
      <c r="E34" s="44" t="s">
        <v>915</v>
      </c>
      <c r="F34" s="44" t="s">
        <v>915</v>
      </c>
      <c r="H34" s="44" t="str">
        <f t="shared" ca="1" si="0"/>
        <v>Camboya</v>
      </c>
      <c r="I34" s="44" t="s">
        <v>854</v>
      </c>
      <c r="J34" s="44" t="s">
        <v>645</v>
      </c>
      <c r="K34" s="44" t="s">
        <v>414</v>
      </c>
      <c r="AA34" s="44" t="str">
        <f t="shared" ca="1" si="1"/>
        <v>Noruega</v>
      </c>
      <c r="AB34" s="44" t="s">
        <v>875</v>
      </c>
      <c r="AC34" s="44" t="s">
        <v>734</v>
      </c>
      <c r="AD34" s="44" t="s">
        <v>539</v>
      </c>
    </row>
    <row r="35" spans="5:30" x14ac:dyDescent="0.3">
      <c r="E35" s="44" t="s">
        <v>410</v>
      </c>
      <c r="F35" s="44" t="s">
        <v>410</v>
      </c>
      <c r="H35" s="44" t="str">
        <f t="shared" ca="1" si="0"/>
        <v>Camerún</v>
      </c>
      <c r="I35" s="44" t="s">
        <v>813</v>
      </c>
      <c r="J35" s="44" t="s">
        <v>646</v>
      </c>
      <c r="K35" s="44" t="s">
        <v>415</v>
      </c>
      <c r="AA35" s="44" t="str">
        <f t="shared" ca="1" si="1"/>
        <v>Portugal</v>
      </c>
      <c r="AB35" s="44" t="s">
        <v>551</v>
      </c>
      <c r="AC35" s="44" t="s">
        <v>551</v>
      </c>
      <c r="AD35" s="44" t="s">
        <v>551</v>
      </c>
    </row>
    <row r="36" spans="5:30" x14ac:dyDescent="0.3">
      <c r="E36" s="44" t="s">
        <v>411</v>
      </c>
      <c r="F36" s="44" t="s">
        <v>411</v>
      </c>
      <c r="H36" s="44" t="str">
        <f t="shared" ca="1" si="0"/>
        <v>Canadá</v>
      </c>
      <c r="I36" s="44" t="s">
        <v>647</v>
      </c>
      <c r="J36" s="44" t="s">
        <v>647</v>
      </c>
      <c r="K36" s="44" t="s">
        <v>416</v>
      </c>
      <c r="AA36" s="44" t="str">
        <f t="shared" ca="1" si="1"/>
        <v>España</v>
      </c>
      <c r="AB36" s="44" t="s">
        <v>829</v>
      </c>
      <c r="AC36" s="44" t="s">
        <v>767</v>
      </c>
      <c r="AD36" s="44" t="s">
        <v>579</v>
      </c>
    </row>
    <row r="37" spans="5:30" x14ac:dyDescent="0.3">
      <c r="E37" s="44" t="s">
        <v>412</v>
      </c>
      <c r="F37" s="44" t="s">
        <v>412</v>
      </c>
      <c r="H37" s="44" t="str">
        <f t="shared" ca="1" si="0"/>
        <v>República Centroafricana</v>
      </c>
      <c r="I37" s="44" t="s">
        <v>811</v>
      </c>
      <c r="J37" s="44" t="s">
        <v>649</v>
      </c>
      <c r="K37" s="44" t="s">
        <v>419</v>
      </c>
      <c r="AA37" s="44" t="str">
        <f t="shared" ca="1" si="1"/>
        <v>Alianza Alto a la Tuberculosis</v>
      </c>
      <c r="AB37" s="44" t="s">
        <v>952</v>
      </c>
      <c r="AC37" s="44" t="s">
        <v>1328</v>
      </c>
      <c r="AD37" s="44" t="s">
        <v>1369</v>
      </c>
    </row>
    <row r="38" spans="5:30" x14ac:dyDescent="0.3">
      <c r="E38" s="44" t="s">
        <v>413</v>
      </c>
      <c r="F38" s="44" t="s">
        <v>413</v>
      </c>
      <c r="H38" s="44" t="str">
        <f t="shared" ca="1" si="0"/>
        <v>Chad</v>
      </c>
      <c r="I38" s="44" t="s">
        <v>420</v>
      </c>
      <c r="J38" s="44" t="s">
        <v>650</v>
      </c>
      <c r="K38" s="44" t="s">
        <v>420</v>
      </c>
      <c r="AA38" s="44" t="str">
        <f t="shared" ca="1" si="1"/>
        <v>Suecia</v>
      </c>
      <c r="AB38" s="44" t="s">
        <v>896</v>
      </c>
      <c r="AC38" s="44" t="s">
        <v>770</v>
      </c>
      <c r="AD38" s="44" t="s">
        <v>585</v>
      </c>
    </row>
    <row r="39" spans="5:30" x14ac:dyDescent="0.3">
      <c r="E39" s="44" t="s">
        <v>854</v>
      </c>
      <c r="F39" s="44" t="s">
        <v>854</v>
      </c>
      <c r="H39" s="44" t="str">
        <f t="shared" ca="1" si="0"/>
        <v>Chile</v>
      </c>
      <c r="I39" s="44" t="s">
        <v>421</v>
      </c>
      <c r="J39" s="44" t="s">
        <v>651</v>
      </c>
      <c r="K39" s="44" t="s">
        <v>421</v>
      </c>
      <c r="AA39" s="44" t="str">
        <f t="shared" ca="1" si="1"/>
        <v>Suiza</v>
      </c>
      <c r="AB39" s="44" t="s">
        <v>812</v>
      </c>
      <c r="AC39" s="44" t="s">
        <v>771</v>
      </c>
      <c r="AD39" s="44" t="s">
        <v>586</v>
      </c>
    </row>
    <row r="40" spans="5:30" x14ac:dyDescent="0.3">
      <c r="E40" s="44" t="s">
        <v>813</v>
      </c>
      <c r="F40" s="44" t="s">
        <v>813</v>
      </c>
      <c r="H40" s="44" t="str">
        <f t="shared" ca="1" si="0"/>
        <v>China</v>
      </c>
      <c r="I40" s="44" t="s">
        <v>422</v>
      </c>
      <c r="J40" s="44" t="s">
        <v>652</v>
      </c>
      <c r="K40" s="44" t="s">
        <v>422</v>
      </c>
      <c r="AA40" s="44" t="str">
        <f t="shared" ca="1" si="1"/>
        <v>Fondo de las Naciones Unidas para la Infancia (UNICEF)</v>
      </c>
      <c r="AB40" s="44" t="s">
        <v>957</v>
      </c>
      <c r="AC40" s="44" t="s">
        <v>1329</v>
      </c>
      <c r="AD40" s="44" t="s">
        <v>1370</v>
      </c>
    </row>
    <row r="41" spans="5:30" x14ac:dyDescent="0.3">
      <c r="E41" s="44" t="s">
        <v>647</v>
      </c>
      <c r="F41" s="44" t="s">
        <v>647</v>
      </c>
      <c r="H41" s="44" t="str">
        <f t="shared" ca="1" si="0"/>
        <v>Colombia</v>
      </c>
      <c r="I41" s="44" t="s">
        <v>423</v>
      </c>
      <c r="J41" s="44" t="s">
        <v>653</v>
      </c>
      <c r="K41" s="44" t="s">
        <v>423</v>
      </c>
      <c r="AA41" s="44" t="str">
        <f t="shared" ca="1" si="1"/>
        <v>Reino Unido</v>
      </c>
      <c r="AB41" s="44" t="s">
        <v>835</v>
      </c>
      <c r="AC41" s="44" t="s">
        <v>785</v>
      </c>
      <c r="AD41" s="44" t="s">
        <v>1371</v>
      </c>
    </row>
    <row r="42" spans="5:30" x14ac:dyDescent="0.3">
      <c r="E42" s="44" t="s">
        <v>817</v>
      </c>
      <c r="F42" s="44" t="s">
        <v>817</v>
      </c>
      <c r="H42" s="44" t="str">
        <f t="shared" ca="1" si="0"/>
        <v>Comoras</v>
      </c>
      <c r="I42" s="44" t="s">
        <v>816</v>
      </c>
      <c r="J42" s="44" t="s">
        <v>654</v>
      </c>
      <c r="K42" s="44" t="s">
        <v>424</v>
      </c>
      <c r="AA42" s="44" t="str">
        <f t="shared" ca="1" si="1"/>
        <v>Fondo de Desarrollo de las Naciones Unidas para la Mujer (UNIFEM)</v>
      </c>
      <c r="AB42" s="44" t="s">
        <v>958</v>
      </c>
      <c r="AC42" s="44" t="s">
        <v>1330</v>
      </c>
      <c r="AD42" s="44" t="s">
        <v>1372</v>
      </c>
    </row>
    <row r="43" spans="5:30" x14ac:dyDescent="0.3">
      <c r="E43" s="44" t="s">
        <v>819</v>
      </c>
      <c r="F43" s="44" t="s">
        <v>819</v>
      </c>
      <c r="H43" s="44" t="str">
        <f t="shared" ca="1" si="0"/>
        <v>Congo</v>
      </c>
      <c r="I43" s="44" t="s">
        <v>425</v>
      </c>
      <c r="J43" s="44" t="s">
        <v>425</v>
      </c>
      <c r="K43" s="44" t="s">
        <v>425</v>
      </c>
      <c r="AA43" s="44" t="str">
        <f t="shared" ca="1" si="1"/>
        <v>Programa de las Naciones Unidas para el Desarrollo (PNUD)</v>
      </c>
      <c r="AB43" s="44" t="s">
        <v>954</v>
      </c>
      <c r="AC43" s="44" t="s">
        <v>1331</v>
      </c>
      <c r="AD43" s="44" t="s">
        <v>1373</v>
      </c>
    </row>
    <row r="44" spans="5:30" x14ac:dyDescent="0.3">
      <c r="E44" s="44" t="s">
        <v>811</v>
      </c>
      <c r="F44" s="44" t="s">
        <v>811</v>
      </c>
      <c r="H44" s="44" t="str">
        <f t="shared" ca="1" si="0"/>
        <v>Congo (República Democrática)</v>
      </c>
      <c r="I44" s="44" t="s">
        <v>814</v>
      </c>
      <c r="J44" s="44" t="s">
        <v>655</v>
      </c>
      <c r="K44" s="44" t="s">
        <v>426</v>
      </c>
      <c r="AA44" s="44" t="str">
        <f t="shared" ca="1" si="1"/>
        <v>Alto Comisionado de las Naciones Unidas para los Refugiados (ACNUR)</v>
      </c>
      <c r="AB44" s="44" t="s">
        <v>956</v>
      </c>
      <c r="AC44" s="44" t="s">
        <v>1332</v>
      </c>
      <c r="AD44" s="44" t="s">
        <v>1374</v>
      </c>
    </row>
    <row r="45" spans="5:30" x14ac:dyDescent="0.3">
      <c r="E45" s="44" t="s">
        <v>420</v>
      </c>
      <c r="F45" s="44" t="s">
        <v>420</v>
      </c>
      <c r="H45" s="44" t="str">
        <f t="shared" ca="1" si="0"/>
        <v>Islas Cook</v>
      </c>
      <c r="I45" s="44" t="s">
        <v>815</v>
      </c>
      <c r="J45" s="44" t="s">
        <v>656</v>
      </c>
      <c r="K45" s="44" t="s">
        <v>427</v>
      </c>
      <c r="AA45" s="44" t="str">
        <f t="shared" ca="1" si="1"/>
        <v>Fondo de Población de las Naciones Unidas (UNFPA)</v>
      </c>
      <c r="AB45" s="44" t="s">
        <v>955</v>
      </c>
      <c r="AC45" s="44" t="s">
        <v>1333</v>
      </c>
      <c r="AD45" s="44" t="s">
        <v>1375</v>
      </c>
    </row>
    <row r="46" spans="5:30" x14ac:dyDescent="0.3">
      <c r="E46" s="44" t="s">
        <v>421</v>
      </c>
      <c r="F46" s="44" t="s">
        <v>421</v>
      </c>
      <c r="H46" s="44" t="str">
        <f t="shared" ca="1" si="0"/>
        <v>Costa Rica</v>
      </c>
      <c r="I46" s="44" t="s">
        <v>428</v>
      </c>
      <c r="J46" s="44" t="s">
        <v>428</v>
      </c>
      <c r="K46" s="44" t="s">
        <v>428</v>
      </c>
      <c r="AA46" s="44" t="str">
        <f t="shared" ca="1" si="1"/>
        <v>Gobierno de los Estados Unidos (USG)</v>
      </c>
      <c r="AB46" s="44" t="s">
        <v>960</v>
      </c>
      <c r="AC46" s="44" t="s">
        <v>1334</v>
      </c>
      <c r="AD46" s="44" t="s">
        <v>1376</v>
      </c>
    </row>
    <row r="47" spans="5:30" x14ac:dyDescent="0.3">
      <c r="E47" s="44" t="s">
        <v>422</v>
      </c>
      <c r="F47" s="44" t="s">
        <v>422</v>
      </c>
      <c r="H47" s="44" t="str">
        <f t="shared" ca="1" si="0"/>
        <v>Côte d'Ivoire</v>
      </c>
      <c r="I47" s="44" t="s">
        <v>429</v>
      </c>
      <c r="J47" s="44" t="s">
        <v>429</v>
      </c>
      <c r="K47" s="44" t="s">
        <v>429</v>
      </c>
      <c r="AA47" s="44" t="str">
        <f t="shared" ca="1" si="1"/>
        <v>Banco Mundial</v>
      </c>
      <c r="AB47" s="44" t="s">
        <v>963</v>
      </c>
      <c r="AC47" s="44" t="s">
        <v>1335</v>
      </c>
      <c r="AD47" s="44" t="s">
        <v>1377</v>
      </c>
    </row>
    <row r="48" spans="5:30" x14ac:dyDescent="0.3">
      <c r="E48" s="44" t="s">
        <v>423</v>
      </c>
      <c r="F48" s="44" t="s">
        <v>423</v>
      </c>
      <c r="H48" s="44" t="str">
        <f t="shared" ca="1" si="0"/>
        <v>Croacia</v>
      </c>
      <c r="I48" s="44" t="s">
        <v>843</v>
      </c>
      <c r="J48" s="44" t="s">
        <v>657</v>
      </c>
      <c r="K48" s="44" t="s">
        <v>430</v>
      </c>
      <c r="AA48" s="44" t="str">
        <f t="shared" ca="1" si="1"/>
        <v>Programa Mundial de Alimentos (PMA)</v>
      </c>
      <c r="AB48" s="44" t="s">
        <v>961</v>
      </c>
      <c r="AC48" s="44" t="s">
        <v>1336</v>
      </c>
      <c r="AD48" s="44" t="s">
        <v>1378</v>
      </c>
    </row>
    <row r="49" spans="5:30" x14ac:dyDescent="0.3">
      <c r="E49" s="44" t="s">
        <v>816</v>
      </c>
      <c r="F49" s="44" t="s">
        <v>816</v>
      </c>
      <c r="H49" s="44" t="str">
        <f t="shared" ca="1" si="0"/>
        <v>Cuba</v>
      </c>
      <c r="I49" s="44" t="s">
        <v>431</v>
      </c>
      <c r="J49" s="44" t="s">
        <v>431</v>
      </c>
      <c r="K49" s="44" t="s">
        <v>431</v>
      </c>
      <c r="AA49" s="44" t="str">
        <f t="shared" ca="1" si="1"/>
        <v>Organización Mundial de la Salud (OMS)</v>
      </c>
      <c r="AB49" s="44" t="s">
        <v>962</v>
      </c>
      <c r="AC49" s="44" t="s">
        <v>1337</v>
      </c>
      <c r="AD49" s="44" t="s">
        <v>1379</v>
      </c>
    </row>
    <row r="50" spans="5:30" x14ac:dyDescent="0.3">
      <c r="E50" s="44" t="s">
        <v>425</v>
      </c>
      <c r="F50" s="44" t="s">
        <v>425</v>
      </c>
      <c r="H50" s="44" t="str">
        <f t="shared" ca="1" si="0"/>
        <v>Curaçao</v>
      </c>
      <c r="I50" s="44" t="s">
        <v>818</v>
      </c>
      <c r="J50" s="44" t="s">
        <v>432</v>
      </c>
      <c r="K50" s="44" t="s">
        <v>432</v>
      </c>
      <c r="AA50" s="44" t="str">
        <f t="shared" ca="1" si="1"/>
        <v>No especificado - no desglosado por fuentes</v>
      </c>
      <c r="AB50" s="44" t="s">
        <v>964</v>
      </c>
      <c r="AC50" s="44" t="s">
        <v>1338</v>
      </c>
      <c r="AD50" s="44" t="s">
        <v>1380</v>
      </c>
    </row>
    <row r="51" spans="5:30" x14ac:dyDescent="0.3">
      <c r="E51" s="44" t="s">
        <v>814</v>
      </c>
      <c r="F51" s="44" t="s">
        <v>814</v>
      </c>
      <c r="H51" s="44" t="str">
        <f t="shared" ca="1" si="0"/>
        <v>Chipre</v>
      </c>
      <c r="I51" s="44" t="s">
        <v>821</v>
      </c>
      <c r="J51" s="44" t="s">
        <v>658</v>
      </c>
      <c r="K51" s="44" t="s">
        <v>433</v>
      </c>
    </row>
    <row r="52" spans="5:30" x14ac:dyDescent="0.3">
      <c r="E52" s="44" t="s">
        <v>815</v>
      </c>
      <c r="F52" s="44" t="s">
        <v>815</v>
      </c>
      <c r="H52" s="44" t="str">
        <f t="shared" ca="1" si="0"/>
        <v>República Checa</v>
      </c>
      <c r="I52" s="44" t="s">
        <v>822</v>
      </c>
      <c r="J52" s="44" t="s">
        <v>659</v>
      </c>
      <c r="K52" s="44" t="s">
        <v>434</v>
      </c>
    </row>
    <row r="53" spans="5:30" x14ac:dyDescent="0.3">
      <c r="E53" s="44" t="s">
        <v>428</v>
      </c>
      <c r="F53" s="44" t="s">
        <v>428</v>
      </c>
      <c r="H53" s="44" t="str">
        <f t="shared" ca="1" si="0"/>
        <v>Dinamarca</v>
      </c>
      <c r="I53" s="44" t="s">
        <v>824</v>
      </c>
      <c r="J53" s="44" t="s">
        <v>660</v>
      </c>
      <c r="K53" s="44" t="s">
        <v>435</v>
      </c>
    </row>
    <row r="54" spans="5:30" x14ac:dyDescent="0.3">
      <c r="E54" s="44" t="s">
        <v>429</v>
      </c>
      <c r="F54" s="44" t="s">
        <v>429</v>
      </c>
      <c r="H54" s="44" t="str">
        <f t="shared" ca="1" si="0"/>
        <v>Djibouti</v>
      </c>
      <c r="I54" s="44" t="s">
        <v>436</v>
      </c>
      <c r="J54" s="44" t="s">
        <v>436</v>
      </c>
      <c r="K54" s="44" t="s">
        <v>436</v>
      </c>
    </row>
    <row r="55" spans="5:30" x14ac:dyDescent="0.3">
      <c r="E55" s="44" t="s">
        <v>843</v>
      </c>
      <c r="F55" s="44" t="s">
        <v>843</v>
      </c>
      <c r="H55" s="44" t="str">
        <f t="shared" ca="1" si="0"/>
        <v>Dominica</v>
      </c>
      <c r="I55" s="44" t="s">
        <v>437</v>
      </c>
      <c r="J55" s="44" t="s">
        <v>661</v>
      </c>
      <c r="K55" s="44" t="s">
        <v>437</v>
      </c>
    </row>
    <row r="56" spans="5:30" x14ac:dyDescent="0.3">
      <c r="E56" s="44" t="s">
        <v>431</v>
      </c>
      <c r="F56" s="44" t="s">
        <v>431</v>
      </c>
      <c r="H56" s="44" t="str">
        <f t="shared" ca="1" si="0"/>
        <v>República Dominicana</v>
      </c>
      <c r="I56" s="44" t="s">
        <v>825</v>
      </c>
      <c r="J56" s="44" t="s">
        <v>662</v>
      </c>
      <c r="K56" s="44" t="s">
        <v>438</v>
      </c>
    </row>
    <row r="57" spans="5:30" x14ac:dyDescent="0.3">
      <c r="E57" s="44" t="s">
        <v>818</v>
      </c>
      <c r="F57" s="44" t="s">
        <v>818</v>
      </c>
      <c r="H57" s="44" t="str">
        <f t="shared" ca="1" si="0"/>
        <v>Ecuador</v>
      </c>
      <c r="I57" s="44" t="s">
        <v>439</v>
      </c>
      <c r="J57" s="44" t="s">
        <v>663</v>
      </c>
      <c r="K57" s="44" t="s">
        <v>439</v>
      </c>
    </row>
    <row r="58" spans="5:30" x14ac:dyDescent="0.3">
      <c r="E58" s="44" t="s">
        <v>821</v>
      </c>
      <c r="F58" s="44" t="s">
        <v>821</v>
      </c>
      <c r="H58" s="44" t="str">
        <f t="shared" ca="1" si="0"/>
        <v>Egipto</v>
      </c>
      <c r="I58" s="44" t="s">
        <v>827</v>
      </c>
      <c r="J58" s="44" t="s">
        <v>664</v>
      </c>
      <c r="K58" s="44" t="s">
        <v>440</v>
      </c>
    </row>
    <row r="59" spans="5:30" x14ac:dyDescent="0.3">
      <c r="E59" s="44" t="s">
        <v>822</v>
      </c>
      <c r="F59" s="44" t="s">
        <v>822</v>
      </c>
      <c r="H59" s="44" t="str">
        <f t="shared" ca="1" si="0"/>
        <v>El Salvador</v>
      </c>
      <c r="I59" s="44" t="s">
        <v>441</v>
      </c>
      <c r="J59" s="44" t="s">
        <v>665</v>
      </c>
      <c r="K59" s="44" t="s">
        <v>441</v>
      </c>
    </row>
    <row r="60" spans="5:30" x14ac:dyDescent="0.3">
      <c r="E60" s="44" t="s">
        <v>824</v>
      </c>
      <c r="F60" s="44" t="s">
        <v>824</v>
      </c>
      <c r="H60" s="44" t="str">
        <f t="shared" ca="1" si="0"/>
        <v>Guinea Ecuatorial</v>
      </c>
      <c r="I60" s="44" t="s">
        <v>837</v>
      </c>
      <c r="J60" s="44" t="s">
        <v>666</v>
      </c>
      <c r="K60" s="44" t="s">
        <v>442</v>
      </c>
    </row>
    <row r="61" spans="5:30" x14ac:dyDescent="0.3">
      <c r="E61" s="44" t="s">
        <v>436</v>
      </c>
      <c r="F61" s="44" t="s">
        <v>436</v>
      </c>
      <c r="H61" s="44" t="str">
        <f t="shared" ca="1" si="0"/>
        <v>Eritrea</v>
      </c>
      <c r="I61" s="44" t="s">
        <v>443</v>
      </c>
      <c r="J61" s="44" t="s">
        <v>667</v>
      </c>
      <c r="K61" s="44" t="s">
        <v>443</v>
      </c>
    </row>
    <row r="62" spans="5:30" x14ac:dyDescent="0.3">
      <c r="E62" s="44" t="s">
        <v>437</v>
      </c>
      <c r="F62" s="44" t="s">
        <v>437</v>
      </c>
      <c r="H62" s="44" t="str">
        <f t="shared" ca="1" si="0"/>
        <v>Estonia</v>
      </c>
      <c r="I62" s="44" t="s">
        <v>444</v>
      </c>
      <c r="J62" s="44" t="s">
        <v>668</v>
      </c>
      <c r="K62" s="44" t="s">
        <v>444</v>
      </c>
    </row>
    <row r="63" spans="5:30" x14ac:dyDescent="0.3">
      <c r="E63" s="44" t="s">
        <v>825</v>
      </c>
      <c r="F63" s="44" t="s">
        <v>825</v>
      </c>
      <c r="H63" s="44" t="str">
        <f t="shared" ca="1" si="0"/>
        <v>Eswatini</v>
      </c>
      <c r="I63" s="44" t="s">
        <v>1287</v>
      </c>
      <c r="J63" s="44" t="s">
        <v>1287</v>
      </c>
      <c r="K63" s="44" t="s">
        <v>1287</v>
      </c>
    </row>
    <row r="64" spans="5:30" x14ac:dyDescent="0.3">
      <c r="E64" s="44" t="s">
        <v>439</v>
      </c>
      <c r="F64" s="44" t="s">
        <v>439</v>
      </c>
      <c r="H64" s="44" t="str">
        <f t="shared" ca="1" si="0"/>
        <v>Etiopía</v>
      </c>
      <c r="I64" s="44" t="s">
        <v>830</v>
      </c>
      <c r="J64" s="44" t="s">
        <v>669</v>
      </c>
      <c r="K64" s="44" t="s">
        <v>445</v>
      </c>
    </row>
    <row r="65" spans="5:11" x14ac:dyDescent="0.3">
      <c r="E65" s="44" t="s">
        <v>827</v>
      </c>
      <c r="F65" s="44" t="s">
        <v>827</v>
      </c>
      <c r="H65" s="44" t="str">
        <f t="shared" ca="1" si="0"/>
        <v>Islas Feroe</v>
      </c>
      <c r="I65" s="44" t="s">
        <v>833</v>
      </c>
      <c r="J65" s="44" t="s">
        <v>670</v>
      </c>
      <c r="K65" s="44" t="s">
        <v>446</v>
      </c>
    </row>
    <row r="66" spans="5:11" x14ac:dyDescent="0.3">
      <c r="E66" s="44" t="s">
        <v>441</v>
      </c>
      <c r="F66" s="44" t="s">
        <v>441</v>
      </c>
      <c r="H66" s="44" t="str">
        <f t="shared" ca="1" si="0"/>
        <v>Fiji</v>
      </c>
      <c r="I66" s="44" t="s">
        <v>448</v>
      </c>
      <c r="J66" s="44" t="s">
        <v>672</v>
      </c>
      <c r="K66" s="44" t="s">
        <v>448</v>
      </c>
    </row>
    <row r="67" spans="5:11" x14ac:dyDescent="0.3">
      <c r="E67" s="44" t="s">
        <v>837</v>
      </c>
      <c r="F67" s="44" t="s">
        <v>837</v>
      </c>
      <c r="H67" s="44" t="str">
        <f t="shared" ref="H67:H130" ca="1" si="3">IF(I67="","",OFFSET($I67,0,LangOffset,1,1))</f>
        <v>Finlandia</v>
      </c>
      <c r="I67" s="44" t="s">
        <v>831</v>
      </c>
      <c r="J67" s="44" t="s">
        <v>673</v>
      </c>
      <c r="K67" s="44" t="s">
        <v>449</v>
      </c>
    </row>
    <row r="68" spans="5:11" x14ac:dyDescent="0.3">
      <c r="E68" s="44" t="s">
        <v>443</v>
      </c>
      <c r="F68" s="44" t="s">
        <v>443</v>
      </c>
      <c r="H68" s="44" t="str">
        <f t="shared" ca="1" si="3"/>
        <v>Francia</v>
      </c>
      <c r="I68" s="44" t="s">
        <v>674</v>
      </c>
      <c r="J68" s="44" t="s">
        <v>674</v>
      </c>
      <c r="K68" s="44" t="s">
        <v>450</v>
      </c>
    </row>
    <row r="69" spans="5:11" x14ac:dyDescent="0.3">
      <c r="E69" s="44" t="s">
        <v>444</v>
      </c>
      <c r="F69" s="44" t="s">
        <v>444</v>
      </c>
      <c r="H69" s="44" t="str">
        <f t="shared" ca="1" si="3"/>
        <v>Gabón</v>
      </c>
      <c r="I69" s="44" t="s">
        <v>676</v>
      </c>
      <c r="J69" s="44" t="s">
        <v>676</v>
      </c>
      <c r="K69" s="44" t="s">
        <v>453</v>
      </c>
    </row>
    <row r="70" spans="5:11" x14ac:dyDescent="0.3">
      <c r="E70" s="44" t="s">
        <v>830</v>
      </c>
      <c r="F70" s="44" t="s">
        <v>830</v>
      </c>
      <c r="H70" s="44" t="str">
        <f t="shared" ca="1" si="3"/>
        <v>Gambia</v>
      </c>
      <c r="I70" s="44" t="s">
        <v>454</v>
      </c>
      <c r="J70" s="44" t="s">
        <v>677</v>
      </c>
      <c r="K70" s="44" t="s">
        <v>454</v>
      </c>
    </row>
    <row r="71" spans="5:11" x14ac:dyDescent="0.3">
      <c r="E71" s="44" t="s">
        <v>833</v>
      </c>
      <c r="F71" s="44" t="s">
        <v>833</v>
      </c>
      <c r="H71" s="44" t="str">
        <f t="shared" ca="1" si="3"/>
        <v>Georgia</v>
      </c>
      <c r="I71" s="44" t="s">
        <v>455</v>
      </c>
      <c r="J71" s="44" t="s">
        <v>678</v>
      </c>
      <c r="K71" s="44" t="s">
        <v>455</v>
      </c>
    </row>
    <row r="72" spans="5:11" x14ac:dyDescent="0.3">
      <c r="E72" s="44" t="s">
        <v>832</v>
      </c>
      <c r="F72" s="44" t="s">
        <v>832</v>
      </c>
      <c r="H72" s="44" t="str">
        <f t="shared" ca="1" si="3"/>
        <v>Alemania</v>
      </c>
      <c r="I72" s="44" t="s">
        <v>823</v>
      </c>
      <c r="J72" s="44" t="s">
        <v>679</v>
      </c>
      <c r="K72" s="44" t="s">
        <v>456</v>
      </c>
    </row>
    <row r="73" spans="5:11" x14ac:dyDescent="0.3">
      <c r="E73" s="44" t="s">
        <v>448</v>
      </c>
      <c r="F73" s="44" t="s">
        <v>448</v>
      </c>
      <c r="H73" s="44" t="str">
        <f t="shared" ca="1" si="3"/>
        <v>Ghana</v>
      </c>
      <c r="I73" s="44" t="s">
        <v>457</v>
      </c>
      <c r="J73" s="44" t="s">
        <v>457</v>
      </c>
      <c r="K73" s="44" t="s">
        <v>457</v>
      </c>
    </row>
    <row r="74" spans="5:11" x14ac:dyDescent="0.3">
      <c r="E74" s="44" t="s">
        <v>831</v>
      </c>
      <c r="F74" s="44" t="s">
        <v>831</v>
      </c>
      <c r="H74" s="44" t="str">
        <f t="shared" ca="1" si="3"/>
        <v>Grecia</v>
      </c>
      <c r="I74" s="44" t="s">
        <v>838</v>
      </c>
      <c r="J74" s="44" t="s">
        <v>680</v>
      </c>
      <c r="K74" s="44" t="s">
        <v>459</v>
      </c>
    </row>
    <row r="75" spans="5:11" x14ac:dyDescent="0.3">
      <c r="E75" s="44" t="s">
        <v>674</v>
      </c>
      <c r="F75" s="44" t="s">
        <v>674</v>
      </c>
      <c r="H75" s="44" t="str">
        <f t="shared" ca="1" si="3"/>
        <v>Groenlandia</v>
      </c>
      <c r="I75" s="44" t="s">
        <v>840</v>
      </c>
      <c r="J75" s="44" t="s">
        <v>681</v>
      </c>
      <c r="K75" s="44" t="s">
        <v>460</v>
      </c>
    </row>
    <row r="76" spans="5:11" x14ac:dyDescent="0.3">
      <c r="E76" s="44" t="s">
        <v>841</v>
      </c>
      <c r="F76" s="44" t="s">
        <v>841</v>
      </c>
      <c r="H76" s="44" t="str">
        <f t="shared" ca="1" si="3"/>
        <v>Granada</v>
      </c>
      <c r="I76" s="44" t="s">
        <v>839</v>
      </c>
      <c r="J76" s="44" t="s">
        <v>682</v>
      </c>
      <c r="K76" s="44" t="s">
        <v>461</v>
      </c>
    </row>
    <row r="77" spans="5:11" x14ac:dyDescent="0.3">
      <c r="E77" s="44" t="s">
        <v>881</v>
      </c>
      <c r="F77" s="44" t="s">
        <v>881</v>
      </c>
      <c r="H77" s="44" t="str">
        <f t="shared" ca="1" si="3"/>
        <v>Guatemala</v>
      </c>
      <c r="I77" s="44" t="s">
        <v>464</v>
      </c>
      <c r="J77" s="44" t="s">
        <v>464</v>
      </c>
      <c r="K77" s="44" t="s">
        <v>464</v>
      </c>
    </row>
    <row r="78" spans="5:11" x14ac:dyDescent="0.3">
      <c r="E78" s="44" t="s">
        <v>676</v>
      </c>
      <c r="F78" s="44" t="s">
        <v>676</v>
      </c>
      <c r="H78" s="44" t="str">
        <f t="shared" ca="1" si="3"/>
        <v>Guinea</v>
      </c>
      <c r="I78" s="44" t="s">
        <v>466</v>
      </c>
      <c r="J78" s="44" t="s">
        <v>684</v>
      </c>
      <c r="K78" s="44" t="s">
        <v>466</v>
      </c>
    </row>
    <row r="79" spans="5:11" x14ac:dyDescent="0.3">
      <c r="E79" s="44" t="s">
        <v>454</v>
      </c>
      <c r="F79" s="44" t="s">
        <v>454</v>
      </c>
      <c r="H79" s="44" t="str">
        <f t="shared" ca="1" si="3"/>
        <v>Guinea Bissau</v>
      </c>
      <c r="I79" s="44" t="s">
        <v>836</v>
      </c>
      <c r="J79" s="44" t="s">
        <v>685</v>
      </c>
      <c r="K79" s="44" t="s">
        <v>467</v>
      </c>
    </row>
    <row r="80" spans="5:11" x14ac:dyDescent="0.3">
      <c r="E80" s="44" t="s">
        <v>455</v>
      </c>
      <c r="F80" s="44" t="s">
        <v>455</v>
      </c>
      <c r="H80" s="44" t="str">
        <f t="shared" ca="1" si="3"/>
        <v>Guyana</v>
      </c>
      <c r="I80" s="44" t="s">
        <v>468</v>
      </c>
      <c r="J80" s="44" t="s">
        <v>468</v>
      </c>
      <c r="K80" s="44" t="s">
        <v>468</v>
      </c>
    </row>
    <row r="81" spans="5:11" x14ac:dyDescent="0.3">
      <c r="E81" s="44" t="s">
        <v>823</v>
      </c>
      <c r="F81" s="44" t="s">
        <v>823</v>
      </c>
      <c r="H81" s="44" t="str">
        <f t="shared" ca="1" si="3"/>
        <v>Haití</v>
      </c>
      <c r="I81" s="44" t="s">
        <v>844</v>
      </c>
      <c r="J81" s="44" t="s">
        <v>686</v>
      </c>
      <c r="K81" s="44" t="s">
        <v>469</v>
      </c>
    </row>
    <row r="82" spans="5:11" x14ac:dyDescent="0.3">
      <c r="E82" s="44" t="s">
        <v>457</v>
      </c>
      <c r="F82" s="44" t="s">
        <v>457</v>
      </c>
      <c r="H82" s="44" t="str">
        <f t="shared" ca="1" si="3"/>
        <v>Santa Sede</v>
      </c>
      <c r="I82" s="44" t="s">
        <v>911</v>
      </c>
      <c r="J82" s="44" t="s">
        <v>912</v>
      </c>
      <c r="K82" s="44" t="s">
        <v>470</v>
      </c>
    </row>
    <row r="83" spans="5:11" x14ac:dyDescent="0.3">
      <c r="E83" s="44" t="s">
        <v>458</v>
      </c>
      <c r="F83" s="44" t="s">
        <v>458</v>
      </c>
      <c r="H83" s="44" t="str">
        <f t="shared" ca="1" si="3"/>
        <v>Honduras</v>
      </c>
      <c r="I83" s="44" t="s">
        <v>471</v>
      </c>
      <c r="J83" s="44" t="s">
        <v>471</v>
      </c>
      <c r="K83" s="44" t="s">
        <v>471</v>
      </c>
    </row>
    <row r="84" spans="5:11" x14ac:dyDescent="0.3">
      <c r="E84" s="44" t="s">
        <v>838</v>
      </c>
      <c r="F84" s="44" t="s">
        <v>838</v>
      </c>
      <c r="H84" s="44" t="str">
        <f t="shared" ca="1" si="3"/>
        <v>Hungría</v>
      </c>
      <c r="I84" s="44" t="s">
        <v>845</v>
      </c>
      <c r="J84" s="44" t="s">
        <v>687</v>
      </c>
      <c r="K84" s="44" t="s">
        <v>473</v>
      </c>
    </row>
    <row r="85" spans="5:11" x14ac:dyDescent="0.3">
      <c r="E85" s="44" t="s">
        <v>840</v>
      </c>
      <c r="F85" s="44" t="s">
        <v>840</v>
      </c>
      <c r="H85" s="44" t="str">
        <f t="shared" ca="1" si="3"/>
        <v>Islandia</v>
      </c>
      <c r="I85" s="44" t="s">
        <v>849</v>
      </c>
      <c r="J85" s="44" t="s">
        <v>688</v>
      </c>
      <c r="K85" s="44" t="s">
        <v>474</v>
      </c>
    </row>
    <row r="86" spans="5:11" x14ac:dyDescent="0.3">
      <c r="E86" s="44" t="s">
        <v>839</v>
      </c>
      <c r="F86" s="44" t="s">
        <v>839</v>
      </c>
      <c r="H86" s="44" t="str">
        <f t="shared" ca="1" si="3"/>
        <v>India</v>
      </c>
      <c r="I86" s="44" t="s">
        <v>475</v>
      </c>
      <c r="J86" s="44" t="s">
        <v>689</v>
      </c>
      <c r="K86" s="44" t="s">
        <v>475</v>
      </c>
    </row>
    <row r="87" spans="5:11" x14ac:dyDescent="0.3">
      <c r="E87" s="44" t="s">
        <v>462</v>
      </c>
      <c r="F87" s="44" t="s">
        <v>462</v>
      </c>
      <c r="H87" s="44" t="str">
        <f t="shared" ca="1" si="3"/>
        <v>Indonesia</v>
      </c>
      <c r="I87" s="44" t="s">
        <v>476</v>
      </c>
      <c r="J87" s="44" t="s">
        <v>690</v>
      </c>
      <c r="K87" s="44" t="s">
        <v>476</v>
      </c>
    </row>
    <row r="88" spans="5:11" x14ac:dyDescent="0.3">
      <c r="E88" s="44" t="s">
        <v>463</v>
      </c>
      <c r="F88" s="44" t="s">
        <v>463</v>
      </c>
      <c r="H88" s="44" t="str">
        <f t="shared" ca="1" si="3"/>
        <v>Irán (República Islámica)</v>
      </c>
      <c r="I88" s="44" t="s">
        <v>848</v>
      </c>
      <c r="J88" s="44" t="s">
        <v>691</v>
      </c>
      <c r="K88" s="44" t="s">
        <v>477</v>
      </c>
    </row>
    <row r="89" spans="5:11" x14ac:dyDescent="0.3">
      <c r="E89" s="44" t="s">
        <v>464</v>
      </c>
      <c r="F89" s="44" t="s">
        <v>464</v>
      </c>
      <c r="H89" s="44" t="str">
        <f t="shared" ca="1" si="3"/>
        <v>Iraq</v>
      </c>
      <c r="I89" s="44" t="s">
        <v>478</v>
      </c>
      <c r="J89" s="44" t="s">
        <v>692</v>
      </c>
      <c r="K89" s="44" t="s">
        <v>478</v>
      </c>
    </row>
    <row r="90" spans="5:11" x14ac:dyDescent="0.3">
      <c r="E90" s="44" t="s">
        <v>465</v>
      </c>
      <c r="F90" s="44" t="s">
        <v>465</v>
      </c>
      <c r="H90" s="44" t="str">
        <f t="shared" ca="1" si="3"/>
        <v>Irlanda</v>
      </c>
      <c r="I90" s="44" t="s">
        <v>847</v>
      </c>
      <c r="J90" s="44" t="s">
        <v>693</v>
      </c>
      <c r="K90" s="44" t="s">
        <v>479</v>
      </c>
    </row>
    <row r="91" spans="5:11" x14ac:dyDescent="0.3">
      <c r="E91" s="44" t="s">
        <v>466</v>
      </c>
      <c r="F91" s="44" t="s">
        <v>466</v>
      </c>
      <c r="H91" s="44" t="str">
        <f t="shared" ca="1" si="3"/>
        <v>Israel</v>
      </c>
      <c r="I91" s="44" t="s">
        <v>481</v>
      </c>
      <c r="J91" s="44" t="s">
        <v>695</v>
      </c>
      <c r="K91" s="44" t="s">
        <v>481</v>
      </c>
    </row>
    <row r="92" spans="5:11" x14ac:dyDescent="0.3">
      <c r="E92" s="44" t="s">
        <v>836</v>
      </c>
      <c r="F92" s="44" t="s">
        <v>836</v>
      </c>
      <c r="H92" s="44" t="str">
        <f t="shared" ca="1" si="3"/>
        <v>Italia</v>
      </c>
      <c r="I92" s="44" t="s">
        <v>850</v>
      </c>
      <c r="J92" s="44" t="s">
        <v>696</v>
      </c>
      <c r="K92" s="44" t="s">
        <v>482</v>
      </c>
    </row>
    <row r="93" spans="5:11" x14ac:dyDescent="0.3">
      <c r="E93" s="44" t="s">
        <v>468</v>
      </c>
      <c r="F93" s="44" t="s">
        <v>468</v>
      </c>
      <c r="H93" s="44" t="str">
        <f t="shared" ca="1" si="3"/>
        <v>Jamaica</v>
      </c>
      <c r="I93" s="44" t="s">
        <v>483</v>
      </c>
      <c r="J93" s="44" t="s">
        <v>697</v>
      </c>
      <c r="K93" s="44" t="s">
        <v>483</v>
      </c>
    </row>
    <row r="94" spans="5:11" x14ac:dyDescent="0.3">
      <c r="E94" s="44" t="s">
        <v>844</v>
      </c>
      <c r="F94" s="44" t="s">
        <v>844</v>
      </c>
      <c r="H94" s="44" t="str">
        <f t="shared" ca="1" si="3"/>
        <v>Japón</v>
      </c>
      <c r="I94" s="44" t="s">
        <v>852</v>
      </c>
      <c r="J94" s="44" t="s">
        <v>698</v>
      </c>
      <c r="K94" s="44" t="s">
        <v>484</v>
      </c>
    </row>
    <row r="95" spans="5:11" x14ac:dyDescent="0.3">
      <c r="E95" s="44" t="s">
        <v>911</v>
      </c>
      <c r="F95" s="44" t="s">
        <v>911</v>
      </c>
      <c r="H95" s="44" t="str">
        <f t="shared" ca="1" si="3"/>
        <v>Jordania</v>
      </c>
      <c r="I95" s="44" t="s">
        <v>851</v>
      </c>
      <c r="J95" s="44" t="s">
        <v>699</v>
      </c>
      <c r="K95" s="44" t="s">
        <v>486</v>
      </c>
    </row>
    <row r="96" spans="5:11" x14ac:dyDescent="0.3">
      <c r="E96" s="44" t="s">
        <v>471</v>
      </c>
      <c r="F96" s="44" t="s">
        <v>471</v>
      </c>
      <c r="H96" s="44" t="str">
        <f t="shared" ca="1" si="3"/>
        <v>Kazajstán</v>
      </c>
      <c r="I96" s="44" t="s">
        <v>700</v>
      </c>
      <c r="J96" s="44" t="s">
        <v>700</v>
      </c>
      <c r="K96" s="44" t="s">
        <v>487</v>
      </c>
    </row>
    <row r="97" spans="5:11" x14ac:dyDescent="0.3">
      <c r="E97" s="44" t="s">
        <v>472</v>
      </c>
      <c r="F97" s="44" t="s">
        <v>472</v>
      </c>
      <c r="H97" s="44" t="str">
        <f t="shared" ca="1" si="3"/>
        <v>Kenya</v>
      </c>
      <c r="I97" s="44" t="s">
        <v>488</v>
      </c>
      <c r="J97" s="44" t="s">
        <v>488</v>
      </c>
      <c r="K97" s="44" t="s">
        <v>488</v>
      </c>
    </row>
    <row r="98" spans="5:11" x14ac:dyDescent="0.3">
      <c r="E98" s="44" t="s">
        <v>845</v>
      </c>
      <c r="F98" s="44" t="s">
        <v>845</v>
      </c>
      <c r="H98" s="44" t="str">
        <f t="shared" ca="1" si="3"/>
        <v>Kiribati</v>
      </c>
      <c r="I98" s="44" t="s">
        <v>489</v>
      </c>
      <c r="J98" s="44" t="s">
        <v>489</v>
      </c>
      <c r="K98" s="44" t="s">
        <v>489</v>
      </c>
    </row>
    <row r="99" spans="5:11" x14ac:dyDescent="0.3">
      <c r="E99" s="44" t="s">
        <v>849</v>
      </c>
      <c r="F99" s="44" t="s">
        <v>849</v>
      </c>
      <c r="H99" s="44" t="str">
        <f t="shared" ca="1" si="3"/>
        <v>Corea (República Popular Democrática)</v>
      </c>
      <c r="I99" s="44" t="s">
        <v>880</v>
      </c>
      <c r="J99" s="44" t="s">
        <v>701</v>
      </c>
      <c r="K99" s="44" t="s">
        <v>490</v>
      </c>
    </row>
    <row r="100" spans="5:11" x14ac:dyDescent="0.3">
      <c r="E100" s="44" t="s">
        <v>475</v>
      </c>
      <c r="F100" s="44" t="s">
        <v>475</v>
      </c>
      <c r="H100" s="44" t="str">
        <f t="shared" ca="1" si="3"/>
        <v>Corea (lRepública)</v>
      </c>
      <c r="I100" s="44" t="s">
        <v>856</v>
      </c>
      <c r="J100" s="44" t="s">
        <v>702</v>
      </c>
      <c r="K100" s="44" t="s">
        <v>491</v>
      </c>
    </row>
    <row r="101" spans="5:11" x14ac:dyDescent="0.3">
      <c r="E101" s="44" t="s">
        <v>476</v>
      </c>
      <c r="F101" s="44" t="s">
        <v>476</v>
      </c>
      <c r="H101" s="44" t="str">
        <f t="shared" ca="1" si="3"/>
        <v>Kosovo</v>
      </c>
      <c r="I101" s="44" t="s">
        <v>492</v>
      </c>
      <c r="J101" s="44" t="s">
        <v>492</v>
      </c>
      <c r="K101" s="44" t="s">
        <v>492</v>
      </c>
    </row>
    <row r="102" spans="5:11" x14ac:dyDescent="0.3">
      <c r="E102" s="44" t="s">
        <v>848</v>
      </c>
      <c r="F102" s="44" t="s">
        <v>848</v>
      </c>
      <c r="H102" s="44" t="str">
        <f t="shared" ca="1" si="3"/>
        <v>Kuwait</v>
      </c>
      <c r="I102" s="44" t="s">
        <v>493</v>
      </c>
      <c r="J102" s="44" t="s">
        <v>703</v>
      </c>
      <c r="K102" s="44" t="s">
        <v>493</v>
      </c>
    </row>
    <row r="103" spans="5:11" x14ac:dyDescent="0.3">
      <c r="E103" s="44" t="s">
        <v>478</v>
      </c>
      <c r="F103" s="44" t="s">
        <v>478</v>
      </c>
      <c r="H103" s="44" t="str">
        <f t="shared" ca="1" si="3"/>
        <v>Kirguistán</v>
      </c>
      <c r="I103" s="44" t="s">
        <v>853</v>
      </c>
      <c r="J103" s="44" t="s">
        <v>704</v>
      </c>
      <c r="K103" s="44" t="s">
        <v>494</v>
      </c>
    </row>
    <row r="104" spans="5:11" x14ac:dyDescent="0.3">
      <c r="E104" s="44" t="s">
        <v>847</v>
      </c>
      <c r="F104" s="44" t="s">
        <v>847</v>
      </c>
      <c r="H104" s="44" t="str">
        <f t="shared" ca="1" si="3"/>
        <v>Lao, (República Democrática Popular)</v>
      </c>
      <c r="I104" s="44" t="s">
        <v>857</v>
      </c>
      <c r="J104" s="44" t="s">
        <v>705</v>
      </c>
      <c r="K104" s="44" t="s">
        <v>495</v>
      </c>
    </row>
    <row r="105" spans="5:11" x14ac:dyDescent="0.3">
      <c r="E105" s="44" t="s">
        <v>846</v>
      </c>
      <c r="F105" s="44" t="s">
        <v>846</v>
      </c>
      <c r="H105" s="44" t="str">
        <f t="shared" ca="1" si="3"/>
        <v>Letonia</v>
      </c>
      <c r="I105" s="44" t="s">
        <v>862</v>
      </c>
      <c r="J105" s="44" t="s">
        <v>706</v>
      </c>
      <c r="K105" s="44" t="s">
        <v>496</v>
      </c>
    </row>
    <row r="106" spans="5:11" x14ac:dyDescent="0.3">
      <c r="E106" s="44" t="s">
        <v>481</v>
      </c>
      <c r="F106" s="44" t="s">
        <v>481</v>
      </c>
      <c r="H106" s="44" t="str">
        <f t="shared" ca="1" si="3"/>
        <v>Líbano</v>
      </c>
      <c r="I106" s="44" t="s">
        <v>858</v>
      </c>
      <c r="J106" s="44" t="s">
        <v>707</v>
      </c>
      <c r="K106" s="44" t="s">
        <v>497</v>
      </c>
    </row>
    <row r="107" spans="5:11" x14ac:dyDescent="0.3">
      <c r="E107" s="44" t="s">
        <v>850</v>
      </c>
      <c r="F107" s="44" t="s">
        <v>850</v>
      </c>
      <c r="H107" s="44" t="str">
        <f t="shared" ca="1" si="3"/>
        <v>Lesotho</v>
      </c>
      <c r="I107" s="44" t="s">
        <v>498</v>
      </c>
      <c r="J107" s="44" t="s">
        <v>498</v>
      </c>
      <c r="K107" s="44" t="s">
        <v>498</v>
      </c>
    </row>
    <row r="108" spans="5:11" x14ac:dyDescent="0.3">
      <c r="E108" s="44" t="s">
        <v>483</v>
      </c>
      <c r="F108" s="44" t="s">
        <v>483</v>
      </c>
      <c r="H108" s="44" t="str">
        <f t="shared" ca="1" si="3"/>
        <v>Liberia</v>
      </c>
      <c r="I108" s="44" t="s">
        <v>499</v>
      </c>
      <c r="J108" s="44" t="s">
        <v>499</v>
      </c>
      <c r="K108" s="44" t="s">
        <v>499</v>
      </c>
    </row>
    <row r="109" spans="5:11" x14ac:dyDescent="0.3">
      <c r="E109" s="44" t="s">
        <v>852</v>
      </c>
      <c r="F109" s="44" t="s">
        <v>852</v>
      </c>
      <c r="H109" s="44" t="str">
        <f t="shared" ca="1" si="3"/>
        <v>Libia</v>
      </c>
      <c r="I109" s="44" t="s">
        <v>859</v>
      </c>
      <c r="J109" s="44" t="s">
        <v>708</v>
      </c>
      <c r="K109" s="44" t="s">
        <v>500</v>
      </c>
    </row>
    <row r="110" spans="5:11" x14ac:dyDescent="0.3">
      <c r="E110" s="44" t="s">
        <v>485</v>
      </c>
      <c r="F110" s="44" t="s">
        <v>485</v>
      </c>
      <c r="H110" s="44" t="str">
        <f t="shared" ca="1" si="3"/>
        <v>Liechtenstein</v>
      </c>
      <c r="I110" s="44" t="s">
        <v>501</v>
      </c>
      <c r="J110" s="44" t="s">
        <v>501</v>
      </c>
      <c r="K110" s="44" t="s">
        <v>501</v>
      </c>
    </row>
    <row r="111" spans="5:11" x14ac:dyDescent="0.3">
      <c r="E111" s="44" t="s">
        <v>851</v>
      </c>
      <c r="F111" s="44" t="s">
        <v>851</v>
      </c>
      <c r="H111" s="44" t="str">
        <f t="shared" ca="1" si="3"/>
        <v>Lituania</v>
      </c>
      <c r="I111" s="44" t="s">
        <v>861</v>
      </c>
      <c r="J111" s="44" t="s">
        <v>709</v>
      </c>
      <c r="K111" s="44" t="s">
        <v>502</v>
      </c>
    </row>
    <row r="112" spans="5:11" x14ac:dyDescent="0.3">
      <c r="E112" s="44" t="s">
        <v>700</v>
      </c>
      <c r="F112" s="44" t="s">
        <v>700</v>
      </c>
      <c r="H112" s="44" t="str">
        <f t="shared" ca="1" si="3"/>
        <v>Luxemburgo</v>
      </c>
      <c r="I112" s="44" t="s">
        <v>710</v>
      </c>
      <c r="J112" s="44" t="s">
        <v>710</v>
      </c>
      <c r="K112" s="44" t="s">
        <v>503</v>
      </c>
    </row>
    <row r="113" spans="5:11" x14ac:dyDescent="0.3">
      <c r="E113" s="44" t="s">
        <v>488</v>
      </c>
      <c r="F113" s="44" t="s">
        <v>488</v>
      </c>
      <c r="H113" s="44" t="str">
        <f t="shared" ca="1" si="3"/>
        <v>Madagascar</v>
      </c>
      <c r="I113" s="44" t="s">
        <v>506</v>
      </c>
      <c r="J113" s="44" t="s">
        <v>506</v>
      </c>
      <c r="K113" s="44" t="s">
        <v>506</v>
      </c>
    </row>
    <row r="114" spans="5:11" x14ac:dyDescent="0.3">
      <c r="E114" s="44" t="s">
        <v>489</v>
      </c>
      <c r="F114" s="44" t="s">
        <v>489</v>
      </c>
      <c r="H114" s="44" t="str">
        <f t="shared" ca="1" si="3"/>
        <v>Malawi</v>
      </c>
      <c r="I114" s="44" t="s">
        <v>507</v>
      </c>
      <c r="J114" s="44" t="s">
        <v>507</v>
      </c>
      <c r="K114" s="44" t="s">
        <v>507</v>
      </c>
    </row>
    <row r="115" spans="5:11" x14ac:dyDescent="0.3">
      <c r="E115" s="44" t="s">
        <v>880</v>
      </c>
      <c r="F115" s="44" t="s">
        <v>880</v>
      </c>
      <c r="H115" s="44" t="str">
        <f t="shared" ca="1" si="3"/>
        <v>Malasia</v>
      </c>
      <c r="I115" s="44" t="s">
        <v>871</v>
      </c>
      <c r="J115" s="44" t="s">
        <v>711</v>
      </c>
      <c r="K115" s="44" t="s">
        <v>508</v>
      </c>
    </row>
    <row r="116" spans="5:11" x14ac:dyDescent="0.3">
      <c r="E116" s="44" t="s">
        <v>856</v>
      </c>
      <c r="F116" s="44" t="s">
        <v>856</v>
      </c>
      <c r="H116" s="44" t="str">
        <f t="shared" ca="1" si="3"/>
        <v>Maldivas</v>
      </c>
      <c r="I116" s="44" t="s">
        <v>712</v>
      </c>
      <c r="J116" s="44" t="s">
        <v>712</v>
      </c>
      <c r="K116" s="44" t="s">
        <v>509</v>
      </c>
    </row>
    <row r="117" spans="5:11" x14ac:dyDescent="0.3">
      <c r="E117" s="44" t="s">
        <v>492</v>
      </c>
      <c r="F117" s="44" t="s">
        <v>492</v>
      </c>
      <c r="H117" s="44" t="str">
        <f t="shared" ca="1" si="3"/>
        <v>Malí</v>
      </c>
      <c r="I117" s="44" t="s">
        <v>713</v>
      </c>
      <c r="J117" s="44" t="s">
        <v>713</v>
      </c>
      <c r="K117" s="44" t="s">
        <v>510</v>
      </c>
    </row>
    <row r="118" spans="5:11" x14ac:dyDescent="0.3">
      <c r="E118" s="44" t="s">
        <v>493</v>
      </c>
      <c r="F118" s="44" t="s">
        <v>493</v>
      </c>
      <c r="H118" s="44" t="str">
        <f t="shared" ca="1" si="3"/>
        <v>Malta</v>
      </c>
      <c r="I118" s="44" t="s">
        <v>511</v>
      </c>
      <c r="J118" s="44" t="s">
        <v>714</v>
      </c>
      <c r="K118" s="44" t="s">
        <v>511</v>
      </c>
    </row>
    <row r="119" spans="5:11" x14ac:dyDescent="0.3">
      <c r="E119" s="44" t="s">
        <v>853</v>
      </c>
      <c r="F119" s="44" t="s">
        <v>853</v>
      </c>
      <c r="H119" s="44" t="str">
        <f t="shared" ca="1" si="3"/>
        <v>Islas Marshall</v>
      </c>
      <c r="I119" s="44" t="s">
        <v>866</v>
      </c>
      <c r="J119" s="44" t="s">
        <v>715</v>
      </c>
      <c r="K119" s="44" t="s">
        <v>512</v>
      </c>
    </row>
    <row r="120" spans="5:11" x14ac:dyDescent="0.3">
      <c r="E120" s="44" t="s">
        <v>857</v>
      </c>
      <c r="F120" s="44" t="s">
        <v>857</v>
      </c>
      <c r="H120" s="44" t="str">
        <f t="shared" ca="1" si="3"/>
        <v>Mauritania</v>
      </c>
      <c r="I120" s="44" t="s">
        <v>514</v>
      </c>
      <c r="J120" s="44" t="s">
        <v>716</v>
      </c>
      <c r="K120" s="44" t="s">
        <v>514</v>
      </c>
    </row>
    <row r="121" spans="5:11" x14ac:dyDescent="0.3">
      <c r="E121" s="44" t="s">
        <v>862</v>
      </c>
      <c r="F121" s="44" t="s">
        <v>862</v>
      </c>
      <c r="H121" s="44" t="str">
        <f t="shared" ca="1" si="3"/>
        <v>Mauricio</v>
      </c>
      <c r="I121" s="44" t="s">
        <v>870</v>
      </c>
      <c r="J121" s="44" t="s">
        <v>717</v>
      </c>
      <c r="K121" s="44" t="s">
        <v>515</v>
      </c>
    </row>
    <row r="122" spans="5:11" x14ac:dyDescent="0.3">
      <c r="E122" s="44" t="s">
        <v>858</v>
      </c>
      <c r="F122" s="44" t="s">
        <v>858</v>
      </c>
      <c r="H122" s="44" t="str">
        <f t="shared" ca="1" si="3"/>
        <v>México</v>
      </c>
      <c r="I122" s="44" t="s">
        <v>865</v>
      </c>
      <c r="J122" s="44" t="s">
        <v>718</v>
      </c>
      <c r="K122" s="44" t="s">
        <v>517</v>
      </c>
    </row>
    <row r="123" spans="5:11" x14ac:dyDescent="0.3">
      <c r="E123" s="44" t="s">
        <v>498</v>
      </c>
      <c r="F123" s="44" t="s">
        <v>498</v>
      </c>
      <c r="H123" s="44" t="str">
        <f t="shared" ca="1" si="3"/>
        <v>Micronesia (Estados Federados)</v>
      </c>
      <c r="I123" s="44" t="s">
        <v>834</v>
      </c>
      <c r="J123" s="44" t="s">
        <v>719</v>
      </c>
      <c r="K123" s="44" t="s">
        <v>518</v>
      </c>
    </row>
    <row r="124" spans="5:11" x14ac:dyDescent="0.3">
      <c r="E124" s="44" t="s">
        <v>499</v>
      </c>
      <c r="F124" s="44" t="s">
        <v>499</v>
      </c>
      <c r="H124" s="44" t="str">
        <f t="shared" ca="1" si="3"/>
        <v>Moldova (lRepública)</v>
      </c>
      <c r="I124" s="44" t="s">
        <v>864</v>
      </c>
      <c r="J124" s="44" t="s">
        <v>720</v>
      </c>
      <c r="K124" s="44" t="s">
        <v>519</v>
      </c>
    </row>
    <row r="125" spans="5:11" x14ac:dyDescent="0.3">
      <c r="E125" s="44" t="s">
        <v>859</v>
      </c>
      <c r="F125" s="44" t="s">
        <v>859</v>
      </c>
      <c r="H125" s="44" t="str">
        <f t="shared" ca="1" si="3"/>
        <v>Mónaco</v>
      </c>
      <c r="I125" s="44" t="s">
        <v>721</v>
      </c>
      <c r="J125" s="44" t="s">
        <v>721</v>
      </c>
      <c r="K125" s="44" t="s">
        <v>520</v>
      </c>
    </row>
    <row r="126" spans="5:11" x14ac:dyDescent="0.3">
      <c r="E126" s="44" t="s">
        <v>501</v>
      </c>
      <c r="F126" s="44" t="s">
        <v>501</v>
      </c>
      <c r="H126" s="44" t="str">
        <f t="shared" ca="1" si="3"/>
        <v>Mongolia</v>
      </c>
      <c r="I126" s="44" t="s">
        <v>521</v>
      </c>
      <c r="J126" s="44" t="s">
        <v>722</v>
      </c>
      <c r="K126" s="44" t="s">
        <v>521</v>
      </c>
    </row>
    <row r="127" spans="5:11" x14ac:dyDescent="0.3">
      <c r="E127" s="44" t="s">
        <v>861</v>
      </c>
      <c r="F127" s="44" t="s">
        <v>861</v>
      </c>
      <c r="H127" s="44" t="str">
        <f t="shared" ca="1" si="3"/>
        <v>Montenegro</v>
      </c>
      <c r="I127" s="44" t="s">
        <v>522</v>
      </c>
      <c r="J127" s="44" t="s">
        <v>723</v>
      </c>
      <c r="K127" s="44" t="s">
        <v>522</v>
      </c>
    </row>
    <row r="128" spans="5:11" x14ac:dyDescent="0.3">
      <c r="E128" s="44" t="s">
        <v>710</v>
      </c>
      <c r="F128" s="44" t="s">
        <v>710</v>
      </c>
      <c r="H128" s="44" t="str">
        <f t="shared" ca="1" si="3"/>
        <v>Marruecos</v>
      </c>
      <c r="I128" s="44" t="s">
        <v>863</v>
      </c>
      <c r="J128" s="44" t="s">
        <v>724</v>
      </c>
      <c r="K128" s="44" t="s">
        <v>524</v>
      </c>
    </row>
    <row r="129" spans="5:11" x14ac:dyDescent="0.3">
      <c r="E129" s="44" t="s">
        <v>504</v>
      </c>
      <c r="F129" s="44" t="s">
        <v>504</v>
      </c>
      <c r="H129" s="44" t="str">
        <f t="shared" ca="1" si="3"/>
        <v>Mozambique</v>
      </c>
      <c r="I129" s="44" t="s">
        <v>525</v>
      </c>
      <c r="J129" s="44" t="s">
        <v>525</v>
      </c>
      <c r="K129" s="44" t="s">
        <v>525</v>
      </c>
    </row>
    <row r="130" spans="5:11" x14ac:dyDescent="0.3">
      <c r="E130" s="44" t="s">
        <v>867</v>
      </c>
      <c r="F130" s="44" t="s">
        <v>867</v>
      </c>
      <c r="H130" s="44" t="str">
        <f t="shared" ca="1" si="3"/>
        <v>Myanmar</v>
      </c>
      <c r="I130" s="44" t="s">
        <v>526</v>
      </c>
      <c r="J130" s="44" t="s">
        <v>725</v>
      </c>
      <c r="K130" s="44" t="s">
        <v>526</v>
      </c>
    </row>
    <row r="131" spans="5:11" x14ac:dyDescent="0.3">
      <c r="E131" s="44" t="s">
        <v>506</v>
      </c>
      <c r="F131" s="44" t="s">
        <v>506</v>
      </c>
      <c r="H131" s="44" t="str">
        <f t="shared" ref="H131:H194" ca="1" si="4">IF(I131="","",OFFSET($I131,0,LangOffset,1,1))</f>
        <v>Namibia</v>
      </c>
      <c r="I131" s="44" t="s">
        <v>527</v>
      </c>
      <c r="J131" s="44" t="s">
        <v>726</v>
      </c>
      <c r="K131" s="44" t="s">
        <v>527</v>
      </c>
    </row>
    <row r="132" spans="5:11" x14ac:dyDescent="0.3">
      <c r="E132" s="44" t="s">
        <v>507</v>
      </c>
      <c r="F132" s="44" t="s">
        <v>507</v>
      </c>
      <c r="H132" s="44" t="str">
        <f t="shared" ca="1" si="4"/>
        <v>Nauru</v>
      </c>
      <c r="I132" s="44" t="s">
        <v>528</v>
      </c>
      <c r="J132" s="44" t="s">
        <v>528</v>
      </c>
      <c r="K132" s="44" t="s">
        <v>528</v>
      </c>
    </row>
    <row r="133" spans="5:11" x14ac:dyDescent="0.3">
      <c r="E133" s="44" t="s">
        <v>871</v>
      </c>
      <c r="F133" s="44" t="s">
        <v>871</v>
      </c>
      <c r="H133" s="44" t="str">
        <f t="shared" ca="1" si="4"/>
        <v>Nepal</v>
      </c>
      <c r="I133" s="44" t="s">
        <v>529</v>
      </c>
      <c r="J133" s="44" t="s">
        <v>727</v>
      </c>
      <c r="K133" s="44" t="s">
        <v>529</v>
      </c>
    </row>
    <row r="134" spans="5:11" x14ac:dyDescent="0.3">
      <c r="E134" s="44" t="s">
        <v>712</v>
      </c>
      <c r="F134" s="44" t="s">
        <v>712</v>
      </c>
      <c r="H134" s="44" t="str">
        <f t="shared" ca="1" si="4"/>
        <v>Países Bajos</v>
      </c>
      <c r="I134" s="44" t="s">
        <v>874</v>
      </c>
      <c r="J134" s="44" t="s">
        <v>728</v>
      </c>
      <c r="K134" s="44" t="s">
        <v>530</v>
      </c>
    </row>
    <row r="135" spans="5:11" x14ac:dyDescent="0.3">
      <c r="E135" s="44" t="s">
        <v>713</v>
      </c>
      <c r="F135" s="44" t="s">
        <v>713</v>
      </c>
      <c r="H135" s="44" t="str">
        <f t="shared" ca="1" si="4"/>
        <v>Nueva Zelandia</v>
      </c>
      <c r="I135" s="44" t="s">
        <v>876</v>
      </c>
      <c r="J135" s="44" t="s">
        <v>730</v>
      </c>
      <c r="K135" s="44" t="s">
        <v>532</v>
      </c>
    </row>
    <row r="136" spans="5:11" x14ac:dyDescent="0.3">
      <c r="E136" s="44" t="s">
        <v>511</v>
      </c>
      <c r="F136" s="44" t="s">
        <v>511</v>
      </c>
      <c r="H136" s="44" t="str">
        <f t="shared" ca="1" si="4"/>
        <v>Nicaragua</v>
      </c>
      <c r="I136" s="44" t="s">
        <v>533</v>
      </c>
      <c r="J136" s="44" t="s">
        <v>533</v>
      </c>
      <c r="K136" s="44" t="s">
        <v>533</v>
      </c>
    </row>
    <row r="137" spans="5:11" x14ac:dyDescent="0.3">
      <c r="E137" s="44" t="s">
        <v>866</v>
      </c>
      <c r="F137" s="44" t="s">
        <v>866</v>
      </c>
      <c r="H137" s="44" t="str">
        <f t="shared" ca="1" si="4"/>
        <v>Níger</v>
      </c>
      <c r="I137" s="44" t="s">
        <v>731</v>
      </c>
      <c r="J137" s="44" t="s">
        <v>731</v>
      </c>
      <c r="K137" s="44" t="s">
        <v>534</v>
      </c>
    </row>
    <row r="138" spans="5:11" x14ac:dyDescent="0.3">
      <c r="E138" s="44" t="s">
        <v>513</v>
      </c>
      <c r="F138" s="44" t="s">
        <v>513</v>
      </c>
      <c r="H138" s="44" t="str">
        <f t="shared" ca="1" si="4"/>
        <v>Nigeria</v>
      </c>
      <c r="I138" s="44" t="s">
        <v>535</v>
      </c>
      <c r="J138" s="44" t="s">
        <v>535</v>
      </c>
      <c r="K138" s="44" t="s">
        <v>535</v>
      </c>
    </row>
    <row r="139" spans="5:11" x14ac:dyDescent="0.3">
      <c r="E139" s="44" t="s">
        <v>514</v>
      </c>
      <c r="F139" s="44" t="s">
        <v>514</v>
      </c>
      <c r="H139" s="44" t="str">
        <f t="shared" ca="1" si="4"/>
        <v>Niue</v>
      </c>
      <c r="I139" s="44" t="s">
        <v>536</v>
      </c>
      <c r="J139" s="44" t="s">
        <v>536</v>
      </c>
      <c r="K139" s="44" t="s">
        <v>536</v>
      </c>
    </row>
    <row r="140" spans="5:11" x14ac:dyDescent="0.3">
      <c r="E140" s="44" t="s">
        <v>870</v>
      </c>
      <c r="F140" s="44" t="s">
        <v>870</v>
      </c>
      <c r="H140" s="44" t="str">
        <f t="shared" ca="1" si="4"/>
        <v>Macedonia del Norte</v>
      </c>
      <c r="I140" s="44" t="s">
        <v>1288</v>
      </c>
      <c r="J140" s="44" t="s">
        <v>1289</v>
      </c>
      <c r="K140" s="44" t="s">
        <v>1291</v>
      </c>
    </row>
    <row r="141" spans="5:11" x14ac:dyDescent="0.3">
      <c r="E141" s="44" t="s">
        <v>516</v>
      </c>
      <c r="F141" s="44" t="s">
        <v>516</v>
      </c>
      <c r="H141" s="44" t="str">
        <f t="shared" ca="1" si="4"/>
        <v>Noruega</v>
      </c>
      <c r="I141" s="44" t="s">
        <v>875</v>
      </c>
      <c r="J141" s="44" t="s">
        <v>734</v>
      </c>
      <c r="K141" s="44" t="s">
        <v>539</v>
      </c>
    </row>
    <row r="142" spans="5:11" x14ac:dyDescent="0.3">
      <c r="E142" s="44" t="s">
        <v>865</v>
      </c>
      <c r="F142" s="44" t="s">
        <v>865</v>
      </c>
      <c r="H142" s="44" t="str">
        <f t="shared" ca="1" si="4"/>
        <v>Omán</v>
      </c>
      <c r="I142" s="44" t="s">
        <v>735</v>
      </c>
      <c r="J142" s="44" t="s">
        <v>735</v>
      </c>
      <c r="K142" s="44" t="s">
        <v>540</v>
      </c>
    </row>
    <row r="143" spans="5:11" x14ac:dyDescent="0.3">
      <c r="E143" s="44" t="s">
        <v>834</v>
      </c>
      <c r="F143" s="44" t="s">
        <v>834</v>
      </c>
      <c r="H143" s="44" t="str">
        <f t="shared" ca="1" si="4"/>
        <v>Pakistán</v>
      </c>
      <c r="I143" s="44" t="s">
        <v>736</v>
      </c>
      <c r="J143" s="44" t="s">
        <v>736</v>
      </c>
      <c r="K143" s="44" t="s">
        <v>541</v>
      </c>
    </row>
    <row r="144" spans="5:11" x14ac:dyDescent="0.3">
      <c r="E144" s="44" t="s">
        <v>864</v>
      </c>
      <c r="F144" s="44" t="s">
        <v>864</v>
      </c>
      <c r="H144" s="44" t="str">
        <f t="shared" ca="1" si="4"/>
        <v>Palau</v>
      </c>
      <c r="I144" s="44" t="s">
        <v>542</v>
      </c>
      <c r="J144" s="44" t="s">
        <v>737</v>
      </c>
      <c r="K144" s="44" t="s">
        <v>542</v>
      </c>
    </row>
    <row r="145" spans="5:11" x14ac:dyDescent="0.3">
      <c r="E145" s="44" t="s">
        <v>721</v>
      </c>
      <c r="F145" s="44" t="s">
        <v>721</v>
      </c>
      <c r="H145" s="44" t="str">
        <f t="shared" ca="1" si="4"/>
        <v>Palestina (Estado)</v>
      </c>
      <c r="I145" s="44" t="s">
        <v>738</v>
      </c>
      <c r="J145" s="44" t="s">
        <v>738</v>
      </c>
      <c r="K145" s="44" t="s">
        <v>543</v>
      </c>
    </row>
    <row r="146" spans="5:11" x14ac:dyDescent="0.3">
      <c r="E146" s="44" t="s">
        <v>521</v>
      </c>
      <c r="F146" s="44" t="s">
        <v>521</v>
      </c>
      <c r="H146" s="44" t="str">
        <f t="shared" ca="1" si="4"/>
        <v>Panamá</v>
      </c>
      <c r="I146" s="44" t="s">
        <v>739</v>
      </c>
      <c r="J146" s="44" t="s">
        <v>739</v>
      </c>
      <c r="K146" s="44" t="s">
        <v>544</v>
      </c>
    </row>
    <row r="147" spans="5:11" x14ac:dyDescent="0.3">
      <c r="E147" s="44" t="s">
        <v>522</v>
      </c>
      <c r="F147" s="44" t="s">
        <v>522</v>
      </c>
      <c r="H147" s="44" t="str">
        <f t="shared" ca="1" si="4"/>
        <v>Papua Nueva Guinea</v>
      </c>
      <c r="I147" s="44" t="s">
        <v>878</v>
      </c>
      <c r="J147" s="44" t="s">
        <v>740</v>
      </c>
      <c r="K147" s="44" t="s">
        <v>545</v>
      </c>
    </row>
    <row r="148" spans="5:11" x14ac:dyDescent="0.3">
      <c r="E148" s="44" t="s">
        <v>523</v>
      </c>
      <c r="F148" s="44" t="s">
        <v>523</v>
      </c>
      <c r="H148" s="44" t="str">
        <f t="shared" ca="1" si="4"/>
        <v>Paraguay</v>
      </c>
      <c r="I148" s="44" t="s">
        <v>546</v>
      </c>
      <c r="J148" s="44" t="s">
        <v>546</v>
      </c>
      <c r="K148" s="44" t="s">
        <v>546</v>
      </c>
    </row>
    <row r="149" spans="5:11" x14ac:dyDescent="0.3">
      <c r="E149" s="44" t="s">
        <v>863</v>
      </c>
      <c r="F149" s="44" t="s">
        <v>863</v>
      </c>
      <c r="H149" s="44" t="str">
        <f t="shared" ca="1" si="4"/>
        <v>Perú</v>
      </c>
      <c r="I149" s="44" t="s">
        <v>877</v>
      </c>
      <c r="J149" s="44" t="s">
        <v>741</v>
      </c>
      <c r="K149" s="44" t="s">
        <v>547</v>
      </c>
    </row>
    <row r="150" spans="5:11" x14ac:dyDescent="0.3">
      <c r="E150" s="44" t="s">
        <v>525</v>
      </c>
      <c r="F150" s="44" t="s">
        <v>525</v>
      </c>
      <c r="H150" s="44" t="str">
        <f t="shared" ca="1" si="4"/>
        <v>Filipinas</v>
      </c>
      <c r="I150" s="44" t="s">
        <v>742</v>
      </c>
      <c r="J150" s="44" t="s">
        <v>742</v>
      </c>
      <c r="K150" s="44" t="s">
        <v>548</v>
      </c>
    </row>
    <row r="151" spans="5:11" x14ac:dyDescent="0.3">
      <c r="E151" s="44" t="s">
        <v>526</v>
      </c>
      <c r="F151" s="44" t="s">
        <v>526</v>
      </c>
      <c r="H151" s="44" t="str">
        <f t="shared" ca="1" si="4"/>
        <v>Polonia</v>
      </c>
      <c r="I151" s="44" t="s">
        <v>879</v>
      </c>
      <c r="J151" s="44" t="s">
        <v>744</v>
      </c>
      <c r="K151" s="44" t="s">
        <v>550</v>
      </c>
    </row>
    <row r="152" spans="5:11" x14ac:dyDescent="0.3">
      <c r="E152" s="44" t="s">
        <v>527</v>
      </c>
      <c r="F152" s="44" t="s">
        <v>527</v>
      </c>
      <c r="H152" s="44" t="str">
        <f t="shared" ca="1" si="4"/>
        <v>Portugal</v>
      </c>
      <c r="I152" s="44" t="s">
        <v>551</v>
      </c>
      <c r="J152" s="44" t="s">
        <v>551</v>
      </c>
      <c r="K152" s="44" t="s">
        <v>551</v>
      </c>
    </row>
    <row r="153" spans="5:11" x14ac:dyDescent="0.3">
      <c r="E153" s="44" t="s">
        <v>528</v>
      </c>
      <c r="F153" s="44" t="s">
        <v>528</v>
      </c>
      <c r="H153" s="44" t="str">
        <f t="shared" ca="1" si="4"/>
        <v>Qatar</v>
      </c>
      <c r="I153" s="44" t="s">
        <v>553</v>
      </c>
      <c r="J153" s="44" t="s">
        <v>553</v>
      </c>
      <c r="K153" s="44" t="s">
        <v>553</v>
      </c>
    </row>
    <row r="154" spans="5:11" x14ac:dyDescent="0.3">
      <c r="E154" s="44" t="s">
        <v>529</v>
      </c>
      <c r="F154" s="44" t="s">
        <v>529</v>
      </c>
      <c r="H154" s="44" t="str">
        <f t="shared" ca="1" si="4"/>
        <v>Rumania</v>
      </c>
      <c r="I154" s="44" t="s">
        <v>882</v>
      </c>
      <c r="J154" s="44" t="s">
        <v>747</v>
      </c>
      <c r="K154" s="44" t="s">
        <v>555</v>
      </c>
    </row>
    <row r="155" spans="5:11" x14ac:dyDescent="0.3">
      <c r="E155" s="44" t="s">
        <v>874</v>
      </c>
      <c r="F155" s="44" t="s">
        <v>874</v>
      </c>
      <c r="H155" s="44" t="str">
        <f t="shared" ca="1" si="4"/>
        <v>Rusia (Federación)</v>
      </c>
      <c r="I155" s="44" t="s">
        <v>883</v>
      </c>
      <c r="J155" s="44" t="s">
        <v>748</v>
      </c>
      <c r="K155" s="44" t="s">
        <v>556</v>
      </c>
    </row>
    <row r="156" spans="5:11" x14ac:dyDescent="0.3">
      <c r="E156" s="44" t="s">
        <v>872</v>
      </c>
      <c r="F156" s="44" t="s">
        <v>872</v>
      </c>
      <c r="H156" s="44" t="str">
        <f t="shared" ca="1" si="4"/>
        <v>Rwanda</v>
      </c>
      <c r="I156" s="44" t="s">
        <v>557</v>
      </c>
      <c r="J156" s="44" t="s">
        <v>557</v>
      </c>
      <c r="K156" s="44" t="s">
        <v>557</v>
      </c>
    </row>
    <row r="157" spans="5:11" x14ac:dyDescent="0.3">
      <c r="E157" s="44" t="s">
        <v>876</v>
      </c>
      <c r="F157" s="44" t="s">
        <v>876</v>
      </c>
      <c r="H157" s="44" t="str">
        <f t="shared" ca="1" si="4"/>
        <v>Saint Kitts y Nevis</v>
      </c>
      <c r="I157" s="44" t="s">
        <v>855</v>
      </c>
      <c r="J157" s="44" t="s">
        <v>750</v>
      </c>
      <c r="K157" s="44" t="s">
        <v>559</v>
      </c>
    </row>
    <row r="158" spans="5:11" x14ac:dyDescent="0.3">
      <c r="E158" s="44" t="s">
        <v>533</v>
      </c>
      <c r="F158" s="44" t="s">
        <v>533</v>
      </c>
      <c r="H158" s="44" t="str">
        <f t="shared" ca="1" si="4"/>
        <v>Santa Lucía</v>
      </c>
      <c r="I158" s="44" t="s">
        <v>860</v>
      </c>
      <c r="J158" s="44" t="s">
        <v>751</v>
      </c>
      <c r="K158" s="44" t="s">
        <v>560</v>
      </c>
    </row>
    <row r="159" spans="5:11" x14ac:dyDescent="0.3">
      <c r="E159" s="44" t="s">
        <v>731</v>
      </c>
      <c r="F159" s="44" t="s">
        <v>731</v>
      </c>
      <c r="H159" s="44" t="str">
        <f t="shared" ca="1" si="4"/>
        <v>San Vicente y las Granadinas</v>
      </c>
      <c r="I159" s="44" t="s">
        <v>913</v>
      </c>
      <c r="J159" s="44" t="s">
        <v>914</v>
      </c>
      <c r="K159" s="44" t="s">
        <v>562</v>
      </c>
    </row>
    <row r="160" spans="5:11" x14ac:dyDescent="0.3">
      <c r="E160" s="44" t="s">
        <v>535</v>
      </c>
      <c r="F160" s="44" t="s">
        <v>535</v>
      </c>
      <c r="H160" s="44" t="str">
        <f t="shared" ca="1" si="4"/>
        <v>Samoa</v>
      </c>
      <c r="I160" s="44" t="s">
        <v>563</v>
      </c>
      <c r="J160" s="44" t="s">
        <v>563</v>
      </c>
      <c r="K160" s="44" t="s">
        <v>563</v>
      </c>
    </row>
    <row r="161" spans="5:11" x14ac:dyDescent="0.3">
      <c r="E161" s="44" t="s">
        <v>536</v>
      </c>
      <c r="F161" s="44" t="s">
        <v>536</v>
      </c>
      <c r="H161" s="44" t="str">
        <f t="shared" ca="1" si="4"/>
        <v>San Marino</v>
      </c>
      <c r="I161" s="44" t="s">
        <v>564</v>
      </c>
      <c r="J161" s="44" t="s">
        <v>753</v>
      </c>
      <c r="K161" s="44" t="s">
        <v>564</v>
      </c>
    </row>
    <row r="162" spans="5:11" x14ac:dyDescent="0.3">
      <c r="E162" s="44" t="s">
        <v>873</v>
      </c>
      <c r="F162" s="44" t="s">
        <v>873</v>
      </c>
      <c r="H162" s="44" t="str">
        <f t="shared" ca="1" si="4"/>
        <v>Santo Tomé y Príncipe</v>
      </c>
      <c r="I162" s="44" t="s">
        <v>893</v>
      </c>
      <c r="J162" s="44" t="s">
        <v>754</v>
      </c>
      <c r="K162" s="44" t="s">
        <v>565</v>
      </c>
    </row>
    <row r="163" spans="5:11" x14ac:dyDescent="0.3">
      <c r="E163" s="44" t="s">
        <v>869</v>
      </c>
      <c r="F163" s="44" t="s">
        <v>869</v>
      </c>
      <c r="H163" s="44" t="str">
        <f t="shared" ca="1" si="4"/>
        <v>Arabia Saudita</v>
      </c>
      <c r="I163" s="44" t="s">
        <v>884</v>
      </c>
      <c r="J163" s="44" t="s">
        <v>755</v>
      </c>
      <c r="K163" s="44" t="s">
        <v>566</v>
      </c>
    </row>
    <row r="164" spans="5:11" x14ac:dyDescent="0.3">
      <c r="E164" s="44" t="s">
        <v>875</v>
      </c>
      <c r="F164" s="44" t="s">
        <v>875</v>
      </c>
      <c r="H164" s="44" t="str">
        <f t="shared" ca="1" si="4"/>
        <v>Senegal</v>
      </c>
      <c r="I164" s="44" t="s">
        <v>567</v>
      </c>
      <c r="J164" s="44" t="s">
        <v>756</v>
      </c>
      <c r="K164" s="44" t="s">
        <v>567</v>
      </c>
    </row>
    <row r="165" spans="5:11" x14ac:dyDescent="0.3">
      <c r="E165" s="44" t="s">
        <v>735</v>
      </c>
      <c r="F165" s="44" t="s">
        <v>735</v>
      </c>
      <c r="H165" s="44" t="str">
        <f t="shared" ca="1" si="4"/>
        <v>Serbia</v>
      </c>
      <c r="I165" s="44" t="s">
        <v>568</v>
      </c>
      <c r="J165" s="44" t="s">
        <v>757</v>
      </c>
      <c r="K165" s="44" t="s">
        <v>568</v>
      </c>
    </row>
    <row r="166" spans="5:11" x14ac:dyDescent="0.3">
      <c r="E166" s="44" t="s">
        <v>736</v>
      </c>
      <c r="F166" s="44" t="s">
        <v>736</v>
      </c>
      <c r="H166" s="44" t="str">
        <f t="shared" ca="1" si="4"/>
        <v>Seychelles</v>
      </c>
      <c r="I166" s="44" t="s">
        <v>569</v>
      </c>
      <c r="J166" s="44" t="s">
        <v>569</v>
      </c>
      <c r="K166" s="44" t="s">
        <v>569</v>
      </c>
    </row>
    <row r="167" spans="5:11" x14ac:dyDescent="0.3">
      <c r="E167" s="44" t="s">
        <v>542</v>
      </c>
      <c r="F167" s="44" t="s">
        <v>542</v>
      </c>
      <c r="H167" s="44" t="str">
        <f t="shared" ca="1" si="4"/>
        <v>Sierra leona</v>
      </c>
      <c r="I167" s="44" t="s">
        <v>758</v>
      </c>
      <c r="J167" s="44" t="s">
        <v>758</v>
      </c>
      <c r="K167" s="44" t="s">
        <v>570</v>
      </c>
    </row>
    <row r="168" spans="5:11" x14ac:dyDescent="0.3">
      <c r="E168" s="44" t="s">
        <v>738</v>
      </c>
      <c r="F168" s="44" t="s">
        <v>738</v>
      </c>
      <c r="H168" s="44" t="str">
        <f t="shared" ca="1" si="4"/>
        <v>Singapur</v>
      </c>
      <c r="I168" s="44" t="s">
        <v>886</v>
      </c>
      <c r="J168" s="44" t="s">
        <v>759</v>
      </c>
      <c r="K168" s="44" t="s">
        <v>571</v>
      </c>
    </row>
    <row r="169" spans="5:11" x14ac:dyDescent="0.3">
      <c r="E169" s="44" t="s">
        <v>739</v>
      </c>
      <c r="F169" s="44" t="s">
        <v>739</v>
      </c>
      <c r="H169" s="44" t="str">
        <f t="shared" ca="1" si="4"/>
        <v>Sint Maarten (parte neerlandesa)</v>
      </c>
      <c r="I169" s="44" t="s">
        <v>897</v>
      </c>
      <c r="J169" s="44" t="s">
        <v>760</v>
      </c>
      <c r="K169" s="44" t="s">
        <v>572</v>
      </c>
    </row>
    <row r="170" spans="5:11" x14ac:dyDescent="0.3">
      <c r="E170" s="44" t="s">
        <v>878</v>
      </c>
      <c r="F170" s="44" t="s">
        <v>878</v>
      </c>
      <c r="H170" s="44" t="str">
        <f t="shared" ca="1" si="4"/>
        <v>Eslovaquia</v>
      </c>
      <c r="I170" s="44" t="s">
        <v>894</v>
      </c>
      <c r="J170" s="44" t="s">
        <v>761</v>
      </c>
      <c r="K170" s="44" t="s">
        <v>573</v>
      </c>
    </row>
    <row r="171" spans="5:11" x14ac:dyDescent="0.3">
      <c r="E171" s="44" t="s">
        <v>546</v>
      </c>
      <c r="F171" s="44" t="s">
        <v>546</v>
      </c>
      <c r="H171" s="44" t="str">
        <f t="shared" ca="1" si="4"/>
        <v>Eslovenia</v>
      </c>
      <c r="I171" s="44" t="s">
        <v>895</v>
      </c>
      <c r="J171" s="44" t="s">
        <v>762</v>
      </c>
      <c r="K171" s="44" t="s">
        <v>574</v>
      </c>
    </row>
    <row r="172" spans="5:11" x14ac:dyDescent="0.3">
      <c r="E172" s="44" t="s">
        <v>877</v>
      </c>
      <c r="F172" s="44" t="s">
        <v>877</v>
      </c>
      <c r="H172" s="44" t="str">
        <f t="shared" ca="1" si="4"/>
        <v>Islas Salomón</v>
      </c>
      <c r="I172" s="44" t="s">
        <v>890</v>
      </c>
      <c r="J172" s="44" t="s">
        <v>763</v>
      </c>
      <c r="K172" s="44" t="s">
        <v>575</v>
      </c>
    </row>
    <row r="173" spans="5:11" x14ac:dyDescent="0.3">
      <c r="E173" s="44" t="s">
        <v>742</v>
      </c>
      <c r="F173" s="44" t="s">
        <v>742</v>
      </c>
      <c r="H173" s="44" t="str">
        <f t="shared" ca="1" si="4"/>
        <v>Somalia</v>
      </c>
      <c r="I173" s="44" t="s">
        <v>576</v>
      </c>
      <c r="J173" s="44" t="s">
        <v>764</v>
      </c>
      <c r="K173" s="44" t="s">
        <v>576</v>
      </c>
    </row>
    <row r="174" spans="5:11" x14ac:dyDescent="0.3">
      <c r="E174" s="44" t="s">
        <v>549</v>
      </c>
      <c r="F174" s="44" t="s">
        <v>549</v>
      </c>
      <c r="H174" s="44" t="str">
        <f t="shared" ca="1" si="4"/>
        <v>Sudáfrica</v>
      </c>
      <c r="I174" s="44" t="s">
        <v>918</v>
      </c>
      <c r="J174" s="44" t="s">
        <v>765</v>
      </c>
      <c r="K174" s="44" t="s">
        <v>577</v>
      </c>
    </row>
    <row r="175" spans="5:11" x14ac:dyDescent="0.3">
      <c r="E175" s="44" t="s">
        <v>879</v>
      </c>
      <c r="F175" s="44" t="s">
        <v>879</v>
      </c>
      <c r="H175" s="44" t="str">
        <f t="shared" ca="1" si="4"/>
        <v>Sudán del Sur</v>
      </c>
      <c r="I175" s="44" t="s">
        <v>892</v>
      </c>
      <c r="J175" s="44" t="s">
        <v>766</v>
      </c>
      <c r="K175" s="44" t="s">
        <v>578</v>
      </c>
    </row>
    <row r="176" spans="5:11" x14ac:dyDescent="0.3">
      <c r="E176" s="44" t="s">
        <v>551</v>
      </c>
      <c r="F176" s="44" t="s">
        <v>551</v>
      </c>
      <c r="H176" s="44" t="str">
        <f t="shared" ca="1" si="4"/>
        <v>España</v>
      </c>
      <c r="I176" s="44" t="s">
        <v>829</v>
      </c>
      <c r="J176" s="44" t="s">
        <v>767</v>
      </c>
      <c r="K176" s="44" t="s">
        <v>579</v>
      </c>
    </row>
    <row r="177" spans="5:11" x14ac:dyDescent="0.3">
      <c r="E177" s="44" t="s">
        <v>552</v>
      </c>
      <c r="F177" s="44" t="s">
        <v>552</v>
      </c>
      <c r="H177" s="44" t="str">
        <f t="shared" ca="1" si="4"/>
        <v>Sri Lanka</v>
      </c>
      <c r="I177" s="44" t="s">
        <v>580</v>
      </c>
      <c r="J177" s="44" t="s">
        <v>580</v>
      </c>
      <c r="K177" s="44" t="s">
        <v>580</v>
      </c>
    </row>
    <row r="178" spans="5:11" x14ac:dyDescent="0.3">
      <c r="E178" s="44" t="s">
        <v>553</v>
      </c>
      <c r="F178" s="44" t="s">
        <v>553</v>
      </c>
      <c r="H178" s="44" t="str">
        <f t="shared" ca="1" si="4"/>
        <v>Sudán</v>
      </c>
      <c r="I178" s="44" t="s">
        <v>885</v>
      </c>
      <c r="J178" s="44" t="s">
        <v>768</v>
      </c>
      <c r="K178" s="44" t="s">
        <v>581</v>
      </c>
    </row>
    <row r="179" spans="5:11" x14ac:dyDescent="0.3">
      <c r="E179" s="44" t="s">
        <v>746</v>
      </c>
      <c r="F179" s="44" t="s">
        <v>746</v>
      </c>
      <c r="H179" s="44" t="str">
        <f t="shared" ca="1" si="4"/>
        <v>Suriname</v>
      </c>
      <c r="I179" s="44" t="s">
        <v>582</v>
      </c>
      <c r="J179" s="44" t="s">
        <v>582</v>
      </c>
      <c r="K179" s="44" t="s">
        <v>582</v>
      </c>
    </row>
    <row r="180" spans="5:11" x14ac:dyDescent="0.3">
      <c r="E180" s="44" t="s">
        <v>882</v>
      </c>
      <c r="F180" s="44" t="s">
        <v>882</v>
      </c>
      <c r="H180" s="44" t="str">
        <f t="shared" ca="1" si="4"/>
        <v>Suecia</v>
      </c>
      <c r="I180" s="44" t="s">
        <v>896</v>
      </c>
      <c r="J180" s="44" t="s">
        <v>770</v>
      </c>
      <c r="K180" s="44" t="s">
        <v>585</v>
      </c>
    </row>
    <row r="181" spans="5:11" x14ac:dyDescent="0.3">
      <c r="E181" s="44" t="s">
        <v>883</v>
      </c>
      <c r="F181" s="44" t="s">
        <v>883</v>
      </c>
      <c r="H181" s="44" t="str">
        <f t="shared" ca="1" si="4"/>
        <v>Suiza</v>
      </c>
      <c r="I181" s="44" t="s">
        <v>812</v>
      </c>
      <c r="J181" s="44" t="s">
        <v>771</v>
      </c>
      <c r="K181" s="44" t="s">
        <v>586</v>
      </c>
    </row>
    <row r="182" spans="5:11" x14ac:dyDescent="0.3">
      <c r="E182" s="44" t="s">
        <v>557</v>
      </c>
      <c r="F182" s="44" t="s">
        <v>557</v>
      </c>
      <c r="H182" s="44" t="str">
        <f t="shared" ca="1" si="4"/>
        <v>Siria (República Árabe)</v>
      </c>
      <c r="I182" s="44" t="s">
        <v>898</v>
      </c>
      <c r="J182" s="44" t="s">
        <v>772</v>
      </c>
      <c r="K182" s="44" t="s">
        <v>587</v>
      </c>
    </row>
    <row r="183" spans="5:11" x14ac:dyDescent="0.3">
      <c r="E183" s="44" t="s">
        <v>887</v>
      </c>
      <c r="F183" s="44" t="s">
        <v>887</v>
      </c>
      <c r="H183" s="44" t="str">
        <f t="shared" ca="1" si="4"/>
        <v>Taiwán</v>
      </c>
      <c r="I183" s="44" t="s">
        <v>906</v>
      </c>
      <c r="J183" s="44" t="s">
        <v>773</v>
      </c>
      <c r="K183" s="44" t="s">
        <v>588</v>
      </c>
    </row>
    <row r="184" spans="5:11" x14ac:dyDescent="0.3">
      <c r="E184" s="44" t="s">
        <v>855</v>
      </c>
      <c r="F184" s="44" t="s">
        <v>855</v>
      </c>
      <c r="H184" s="44" t="str">
        <f t="shared" ca="1" si="4"/>
        <v>Tayikistán</v>
      </c>
      <c r="I184" s="44" t="s">
        <v>901</v>
      </c>
      <c r="J184" s="44" t="s">
        <v>774</v>
      </c>
      <c r="K184" s="44" t="s">
        <v>589</v>
      </c>
    </row>
    <row r="185" spans="5:11" x14ac:dyDescent="0.3">
      <c r="E185" s="44" t="s">
        <v>860</v>
      </c>
      <c r="F185" s="44" t="s">
        <v>860</v>
      </c>
      <c r="H185" s="44" t="str">
        <f t="shared" ca="1" si="4"/>
        <v>Tanzania (República Unida)</v>
      </c>
      <c r="I185" s="44" t="s">
        <v>907</v>
      </c>
      <c r="J185" s="44" t="s">
        <v>908</v>
      </c>
      <c r="K185" s="44" t="s">
        <v>590</v>
      </c>
    </row>
    <row r="186" spans="5:11" x14ac:dyDescent="0.3">
      <c r="E186" s="44" t="s">
        <v>891</v>
      </c>
      <c r="F186" s="44" t="s">
        <v>891</v>
      </c>
      <c r="H186" s="44" t="str">
        <f t="shared" ca="1" si="4"/>
        <v>Tailandia</v>
      </c>
      <c r="I186" s="44" t="s">
        <v>900</v>
      </c>
      <c r="J186" s="44" t="s">
        <v>775</v>
      </c>
      <c r="K186" s="44" t="s">
        <v>591</v>
      </c>
    </row>
    <row r="187" spans="5:11" x14ac:dyDescent="0.3">
      <c r="E187" s="44" t="s">
        <v>913</v>
      </c>
      <c r="F187" s="44" t="s">
        <v>913</v>
      </c>
      <c r="H187" s="44" t="str">
        <f t="shared" ca="1" si="4"/>
        <v>Timor-Leste</v>
      </c>
      <c r="I187" s="44" t="s">
        <v>592</v>
      </c>
      <c r="J187" s="44" t="s">
        <v>776</v>
      </c>
      <c r="K187" s="44" t="s">
        <v>592</v>
      </c>
    </row>
    <row r="188" spans="5:11" x14ac:dyDescent="0.3">
      <c r="E188" s="44" t="s">
        <v>563</v>
      </c>
      <c r="F188" s="44" t="s">
        <v>563</v>
      </c>
      <c r="H188" s="44" t="str">
        <f t="shared" ca="1" si="4"/>
        <v>Togo</v>
      </c>
      <c r="I188" s="44" t="s">
        <v>593</v>
      </c>
      <c r="J188" s="44" t="s">
        <v>593</v>
      </c>
      <c r="K188" s="44" t="s">
        <v>593</v>
      </c>
    </row>
    <row r="189" spans="5:11" x14ac:dyDescent="0.3">
      <c r="E189" s="44" t="s">
        <v>564</v>
      </c>
      <c r="F189" s="44" t="s">
        <v>564</v>
      </c>
      <c r="H189" s="44" t="str">
        <f t="shared" ca="1" si="4"/>
        <v>Tokelau</v>
      </c>
      <c r="I189" s="44" t="s">
        <v>594</v>
      </c>
      <c r="J189" s="44" t="s">
        <v>594</v>
      </c>
      <c r="K189" s="44" t="s">
        <v>594</v>
      </c>
    </row>
    <row r="190" spans="5:11" x14ac:dyDescent="0.3">
      <c r="E190" s="44" t="s">
        <v>893</v>
      </c>
      <c r="F190" s="44" t="s">
        <v>893</v>
      </c>
      <c r="H190" s="44" t="str">
        <f t="shared" ca="1" si="4"/>
        <v>Tonga</v>
      </c>
      <c r="I190" s="44" t="s">
        <v>595</v>
      </c>
      <c r="J190" s="44" t="s">
        <v>595</v>
      </c>
      <c r="K190" s="44" t="s">
        <v>595</v>
      </c>
    </row>
    <row r="191" spans="5:11" x14ac:dyDescent="0.3">
      <c r="E191" s="44" t="s">
        <v>884</v>
      </c>
      <c r="F191" s="44" t="s">
        <v>884</v>
      </c>
      <c r="H191" s="44" t="str">
        <f t="shared" ca="1" si="4"/>
        <v>Trinidad y Tabago</v>
      </c>
      <c r="I191" s="44" t="s">
        <v>903</v>
      </c>
      <c r="J191" s="44" t="s">
        <v>777</v>
      </c>
      <c r="K191" s="44" t="s">
        <v>596</v>
      </c>
    </row>
    <row r="192" spans="5:11" x14ac:dyDescent="0.3">
      <c r="E192" s="44" t="s">
        <v>567</v>
      </c>
      <c r="F192" s="44" t="s">
        <v>567</v>
      </c>
      <c r="H192" s="44" t="str">
        <f t="shared" ca="1" si="4"/>
        <v>Túnez</v>
      </c>
      <c r="I192" s="44" t="s">
        <v>904</v>
      </c>
      <c r="J192" s="44" t="s">
        <v>778</v>
      </c>
      <c r="K192" s="44" t="s">
        <v>597</v>
      </c>
    </row>
    <row r="193" spans="5:11" x14ac:dyDescent="0.3">
      <c r="E193" s="44" t="s">
        <v>568</v>
      </c>
      <c r="F193" s="44" t="s">
        <v>568</v>
      </c>
      <c r="H193" s="44" t="str">
        <f t="shared" ca="1" si="4"/>
        <v>Turquía</v>
      </c>
      <c r="I193" s="44" t="s">
        <v>905</v>
      </c>
      <c r="J193" s="44" t="s">
        <v>779</v>
      </c>
      <c r="K193" s="44" t="s">
        <v>598</v>
      </c>
    </row>
    <row r="194" spans="5:11" x14ac:dyDescent="0.3">
      <c r="E194" s="44" t="s">
        <v>569</v>
      </c>
      <c r="F194" s="44" t="s">
        <v>569</v>
      </c>
      <c r="H194" s="44" t="str">
        <f t="shared" ca="1" si="4"/>
        <v>Turkmenistán</v>
      </c>
      <c r="I194" s="44" t="s">
        <v>902</v>
      </c>
      <c r="J194" s="44" t="s">
        <v>780</v>
      </c>
      <c r="K194" s="44" t="s">
        <v>599</v>
      </c>
    </row>
    <row r="195" spans="5:11" x14ac:dyDescent="0.3">
      <c r="E195" s="44" t="s">
        <v>758</v>
      </c>
      <c r="F195" s="44" t="s">
        <v>758</v>
      </c>
      <c r="H195" s="44" t="str">
        <f t="shared" ref="H195:H243" ca="1" si="5">IF(I195="","",OFFSET($I195,0,LangOffset,1,1))</f>
        <v>Tuvalu</v>
      </c>
      <c r="I195" s="44" t="s">
        <v>601</v>
      </c>
      <c r="J195" s="44" t="s">
        <v>601</v>
      </c>
      <c r="K195" s="44" t="s">
        <v>601</v>
      </c>
    </row>
    <row r="196" spans="5:11" x14ac:dyDescent="0.3">
      <c r="E196" s="44" t="s">
        <v>886</v>
      </c>
      <c r="F196" s="44" t="s">
        <v>886</v>
      </c>
      <c r="H196" s="44" t="str">
        <f t="shared" ca="1" si="5"/>
        <v>Uganda</v>
      </c>
      <c r="I196" s="44" t="s">
        <v>602</v>
      </c>
      <c r="J196" s="44" t="s">
        <v>782</v>
      </c>
      <c r="K196" s="44" t="s">
        <v>602</v>
      </c>
    </row>
    <row r="197" spans="5:11" x14ac:dyDescent="0.3">
      <c r="E197" s="44" t="s">
        <v>897</v>
      </c>
      <c r="F197" s="44" t="s">
        <v>897</v>
      </c>
      <c r="H197" s="44" t="str">
        <f t="shared" ca="1" si="5"/>
        <v>Ucrania</v>
      </c>
      <c r="I197" s="44" t="s">
        <v>783</v>
      </c>
      <c r="J197" s="44" t="s">
        <v>783</v>
      </c>
      <c r="K197" s="44" t="s">
        <v>603</v>
      </c>
    </row>
    <row r="198" spans="5:11" x14ac:dyDescent="0.3">
      <c r="E198" s="44" t="s">
        <v>894</v>
      </c>
      <c r="F198" s="44" t="s">
        <v>894</v>
      </c>
      <c r="H198" s="44" t="str">
        <f t="shared" ca="1" si="5"/>
        <v>Emiratos Árabes Unidos</v>
      </c>
      <c r="I198" s="44" t="s">
        <v>795</v>
      </c>
      <c r="J198" s="44" t="s">
        <v>784</v>
      </c>
      <c r="K198" s="44" t="s">
        <v>604</v>
      </c>
    </row>
    <row r="199" spans="5:11" x14ac:dyDescent="0.3">
      <c r="E199" s="44" t="s">
        <v>895</v>
      </c>
      <c r="F199" s="44" t="s">
        <v>895</v>
      </c>
      <c r="H199" s="44" t="str">
        <f t="shared" ca="1" si="5"/>
        <v>Reino Unido de Gran Bretaña e Irlanda del Norte</v>
      </c>
      <c r="I199" s="44" t="s">
        <v>835</v>
      </c>
      <c r="J199" s="44" t="s">
        <v>785</v>
      </c>
      <c r="K199" s="44" t="s">
        <v>605</v>
      </c>
    </row>
    <row r="200" spans="5:11" x14ac:dyDescent="0.3">
      <c r="E200" s="44" t="s">
        <v>890</v>
      </c>
      <c r="F200" s="44" t="s">
        <v>890</v>
      </c>
      <c r="H200" s="44" t="str">
        <f t="shared" ca="1" si="5"/>
        <v>Estados Unidos de América</v>
      </c>
      <c r="I200" s="44" t="s">
        <v>909</v>
      </c>
      <c r="J200" s="44" t="s">
        <v>786</v>
      </c>
      <c r="K200" s="44" t="s">
        <v>606</v>
      </c>
    </row>
    <row r="201" spans="5:11" x14ac:dyDescent="0.3">
      <c r="E201" s="44" t="s">
        <v>576</v>
      </c>
      <c r="F201" s="44" t="s">
        <v>576</v>
      </c>
      <c r="H201" s="44" t="str">
        <f t="shared" ca="1" si="5"/>
        <v>Uruguay</v>
      </c>
      <c r="I201" s="44" t="s">
        <v>608</v>
      </c>
      <c r="J201" s="44" t="s">
        <v>608</v>
      </c>
      <c r="K201" s="44" t="s">
        <v>608</v>
      </c>
    </row>
    <row r="202" spans="5:11" x14ac:dyDescent="0.3">
      <c r="E202" s="44" t="s">
        <v>918</v>
      </c>
      <c r="F202" s="44" t="s">
        <v>918</v>
      </c>
      <c r="H202" s="44" t="str">
        <f t="shared" ca="1" si="5"/>
        <v>Uzbekistán</v>
      </c>
      <c r="I202" s="44" t="s">
        <v>910</v>
      </c>
      <c r="J202" s="44" t="s">
        <v>788</v>
      </c>
      <c r="K202" s="44" t="s">
        <v>609</v>
      </c>
    </row>
    <row r="203" spans="5:11" x14ac:dyDescent="0.3">
      <c r="E203" s="44" t="s">
        <v>892</v>
      </c>
      <c r="F203" s="44" t="s">
        <v>892</v>
      </c>
      <c r="H203" s="44" t="str">
        <f t="shared" ca="1" si="5"/>
        <v>Vanuatu</v>
      </c>
      <c r="I203" s="44" t="s">
        <v>610</v>
      </c>
      <c r="J203" s="44" t="s">
        <v>610</v>
      </c>
      <c r="K203" s="44" t="s">
        <v>610</v>
      </c>
    </row>
    <row r="204" spans="5:11" x14ac:dyDescent="0.3">
      <c r="E204" s="44" t="s">
        <v>829</v>
      </c>
      <c r="F204" s="44" t="s">
        <v>829</v>
      </c>
      <c r="H204" s="44" t="str">
        <f t="shared" ca="1" si="5"/>
        <v>Venezuela</v>
      </c>
      <c r="I204" s="44" t="s">
        <v>611</v>
      </c>
      <c r="J204" s="44" t="s">
        <v>611</v>
      </c>
      <c r="K204" s="44" t="s">
        <v>611</v>
      </c>
    </row>
    <row r="205" spans="5:11" x14ac:dyDescent="0.3">
      <c r="E205" s="44" t="s">
        <v>580</v>
      </c>
      <c r="F205" s="44" t="s">
        <v>580</v>
      </c>
      <c r="H205" s="44" t="str">
        <f t="shared" ca="1" si="5"/>
        <v>Viet Nam</v>
      </c>
      <c r="I205" s="44" t="s">
        <v>612</v>
      </c>
      <c r="J205" s="44" t="s">
        <v>789</v>
      </c>
      <c r="K205" s="44" t="s">
        <v>612</v>
      </c>
    </row>
    <row r="206" spans="5:11" x14ac:dyDescent="0.3">
      <c r="E206" s="44" t="s">
        <v>885</v>
      </c>
      <c r="F206" s="44" t="s">
        <v>885</v>
      </c>
      <c r="H206" s="44" t="str">
        <f t="shared" ca="1" si="5"/>
        <v>Sahara Occidental</v>
      </c>
      <c r="I206" s="44" t="s">
        <v>828</v>
      </c>
      <c r="J206" s="44" t="s">
        <v>791</v>
      </c>
      <c r="K206" s="44" t="s">
        <v>614</v>
      </c>
    </row>
    <row r="207" spans="5:11" x14ac:dyDescent="0.3">
      <c r="E207" s="44" t="s">
        <v>582</v>
      </c>
      <c r="F207" s="44" t="s">
        <v>582</v>
      </c>
      <c r="H207" s="44" t="str">
        <f t="shared" ca="1" si="5"/>
        <v>Yemen</v>
      </c>
      <c r="I207" s="44" t="s">
        <v>615</v>
      </c>
      <c r="J207" s="44" t="s">
        <v>792</v>
      </c>
      <c r="K207" s="44" t="s">
        <v>615</v>
      </c>
    </row>
    <row r="208" spans="5:11" x14ac:dyDescent="0.3">
      <c r="E208" s="44" t="s">
        <v>888</v>
      </c>
      <c r="F208" s="44" t="s">
        <v>888</v>
      </c>
      <c r="H208" s="44" t="str">
        <f t="shared" ca="1" si="5"/>
        <v>Zambia</v>
      </c>
      <c r="I208" s="44" t="s">
        <v>616</v>
      </c>
      <c r="J208" s="44" t="s">
        <v>793</v>
      </c>
      <c r="K208" s="44" t="s">
        <v>616</v>
      </c>
    </row>
    <row r="209" spans="5:11" x14ac:dyDescent="0.3">
      <c r="E209" s="44" t="s">
        <v>769</v>
      </c>
      <c r="F209" s="44" t="s">
        <v>769</v>
      </c>
      <c r="H209" s="44" t="str">
        <f t="shared" ca="1" si="5"/>
        <v>Zimbabwe</v>
      </c>
      <c r="I209" s="44" t="s">
        <v>618</v>
      </c>
      <c r="J209" s="44" t="s">
        <v>618</v>
      </c>
      <c r="K209" s="44" t="s">
        <v>618</v>
      </c>
    </row>
    <row r="210" spans="5:11" x14ac:dyDescent="0.3">
      <c r="E210" s="44" t="s">
        <v>896</v>
      </c>
      <c r="F210" s="44" t="s">
        <v>896</v>
      </c>
      <c r="H210" s="44" t="s">
        <v>617</v>
      </c>
      <c r="I210" s="44" t="s">
        <v>617</v>
      </c>
      <c r="J210" s="44" t="s">
        <v>617</v>
      </c>
      <c r="K210" s="44" t="s">
        <v>617</v>
      </c>
    </row>
    <row r="211" spans="5:11" x14ac:dyDescent="0.3">
      <c r="E211" s="44" t="s">
        <v>812</v>
      </c>
      <c r="F211" s="44" t="s">
        <v>812</v>
      </c>
      <c r="H211" s="44" t="str">
        <f t="shared" ca="1" si="5"/>
        <v/>
      </c>
    </row>
    <row r="212" spans="5:11" x14ac:dyDescent="0.3">
      <c r="E212" s="44" t="s">
        <v>898</v>
      </c>
      <c r="F212" s="44" t="s">
        <v>898</v>
      </c>
      <c r="H212" s="44" t="str">
        <f t="shared" ca="1" si="5"/>
        <v/>
      </c>
    </row>
    <row r="213" spans="5:11" x14ac:dyDescent="0.3">
      <c r="E213" s="44" t="s">
        <v>906</v>
      </c>
      <c r="F213" s="44" t="s">
        <v>906</v>
      </c>
      <c r="H213" s="44" t="str">
        <f t="shared" ca="1" si="5"/>
        <v/>
      </c>
    </row>
    <row r="214" spans="5:11" x14ac:dyDescent="0.3">
      <c r="E214" s="44" t="s">
        <v>901</v>
      </c>
      <c r="F214" s="44" t="s">
        <v>901</v>
      </c>
      <c r="H214" s="44" t="str">
        <f t="shared" ca="1" si="5"/>
        <v/>
      </c>
    </row>
    <row r="215" spans="5:11" x14ac:dyDescent="0.3">
      <c r="E215" s="44" t="s">
        <v>907</v>
      </c>
      <c r="F215" s="44" t="s">
        <v>907</v>
      </c>
      <c r="H215" s="44" t="str">
        <f t="shared" ca="1" si="5"/>
        <v/>
      </c>
    </row>
    <row r="216" spans="5:11" x14ac:dyDescent="0.3">
      <c r="E216" s="44" t="s">
        <v>900</v>
      </c>
      <c r="F216" s="44" t="s">
        <v>900</v>
      </c>
      <c r="H216" s="44" t="str">
        <f t="shared" ca="1" si="5"/>
        <v/>
      </c>
    </row>
    <row r="217" spans="5:11" x14ac:dyDescent="0.3">
      <c r="E217" s="44" t="s">
        <v>592</v>
      </c>
      <c r="F217" s="44" t="s">
        <v>592</v>
      </c>
      <c r="H217" s="44" t="str">
        <f t="shared" ca="1" si="5"/>
        <v/>
      </c>
    </row>
    <row r="218" spans="5:11" x14ac:dyDescent="0.3">
      <c r="E218" s="44" t="s">
        <v>593</v>
      </c>
      <c r="F218" s="44" t="s">
        <v>593</v>
      </c>
      <c r="H218" s="44" t="str">
        <f t="shared" ca="1" si="5"/>
        <v/>
      </c>
    </row>
    <row r="219" spans="5:11" x14ac:dyDescent="0.3">
      <c r="E219" s="44" t="s">
        <v>594</v>
      </c>
      <c r="F219" s="44" t="s">
        <v>594</v>
      </c>
      <c r="H219" s="44" t="str">
        <f t="shared" ca="1" si="5"/>
        <v/>
      </c>
    </row>
    <row r="220" spans="5:11" x14ac:dyDescent="0.3">
      <c r="E220" s="44" t="s">
        <v>595</v>
      </c>
      <c r="F220" s="44" t="s">
        <v>595</v>
      </c>
      <c r="H220" s="44" t="str">
        <f t="shared" ca="1" si="5"/>
        <v/>
      </c>
    </row>
    <row r="221" spans="5:11" x14ac:dyDescent="0.3">
      <c r="E221" s="44" t="s">
        <v>903</v>
      </c>
      <c r="F221" s="44" t="s">
        <v>903</v>
      </c>
      <c r="H221" s="44" t="str">
        <f t="shared" ca="1" si="5"/>
        <v/>
      </c>
    </row>
    <row r="222" spans="5:11" x14ac:dyDescent="0.3">
      <c r="E222" s="44" t="s">
        <v>904</v>
      </c>
      <c r="F222" s="44" t="s">
        <v>904</v>
      </c>
      <c r="H222" s="44" t="str">
        <f t="shared" ca="1" si="5"/>
        <v/>
      </c>
    </row>
    <row r="223" spans="5:11" x14ac:dyDescent="0.3">
      <c r="E223" s="44" t="s">
        <v>905</v>
      </c>
      <c r="F223" s="44" t="s">
        <v>905</v>
      </c>
      <c r="H223" s="44" t="str">
        <f t="shared" ca="1" si="5"/>
        <v/>
      </c>
    </row>
    <row r="224" spans="5:11" x14ac:dyDescent="0.3">
      <c r="E224" s="44" t="s">
        <v>902</v>
      </c>
      <c r="F224" s="44" t="s">
        <v>902</v>
      </c>
      <c r="H224" s="44" t="str">
        <f t="shared" ca="1" si="5"/>
        <v/>
      </c>
    </row>
    <row r="225" spans="5:8" x14ac:dyDescent="0.3">
      <c r="E225" s="44" t="s">
        <v>899</v>
      </c>
      <c r="F225" s="44" t="s">
        <v>899</v>
      </c>
      <c r="H225" s="44" t="str">
        <f t="shared" ca="1" si="5"/>
        <v/>
      </c>
    </row>
    <row r="226" spans="5:8" x14ac:dyDescent="0.3">
      <c r="E226" s="44" t="s">
        <v>601</v>
      </c>
      <c r="F226" s="44" t="s">
        <v>601</v>
      </c>
      <c r="H226" s="44" t="str">
        <f t="shared" ca="1" si="5"/>
        <v/>
      </c>
    </row>
    <row r="227" spans="5:8" x14ac:dyDescent="0.3">
      <c r="E227" s="44" t="s">
        <v>602</v>
      </c>
      <c r="F227" s="44" t="s">
        <v>602</v>
      </c>
      <c r="H227" s="44" t="str">
        <f t="shared" ca="1" si="5"/>
        <v/>
      </c>
    </row>
    <row r="228" spans="5:8" x14ac:dyDescent="0.3">
      <c r="E228" s="44" t="s">
        <v>783</v>
      </c>
      <c r="F228" s="44" t="s">
        <v>783</v>
      </c>
      <c r="H228" s="44" t="str">
        <f t="shared" ca="1" si="5"/>
        <v/>
      </c>
    </row>
    <row r="229" spans="5:8" x14ac:dyDescent="0.3">
      <c r="E229" s="44" t="s">
        <v>795</v>
      </c>
      <c r="F229" s="44" t="s">
        <v>795</v>
      </c>
      <c r="H229" s="44" t="str">
        <f t="shared" ca="1" si="5"/>
        <v/>
      </c>
    </row>
    <row r="230" spans="5:8" x14ac:dyDescent="0.3">
      <c r="E230" s="44" t="s">
        <v>835</v>
      </c>
      <c r="F230" s="44" t="s">
        <v>835</v>
      </c>
      <c r="H230" s="44" t="str">
        <f t="shared" ca="1" si="5"/>
        <v/>
      </c>
    </row>
    <row r="231" spans="5:8" x14ac:dyDescent="0.3">
      <c r="E231" s="44" t="s">
        <v>909</v>
      </c>
      <c r="F231" s="44" t="s">
        <v>909</v>
      </c>
      <c r="H231" s="44" t="str">
        <f t="shared" ca="1" si="5"/>
        <v/>
      </c>
    </row>
    <row r="232" spans="5:8" x14ac:dyDescent="0.3">
      <c r="E232" s="44" t="s">
        <v>916</v>
      </c>
      <c r="F232" s="44" t="s">
        <v>916</v>
      </c>
      <c r="H232" s="44" t="str">
        <f t="shared" ca="1" si="5"/>
        <v/>
      </c>
    </row>
    <row r="233" spans="5:8" x14ac:dyDescent="0.3">
      <c r="E233" s="44" t="s">
        <v>608</v>
      </c>
      <c r="F233" s="44" t="s">
        <v>608</v>
      </c>
      <c r="H233" s="44" t="str">
        <f t="shared" ca="1" si="5"/>
        <v/>
      </c>
    </row>
    <row r="234" spans="5:8" x14ac:dyDescent="0.3">
      <c r="E234" s="44" t="s">
        <v>910</v>
      </c>
      <c r="F234" s="44" t="s">
        <v>910</v>
      </c>
      <c r="H234" s="44" t="str">
        <f t="shared" ca="1" si="5"/>
        <v/>
      </c>
    </row>
    <row r="235" spans="5:8" x14ac:dyDescent="0.3">
      <c r="E235" s="44" t="s">
        <v>610</v>
      </c>
      <c r="F235" s="44" t="s">
        <v>610</v>
      </c>
      <c r="H235" s="44" t="str">
        <f t="shared" ca="1" si="5"/>
        <v/>
      </c>
    </row>
    <row r="236" spans="5:8" x14ac:dyDescent="0.3">
      <c r="E236" s="44" t="s">
        <v>611</v>
      </c>
      <c r="F236" s="44" t="s">
        <v>611</v>
      </c>
      <c r="H236" s="44" t="str">
        <f t="shared" ca="1" si="5"/>
        <v/>
      </c>
    </row>
    <row r="237" spans="5:8" x14ac:dyDescent="0.3">
      <c r="E237" s="44" t="s">
        <v>612</v>
      </c>
      <c r="F237" s="44" t="s">
        <v>612</v>
      </c>
      <c r="H237" s="44" t="str">
        <f t="shared" ca="1" si="5"/>
        <v/>
      </c>
    </row>
    <row r="238" spans="5:8" x14ac:dyDescent="0.3">
      <c r="E238" s="44" t="s">
        <v>917</v>
      </c>
      <c r="F238" s="44" t="s">
        <v>917</v>
      </c>
      <c r="H238" s="44" t="str">
        <f t="shared" ca="1" si="5"/>
        <v/>
      </c>
    </row>
    <row r="239" spans="5:8" x14ac:dyDescent="0.3">
      <c r="E239" s="44" t="s">
        <v>828</v>
      </c>
      <c r="F239" s="44" t="s">
        <v>828</v>
      </c>
      <c r="H239" s="44" t="str">
        <f t="shared" ca="1" si="5"/>
        <v/>
      </c>
    </row>
    <row r="240" spans="5:8" x14ac:dyDescent="0.3">
      <c r="E240" s="44" t="s">
        <v>615</v>
      </c>
      <c r="F240" s="44" t="s">
        <v>615</v>
      </c>
      <c r="H240" s="44" t="str">
        <f t="shared" ca="1" si="5"/>
        <v/>
      </c>
    </row>
    <row r="241" spans="5:8" x14ac:dyDescent="0.3">
      <c r="E241" s="44" t="s">
        <v>616</v>
      </c>
      <c r="F241" s="44" t="s">
        <v>616</v>
      </c>
      <c r="H241" s="44" t="str">
        <f t="shared" ca="1" si="5"/>
        <v/>
      </c>
    </row>
    <row r="242" spans="5:8" x14ac:dyDescent="0.3">
      <c r="E242" s="44" t="s">
        <v>617</v>
      </c>
      <c r="F242" s="44" t="s">
        <v>617</v>
      </c>
      <c r="H242" s="44" t="str">
        <f t="shared" ca="1" si="5"/>
        <v/>
      </c>
    </row>
    <row r="243" spans="5:8" x14ac:dyDescent="0.3">
      <c r="E243" s="44" t="s">
        <v>618</v>
      </c>
      <c r="F243" s="44" t="s">
        <v>618</v>
      </c>
      <c r="H243" s="44" t="str">
        <f t="shared" ca="1" si="5"/>
        <v/>
      </c>
    </row>
    <row r="244" spans="5:8" x14ac:dyDescent="0.3">
      <c r="E244" s="44" t="s">
        <v>137</v>
      </c>
      <c r="F244" s="44" t="s">
        <v>95</v>
      </c>
    </row>
    <row r="245" spans="5:8" x14ac:dyDescent="0.3">
      <c r="E245" s="44" t="s">
        <v>619</v>
      </c>
      <c r="F245" s="44" t="s">
        <v>619</v>
      </c>
    </row>
    <row r="246" spans="5:8" x14ac:dyDescent="0.3">
      <c r="E246" s="44" t="s">
        <v>620</v>
      </c>
      <c r="F246" s="44" t="s">
        <v>794</v>
      </c>
    </row>
    <row r="247" spans="5:8" x14ac:dyDescent="0.3">
      <c r="E247" s="44" t="s">
        <v>621</v>
      </c>
      <c r="F247" s="44" t="s">
        <v>382</v>
      </c>
    </row>
    <row r="248" spans="5:8" x14ac:dyDescent="0.3">
      <c r="E248" s="44" t="s">
        <v>622</v>
      </c>
      <c r="F248" s="44" t="s">
        <v>826</v>
      </c>
    </row>
    <row r="249" spans="5:8" x14ac:dyDescent="0.3">
      <c r="E249" s="44" t="s">
        <v>623</v>
      </c>
      <c r="F249" s="44" t="s">
        <v>796</v>
      </c>
    </row>
    <row r="250" spans="5:8" x14ac:dyDescent="0.3">
      <c r="E250" s="44" t="s">
        <v>624</v>
      </c>
      <c r="F250" s="44" t="s">
        <v>384</v>
      </c>
    </row>
    <row r="251" spans="5:8" x14ac:dyDescent="0.3">
      <c r="E251" s="44" t="s">
        <v>385</v>
      </c>
      <c r="F251" s="44" t="s">
        <v>385</v>
      </c>
    </row>
    <row r="252" spans="5:8" x14ac:dyDescent="0.3">
      <c r="E252" s="44" t="s">
        <v>625</v>
      </c>
      <c r="F252" s="44" t="s">
        <v>625</v>
      </c>
    </row>
    <row r="253" spans="5:8" x14ac:dyDescent="0.3">
      <c r="E253" s="44" t="s">
        <v>626</v>
      </c>
      <c r="F253" s="44" t="s">
        <v>797</v>
      </c>
    </row>
    <row r="254" spans="5:8" x14ac:dyDescent="0.3">
      <c r="E254" s="44" t="s">
        <v>627</v>
      </c>
      <c r="F254" s="44" t="s">
        <v>388</v>
      </c>
    </row>
    <row r="255" spans="5:8" x14ac:dyDescent="0.3">
      <c r="E255" s="44" t="s">
        <v>628</v>
      </c>
      <c r="F255" s="44" t="s">
        <v>389</v>
      </c>
    </row>
    <row r="256" spans="5:8" x14ac:dyDescent="0.3">
      <c r="E256" s="44" t="s">
        <v>390</v>
      </c>
      <c r="F256" s="44" t="s">
        <v>390</v>
      </c>
    </row>
    <row r="257" spans="5:6" x14ac:dyDescent="0.3">
      <c r="E257" s="44" t="s">
        <v>629</v>
      </c>
      <c r="F257" s="44" t="s">
        <v>391</v>
      </c>
    </row>
    <row r="258" spans="5:6" x14ac:dyDescent="0.3">
      <c r="E258" s="44" t="s">
        <v>630</v>
      </c>
      <c r="F258" s="44" t="s">
        <v>392</v>
      </c>
    </row>
    <row r="259" spans="5:6" x14ac:dyDescent="0.3">
      <c r="E259" s="44" t="s">
        <v>631</v>
      </c>
      <c r="F259" s="44" t="s">
        <v>798</v>
      </c>
    </row>
    <row r="260" spans="5:6" x14ac:dyDescent="0.3">
      <c r="E260" s="44" t="s">
        <v>632</v>
      </c>
      <c r="F260" s="44" t="s">
        <v>632</v>
      </c>
    </row>
    <row r="261" spans="5:6" x14ac:dyDescent="0.3">
      <c r="E261" s="44" t="s">
        <v>633</v>
      </c>
      <c r="F261" s="44" t="s">
        <v>802</v>
      </c>
    </row>
    <row r="262" spans="5:6" x14ac:dyDescent="0.3">
      <c r="E262" s="44" t="s">
        <v>396</v>
      </c>
      <c r="F262" s="44" t="s">
        <v>396</v>
      </c>
    </row>
    <row r="263" spans="5:6" x14ac:dyDescent="0.3">
      <c r="E263" s="44" t="s">
        <v>634</v>
      </c>
      <c r="F263" s="44" t="s">
        <v>397</v>
      </c>
    </row>
    <row r="264" spans="5:6" x14ac:dyDescent="0.3">
      <c r="E264" s="44" t="s">
        <v>635</v>
      </c>
      <c r="F264" s="44" t="s">
        <v>804</v>
      </c>
    </row>
    <row r="265" spans="5:6" x14ac:dyDescent="0.3">
      <c r="E265" s="44" t="s">
        <v>636</v>
      </c>
      <c r="F265" s="44" t="s">
        <v>799</v>
      </c>
    </row>
    <row r="266" spans="5:6" x14ac:dyDescent="0.3">
      <c r="E266" s="44" t="s">
        <v>637</v>
      </c>
      <c r="F266" s="44" t="s">
        <v>637</v>
      </c>
    </row>
    <row r="267" spans="5:6" x14ac:dyDescent="0.3">
      <c r="E267" s="44" t="s">
        <v>638</v>
      </c>
      <c r="F267" s="44" t="s">
        <v>401</v>
      </c>
    </row>
    <row r="268" spans="5:6" x14ac:dyDescent="0.3">
      <c r="E268" s="44" t="s">
        <v>639</v>
      </c>
      <c r="F268" s="44" t="s">
        <v>805</v>
      </c>
    </row>
    <row r="269" spans="5:6" x14ac:dyDescent="0.3">
      <c r="E269" s="44" t="s">
        <v>640</v>
      </c>
      <c r="F269" s="44" t="s">
        <v>810</v>
      </c>
    </row>
    <row r="270" spans="5:6" x14ac:dyDescent="0.3">
      <c r="E270" s="44" t="s">
        <v>807</v>
      </c>
      <c r="F270" s="44" t="s">
        <v>806</v>
      </c>
    </row>
    <row r="271" spans="5:6" x14ac:dyDescent="0.3">
      <c r="E271" s="44" t="s">
        <v>801</v>
      </c>
      <c r="F271" s="44" t="s">
        <v>800</v>
      </c>
    </row>
    <row r="272" spans="5:6" x14ac:dyDescent="0.3">
      <c r="E272" s="44" t="s">
        <v>641</v>
      </c>
      <c r="F272" s="44" t="s">
        <v>803</v>
      </c>
    </row>
    <row r="273" spans="5:6" x14ac:dyDescent="0.3">
      <c r="E273" s="44" t="s">
        <v>407</v>
      </c>
      <c r="F273" s="44" t="s">
        <v>407</v>
      </c>
    </row>
    <row r="274" spans="5:6" x14ac:dyDescent="0.3">
      <c r="E274" s="44" t="s">
        <v>642</v>
      </c>
      <c r="F274" s="44" t="s">
        <v>808</v>
      </c>
    </row>
    <row r="275" spans="5:6" x14ac:dyDescent="0.3">
      <c r="E275" s="44" t="s">
        <v>643</v>
      </c>
      <c r="F275" s="44" t="s">
        <v>915</v>
      </c>
    </row>
    <row r="276" spans="5:6" x14ac:dyDescent="0.3">
      <c r="E276" s="44" t="s">
        <v>809</v>
      </c>
      <c r="F276" s="44" t="s">
        <v>410</v>
      </c>
    </row>
    <row r="277" spans="5:6" x14ac:dyDescent="0.3">
      <c r="E277" s="44" t="s">
        <v>644</v>
      </c>
      <c r="F277" s="44" t="s">
        <v>411</v>
      </c>
    </row>
    <row r="278" spans="5:6" x14ac:dyDescent="0.3">
      <c r="E278" s="44" t="s">
        <v>412</v>
      </c>
      <c r="F278" s="44" t="s">
        <v>412</v>
      </c>
    </row>
    <row r="279" spans="5:6" x14ac:dyDescent="0.3">
      <c r="E279" s="44" t="s">
        <v>413</v>
      </c>
      <c r="F279" s="44" t="s">
        <v>413</v>
      </c>
    </row>
    <row r="280" spans="5:6" x14ac:dyDescent="0.3">
      <c r="E280" s="44" t="s">
        <v>645</v>
      </c>
      <c r="F280" s="44" t="s">
        <v>854</v>
      </c>
    </row>
    <row r="281" spans="5:6" x14ac:dyDescent="0.3">
      <c r="E281" s="44" t="s">
        <v>646</v>
      </c>
      <c r="F281" s="44" t="s">
        <v>813</v>
      </c>
    </row>
    <row r="282" spans="5:6" x14ac:dyDescent="0.3">
      <c r="E282" s="44" t="s">
        <v>647</v>
      </c>
      <c r="F282" s="44" t="s">
        <v>647</v>
      </c>
    </row>
    <row r="283" spans="5:6" x14ac:dyDescent="0.3">
      <c r="E283" s="44" t="s">
        <v>648</v>
      </c>
      <c r="F283" s="44" t="s">
        <v>817</v>
      </c>
    </row>
    <row r="284" spans="5:6" x14ac:dyDescent="0.3">
      <c r="E284" s="44" t="s">
        <v>820</v>
      </c>
      <c r="F284" s="44" t="s">
        <v>819</v>
      </c>
    </row>
    <row r="285" spans="5:6" x14ac:dyDescent="0.3">
      <c r="E285" s="44" t="s">
        <v>649</v>
      </c>
      <c r="F285" s="44" t="s">
        <v>811</v>
      </c>
    </row>
    <row r="286" spans="5:6" x14ac:dyDescent="0.3">
      <c r="E286" s="44" t="s">
        <v>650</v>
      </c>
      <c r="F286" s="44" t="s">
        <v>420</v>
      </c>
    </row>
    <row r="287" spans="5:6" x14ac:dyDescent="0.3">
      <c r="E287" s="44" t="s">
        <v>651</v>
      </c>
      <c r="F287" s="44" t="s">
        <v>421</v>
      </c>
    </row>
    <row r="288" spans="5:6" x14ac:dyDescent="0.3">
      <c r="E288" s="44" t="s">
        <v>652</v>
      </c>
      <c r="F288" s="44" t="s">
        <v>422</v>
      </c>
    </row>
    <row r="289" spans="5:6" x14ac:dyDescent="0.3">
      <c r="E289" s="44" t="s">
        <v>653</v>
      </c>
      <c r="F289" s="44" t="s">
        <v>423</v>
      </c>
    </row>
    <row r="290" spans="5:6" x14ac:dyDescent="0.3">
      <c r="E290" s="44" t="s">
        <v>654</v>
      </c>
      <c r="F290" s="44" t="s">
        <v>816</v>
      </c>
    </row>
    <row r="291" spans="5:6" x14ac:dyDescent="0.3">
      <c r="E291" s="44" t="s">
        <v>425</v>
      </c>
      <c r="F291" s="44" t="s">
        <v>425</v>
      </c>
    </row>
    <row r="292" spans="5:6" x14ac:dyDescent="0.3">
      <c r="E292" s="44" t="s">
        <v>655</v>
      </c>
      <c r="F292" s="44" t="s">
        <v>814</v>
      </c>
    </row>
    <row r="293" spans="5:6" x14ac:dyDescent="0.3">
      <c r="E293" s="44" t="s">
        <v>656</v>
      </c>
      <c r="F293" s="44" t="s">
        <v>815</v>
      </c>
    </row>
    <row r="294" spans="5:6" x14ac:dyDescent="0.3">
      <c r="E294" s="44" t="s">
        <v>428</v>
      </c>
      <c r="F294" s="44" t="s">
        <v>428</v>
      </c>
    </row>
    <row r="295" spans="5:6" x14ac:dyDescent="0.3">
      <c r="E295" s="44" t="s">
        <v>429</v>
      </c>
      <c r="F295" s="44" t="s">
        <v>429</v>
      </c>
    </row>
    <row r="296" spans="5:6" x14ac:dyDescent="0.3">
      <c r="E296" s="44" t="s">
        <v>657</v>
      </c>
      <c r="F296" s="44" t="s">
        <v>843</v>
      </c>
    </row>
    <row r="297" spans="5:6" x14ac:dyDescent="0.3">
      <c r="E297" s="44" t="s">
        <v>431</v>
      </c>
      <c r="F297" s="44" t="s">
        <v>431</v>
      </c>
    </row>
    <row r="298" spans="5:6" x14ac:dyDescent="0.3">
      <c r="E298" s="44" t="s">
        <v>432</v>
      </c>
      <c r="F298" s="44" t="s">
        <v>818</v>
      </c>
    </row>
    <row r="299" spans="5:6" x14ac:dyDescent="0.3">
      <c r="E299" s="44" t="s">
        <v>658</v>
      </c>
      <c r="F299" s="44" t="s">
        <v>821</v>
      </c>
    </row>
    <row r="300" spans="5:6" x14ac:dyDescent="0.3">
      <c r="E300" s="44" t="s">
        <v>659</v>
      </c>
      <c r="F300" s="44" t="s">
        <v>822</v>
      </c>
    </row>
    <row r="301" spans="5:6" x14ac:dyDescent="0.3">
      <c r="E301" s="44" t="s">
        <v>660</v>
      </c>
      <c r="F301" s="44" t="s">
        <v>824</v>
      </c>
    </row>
    <row r="302" spans="5:6" x14ac:dyDescent="0.3">
      <c r="E302" s="44" t="s">
        <v>436</v>
      </c>
      <c r="F302" s="44" t="s">
        <v>436</v>
      </c>
    </row>
    <row r="303" spans="5:6" x14ac:dyDescent="0.3">
      <c r="E303" s="44" t="s">
        <v>661</v>
      </c>
      <c r="F303" s="44" t="s">
        <v>437</v>
      </c>
    </row>
    <row r="304" spans="5:6" x14ac:dyDescent="0.3">
      <c r="E304" s="44" t="s">
        <v>662</v>
      </c>
      <c r="F304" s="44" t="s">
        <v>825</v>
      </c>
    </row>
    <row r="305" spans="5:6" x14ac:dyDescent="0.3">
      <c r="E305" s="44" t="s">
        <v>663</v>
      </c>
      <c r="F305" s="44" t="s">
        <v>439</v>
      </c>
    </row>
    <row r="306" spans="5:6" x14ac:dyDescent="0.3">
      <c r="E306" s="44" t="s">
        <v>664</v>
      </c>
      <c r="F306" s="44" t="s">
        <v>827</v>
      </c>
    </row>
    <row r="307" spans="5:6" x14ac:dyDescent="0.3">
      <c r="E307" s="44" t="s">
        <v>665</v>
      </c>
      <c r="F307" s="44" t="s">
        <v>441</v>
      </c>
    </row>
    <row r="308" spans="5:6" x14ac:dyDescent="0.3">
      <c r="E308" s="44" t="s">
        <v>666</v>
      </c>
      <c r="F308" s="44" t="s">
        <v>837</v>
      </c>
    </row>
    <row r="309" spans="5:6" x14ac:dyDescent="0.3">
      <c r="E309" s="44" t="s">
        <v>667</v>
      </c>
      <c r="F309" s="44" t="s">
        <v>443</v>
      </c>
    </row>
    <row r="310" spans="5:6" x14ac:dyDescent="0.3">
      <c r="E310" s="44" t="s">
        <v>668</v>
      </c>
      <c r="F310" s="44" t="s">
        <v>444</v>
      </c>
    </row>
    <row r="311" spans="5:6" x14ac:dyDescent="0.3">
      <c r="E311" s="44" t="s">
        <v>669</v>
      </c>
      <c r="F311" s="44" t="s">
        <v>830</v>
      </c>
    </row>
    <row r="312" spans="5:6" x14ac:dyDescent="0.3">
      <c r="E312" s="44" t="s">
        <v>670</v>
      </c>
      <c r="F312" s="44" t="s">
        <v>833</v>
      </c>
    </row>
    <row r="313" spans="5:6" x14ac:dyDescent="0.3">
      <c r="E313" s="44" t="s">
        <v>671</v>
      </c>
      <c r="F313" s="44" t="s">
        <v>832</v>
      </c>
    </row>
    <row r="314" spans="5:6" x14ac:dyDescent="0.3">
      <c r="E314" s="44" t="s">
        <v>672</v>
      </c>
      <c r="F314" s="44" t="s">
        <v>448</v>
      </c>
    </row>
    <row r="315" spans="5:6" x14ac:dyDescent="0.3">
      <c r="E315" s="44" t="s">
        <v>673</v>
      </c>
      <c r="F315" s="44" t="s">
        <v>831</v>
      </c>
    </row>
    <row r="316" spans="5:6" x14ac:dyDescent="0.3">
      <c r="E316" s="44" t="s">
        <v>674</v>
      </c>
      <c r="F316" s="44" t="s">
        <v>674</v>
      </c>
    </row>
    <row r="317" spans="5:6" x14ac:dyDescent="0.3">
      <c r="E317" s="44" t="s">
        <v>842</v>
      </c>
      <c r="F317" s="44" t="s">
        <v>841</v>
      </c>
    </row>
    <row r="318" spans="5:6" x14ac:dyDescent="0.3">
      <c r="E318" s="44" t="s">
        <v>675</v>
      </c>
      <c r="F318" s="44" t="s">
        <v>881</v>
      </c>
    </row>
    <row r="319" spans="5:6" x14ac:dyDescent="0.3">
      <c r="E319" s="44" t="s">
        <v>676</v>
      </c>
      <c r="F319" s="44" t="s">
        <v>676</v>
      </c>
    </row>
    <row r="320" spans="5:6" x14ac:dyDescent="0.3">
      <c r="E320" s="44" t="s">
        <v>677</v>
      </c>
      <c r="F320" s="44" t="s">
        <v>454</v>
      </c>
    </row>
    <row r="321" spans="5:6" x14ac:dyDescent="0.3">
      <c r="E321" s="44" t="s">
        <v>678</v>
      </c>
      <c r="F321" s="44" t="s">
        <v>455</v>
      </c>
    </row>
    <row r="322" spans="5:6" x14ac:dyDescent="0.3">
      <c r="E322" s="44" t="s">
        <v>679</v>
      </c>
      <c r="F322" s="44" t="s">
        <v>823</v>
      </c>
    </row>
    <row r="323" spans="5:6" x14ac:dyDescent="0.3">
      <c r="E323" s="44" t="s">
        <v>457</v>
      </c>
      <c r="F323" s="44" t="s">
        <v>457</v>
      </c>
    </row>
    <row r="324" spans="5:6" x14ac:dyDescent="0.3">
      <c r="E324" s="44" t="s">
        <v>458</v>
      </c>
      <c r="F324" s="44" t="s">
        <v>458</v>
      </c>
    </row>
    <row r="325" spans="5:6" x14ac:dyDescent="0.3">
      <c r="E325" s="44" t="s">
        <v>680</v>
      </c>
      <c r="F325" s="44" t="s">
        <v>838</v>
      </c>
    </row>
    <row r="326" spans="5:6" x14ac:dyDescent="0.3">
      <c r="E326" s="44" t="s">
        <v>681</v>
      </c>
      <c r="F326" s="44" t="s">
        <v>840</v>
      </c>
    </row>
    <row r="327" spans="5:6" x14ac:dyDescent="0.3">
      <c r="E327" s="44" t="s">
        <v>682</v>
      </c>
      <c r="F327" s="44" t="s">
        <v>839</v>
      </c>
    </row>
    <row r="328" spans="5:6" x14ac:dyDescent="0.3">
      <c r="E328" s="44" t="s">
        <v>462</v>
      </c>
      <c r="F328" s="44" t="s">
        <v>462</v>
      </c>
    </row>
    <row r="329" spans="5:6" x14ac:dyDescent="0.3">
      <c r="E329" s="44" t="s">
        <v>463</v>
      </c>
      <c r="F329" s="44" t="s">
        <v>463</v>
      </c>
    </row>
    <row r="330" spans="5:6" x14ac:dyDescent="0.3">
      <c r="E330" s="44" t="s">
        <v>464</v>
      </c>
      <c r="F330" s="44" t="s">
        <v>464</v>
      </c>
    </row>
    <row r="331" spans="5:6" x14ac:dyDescent="0.3">
      <c r="E331" s="44" t="s">
        <v>683</v>
      </c>
      <c r="F331" s="44" t="s">
        <v>465</v>
      </c>
    </row>
    <row r="332" spans="5:6" x14ac:dyDescent="0.3">
      <c r="E332" s="44" t="s">
        <v>684</v>
      </c>
      <c r="F332" s="44" t="s">
        <v>466</v>
      </c>
    </row>
    <row r="333" spans="5:6" x14ac:dyDescent="0.3">
      <c r="E333" s="44" t="s">
        <v>685</v>
      </c>
      <c r="F333" s="44" t="s">
        <v>836</v>
      </c>
    </row>
    <row r="334" spans="5:6" x14ac:dyDescent="0.3">
      <c r="E334" s="44" t="s">
        <v>468</v>
      </c>
      <c r="F334" s="44" t="s">
        <v>468</v>
      </c>
    </row>
    <row r="335" spans="5:6" x14ac:dyDescent="0.3">
      <c r="E335" s="44" t="s">
        <v>686</v>
      </c>
      <c r="F335" s="44" t="s">
        <v>844</v>
      </c>
    </row>
    <row r="336" spans="5:6" x14ac:dyDescent="0.3">
      <c r="E336" s="44" t="s">
        <v>912</v>
      </c>
      <c r="F336" s="44" t="s">
        <v>911</v>
      </c>
    </row>
    <row r="337" spans="5:6" x14ac:dyDescent="0.3">
      <c r="E337" s="44" t="s">
        <v>471</v>
      </c>
      <c r="F337" s="44" t="s">
        <v>471</v>
      </c>
    </row>
    <row r="338" spans="5:6" x14ac:dyDescent="0.3">
      <c r="E338" s="44" t="s">
        <v>472</v>
      </c>
      <c r="F338" s="44" t="s">
        <v>472</v>
      </c>
    </row>
    <row r="339" spans="5:6" x14ac:dyDescent="0.3">
      <c r="E339" s="44" t="s">
        <v>687</v>
      </c>
      <c r="F339" s="44" t="s">
        <v>845</v>
      </c>
    </row>
    <row r="340" spans="5:6" x14ac:dyDescent="0.3">
      <c r="E340" s="44" t="s">
        <v>688</v>
      </c>
      <c r="F340" s="44" t="s">
        <v>849</v>
      </c>
    </row>
    <row r="341" spans="5:6" x14ac:dyDescent="0.3">
      <c r="E341" s="44" t="s">
        <v>689</v>
      </c>
      <c r="F341" s="44" t="s">
        <v>475</v>
      </c>
    </row>
    <row r="342" spans="5:6" x14ac:dyDescent="0.3">
      <c r="E342" s="44" t="s">
        <v>690</v>
      </c>
      <c r="F342" s="44" t="s">
        <v>476</v>
      </c>
    </row>
    <row r="343" spans="5:6" x14ac:dyDescent="0.3">
      <c r="E343" s="44" t="s">
        <v>691</v>
      </c>
      <c r="F343" s="44" t="s">
        <v>848</v>
      </c>
    </row>
    <row r="344" spans="5:6" x14ac:dyDescent="0.3">
      <c r="E344" s="44" t="s">
        <v>692</v>
      </c>
      <c r="F344" s="44" t="s">
        <v>478</v>
      </c>
    </row>
    <row r="345" spans="5:6" x14ac:dyDescent="0.3">
      <c r="E345" s="44" t="s">
        <v>693</v>
      </c>
      <c r="F345" s="44" t="s">
        <v>847</v>
      </c>
    </row>
    <row r="346" spans="5:6" x14ac:dyDescent="0.3">
      <c r="E346" s="44" t="s">
        <v>694</v>
      </c>
      <c r="F346" s="44" t="s">
        <v>846</v>
      </c>
    </row>
    <row r="347" spans="5:6" x14ac:dyDescent="0.3">
      <c r="E347" s="44" t="s">
        <v>695</v>
      </c>
      <c r="F347" s="44" t="s">
        <v>481</v>
      </c>
    </row>
    <row r="348" spans="5:6" x14ac:dyDescent="0.3">
      <c r="E348" s="44" t="s">
        <v>696</v>
      </c>
      <c r="F348" s="44" t="s">
        <v>850</v>
      </c>
    </row>
    <row r="349" spans="5:6" x14ac:dyDescent="0.3">
      <c r="E349" s="44" t="s">
        <v>697</v>
      </c>
      <c r="F349" s="44" t="s">
        <v>483</v>
      </c>
    </row>
    <row r="350" spans="5:6" x14ac:dyDescent="0.3">
      <c r="E350" s="44" t="s">
        <v>698</v>
      </c>
      <c r="F350" s="44" t="s">
        <v>852</v>
      </c>
    </row>
    <row r="351" spans="5:6" x14ac:dyDescent="0.3">
      <c r="E351" s="44" t="s">
        <v>485</v>
      </c>
      <c r="F351" s="44" t="s">
        <v>485</v>
      </c>
    </row>
    <row r="352" spans="5:6" x14ac:dyDescent="0.3">
      <c r="E352" s="44" t="s">
        <v>699</v>
      </c>
      <c r="F352" s="44" t="s">
        <v>851</v>
      </c>
    </row>
    <row r="353" spans="5:6" x14ac:dyDescent="0.3">
      <c r="E353" s="44" t="s">
        <v>700</v>
      </c>
      <c r="F353" s="44" t="s">
        <v>700</v>
      </c>
    </row>
    <row r="354" spans="5:6" x14ac:dyDescent="0.3">
      <c r="E354" s="44" t="s">
        <v>488</v>
      </c>
      <c r="F354" s="44" t="s">
        <v>488</v>
      </c>
    </row>
    <row r="355" spans="5:6" x14ac:dyDescent="0.3">
      <c r="E355" s="44" t="s">
        <v>489</v>
      </c>
      <c r="F355" s="44" t="s">
        <v>489</v>
      </c>
    </row>
    <row r="356" spans="5:6" x14ac:dyDescent="0.3">
      <c r="E356" s="44" t="s">
        <v>701</v>
      </c>
      <c r="F356" s="44" t="s">
        <v>880</v>
      </c>
    </row>
    <row r="357" spans="5:6" x14ac:dyDescent="0.3">
      <c r="E357" s="44" t="s">
        <v>702</v>
      </c>
      <c r="F357" s="44" t="s">
        <v>856</v>
      </c>
    </row>
    <row r="358" spans="5:6" x14ac:dyDescent="0.3">
      <c r="E358" s="44" t="s">
        <v>492</v>
      </c>
      <c r="F358" s="44" t="s">
        <v>492</v>
      </c>
    </row>
    <row r="359" spans="5:6" x14ac:dyDescent="0.3">
      <c r="E359" s="44" t="s">
        <v>703</v>
      </c>
      <c r="F359" s="44" t="s">
        <v>493</v>
      </c>
    </row>
    <row r="360" spans="5:6" x14ac:dyDescent="0.3">
      <c r="E360" s="44" t="s">
        <v>704</v>
      </c>
      <c r="F360" s="44" t="s">
        <v>853</v>
      </c>
    </row>
    <row r="361" spans="5:6" x14ac:dyDescent="0.3">
      <c r="E361" s="44" t="s">
        <v>705</v>
      </c>
      <c r="F361" s="44" t="s">
        <v>857</v>
      </c>
    </row>
    <row r="362" spans="5:6" x14ac:dyDescent="0.3">
      <c r="E362" s="44" t="s">
        <v>706</v>
      </c>
      <c r="F362" s="44" t="s">
        <v>862</v>
      </c>
    </row>
    <row r="363" spans="5:6" x14ac:dyDescent="0.3">
      <c r="E363" s="44" t="s">
        <v>707</v>
      </c>
      <c r="F363" s="44" t="s">
        <v>858</v>
      </c>
    </row>
    <row r="364" spans="5:6" x14ac:dyDescent="0.3">
      <c r="E364" s="44" t="s">
        <v>498</v>
      </c>
      <c r="F364" s="44" t="s">
        <v>498</v>
      </c>
    </row>
    <row r="365" spans="5:6" x14ac:dyDescent="0.3">
      <c r="E365" s="44" t="s">
        <v>499</v>
      </c>
      <c r="F365" s="44" t="s">
        <v>499</v>
      </c>
    </row>
    <row r="366" spans="5:6" x14ac:dyDescent="0.3">
      <c r="E366" s="44" t="s">
        <v>708</v>
      </c>
      <c r="F366" s="44" t="s">
        <v>859</v>
      </c>
    </row>
    <row r="367" spans="5:6" x14ac:dyDescent="0.3">
      <c r="E367" s="44" t="s">
        <v>501</v>
      </c>
      <c r="F367" s="44" t="s">
        <v>501</v>
      </c>
    </row>
    <row r="368" spans="5:6" x14ac:dyDescent="0.3">
      <c r="E368" s="44" t="s">
        <v>709</v>
      </c>
      <c r="F368" s="44" t="s">
        <v>861</v>
      </c>
    </row>
    <row r="369" spans="5:6" x14ac:dyDescent="0.3">
      <c r="E369" s="44" t="s">
        <v>710</v>
      </c>
      <c r="F369" s="44" t="s">
        <v>710</v>
      </c>
    </row>
    <row r="370" spans="5:6" x14ac:dyDescent="0.3">
      <c r="E370" s="44" t="s">
        <v>504</v>
      </c>
      <c r="F370" s="44" t="s">
        <v>504</v>
      </c>
    </row>
    <row r="371" spans="5:6" x14ac:dyDescent="0.3">
      <c r="E371" s="44" t="s">
        <v>868</v>
      </c>
      <c r="F371" s="44" t="s">
        <v>867</v>
      </c>
    </row>
    <row r="372" spans="5:6" x14ac:dyDescent="0.3">
      <c r="E372" s="44" t="s">
        <v>506</v>
      </c>
      <c r="F372" s="44" t="s">
        <v>506</v>
      </c>
    </row>
    <row r="373" spans="5:6" x14ac:dyDescent="0.3">
      <c r="E373" s="44" t="s">
        <v>507</v>
      </c>
      <c r="F373" s="44" t="s">
        <v>507</v>
      </c>
    </row>
    <row r="374" spans="5:6" x14ac:dyDescent="0.3">
      <c r="E374" s="44" t="s">
        <v>711</v>
      </c>
      <c r="F374" s="44" t="s">
        <v>871</v>
      </c>
    </row>
    <row r="375" spans="5:6" x14ac:dyDescent="0.3">
      <c r="E375" s="44" t="s">
        <v>712</v>
      </c>
      <c r="F375" s="44" t="s">
        <v>712</v>
      </c>
    </row>
    <row r="376" spans="5:6" x14ac:dyDescent="0.3">
      <c r="E376" s="44" t="s">
        <v>713</v>
      </c>
      <c r="F376" s="44" t="s">
        <v>713</v>
      </c>
    </row>
    <row r="377" spans="5:6" x14ac:dyDescent="0.3">
      <c r="E377" s="44" t="s">
        <v>714</v>
      </c>
      <c r="F377" s="44" t="s">
        <v>511</v>
      </c>
    </row>
    <row r="378" spans="5:6" x14ac:dyDescent="0.3">
      <c r="E378" s="44" t="s">
        <v>715</v>
      </c>
      <c r="F378" s="44" t="s">
        <v>866</v>
      </c>
    </row>
    <row r="379" spans="5:6" x14ac:dyDescent="0.3">
      <c r="E379" s="44" t="s">
        <v>513</v>
      </c>
      <c r="F379" s="44" t="s">
        <v>513</v>
      </c>
    </row>
    <row r="380" spans="5:6" x14ac:dyDescent="0.3">
      <c r="E380" s="44" t="s">
        <v>716</v>
      </c>
      <c r="F380" s="44" t="s">
        <v>514</v>
      </c>
    </row>
    <row r="381" spans="5:6" x14ac:dyDescent="0.3">
      <c r="E381" s="44" t="s">
        <v>717</v>
      </c>
      <c r="F381" s="44" t="s">
        <v>870</v>
      </c>
    </row>
    <row r="382" spans="5:6" x14ac:dyDescent="0.3">
      <c r="E382" s="44" t="s">
        <v>516</v>
      </c>
      <c r="F382" s="44" t="s">
        <v>516</v>
      </c>
    </row>
    <row r="383" spans="5:6" x14ac:dyDescent="0.3">
      <c r="E383" s="44" t="s">
        <v>718</v>
      </c>
      <c r="F383" s="44" t="s">
        <v>865</v>
      </c>
    </row>
    <row r="384" spans="5:6" x14ac:dyDescent="0.3">
      <c r="E384" s="44" t="s">
        <v>719</v>
      </c>
      <c r="F384" s="44" t="s">
        <v>834</v>
      </c>
    </row>
    <row r="385" spans="5:6" x14ac:dyDescent="0.3">
      <c r="E385" s="44" t="s">
        <v>720</v>
      </c>
      <c r="F385" s="44" t="s">
        <v>864</v>
      </c>
    </row>
    <row r="386" spans="5:6" x14ac:dyDescent="0.3">
      <c r="E386" s="44" t="s">
        <v>721</v>
      </c>
      <c r="F386" s="44" t="s">
        <v>721</v>
      </c>
    </row>
    <row r="387" spans="5:6" x14ac:dyDescent="0.3">
      <c r="E387" s="44" t="s">
        <v>722</v>
      </c>
      <c r="F387" s="44" t="s">
        <v>521</v>
      </c>
    </row>
    <row r="388" spans="5:6" x14ac:dyDescent="0.3">
      <c r="E388" s="44" t="s">
        <v>723</v>
      </c>
      <c r="F388" s="44" t="s">
        <v>522</v>
      </c>
    </row>
    <row r="389" spans="5:6" x14ac:dyDescent="0.3">
      <c r="E389" s="44" t="s">
        <v>523</v>
      </c>
      <c r="F389" s="44" t="s">
        <v>523</v>
      </c>
    </row>
    <row r="390" spans="5:6" x14ac:dyDescent="0.3">
      <c r="E390" s="44" t="s">
        <v>724</v>
      </c>
      <c r="F390" s="44" t="s">
        <v>863</v>
      </c>
    </row>
    <row r="391" spans="5:6" x14ac:dyDescent="0.3">
      <c r="E391" s="44" t="s">
        <v>525</v>
      </c>
      <c r="F391" s="44" t="s">
        <v>525</v>
      </c>
    </row>
    <row r="392" spans="5:6" x14ac:dyDescent="0.3">
      <c r="E392" s="44" t="s">
        <v>725</v>
      </c>
      <c r="F392" s="44" t="s">
        <v>526</v>
      </c>
    </row>
    <row r="393" spans="5:6" x14ac:dyDescent="0.3">
      <c r="E393" s="44" t="s">
        <v>726</v>
      </c>
      <c r="F393" s="44" t="s">
        <v>527</v>
      </c>
    </row>
    <row r="394" spans="5:6" x14ac:dyDescent="0.3">
      <c r="E394" s="44" t="s">
        <v>528</v>
      </c>
      <c r="F394" s="44" t="s">
        <v>528</v>
      </c>
    </row>
    <row r="395" spans="5:6" x14ac:dyDescent="0.3">
      <c r="E395" s="44" t="s">
        <v>727</v>
      </c>
      <c r="F395" s="44" t="s">
        <v>529</v>
      </c>
    </row>
    <row r="396" spans="5:6" x14ac:dyDescent="0.3">
      <c r="E396" s="44" t="s">
        <v>728</v>
      </c>
      <c r="F396" s="44" t="s">
        <v>874</v>
      </c>
    </row>
    <row r="397" spans="5:6" x14ac:dyDescent="0.3">
      <c r="E397" s="44" t="s">
        <v>729</v>
      </c>
      <c r="F397" s="44" t="s">
        <v>872</v>
      </c>
    </row>
    <row r="398" spans="5:6" x14ac:dyDescent="0.3">
      <c r="E398" s="44" t="s">
        <v>730</v>
      </c>
      <c r="F398" s="44" t="s">
        <v>876</v>
      </c>
    </row>
    <row r="399" spans="5:6" x14ac:dyDescent="0.3">
      <c r="E399" s="44" t="s">
        <v>533</v>
      </c>
      <c r="F399" s="44" t="s">
        <v>533</v>
      </c>
    </row>
    <row r="400" spans="5:6" x14ac:dyDescent="0.3">
      <c r="E400" s="44" t="s">
        <v>731</v>
      </c>
      <c r="F400" s="44" t="s">
        <v>731</v>
      </c>
    </row>
    <row r="401" spans="5:6" x14ac:dyDescent="0.3">
      <c r="E401" s="44" t="s">
        <v>535</v>
      </c>
      <c r="F401" s="44" t="s">
        <v>535</v>
      </c>
    </row>
    <row r="402" spans="5:6" x14ac:dyDescent="0.3">
      <c r="E402" s="44" t="s">
        <v>536</v>
      </c>
      <c r="F402" s="44" t="s">
        <v>536</v>
      </c>
    </row>
    <row r="403" spans="5:6" x14ac:dyDescent="0.3">
      <c r="E403" s="44" t="s">
        <v>732</v>
      </c>
      <c r="F403" s="44" t="s">
        <v>873</v>
      </c>
    </row>
    <row r="404" spans="5:6" x14ac:dyDescent="0.3">
      <c r="E404" s="44" t="s">
        <v>733</v>
      </c>
      <c r="F404" s="44" t="s">
        <v>869</v>
      </c>
    </row>
    <row r="405" spans="5:6" x14ac:dyDescent="0.3">
      <c r="E405" s="44" t="s">
        <v>734</v>
      </c>
      <c r="F405" s="44" t="s">
        <v>875</v>
      </c>
    </row>
    <row r="406" spans="5:6" x14ac:dyDescent="0.3">
      <c r="E406" s="44" t="s">
        <v>735</v>
      </c>
      <c r="F406" s="44" t="s">
        <v>735</v>
      </c>
    </row>
    <row r="407" spans="5:6" x14ac:dyDescent="0.3">
      <c r="E407" s="44" t="s">
        <v>736</v>
      </c>
      <c r="F407" s="44" t="s">
        <v>736</v>
      </c>
    </row>
    <row r="408" spans="5:6" x14ac:dyDescent="0.3">
      <c r="E408" s="44" t="s">
        <v>737</v>
      </c>
      <c r="F408" s="44" t="s">
        <v>542</v>
      </c>
    </row>
    <row r="409" spans="5:6" x14ac:dyDescent="0.3">
      <c r="E409" s="44" t="s">
        <v>738</v>
      </c>
      <c r="F409" s="44" t="s">
        <v>738</v>
      </c>
    </row>
    <row r="410" spans="5:6" x14ac:dyDescent="0.3">
      <c r="E410" s="44" t="s">
        <v>739</v>
      </c>
      <c r="F410" s="44" t="s">
        <v>739</v>
      </c>
    </row>
    <row r="411" spans="5:6" x14ac:dyDescent="0.3">
      <c r="E411" s="44" t="s">
        <v>740</v>
      </c>
      <c r="F411" s="44" t="s">
        <v>878</v>
      </c>
    </row>
    <row r="412" spans="5:6" x14ac:dyDescent="0.3">
      <c r="E412" s="44" t="s">
        <v>546</v>
      </c>
      <c r="F412" s="44" t="s">
        <v>546</v>
      </c>
    </row>
    <row r="413" spans="5:6" x14ac:dyDescent="0.3">
      <c r="E413" s="44" t="s">
        <v>741</v>
      </c>
      <c r="F413" s="44" t="s">
        <v>877</v>
      </c>
    </row>
    <row r="414" spans="5:6" x14ac:dyDescent="0.3">
      <c r="E414" s="44" t="s">
        <v>742</v>
      </c>
      <c r="F414" s="44" t="s">
        <v>742</v>
      </c>
    </row>
    <row r="415" spans="5:6" x14ac:dyDescent="0.3">
      <c r="E415" s="44" t="s">
        <v>743</v>
      </c>
      <c r="F415" s="44" t="s">
        <v>549</v>
      </c>
    </row>
    <row r="416" spans="5:6" x14ac:dyDescent="0.3">
      <c r="E416" s="44" t="s">
        <v>744</v>
      </c>
      <c r="F416" s="44" t="s">
        <v>879</v>
      </c>
    </row>
    <row r="417" spans="5:6" x14ac:dyDescent="0.3">
      <c r="E417" s="44" t="s">
        <v>551</v>
      </c>
      <c r="F417" s="44" t="s">
        <v>551</v>
      </c>
    </row>
    <row r="418" spans="5:6" x14ac:dyDescent="0.3">
      <c r="E418" s="44" t="s">
        <v>745</v>
      </c>
      <c r="F418" s="44" t="s">
        <v>552</v>
      </c>
    </row>
    <row r="419" spans="5:6" x14ac:dyDescent="0.3">
      <c r="E419" s="44" t="s">
        <v>553</v>
      </c>
      <c r="F419" s="44" t="s">
        <v>553</v>
      </c>
    </row>
    <row r="420" spans="5:6" x14ac:dyDescent="0.3">
      <c r="E420" s="44" t="s">
        <v>746</v>
      </c>
      <c r="F420" s="44" t="s">
        <v>746</v>
      </c>
    </row>
    <row r="421" spans="5:6" x14ac:dyDescent="0.3">
      <c r="E421" s="44" t="s">
        <v>747</v>
      </c>
      <c r="F421" s="44" t="s">
        <v>882</v>
      </c>
    </row>
    <row r="422" spans="5:6" x14ac:dyDescent="0.3">
      <c r="E422" s="44" t="s">
        <v>748</v>
      </c>
      <c r="F422" s="44" t="s">
        <v>883</v>
      </c>
    </row>
    <row r="423" spans="5:6" x14ac:dyDescent="0.3">
      <c r="E423" s="44" t="s">
        <v>557</v>
      </c>
      <c r="F423" s="44" t="s">
        <v>557</v>
      </c>
    </row>
    <row r="424" spans="5:6" x14ac:dyDescent="0.3">
      <c r="E424" s="44" t="s">
        <v>749</v>
      </c>
      <c r="F424" s="44" t="s">
        <v>887</v>
      </c>
    </row>
    <row r="425" spans="5:6" x14ac:dyDescent="0.3">
      <c r="E425" s="44" t="s">
        <v>750</v>
      </c>
      <c r="F425" s="44" t="s">
        <v>855</v>
      </c>
    </row>
    <row r="426" spans="5:6" x14ac:dyDescent="0.3">
      <c r="E426" s="44" t="s">
        <v>751</v>
      </c>
      <c r="F426" s="44" t="s">
        <v>860</v>
      </c>
    </row>
    <row r="427" spans="5:6" x14ac:dyDescent="0.3">
      <c r="E427" s="44" t="s">
        <v>752</v>
      </c>
      <c r="F427" s="44" t="s">
        <v>891</v>
      </c>
    </row>
    <row r="428" spans="5:6" x14ac:dyDescent="0.3">
      <c r="E428" s="44" t="s">
        <v>914</v>
      </c>
      <c r="F428" s="44" t="s">
        <v>913</v>
      </c>
    </row>
    <row r="429" spans="5:6" x14ac:dyDescent="0.3">
      <c r="E429" s="44" t="s">
        <v>563</v>
      </c>
      <c r="F429" s="44" t="s">
        <v>563</v>
      </c>
    </row>
    <row r="430" spans="5:6" x14ac:dyDescent="0.3">
      <c r="E430" s="44" t="s">
        <v>753</v>
      </c>
      <c r="F430" s="44" t="s">
        <v>564</v>
      </c>
    </row>
    <row r="431" spans="5:6" x14ac:dyDescent="0.3">
      <c r="E431" s="44" t="s">
        <v>754</v>
      </c>
      <c r="F431" s="44" t="s">
        <v>893</v>
      </c>
    </row>
    <row r="432" spans="5:6" x14ac:dyDescent="0.3">
      <c r="E432" s="44" t="s">
        <v>755</v>
      </c>
      <c r="F432" s="44" t="s">
        <v>884</v>
      </c>
    </row>
    <row r="433" spans="5:6" x14ac:dyDescent="0.3">
      <c r="E433" s="44" t="s">
        <v>756</v>
      </c>
      <c r="F433" s="44" t="s">
        <v>567</v>
      </c>
    </row>
    <row r="434" spans="5:6" x14ac:dyDescent="0.3">
      <c r="E434" s="44" t="s">
        <v>757</v>
      </c>
      <c r="F434" s="44" t="s">
        <v>568</v>
      </c>
    </row>
    <row r="435" spans="5:6" x14ac:dyDescent="0.3">
      <c r="E435" s="44" t="s">
        <v>569</v>
      </c>
      <c r="F435" s="44" t="s">
        <v>569</v>
      </c>
    </row>
    <row r="436" spans="5:6" x14ac:dyDescent="0.3">
      <c r="E436" s="44" t="s">
        <v>758</v>
      </c>
      <c r="F436" s="44" t="s">
        <v>758</v>
      </c>
    </row>
    <row r="437" spans="5:6" x14ac:dyDescent="0.3">
      <c r="E437" s="44" t="s">
        <v>759</v>
      </c>
      <c r="F437" s="44" t="s">
        <v>886</v>
      </c>
    </row>
    <row r="438" spans="5:6" x14ac:dyDescent="0.3">
      <c r="E438" s="44" t="s">
        <v>760</v>
      </c>
      <c r="F438" s="44" t="s">
        <v>897</v>
      </c>
    </row>
    <row r="439" spans="5:6" x14ac:dyDescent="0.3">
      <c r="E439" s="44" t="s">
        <v>761</v>
      </c>
      <c r="F439" s="44" t="s">
        <v>894</v>
      </c>
    </row>
    <row r="440" spans="5:6" x14ac:dyDescent="0.3">
      <c r="E440" s="44" t="s">
        <v>762</v>
      </c>
      <c r="F440" s="44" t="s">
        <v>895</v>
      </c>
    </row>
    <row r="441" spans="5:6" x14ac:dyDescent="0.3">
      <c r="E441" s="44" t="s">
        <v>763</v>
      </c>
      <c r="F441" s="44" t="s">
        <v>890</v>
      </c>
    </row>
    <row r="442" spans="5:6" x14ac:dyDescent="0.3">
      <c r="E442" s="44" t="s">
        <v>764</v>
      </c>
      <c r="F442" s="44" t="s">
        <v>576</v>
      </c>
    </row>
    <row r="443" spans="5:6" x14ac:dyDescent="0.3">
      <c r="E443" s="44" t="s">
        <v>765</v>
      </c>
      <c r="F443" s="44" t="s">
        <v>918</v>
      </c>
    </row>
    <row r="444" spans="5:6" x14ac:dyDescent="0.3">
      <c r="E444" s="44" t="s">
        <v>766</v>
      </c>
      <c r="F444" s="44" t="s">
        <v>892</v>
      </c>
    </row>
    <row r="445" spans="5:6" x14ac:dyDescent="0.3">
      <c r="E445" s="44" t="s">
        <v>767</v>
      </c>
      <c r="F445" s="44" t="s">
        <v>829</v>
      </c>
    </row>
    <row r="446" spans="5:6" x14ac:dyDescent="0.3">
      <c r="E446" s="44" t="s">
        <v>580</v>
      </c>
      <c r="F446" s="44" t="s">
        <v>580</v>
      </c>
    </row>
    <row r="447" spans="5:6" x14ac:dyDescent="0.3">
      <c r="E447" s="44" t="s">
        <v>768</v>
      </c>
      <c r="F447" s="44" t="s">
        <v>885</v>
      </c>
    </row>
    <row r="448" spans="5:6" x14ac:dyDescent="0.3">
      <c r="E448" s="44" t="s">
        <v>582</v>
      </c>
      <c r="F448" s="44" t="s">
        <v>582</v>
      </c>
    </row>
    <row r="449" spans="5:6" x14ac:dyDescent="0.3">
      <c r="E449" s="44" t="s">
        <v>889</v>
      </c>
      <c r="F449" s="44" t="s">
        <v>888</v>
      </c>
    </row>
    <row r="450" spans="5:6" x14ac:dyDescent="0.3">
      <c r="E450" s="44" t="s">
        <v>769</v>
      </c>
      <c r="F450" s="44" t="s">
        <v>769</v>
      </c>
    </row>
    <row r="451" spans="5:6" x14ac:dyDescent="0.3">
      <c r="E451" s="44" t="s">
        <v>770</v>
      </c>
      <c r="F451" s="44" t="s">
        <v>896</v>
      </c>
    </row>
    <row r="452" spans="5:6" x14ac:dyDescent="0.3">
      <c r="E452" s="44" t="s">
        <v>771</v>
      </c>
      <c r="F452" s="44" t="s">
        <v>812</v>
      </c>
    </row>
    <row r="453" spans="5:6" x14ac:dyDescent="0.3">
      <c r="E453" s="44" t="s">
        <v>772</v>
      </c>
      <c r="F453" s="44" t="s">
        <v>898</v>
      </c>
    </row>
    <row r="454" spans="5:6" x14ac:dyDescent="0.3">
      <c r="E454" s="44" t="s">
        <v>773</v>
      </c>
      <c r="F454" s="44" t="s">
        <v>906</v>
      </c>
    </row>
    <row r="455" spans="5:6" x14ac:dyDescent="0.3">
      <c r="E455" s="44" t="s">
        <v>774</v>
      </c>
      <c r="F455" s="44" t="s">
        <v>901</v>
      </c>
    </row>
    <row r="456" spans="5:6" x14ac:dyDescent="0.3">
      <c r="E456" s="44" t="s">
        <v>908</v>
      </c>
      <c r="F456" s="44" t="s">
        <v>907</v>
      </c>
    </row>
    <row r="457" spans="5:6" x14ac:dyDescent="0.3">
      <c r="E457" s="44" t="s">
        <v>775</v>
      </c>
      <c r="F457" s="44" t="s">
        <v>900</v>
      </c>
    </row>
    <row r="458" spans="5:6" x14ac:dyDescent="0.3">
      <c r="E458" s="44" t="s">
        <v>776</v>
      </c>
      <c r="F458" s="44" t="s">
        <v>592</v>
      </c>
    </row>
    <row r="459" spans="5:6" x14ac:dyDescent="0.3">
      <c r="E459" s="44" t="s">
        <v>593</v>
      </c>
      <c r="F459" s="44" t="s">
        <v>593</v>
      </c>
    </row>
    <row r="460" spans="5:6" x14ac:dyDescent="0.3">
      <c r="E460" s="44" t="s">
        <v>594</v>
      </c>
      <c r="F460" s="44" t="s">
        <v>594</v>
      </c>
    </row>
    <row r="461" spans="5:6" x14ac:dyDescent="0.3">
      <c r="E461" s="44" t="s">
        <v>595</v>
      </c>
      <c r="F461" s="44" t="s">
        <v>595</v>
      </c>
    </row>
    <row r="462" spans="5:6" x14ac:dyDescent="0.3">
      <c r="E462" s="44" t="s">
        <v>777</v>
      </c>
      <c r="F462" s="44" t="s">
        <v>903</v>
      </c>
    </row>
    <row r="463" spans="5:6" x14ac:dyDescent="0.3">
      <c r="E463" s="44" t="s">
        <v>778</v>
      </c>
      <c r="F463" s="44" t="s">
        <v>904</v>
      </c>
    </row>
    <row r="464" spans="5:6" x14ac:dyDescent="0.3">
      <c r="E464" s="44" t="s">
        <v>779</v>
      </c>
      <c r="F464" s="44" t="s">
        <v>905</v>
      </c>
    </row>
    <row r="465" spans="5:6" x14ac:dyDescent="0.3">
      <c r="E465" s="44" t="s">
        <v>780</v>
      </c>
      <c r="F465" s="44" t="s">
        <v>902</v>
      </c>
    </row>
    <row r="466" spans="5:6" x14ac:dyDescent="0.3">
      <c r="E466" s="44" t="s">
        <v>781</v>
      </c>
      <c r="F466" s="44" t="s">
        <v>899</v>
      </c>
    </row>
    <row r="467" spans="5:6" x14ac:dyDescent="0.3">
      <c r="E467" s="44" t="s">
        <v>601</v>
      </c>
      <c r="F467" s="44" t="s">
        <v>601</v>
      </c>
    </row>
    <row r="468" spans="5:6" x14ac:dyDescent="0.3">
      <c r="E468" s="44" t="s">
        <v>782</v>
      </c>
      <c r="F468" s="44" t="s">
        <v>602</v>
      </c>
    </row>
    <row r="469" spans="5:6" x14ac:dyDescent="0.3">
      <c r="E469" s="44" t="s">
        <v>783</v>
      </c>
      <c r="F469" s="44" t="s">
        <v>783</v>
      </c>
    </row>
    <row r="470" spans="5:6" x14ac:dyDescent="0.3">
      <c r="E470" s="44" t="s">
        <v>784</v>
      </c>
      <c r="F470" s="44" t="s">
        <v>795</v>
      </c>
    </row>
    <row r="471" spans="5:6" x14ac:dyDescent="0.3">
      <c r="E471" s="44" t="s">
        <v>785</v>
      </c>
      <c r="F471" s="44" t="s">
        <v>835</v>
      </c>
    </row>
    <row r="472" spans="5:6" x14ac:dyDescent="0.3">
      <c r="E472" s="44" t="s">
        <v>786</v>
      </c>
      <c r="F472" s="44" t="s">
        <v>909</v>
      </c>
    </row>
    <row r="473" spans="5:6" x14ac:dyDescent="0.3">
      <c r="E473" s="44" t="s">
        <v>787</v>
      </c>
      <c r="F473" s="44" t="s">
        <v>916</v>
      </c>
    </row>
    <row r="474" spans="5:6" x14ac:dyDescent="0.3">
      <c r="E474" s="44" t="s">
        <v>608</v>
      </c>
      <c r="F474" s="44" t="s">
        <v>608</v>
      </c>
    </row>
    <row r="475" spans="5:6" x14ac:dyDescent="0.3">
      <c r="E475" s="44" t="s">
        <v>788</v>
      </c>
      <c r="F475" s="44" t="s">
        <v>910</v>
      </c>
    </row>
    <row r="476" spans="5:6" x14ac:dyDescent="0.3">
      <c r="E476" s="44" t="s">
        <v>610</v>
      </c>
      <c r="F476" s="44" t="s">
        <v>610</v>
      </c>
    </row>
    <row r="477" spans="5:6" x14ac:dyDescent="0.3">
      <c r="E477" s="44" t="s">
        <v>611</v>
      </c>
      <c r="F477" s="44" t="s">
        <v>611</v>
      </c>
    </row>
    <row r="478" spans="5:6" x14ac:dyDescent="0.3">
      <c r="E478" s="44" t="s">
        <v>789</v>
      </c>
      <c r="F478" s="44" t="s">
        <v>612</v>
      </c>
    </row>
    <row r="479" spans="5:6" x14ac:dyDescent="0.3">
      <c r="E479" s="44" t="s">
        <v>790</v>
      </c>
      <c r="F479" s="44" t="s">
        <v>917</v>
      </c>
    </row>
    <row r="480" spans="5:6" x14ac:dyDescent="0.3">
      <c r="E480" s="44" t="s">
        <v>791</v>
      </c>
      <c r="F480" s="44" t="s">
        <v>828</v>
      </c>
    </row>
    <row r="481" spans="5:6" x14ac:dyDescent="0.3">
      <c r="E481" s="44" t="s">
        <v>792</v>
      </c>
      <c r="F481" s="44" t="s">
        <v>615</v>
      </c>
    </row>
    <row r="482" spans="5:6" x14ac:dyDescent="0.3">
      <c r="E482" s="44" t="s">
        <v>793</v>
      </c>
      <c r="F482" s="44" t="s">
        <v>616</v>
      </c>
    </row>
    <row r="483" spans="5:6" x14ac:dyDescent="0.3">
      <c r="E483" s="44" t="s">
        <v>617</v>
      </c>
      <c r="F483" s="44" t="s">
        <v>617</v>
      </c>
    </row>
    <row r="484" spans="5:6" x14ac:dyDescent="0.3">
      <c r="E484" s="44" t="s">
        <v>618</v>
      </c>
      <c r="F484" s="44" t="s">
        <v>618</v>
      </c>
    </row>
    <row r="485" spans="5:6" x14ac:dyDescent="0.3">
      <c r="E485" s="44" t="s">
        <v>138</v>
      </c>
      <c r="F485" s="44" t="s">
        <v>95</v>
      </c>
    </row>
    <row r="486" spans="5:6" x14ac:dyDescent="0.3">
      <c r="E486" s="44" t="s">
        <v>380</v>
      </c>
      <c r="F486" s="44" t="s">
        <v>619</v>
      </c>
    </row>
    <row r="487" spans="5:6" x14ac:dyDescent="0.3">
      <c r="E487" s="44" t="s">
        <v>381</v>
      </c>
      <c r="F487" s="44" t="s">
        <v>794</v>
      </c>
    </row>
    <row r="488" spans="5:6" x14ac:dyDescent="0.3">
      <c r="E488" s="44" t="s">
        <v>382</v>
      </c>
      <c r="F488" s="44" t="s">
        <v>382</v>
      </c>
    </row>
    <row r="489" spans="5:6" x14ac:dyDescent="0.3">
      <c r="E489" s="44" t="s">
        <v>826</v>
      </c>
      <c r="F489" s="44" t="s">
        <v>826</v>
      </c>
    </row>
    <row r="490" spans="5:6" x14ac:dyDescent="0.3">
      <c r="E490" s="44" t="s">
        <v>383</v>
      </c>
      <c r="F490" s="44" t="s">
        <v>796</v>
      </c>
    </row>
    <row r="491" spans="5:6" x14ac:dyDescent="0.3">
      <c r="E491" s="44" t="s">
        <v>384</v>
      </c>
      <c r="F491" s="44" t="s">
        <v>384</v>
      </c>
    </row>
    <row r="492" spans="5:6" x14ac:dyDescent="0.3">
      <c r="E492" s="44" t="s">
        <v>385</v>
      </c>
      <c r="F492" s="44" t="s">
        <v>385</v>
      </c>
    </row>
    <row r="493" spans="5:6" x14ac:dyDescent="0.3">
      <c r="E493" s="44" t="s">
        <v>386</v>
      </c>
      <c r="F493" s="44" t="s">
        <v>625</v>
      </c>
    </row>
    <row r="494" spans="5:6" x14ac:dyDescent="0.3">
      <c r="E494" s="44" t="s">
        <v>387</v>
      </c>
      <c r="F494" s="44" t="s">
        <v>797</v>
      </c>
    </row>
    <row r="495" spans="5:6" x14ac:dyDescent="0.3">
      <c r="E495" s="44" t="s">
        <v>388</v>
      </c>
      <c r="F495" s="44" t="s">
        <v>388</v>
      </c>
    </row>
    <row r="496" spans="5:6" x14ac:dyDescent="0.3">
      <c r="E496" s="44" t="s">
        <v>389</v>
      </c>
      <c r="F496" s="44" t="s">
        <v>389</v>
      </c>
    </row>
    <row r="497" spans="5:6" x14ac:dyDescent="0.3">
      <c r="E497" s="44" t="s">
        <v>390</v>
      </c>
      <c r="F497" s="44" t="s">
        <v>390</v>
      </c>
    </row>
    <row r="498" spans="5:6" x14ac:dyDescent="0.3">
      <c r="E498" s="44" t="s">
        <v>391</v>
      </c>
      <c r="F498" s="44" t="s">
        <v>391</v>
      </c>
    </row>
    <row r="499" spans="5:6" x14ac:dyDescent="0.3">
      <c r="E499" s="44" t="s">
        <v>392</v>
      </c>
      <c r="F499" s="44" t="s">
        <v>392</v>
      </c>
    </row>
    <row r="500" spans="5:6" x14ac:dyDescent="0.3">
      <c r="E500" s="44" t="s">
        <v>393</v>
      </c>
      <c r="F500" s="44" t="s">
        <v>798</v>
      </c>
    </row>
    <row r="501" spans="5:6" x14ac:dyDescent="0.3">
      <c r="E501" s="44" t="s">
        <v>394</v>
      </c>
      <c r="F501" s="44" t="s">
        <v>632</v>
      </c>
    </row>
    <row r="502" spans="5:6" x14ac:dyDescent="0.3">
      <c r="E502" s="44" t="s">
        <v>395</v>
      </c>
      <c r="F502" s="44" t="s">
        <v>802</v>
      </c>
    </row>
    <row r="503" spans="5:6" x14ac:dyDescent="0.3">
      <c r="E503" s="44" t="s">
        <v>396</v>
      </c>
      <c r="F503" s="44" t="s">
        <v>396</v>
      </c>
    </row>
    <row r="504" spans="5:6" x14ac:dyDescent="0.3">
      <c r="E504" s="44" t="s">
        <v>397</v>
      </c>
      <c r="F504" s="44" t="s">
        <v>397</v>
      </c>
    </row>
    <row r="505" spans="5:6" x14ac:dyDescent="0.3">
      <c r="E505" s="44" t="s">
        <v>398</v>
      </c>
      <c r="F505" s="44" t="s">
        <v>804</v>
      </c>
    </row>
    <row r="506" spans="5:6" x14ac:dyDescent="0.3">
      <c r="E506" s="44" t="s">
        <v>399</v>
      </c>
      <c r="F506" s="44" t="s">
        <v>799</v>
      </c>
    </row>
    <row r="507" spans="5:6" x14ac:dyDescent="0.3">
      <c r="E507" s="44" t="s">
        <v>400</v>
      </c>
      <c r="F507" s="44" t="s">
        <v>637</v>
      </c>
    </row>
    <row r="508" spans="5:6" x14ac:dyDescent="0.3">
      <c r="E508" s="44" t="s">
        <v>401</v>
      </c>
      <c r="F508" s="44" t="s">
        <v>401</v>
      </c>
    </row>
    <row r="509" spans="5:6" x14ac:dyDescent="0.3">
      <c r="E509" s="44" t="s">
        <v>402</v>
      </c>
      <c r="F509" s="44" t="s">
        <v>805</v>
      </c>
    </row>
    <row r="510" spans="5:6" x14ac:dyDescent="0.3">
      <c r="E510" s="44" t="s">
        <v>403</v>
      </c>
      <c r="F510" s="44" t="s">
        <v>810</v>
      </c>
    </row>
    <row r="511" spans="5:6" x14ac:dyDescent="0.3">
      <c r="E511" s="44" t="s">
        <v>404</v>
      </c>
      <c r="F511" s="44" t="s">
        <v>806</v>
      </c>
    </row>
    <row r="512" spans="5:6" x14ac:dyDescent="0.3">
      <c r="E512" s="44" t="s">
        <v>405</v>
      </c>
      <c r="F512" s="44" t="s">
        <v>800</v>
      </c>
    </row>
    <row r="513" spans="5:6" x14ac:dyDescent="0.3">
      <c r="E513" s="44" t="s">
        <v>406</v>
      </c>
      <c r="F513" s="44" t="s">
        <v>803</v>
      </c>
    </row>
    <row r="514" spans="5:6" x14ac:dyDescent="0.3">
      <c r="E514" s="44" t="s">
        <v>407</v>
      </c>
      <c r="F514" s="44" t="s">
        <v>407</v>
      </c>
    </row>
    <row r="515" spans="5:6" x14ac:dyDescent="0.3">
      <c r="E515" s="44" t="s">
        <v>408</v>
      </c>
      <c r="F515" s="44" t="s">
        <v>808</v>
      </c>
    </row>
    <row r="516" spans="5:6" x14ac:dyDescent="0.3">
      <c r="E516" s="44" t="s">
        <v>409</v>
      </c>
      <c r="F516" s="44" t="s">
        <v>915</v>
      </c>
    </row>
    <row r="517" spans="5:6" x14ac:dyDescent="0.3">
      <c r="E517" s="44" t="s">
        <v>410</v>
      </c>
      <c r="F517" s="44" t="s">
        <v>410</v>
      </c>
    </row>
    <row r="518" spans="5:6" x14ac:dyDescent="0.3">
      <c r="E518" s="44" t="s">
        <v>411</v>
      </c>
      <c r="F518" s="44" t="s">
        <v>411</v>
      </c>
    </row>
    <row r="519" spans="5:6" x14ac:dyDescent="0.3">
      <c r="E519" s="44" t="s">
        <v>412</v>
      </c>
      <c r="F519" s="44" t="s">
        <v>412</v>
      </c>
    </row>
    <row r="520" spans="5:6" x14ac:dyDescent="0.3">
      <c r="E520" s="44" t="s">
        <v>413</v>
      </c>
      <c r="F520" s="44" t="s">
        <v>413</v>
      </c>
    </row>
    <row r="521" spans="5:6" x14ac:dyDescent="0.3">
      <c r="E521" s="44" t="s">
        <v>414</v>
      </c>
      <c r="F521" s="44" t="s">
        <v>854</v>
      </c>
    </row>
    <row r="522" spans="5:6" x14ac:dyDescent="0.3">
      <c r="E522" s="44" t="s">
        <v>415</v>
      </c>
      <c r="F522" s="44" t="s">
        <v>813</v>
      </c>
    </row>
    <row r="523" spans="5:6" x14ac:dyDescent="0.3">
      <c r="E523" s="44" t="s">
        <v>416</v>
      </c>
      <c r="F523" s="44" t="s">
        <v>647</v>
      </c>
    </row>
    <row r="524" spans="5:6" x14ac:dyDescent="0.3">
      <c r="E524" s="44" t="s">
        <v>417</v>
      </c>
      <c r="F524" s="44" t="s">
        <v>817</v>
      </c>
    </row>
    <row r="525" spans="5:6" x14ac:dyDescent="0.3">
      <c r="E525" s="44" t="s">
        <v>418</v>
      </c>
      <c r="F525" s="44" t="s">
        <v>819</v>
      </c>
    </row>
    <row r="526" spans="5:6" x14ac:dyDescent="0.3">
      <c r="E526" s="44" t="s">
        <v>419</v>
      </c>
      <c r="F526" s="44" t="s">
        <v>811</v>
      </c>
    </row>
    <row r="527" spans="5:6" x14ac:dyDescent="0.3">
      <c r="E527" s="44" t="s">
        <v>420</v>
      </c>
      <c r="F527" s="44" t="s">
        <v>420</v>
      </c>
    </row>
    <row r="528" spans="5:6" x14ac:dyDescent="0.3">
      <c r="E528" s="44" t="s">
        <v>421</v>
      </c>
      <c r="F528" s="44" t="s">
        <v>421</v>
      </c>
    </row>
    <row r="529" spans="5:6" x14ac:dyDescent="0.3">
      <c r="E529" s="44" t="s">
        <v>422</v>
      </c>
      <c r="F529" s="44" t="s">
        <v>422</v>
      </c>
    </row>
    <row r="530" spans="5:6" x14ac:dyDescent="0.3">
      <c r="E530" s="44" t="s">
        <v>423</v>
      </c>
      <c r="F530" s="44" t="s">
        <v>423</v>
      </c>
    </row>
    <row r="531" spans="5:6" x14ac:dyDescent="0.3">
      <c r="E531" s="44" t="s">
        <v>424</v>
      </c>
      <c r="F531" s="44" t="s">
        <v>816</v>
      </c>
    </row>
    <row r="532" spans="5:6" x14ac:dyDescent="0.3">
      <c r="E532" s="44" t="s">
        <v>425</v>
      </c>
      <c r="F532" s="44" t="s">
        <v>425</v>
      </c>
    </row>
    <row r="533" spans="5:6" x14ac:dyDescent="0.3">
      <c r="E533" s="44" t="s">
        <v>426</v>
      </c>
      <c r="F533" s="44" t="s">
        <v>814</v>
      </c>
    </row>
    <row r="534" spans="5:6" x14ac:dyDescent="0.3">
      <c r="E534" s="44" t="s">
        <v>427</v>
      </c>
      <c r="F534" s="44" t="s">
        <v>815</v>
      </c>
    </row>
    <row r="535" spans="5:6" x14ac:dyDescent="0.3">
      <c r="E535" s="44" t="s">
        <v>428</v>
      </c>
      <c r="F535" s="44" t="s">
        <v>428</v>
      </c>
    </row>
    <row r="536" spans="5:6" x14ac:dyDescent="0.3">
      <c r="E536" s="44" t="s">
        <v>429</v>
      </c>
      <c r="F536" s="44" t="s">
        <v>429</v>
      </c>
    </row>
    <row r="537" spans="5:6" x14ac:dyDescent="0.3">
      <c r="E537" s="44" t="s">
        <v>430</v>
      </c>
      <c r="F537" s="44" t="s">
        <v>843</v>
      </c>
    </row>
    <row r="538" spans="5:6" x14ac:dyDescent="0.3">
      <c r="E538" s="44" t="s">
        <v>431</v>
      </c>
      <c r="F538" s="44" t="s">
        <v>431</v>
      </c>
    </row>
    <row r="539" spans="5:6" x14ac:dyDescent="0.3">
      <c r="E539" s="44" t="s">
        <v>432</v>
      </c>
      <c r="F539" s="44" t="s">
        <v>818</v>
      </c>
    </row>
    <row r="540" spans="5:6" x14ac:dyDescent="0.3">
      <c r="E540" s="44" t="s">
        <v>433</v>
      </c>
      <c r="F540" s="44" t="s">
        <v>821</v>
      </c>
    </row>
    <row r="541" spans="5:6" x14ac:dyDescent="0.3">
      <c r="E541" s="44" t="s">
        <v>434</v>
      </c>
      <c r="F541" s="44" t="s">
        <v>822</v>
      </c>
    </row>
    <row r="542" spans="5:6" x14ac:dyDescent="0.3">
      <c r="E542" s="44" t="s">
        <v>435</v>
      </c>
      <c r="F542" s="44" t="s">
        <v>824</v>
      </c>
    </row>
    <row r="543" spans="5:6" x14ac:dyDescent="0.3">
      <c r="E543" s="44" t="s">
        <v>436</v>
      </c>
      <c r="F543" s="44" t="s">
        <v>436</v>
      </c>
    </row>
    <row r="544" spans="5:6" x14ac:dyDescent="0.3">
      <c r="E544" s="44" t="s">
        <v>437</v>
      </c>
      <c r="F544" s="44" t="s">
        <v>437</v>
      </c>
    </row>
    <row r="545" spans="5:6" x14ac:dyDescent="0.3">
      <c r="E545" s="44" t="s">
        <v>438</v>
      </c>
      <c r="F545" s="44" t="s">
        <v>825</v>
      </c>
    </row>
    <row r="546" spans="5:6" x14ac:dyDescent="0.3">
      <c r="E546" s="44" t="s">
        <v>439</v>
      </c>
      <c r="F546" s="44" t="s">
        <v>439</v>
      </c>
    </row>
    <row r="547" spans="5:6" x14ac:dyDescent="0.3">
      <c r="E547" s="44" t="s">
        <v>440</v>
      </c>
      <c r="F547" s="44" t="s">
        <v>827</v>
      </c>
    </row>
    <row r="548" spans="5:6" x14ac:dyDescent="0.3">
      <c r="E548" s="44" t="s">
        <v>441</v>
      </c>
      <c r="F548" s="44" t="s">
        <v>441</v>
      </c>
    </row>
    <row r="549" spans="5:6" x14ac:dyDescent="0.3">
      <c r="E549" s="44" t="s">
        <v>442</v>
      </c>
      <c r="F549" s="44" t="s">
        <v>837</v>
      </c>
    </row>
    <row r="550" spans="5:6" x14ac:dyDescent="0.3">
      <c r="E550" s="44" t="s">
        <v>443</v>
      </c>
      <c r="F550" s="44" t="s">
        <v>443</v>
      </c>
    </row>
    <row r="551" spans="5:6" x14ac:dyDescent="0.3">
      <c r="E551" s="44" t="s">
        <v>444</v>
      </c>
      <c r="F551" s="44" t="s">
        <v>444</v>
      </c>
    </row>
    <row r="552" spans="5:6" x14ac:dyDescent="0.3">
      <c r="E552" s="44" t="s">
        <v>445</v>
      </c>
      <c r="F552" s="44" t="s">
        <v>830</v>
      </c>
    </row>
    <row r="553" spans="5:6" x14ac:dyDescent="0.3">
      <c r="E553" s="44" t="s">
        <v>446</v>
      </c>
      <c r="F553" s="44" t="s">
        <v>833</v>
      </c>
    </row>
    <row r="554" spans="5:6" x14ac:dyDescent="0.3">
      <c r="E554" s="44" t="s">
        <v>447</v>
      </c>
      <c r="F554" s="44" t="s">
        <v>832</v>
      </c>
    </row>
    <row r="555" spans="5:6" x14ac:dyDescent="0.3">
      <c r="E555" s="44" t="s">
        <v>448</v>
      </c>
      <c r="F555" s="44" t="s">
        <v>448</v>
      </c>
    </row>
    <row r="556" spans="5:6" x14ac:dyDescent="0.3">
      <c r="E556" s="44" t="s">
        <v>449</v>
      </c>
      <c r="F556" s="44" t="s">
        <v>831</v>
      </c>
    </row>
    <row r="557" spans="5:6" x14ac:dyDescent="0.3">
      <c r="E557" s="44" t="s">
        <v>450</v>
      </c>
      <c r="F557" s="44" t="s">
        <v>674</v>
      </c>
    </row>
    <row r="558" spans="5:6" x14ac:dyDescent="0.3">
      <c r="E558" s="44" t="s">
        <v>451</v>
      </c>
      <c r="F558" s="44" t="s">
        <v>841</v>
      </c>
    </row>
    <row r="559" spans="5:6" x14ac:dyDescent="0.3">
      <c r="E559" s="44" t="s">
        <v>452</v>
      </c>
      <c r="F559" s="44" t="s">
        <v>881</v>
      </c>
    </row>
    <row r="560" spans="5:6" x14ac:dyDescent="0.3">
      <c r="E560" s="44" t="s">
        <v>453</v>
      </c>
      <c r="F560" s="44" t="s">
        <v>676</v>
      </c>
    </row>
    <row r="561" spans="5:6" x14ac:dyDescent="0.3">
      <c r="E561" s="44" t="s">
        <v>454</v>
      </c>
      <c r="F561" s="44" t="s">
        <v>454</v>
      </c>
    </row>
    <row r="562" spans="5:6" x14ac:dyDescent="0.3">
      <c r="E562" s="44" t="s">
        <v>455</v>
      </c>
      <c r="F562" s="44" t="s">
        <v>455</v>
      </c>
    </row>
    <row r="563" spans="5:6" x14ac:dyDescent="0.3">
      <c r="E563" s="44" t="s">
        <v>456</v>
      </c>
      <c r="F563" s="44" t="s">
        <v>823</v>
      </c>
    </row>
    <row r="564" spans="5:6" x14ac:dyDescent="0.3">
      <c r="E564" s="44" t="s">
        <v>457</v>
      </c>
      <c r="F564" s="44" t="s">
        <v>457</v>
      </c>
    </row>
    <row r="565" spans="5:6" x14ac:dyDescent="0.3">
      <c r="E565" s="44" t="s">
        <v>458</v>
      </c>
      <c r="F565" s="44" t="s">
        <v>458</v>
      </c>
    </row>
    <row r="566" spans="5:6" x14ac:dyDescent="0.3">
      <c r="E566" s="44" t="s">
        <v>459</v>
      </c>
      <c r="F566" s="44" t="s">
        <v>838</v>
      </c>
    </row>
    <row r="567" spans="5:6" x14ac:dyDescent="0.3">
      <c r="E567" s="44" t="s">
        <v>460</v>
      </c>
      <c r="F567" s="44" t="s">
        <v>840</v>
      </c>
    </row>
    <row r="568" spans="5:6" x14ac:dyDescent="0.3">
      <c r="E568" s="44" t="s">
        <v>461</v>
      </c>
      <c r="F568" s="44" t="s">
        <v>839</v>
      </c>
    </row>
    <row r="569" spans="5:6" x14ac:dyDescent="0.3">
      <c r="E569" s="44" t="s">
        <v>462</v>
      </c>
      <c r="F569" s="44" t="s">
        <v>462</v>
      </c>
    </row>
    <row r="570" spans="5:6" x14ac:dyDescent="0.3">
      <c r="E570" s="44" t="s">
        <v>463</v>
      </c>
      <c r="F570" s="44" t="s">
        <v>463</v>
      </c>
    </row>
    <row r="571" spans="5:6" x14ac:dyDescent="0.3">
      <c r="E571" s="44" t="s">
        <v>464</v>
      </c>
      <c r="F571" s="44" t="s">
        <v>464</v>
      </c>
    </row>
    <row r="572" spans="5:6" x14ac:dyDescent="0.3">
      <c r="E572" s="44" t="s">
        <v>465</v>
      </c>
      <c r="F572" s="44" t="s">
        <v>465</v>
      </c>
    </row>
    <row r="573" spans="5:6" x14ac:dyDescent="0.3">
      <c r="E573" s="44" t="s">
        <v>466</v>
      </c>
      <c r="F573" s="44" t="s">
        <v>466</v>
      </c>
    </row>
    <row r="574" spans="5:6" x14ac:dyDescent="0.3">
      <c r="E574" s="44" t="s">
        <v>467</v>
      </c>
      <c r="F574" s="44" t="s">
        <v>836</v>
      </c>
    </row>
    <row r="575" spans="5:6" x14ac:dyDescent="0.3">
      <c r="E575" s="44" t="s">
        <v>468</v>
      </c>
      <c r="F575" s="44" t="s">
        <v>468</v>
      </c>
    </row>
    <row r="576" spans="5:6" x14ac:dyDescent="0.3">
      <c r="E576" s="44" t="s">
        <v>469</v>
      </c>
      <c r="F576" s="44" t="s">
        <v>844</v>
      </c>
    </row>
    <row r="577" spans="5:6" x14ac:dyDescent="0.3">
      <c r="E577" s="44" t="s">
        <v>470</v>
      </c>
      <c r="F577" s="44" t="s">
        <v>911</v>
      </c>
    </row>
    <row r="578" spans="5:6" x14ac:dyDescent="0.3">
      <c r="E578" s="44" t="s">
        <v>471</v>
      </c>
      <c r="F578" s="44" t="s">
        <v>471</v>
      </c>
    </row>
    <row r="579" spans="5:6" x14ac:dyDescent="0.3">
      <c r="E579" s="44" t="s">
        <v>472</v>
      </c>
      <c r="F579" s="44" t="s">
        <v>472</v>
      </c>
    </row>
    <row r="580" spans="5:6" x14ac:dyDescent="0.3">
      <c r="E580" s="44" t="s">
        <v>473</v>
      </c>
      <c r="F580" s="44" t="s">
        <v>845</v>
      </c>
    </row>
    <row r="581" spans="5:6" x14ac:dyDescent="0.3">
      <c r="E581" s="44" t="s">
        <v>474</v>
      </c>
      <c r="F581" s="44" t="s">
        <v>849</v>
      </c>
    </row>
    <row r="582" spans="5:6" x14ac:dyDescent="0.3">
      <c r="E582" s="44" t="s">
        <v>475</v>
      </c>
      <c r="F582" s="44" t="s">
        <v>475</v>
      </c>
    </row>
    <row r="583" spans="5:6" x14ac:dyDescent="0.3">
      <c r="E583" s="44" t="s">
        <v>476</v>
      </c>
      <c r="F583" s="44" t="s">
        <v>476</v>
      </c>
    </row>
    <row r="584" spans="5:6" x14ac:dyDescent="0.3">
      <c r="E584" s="44" t="s">
        <v>477</v>
      </c>
      <c r="F584" s="44" t="s">
        <v>848</v>
      </c>
    </row>
    <row r="585" spans="5:6" x14ac:dyDescent="0.3">
      <c r="E585" s="44" t="s">
        <v>478</v>
      </c>
      <c r="F585" s="44" t="s">
        <v>478</v>
      </c>
    </row>
    <row r="586" spans="5:6" x14ac:dyDescent="0.3">
      <c r="E586" s="44" t="s">
        <v>479</v>
      </c>
      <c r="F586" s="44" t="s">
        <v>847</v>
      </c>
    </row>
    <row r="587" spans="5:6" x14ac:dyDescent="0.3">
      <c r="E587" s="44" t="s">
        <v>480</v>
      </c>
      <c r="F587" s="44" t="s">
        <v>846</v>
      </c>
    </row>
    <row r="588" spans="5:6" x14ac:dyDescent="0.3">
      <c r="E588" s="44" t="s">
        <v>481</v>
      </c>
      <c r="F588" s="44" t="s">
        <v>481</v>
      </c>
    </row>
    <row r="589" spans="5:6" x14ac:dyDescent="0.3">
      <c r="E589" s="44" t="s">
        <v>482</v>
      </c>
      <c r="F589" s="44" t="s">
        <v>850</v>
      </c>
    </row>
    <row r="590" spans="5:6" x14ac:dyDescent="0.3">
      <c r="E590" s="44" t="s">
        <v>483</v>
      </c>
      <c r="F590" s="44" t="s">
        <v>483</v>
      </c>
    </row>
    <row r="591" spans="5:6" x14ac:dyDescent="0.3">
      <c r="E591" s="44" t="s">
        <v>484</v>
      </c>
      <c r="F591" s="44" t="s">
        <v>852</v>
      </c>
    </row>
    <row r="592" spans="5:6" x14ac:dyDescent="0.3">
      <c r="E592" s="44" t="s">
        <v>485</v>
      </c>
      <c r="F592" s="44" t="s">
        <v>485</v>
      </c>
    </row>
    <row r="593" spans="5:6" x14ac:dyDescent="0.3">
      <c r="E593" s="44" t="s">
        <v>486</v>
      </c>
      <c r="F593" s="44" t="s">
        <v>851</v>
      </c>
    </row>
    <row r="594" spans="5:6" x14ac:dyDescent="0.3">
      <c r="E594" s="44" t="s">
        <v>487</v>
      </c>
      <c r="F594" s="44" t="s">
        <v>700</v>
      </c>
    </row>
    <row r="595" spans="5:6" x14ac:dyDescent="0.3">
      <c r="E595" s="44" t="s">
        <v>488</v>
      </c>
      <c r="F595" s="44" t="s">
        <v>488</v>
      </c>
    </row>
    <row r="596" spans="5:6" x14ac:dyDescent="0.3">
      <c r="E596" s="44" t="s">
        <v>489</v>
      </c>
      <c r="F596" s="44" t="s">
        <v>489</v>
      </c>
    </row>
    <row r="597" spans="5:6" x14ac:dyDescent="0.3">
      <c r="E597" s="44" t="s">
        <v>490</v>
      </c>
      <c r="F597" s="44" t="s">
        <v>880</v>
      </c>
    </row>
    <row r="598" spans="5:6" x14ac:dyDescent="0.3">
      <c r="E598" s="44" t="s">
        <v>491</v>
      </c>
      <c r="F598" s="44" t="s">
        <v>856</v>
      </c>
    </row>
    <row r="599" spans="5:6" x14ac:dyDescent="0.3">
      <c r="E599" s="44" t="s">
        <v>492</v>
      </c>
      <c r="F599" s="44" t="s">
        <v>492</v>
      </c>
    </row>
    <row r="600" spans="5:6" x14ac:dyDescent="0.3">
      <c r="E600" s="44" t="s">
        <v>493</v>
      </c>
      <c r="F600" s="44" t="s">
        <v>493</v>
      </c>
    </row>
    <row r="601" spans="5:6" x14ac:dyDescent="0.3">
      <c r="E601" s="44" t="s">
        <v>494</v>
      </c>
      <c r="F601" s="44" t="s">
        <v>853</v>
      </c>
    </row>
    <row r="602" spans="5:6" x14ac:dyDescent="0.3">
      <c r="E602" s="44" t="s">
        <v>495</v>
      </c>
      <c r="F602" s="44" t="s">
        <v>857</v>
      </c>
    </row>
    <row r="603" spans="5:6" x14ac:dyDescent="0.3">
      <c r="E603" s="44" t="s">
        <v>496</v>
      </c>
      <c r="F603" s="44" t="s">
        <v>862</v>
      </c>
    </row>
    <row r="604" spans="5:6" x14ac:dyDescent="0.3">
      <c r="E604" s="44" t="s">
        <v>497</v>
      </c>
      <c r="F604" s="44" t="s">
        <v>858</v>
      </c>
    </row>
    <row r="605" spans="5:6" x14ac:dyDescent="0.3">
      <c r="E605" s="44" t="s">
        <v>498</v>
      </c>
      <c r="F605" s="44" t="s">
        <v>498</v>
      </c>
    </row>
    <row r="606" spans="5:6" x14ac:dyDescent="0.3">
      <c r="E606" s="44" t="s">
        <v>499</v>
      </c>
      <c r="F606" s="44" t="s">
        <v>499</v>
      </c>
    </row>
    <row r="607" spans="5:6" x14ac:dyDescent="0.3">
      <c r="E607" s="44" t="s">
        <v>500</v>
      </c>
      <c r="F607" s="44" t="s">
        <v>859</v>
      </c>
    </row>
    <row r="608" spans="5:6" x14ac:dyDescent="0.3">
      <c r="E608" s="44" t="s">
        <v>501</v>
      </c>
      <c r="F608" s="44" t="s">
        <v>501</v>
      </c>
    </row>
    <row r="609" spans="5:6" x14ac:dyDescent="0.3">
      <c r="E609" s="44" t="s">
        <v>502</v>
      </c>
      <c r="F609" s="44" t="s">
        <v>861</v>
      </c>
    </row>
    <row r="610" spans="5:6" x14ac:dyDescent="0.3">
      <c r="E610" s="44" t="s">
        <v>503</v>
      </c>
      <c r="F610" s="44" t="s">
        <v>710</v>
      </c>
    </row>
    <row r="611" spans="5:6" x14ac:dyDescent="0.3">
      <c r="E611" s="44" t="s">
        <v>504</v>
      </c>
      <c r="F611" s="44" t="s">
        <v>504</v>
      </c>
    </row>
    <row r="612" spans="5:6" x14ac:dyDescent="0.3">
      <c r="E612" s="44" t="s">
        <v>505</v>
      </c>
      <c r="F612" s="44" t="s">
        <v>867</v>
      </c>
    </row>
    <row r="613" spans="5:6" x14ac:dyDescent="0.3">
      <c r="E613" s="44" t="s">
        <v>506</v>
      </c>
      <c r="F613" s="44" t="s">
        <v>506</v>
      </c>
    </row>
    <row r="614" spans="5:6" x14ac:dyDescent="0.3">
      <c r="E614" s="44" t="s">
        <v>507</v>
      </c>
      <c r="F614" s="44" t="s">
        <v>507</v>
      </c>
    </row>
    <row r="615" spans="5:6" x14ac:dyDescent="0.3">
      <c r="E615" s="44" t="s">
        <v>508</v>
      </c>
      <c r="F615" s="44" t="s">
        <v>871</v>
      </c>
    </row>
    <row r="616" spans="5:6" x14ac:dyDescent="0.3">
      <c r="E616" s="44" t="s">
        <v>509</v>
      </c>
      <c r="F616" s="44" t="s">
        <v>712</v>
      </c>
    </row>
    <row r="617" spans="5:6" x14ac:dyDescent="0.3">
      <c r="E617" s="44" t="s">
        <v>510</v>
      </c>
      <c r="F617" s="44" t="s">
        <v>713</v>
      </c>
    </row>
    <row r="618" spans="5:6" x14ac:dyDescent="0.3">
      <c r="E618" s="44" t="s">
        <v>511</v>
      </c>
      <c r="F618" s="44" t="s">
        <v>511</v>
      </c>
    </row>
    <row r="619" spans="5:6" x14ac:dyDescent="0.3">
      <c r="E619" s="44" t="s">
        <v>512</v>
      </c>
      <c r="F619" s="44" t="s">
        <v>866</v>
      </c>
    </row>
    <row r="620" spans="5:6" x14ac:dyDescent="0.3">
      <c r="E620" s="44" t="s">
        <v>513</v>
      </c>
      <c r="F620" s="44" t="s">
        <v>513</v>
      </c>
    </row>
    <row r="621" spans="5:6" x14ac:dyDescent="0.3">
      <c r="E621" s="44" t="s">
        <v>514</v>
      </c>
      <c r="F621" s="44" t="s">
        <v>514</v>
      </c>
    </row>
    <row r="622" spans="5:6" x14ac:dyDescent="0.3">
      <c r="E622" s="44" t="s">
        <v>515</v>
      </c>
      <c r="F622" s="44" t="s">
        <v>870</v>
      </c>
    </row>
    <row r="623" spans="5:6" x14ac:dyDescent="0.3">
      <c r="E623" s="44" t="s">
        <v>516</v>
      </c>
      <c r="F623" s="44" t="s">
        <v>516</v>
      </c>
    </row>
    <row r="624" spans="5:6" x14ac:dyDescent="0.3">
      <c r="E624" s="44" t="s">
        <v>517</v>
      </c>
      <c r="F624" s="44" t="s">
        <v>865</v>
      </c>
    </row>
    <row r="625" spans="5:6" x14ac:dyDescent="0.3">
      <c r="E625" s="44" t="s">
        <v>518</v>
      </c>
      <c r="F625" s="44" t="s">
        <v>834</v>
      </c>
    </row>
    <row r="626" spans="5:6" x14ac:dyDescent="0.3">
      <c r="E626" s="44" t="s">
        <v>519</v>
      </c>
      <c r="F626" s="44" t="s">
        <v>864</v>
      </c>
    </row>
    <row r="627" spans="5:6" x14ac:dyDescent="0.3">
      <c r="E627" s="44" t="s">
        <v>520</v>
      </c>
      <c r="F627" s="44" t="s">
        <v>721</v>
      </c>
    </row>
    <row r="628" spans="5:6" x14ac:dyDescent="0.3">
      <c r="E628" s="44" t="s">
        <v>521</v>
      </c>
      <c r="F628" s="44" t="s">
        <v>521</v>
      </c>
    </row>
    <row r="629" spans="5:6" x14ac:dyDescent="0.3">
      <c r="E629" s="44" t="s">
        <v>522</v>
      </c>
      <c r="F629" s="44" t="s">
        <v>522</v>
      </c>
    </row>
    <row r="630" spans="5:6" x14ac:dyDescent="0.3">
      <c r="E630" s="44" t="s">
        <v>523</v>
      </c>
      <c r="F630" s="44" t="s">
        <v>523</v>
      </c>
    </row>
    <row r="631" spans="5:6" x14ac:dyDescent="0.3">
      <c r="E631" s="44" t="s">
        <v>524</v>
      </c>
      <c r="F631" s="44" t="s">
        <v>863</v>
      </c>
    </row>
    <row r="632" spans="5:6" x14ac:dyDescent="0.3">
      <c r="E632" s="44" t="s">
        <v>525</v>
      </c>
      <c r="F632" s="44" t="s">
        <v>525</v>
      </c>
    </row>
    <row r="633" spans="5:6" x14ac:dyDescent="0.3">
      <c r="E633" s="44" t="s">
        <v>526</v>
      </c>
      <c r="F633" s="44" t="s">
        <v>526</v>
      </c>
    </row>
    <row r="634" spans="5:6" x14ac:dyDescent="0.3">
      <c r="E634" s="44" t="s">
        <v>527</v>
      </c>
      <c r="F634" s="44" t="s">
        <v>527</v>
      </c>
    </row>
    <row r="635" spans="5:6" x14ac:dyDescent="0.3">
      <c r="E635" s="44" t="s">
        <v>528</v>
      </c>
      <c r="F635" s="44" t="s">
        <v>528</v>
      </c>
    </row>
    <row r="636" spans="5:6" x14ac:dyDescent="0.3">
      <c r="E636" s="44" t="s">
        <v>529</v>
      </c>
      <c r="F636" s="44" t="s">
        <v>529</v>
      </c>
    </row>
    <row r="637" spans="5:6" x14ac:dyDescent="0.3">
      <c r="E637" s="44" t="s">
        <v>530</v>
      </c>
      <c r="F637" s="44" t="s">
        <v>874</v>
      </c>
    </row>
    <row r="638" spans="5:6" x14ac:dyDescent="0.3">
      <c r="E638" s="44" t="s">
        <v>531</v>
      </c>
      <c r="F638" s="44" t="s">
        <v>872</v>
      </c>
    </row>
    <row r="639" spans="5:6" x14ac:dyDescent="0.3">
      <c r="E639" s="44" t="s">
        <v>532</v>
      </c>
      <c r="F639" s="44" t="s">
        <v>876</v>
      </c>
    </row>
    <row r="640" spans="5:6" x14ac:dyDescent="0.3">
      <c r="E640" s="44" t="s">
        <v>533</v>
      </c>
      <c r="F640" s="44" t="s">
        <v>533</v>
      </c>
    </row>
    <row r="641" spans="5:6" x14ac:dyDescent="0.3">
      <c r="E641" s="44" t="s">
        <v>534</v>
      </c>
      <c r="F641" s="44" t="s">
        <v>731</v>
      </c>
    </row>
    <row r="642" spans="5:6" x14ac:dyDescent="0.3">
      <c r="E642" s="44" t="s">
        <v>535</v>
      </c>
      <c r="F642" s="44" t="s">
        <v>535</v>
      </c>
    </row>
    <row r="643" spans="5:6" x14ac:dyDescent="0.3">
      <c r="E643" s="44" t="s">
        <v>536</v>
      </c>
      <c r="F643" s="44" t="s">
        <v>536</v>
      </c>
    </row>
    <row r="644" spans="5:6" x14ac:dyDescent="0.3">
      <c r="E644" s="44" t="s">
        <v>537</v>
      </c>
      <c r="F644" s="44" t="s">
        <v>873</v>
      </c>
    </row>
    <row r="645" spans="5:6" x14ac:dyDescent="0.3">
      <c r="E645" s="44" t="s">
        <v>538</v>
      </c>
      <c r="F645" s="44" t="s">
        <v>869</v>
      </c>
    </row>
    <row r="646" spans="5:6" x14ac:dyDescent="0.3">
      <c r="E646" s="44" t="s">
        <v>539</v>
      </c>
      <c r="F646" s="44" t="s">
        <v>875</v>
      </c>
    </row>
    <row r="647" spans="5:6" x14ac:dyDescent="0.3">
      <c r="E647" s="44" t="s">
        <v>540</v>
      </c>
      <c r="F647" s="44" t="s">
        <v>735</v>
      </c>
    </row>
    <row r="648" spans="5:6" x14ac:dyDescent="0.3">
      <c r="E648" s="44" t="s">
        <v>541</v>
      </c>
      <c r="F648" s="44" t="s">
        <v>736</v>
      </c>
    </row>
    <row r="649" spans="5:6" x14ac:dyDescent="0.3">
      <c r="E649" s="44" t="s">
        <v>542</v>
      </c>
      <c r="F649" s="44" t="s">
        <v>542</v>
      </c>
    </row>
    <row r="650" spans="5:6" x14ac:dyDescent="0.3">
      <c r="E650" s="44" t="s">
        <v>543</v>
      </c>
      <c r="F650" s="44" t="s">
        <v>738</v>
      </c>
    </row>
    <row r="651" spans="5:6" x14ac:dyDescent="0.3">
      <c r="E651" s="44" t="s">
        <v>544</v>
      </c>
      <c r="F651" s="44" t="s">
        <v>739</v>
      </c>
    </row>
    <row r="652" spans="5:6" x14ac:dyDescent="0.3">
      <c r="E652" s="44" t="s">
        <v>545</v>
      </c>
      <c r="F652" s="44" t="s">
        <v>878</v>
      </c>
    </row>
    <row r="653" spans="5:6" x14ac:dyDescent="0.3">
      <c r="E653" s="44" t="s">
        <v>546</v>
      </c>
      <c r="F653" s="44" t="s">
        <v>546</v>
      </c>
    </row>
    <row r="654" spans="5:6" x14ac:dyDescent="0.3">
      <c r="E654" s="44" t="s">
        <v>547</v>
      </c>
      <c r="F654" s="44" t="s">
        <v>877</v>
      </c>
    </row>
    <row r="655" spans="5:6" x14ac:dyDescent="0.3">
      <c r="E655" s="44" t="s">
        <v>548</v>
      </c>
      <c r="F655" s="44" t="s">
        <v>742</v>
      </c>
    </row>
    <row r="656" spans="5:6" x14ac:dyDescent="0.3">
      <c r="E656" s="44" t="s">
        <v>549</v>
      </c>
      <c r="F656" s="44" t="s">
        <v>549</v>
      </c>
    </row>
    <row r="657" spans="5:6" x14ac:dyDescent="0.3">
      <c r="E657" s="44" t="s">
        <v>550</v>
      </c>
      <c r="F657" s="44" t="s">
        <v>879</v>
      </c>
    </row>
    <row r="658" spans="5:6" x14ac:dyDescent="0.3">
      <c r="E658" s="44" t="s">
        <v>551</v>
      </c>
      <c r="F658" s="44" t="s">
        <v>551</v>
      </c>
    </row>
    <row r="659" spans="5:6" x14ac:dyDescent="0.3">
      <c r="E659" s="44" t="s">
        <v>552</v>
      </c>
      <c r="F659" s="44" t="s">
        <v>552</v>
      </c>
    </row>
    <row r="660" spans="5:6" x14ac:dyDescent="0.3">
      <c r="E660" s="44" t="s">
        <v>553</v>
      </c>
      <c r="F660" s="44" t="s">
        <v>553</v>
      </c>
    </row>
    <row r="661" spans="5:6" x14ac:dyDescent="0.3">
      <c r="E661" s="44" t="s">
        <v>554</v>
      </c>
      <c r="F661" s="44" t="s">
        <v>746</v>
      </c>
    </row>
    <row r="662" spans="5:6" x14ac:dyDescent="0.3">
      <c r="E662" s="44" t="s">
        <v>555</v>
      </c>
      <c r="F662" s="44" t="s">
        <v>882</v>
      </c>
    </row>
    <row r="663" spans="5:6" x14ac:dyDescent="0.3">
      <c r="E663" s="44" t="s">
        <v>556</v>
      </c>
      <c r="F663" s="44" t="s">
        <v>883</v>
      </c>
    </row>
    <row r="664" spans="5:6" x14ac:dyDescent="0.3">
      <c r="E664" s="44" t="s">
        <v>557</v>
      </c>
      <c r="F664" s="44" t="s">
        <v>557</v>
      </c>
    </row>
    <row r="665" spans="5:6" x14ac:dyDescent="0.3">
      <c r="E665" s="44" t="s">
        <v>558</v>
      </c>
      <c r="F665" s="44" t="s">
        <v>887</v>
      </c>
    </row>
    <row r="666" spans="5:6" x14ac:dyDescent="0.3">
      <c r="E666" s="44" t="s">
        <v>559</v>
      </c>
      <c r="F666" s="44" t="s">
        <v>855</v>
      </c>
    </row>
    <row r="667" spans="5:6" x14ac:dyDescent="0.3">
      <c r="E667" s="44" t="s">
        <v>560</v>
      </c>
      <c r="F667" s="44" t="s">
        <v>860</v>
      </c>
    </row>
    <row r="668" spans="5:6" x14ac:dyDescent="0.3">
      <c r="E668" s="44" t="s">
        <v>561</v>
      </c>
      <c r="F668" s="44" t="s">
        <v>891</v>
      </c>
    </row>
    <row r="669" spans="5:6" x14ac:dyDescent="0.3">
      <c r="E669" s="44" t="s">
        <v>562</v>
      </c>
      <c r="F669" s="44" t="s">
        <v>913</v>
      </c>
    </row>
    <row r="670" spans="5:6" x14ac:dyDescent="0.3">
      <c r="E670" s="44" t="s">
        <v>563</v>
      </c>
      <c r="F670" s="44" t="s">
        <v>563</v>
      </c>
    </row>
    <row r="671" spans="5:6" x14ac:dyDescent="0.3">
      <c r="E671" s="44" t="s">
        <v>564</v>
      </c>
      <c r="F671" s="44" t="s">
        <v>564</v>
      </c>
    </row>
    <row r="672" spans="5:6" x14ac:dyDescent="0.3">
      <c r="E672" s="44" t="s">
        <v>565</v>
      </c>
      <c r="F672" s="44" t="s">
        <v>893</v>
      </c>
    </row>
    <row r="673" spans="5:6" x14ac:dyDescent="0.3">
      <c r="E673" s="44" t="s">
        <v>566</v>
      </c>
      <c r="F673" s="44" t="s">
        <v>884</v>
      </c>
    </row>
    <row r="674" spans="5:6" x14ac:dyDescent="0.3">
      <c r="E674" s="44" t="s">
        <v>567</v>
      </c>
      <c r="F674" s="44" t="s">
        <v>567</v>
      </c>
    </row>
    <row r="675" spans="5:6" x14ac:dyDescent="0.3">
      <c r="E675" s="44" t="s">
        <v>568</v>
      </c>
      <c r="F675" s="44" t="s">
        <v>568</v>
      </c>
    </row>
    <row r="676" spans="5:6" x14ac:dyDescent="0.3">
      <c r="E676" s="44" t="s">
        <v>569</v>
      </c>
      <c r="F676" s="44" t="s">
        <v>569</v>
      </c>
    </row>
    <row r="677" spans="5:6" x14ac:dyDescent="0.3">
      <c r="E677" s="44" t="s">
        <v>570</v>
      </c>
      <c r="F677" s="44" t="s">
        <v>758</v>
      </c>
    </row>
    <row r="678" spans="5:6" x14ac:dyDescent="0.3">
      <c r="E678" s="44" t="s">
        <v>571</v>
      </c>
      <c r="F678" s="44" t="s">
        <v>886</v>
      </c>
    </row>
    <row r="679" spans="5:6" x14ac:dyDescent="0.3">
      <c r="E679" s="44" t="s">
        <v>572</v>
      </c>
      <c r="F679" s="44" t="s">
        <v>897</v>
      </c>
    </row>
    <row r="680" spans="5:6" x14ac:dyDescent="0.3">
      <c r="E680" s="44" t="s">
        <v>573</v>
      </c>
      <c r="F680" s="44" t="s">
        <v>894</v>
      </c>
    </row>
    <row r="681" spans="5:6" x14ac:dyDescent="0.3">
      <c r="E681" s="44" t="s">
        <v>574</v>
      </c>
      <c r="F681" s="44" t="s">
        <v>895</v>
      </c>
    </row>
    <row r="682" spans="5:6" x14ac:dyDescent="0.3">
      <c r="E682" s="44" t="s">
        <v>575</v>
      </c>
      <c r="F682" s="44" t="s">
        <v>890</v>
      </c>
    </row>
    <row r="683" spans="5:6" x14ac:dyDescent="0.3">
      <c r="E683" s="44" t="s">
        <v>576</v>
      </c>
      <c r="F683" s="44" t="s">
        <v>576</v>
      </c>
    </row>
    <row r="684" spans="5:6" x14ac:dyDescent="0.3">
      <c r="E684" s="44" t="s">
        <v>577</v>
      </c>
      <c r="F684" s="44" t="s">
        <v>918</v>
      </c>
    </row>
    <row r="685" spans="5:6" x14ac:dyDescent="0.3">
      <c r="E685" s="44" t="s">
        <v>578</v>
      </c>
      <c r="F685" s="44" t="s">
        <v>892</v>
      </c>
    </row>
    <row r="686" spans="5:6" x14ac:dyDescent="0.3">
      <c r="E686" s="44" t="s">
        <v>579</v>
      </c>
      <c r="F686" s="44" t="s">
        <v>829</v>
      </c>
    </row>
    <row r="687" spans="5:6" x14ac:dyDescent="0.3">
      <c r="E687" s="44" t="s">
        <v>580</v>
      </c>
      <c r="F687" s="44" t="s">
        <v>580</v>
      </c>
    </row>
    <row r="688" spans="5:6" x14ac:dyDescent="0.3">
      <c r="E688" s="44" t="s">
        <v>581</v>
      </c>
      <c r="F688" s="44" t="s">
        <v>885</v>
      </c>
    </row>
    <row r="689" spans="5:6" x14ac:dyDescent="0.3">
      <c r="E689" s="44" t="s">
        <v>582</v>
      </c>
      <c r="F689" s="44" t="s">
        <v>582</v>
      </c>
    </row>
    <row r="690" spans="5:6" x14ac:dyDescent="0.3">
      <c r="E690" s="44" t="s">
        <v>583</v>
      </c>
      <c r="F690" s="44" t="s">
        <v>888</v>
      </c>
    </row>
    <row r="691" spans="5:6" x14ac:dyDescent="0.3">
      <c r="E691" s="44" t="s">
        <v>584</v>
      </c>
      <c r="F691" s="44" t="s">
        <v>769</v>
      </c>
    </row>
    <row r="692" spans="5:6" x14ac:dyDescent="0.3">
      <c r="E692" s="44" t="s">
        <v>585</v>
      </c>
      <c r="F692" s="44" t="s">
        <v>896</v>
      </c>
    </row>
    <row r="693" spans="5:6" x14ac:dyDescent="0.3">
      <c r="E693" s="44" t="s">
        <v>586</v>
      </c>
      <c r="F693" s="44" t="s">
        <v>812</v>
      </c>
    </row>
    <row r="694" spans="5:6" x14ac:dyDescent="0.3">
      <c r="E694" s="44" t="s">
        <v>587</v>
      </c>
      <c r="F694" s="44" t="s">
        <v>898</v>
      </c>
    </row>
    <row r="695" spans="5:6" x14ac:dyDescent="0.3">
      <c r="E695" s="44" t="s">
        <v>588</v>
      </c>
      <c r="F695" s="44" t="s">
        <v>906</v>
      </c>
    </row>
    <row r="696" spans="5:6" x14ac:dyDescent="0.3">
      <c r="E696" s="44" t="s">
        <v>589</v>
      </c>
      <c r="F696" s="44" t="s">
        <v>901</v>
      </c>
    </row>
    <row r="697" spans="5:6" x14ac:dyDescent="0.3">
      <c r="E697" s="44" t="s">
        <v>590</v>
      </c>
      <c r="F697" s="44" t="s">
        <v>907</v>
      </c>
    </row>
    <row r="698" spans="5:6" x14ac:dyDescent="0.3">
      <c r="E698" s="44" t="s">
        <v>591</v>
      </c>
      <c r="F698" s="44" t="s">
        <v>900</v>
      </c>
    </row>
    <row r="699" spans="5:6" x14ac:dyDescent="0.3">
      <c r="E699" s="44" t="s">
        <v>592</v>
      </c>
      <c r="F699" s="44" t="s">
        <v>592</v>
      </c>
    </row>
    <row r="700" spans="5:6" x14ac:dyDescent="0.3">
      <c r="E700" s="44" t="s">
        <v>593</v>
      </c>
      <c r="F700" s="44" t="s">
        <v>593</v>
      </c>
    </row>
    <row r="701" spans="5:6" x14ac:dyDescent="0.3">
      <c r="E701" s="44" t="s">
        <v>594</v>
      </c>
      <c r="F701" s="44" t="s">
        <v>594</v>
      </c>
    </row>
    <row r="702" spans="5:6" x14ac:dyDescent="0.3">
      <c r="E702" s="44" t="s">
        <v>595</v>
      </c>
      <c r="F702" s="44" t="s">
        <v>595</v>
      </c>
    </row>
    <row r="703" spans="5:6" x14ac:dyDescent="0.3">
      <c r="E703" s="44" t="s">
        <v>596</v>
      </c>
      <c r="F703" s="44" t="s">
        <v>903</v>
      </c>
    </row>
    <row r="704" spans="5:6" x14ac:dyDescent="0.3">
      <c r="E704" s="44" t="s">
        <v>597</v>
      </c>
      <c r="F704" s="44" t="s">
        <v>904</v>
      </c>
    </row>
    <row r="705" spans="5:6" x14ac:dyDescent="0.3">
      <c r="E705" s="44" t="s">
        <v>598</v>
      </c>
      <c r="F705" s="44" t="s">
        <v>905</v>
      </c>
    </row>
    <row r="706" spans="5:6" x14ac:dyDescent="0.3">
      <c r="E706" s="44" t="s">
        <v>599</v>
      </c>
      <c r="F706" s="44" t="s">
        <v>902</v>
      </c>
    </row>
    <row r="707" spans="5:6" x14ac:dyDescent="0.3">
      <c r="E707" s="44" t="s">
        <v>600</v>
      </c>
      <c r="F707" s="44" t="s">
        <v>899</v>
      </c>
    </row>
    <row r="708" spans="5:6" x14ac:dyDescent="0.3">
      <c r="E708" s="44" t="s">
        <v>601</v>
      </c>
      <c r="F708" s="44" t="s">
        <v>601</v>
      </c>
    </row>
    <row r="709" spans="5:6" x14ac:dyDescent="0.3">
      <c r="E709" s="44" t="s">
        <v>602</v>
      </c>
      <c r="F709" s="44" t="s">
        <v>602</v>
      </c>
    </row>
    <row r="710" spans="5:6" x14ac:dyDescent="0.3">
      <c r="E710" s="44" t="s">
        <v>603</v>
      </c>
      <c r="F710" s="44" t="s">
        <v>783</v>
      </c>
    </row>
    <row r="711" spans="5:6" x14ac:dyDescent="0.3">
      <c r="E711" s="44" t="s">
        <v>604</v>
      </c>
      <c r="F711" s="44" t="s">
        <v>795</v>
      </c>
    </row>
    <row r="712" spans="5:6" x14ac:dyDescent="0.3">
      <c r="E712" s="44" t="s">
        <v>605</v>
      </c>
      <c r="F712" s="44" t="s">
        <v>835</v>
      </c>
    </row>
    <row r="713" spans="5:6" x14ac:dyDescent="0.3">
      <c r="E713" s="44" t="s">
        <v>606</v>
      </c>
      <c r="F713" s="44" t="s">
        <v>909</v>
      </c>
    </row>
    <row r="714" spans="5:6" x14ac:dyDescent="0.3">
      <c r="E714" s="44" t="s">
        <v>607</v>
      </c>
      <c r="F714" s="44" t="s">
        <v>916</v>
      </c>
    </row>
    <row r="715" spans="5:6" x14ac:dyDescent="0.3">
      <c r="E715" s="44" t="s">
        <v>608</v>
      </c>
      <c r="F715" s="44" t="s">
        <v>608</v>
      </c>
    </row>
    <row r="716" spans="5:6" x14ac:dyDescent="0.3">
      <c r="E716" s="44" t="s">
        <v>609</v>
      </c>
      <c r="F716" s="44" t="s">
        <v>910</v>
      </c>
    </row>
    <row r="717" spans="5:6" x14ac:dyDescent="0.3">
      <c r="E717" s="44" t="s">
        <v>610</v>
      </c>
      <c r="F717" s="44" t="s">
        <v>610</v>
      </c>
    </row>
    <row r="718" spans="5:6" x14ac:dyDescent="0.3">
      <c r="E718" s="44" t="s">
        <v>611</v>
      </c>
      <c r="F718" s="44" t="s">
        <v>611</v>
      </c>
    </row>
    <row r="719" spans="5:6" x14ac:dyDescent="0.3">
      <c r="E719" s="44" t="s">
        <v>612</v>
      </c>
      <c r="F719" s="44" t="s">
        <v>612</v>
      </c>
    </row>
    <row r="720" spans="5:6" x14ac:dyDescent="0.3">
      <c r="E720" s="44" t="s">
        <v>613</v>
      </c>
      <c r="F720" s="44" t="s">
        <v>917</v>
      </c>
    </row>
    <row r="721" spans="5:6" x14ac:dyDescent="0.3">
      <c r="E721" s="44" t="s">
        <v>614</v>
      </c>
      <c r="F721" s="44" t="s">
        <v>828</v>
      </c>
    </row>
    <row r="722" spans="5:6" x14ac:dyDescent="0.3">
      <c r="E722" s="44" t="s">
        <v>615</v>
      </c>
      <c r="F722" s="44" t="s">
        <v>615</v>
      </c>
    </row>
    <row r="723" spans="5:6" x14ac:dyDescent="0.3">
      <c r="E723" s="44" t="s">
        <v>616</v>
      </c>
      <c r="F723" s="44" t="s">
        <v>616</v>
      </c>
    </row>
    <row r="724" spans="5:6" x14ac:dyDescent="0.3">
      <c r="E724" s="44" t="s">
        <v>617</v>
      </c>
      <c r="F724" s="44" t="s">
        <v>617</v>
      </c>
    </row>
    <row r="725" spans="5:6" x14ac:dyDescent="0.3">
      <c r="E725" s="44" t="s">
        <v>618</v>
      </c>
      <c r="F725" s="44" t="s">
        <v>618</v>
      </c>
    </row>
    <row r="726" spans="5:6" x14ac:dyDescent="0.3">
      <c r="E726" s="44" t="s">
        <v>139</v>
      </c>
      <c r="F726" s="44" t="s">
        <v>95</v>
      </c>
    </row>
    <row r="727" spans="5:6" x14ac:dyDescent="0.3">
      <c r="E727" s="44" t="s">
        <v>154</v>
      </c>
      <c r="F727" s="44" t="s">
        <v>619</v>
      </c>
    </row>
    <row r="728" spans="5:6" x14ac:dyDescent="0.3">
      <c r="E728" s="44" t="s">
        <v>143</v>
      </c>
      <c r="F728" s="44" t="s">
        <v>794</v>
      </c>
    </row>
    <row r="729" spans="5:6" x14ac:dyDescent="0.3">
      <c r="E729" s="44" t="s">
        <v>144</v>
      </c>
      <c r="F729" s="44" t="s">
        <v>382</v>
      </c>
    </row>
    <row r="730" spans="5:6" x14ac:dyDescent="0.3">
      <c r="E730" s="44" t="s">
        <v>145</v>
      </c>
      <c r="F730" s="44" t="s">
        <v>826</v>
      </c>
    </row>
    <row r="731" spans="5:6" x14ac:dyDescent="0.3">
      <c r="E731" s="44" t="s">
        <v>146</v>
      </c>
      <c r="F731" s="44" t="s">
        <v>796</v>
      </c>
    </row>
    <row r="732" spans="5:6" x14ac:dyDescent="0.3">
      <c r="E732" s="44" t="s">
        <v>149</v>
      </c>
      <c r="F732" s="44" t="s">
        <v>384</v>
      </c>
    </row>
    <row r="733" spans="5:6" x14ac:dyDescent="0.3">
      <c r="E733" s="44" t="s">
        <v>148</v>
      </c>
      <c r="F733" s="44" t="s">
        <v>385</v>
      </c>
    </row>
    <row r="734" spans="5:6" x14ac:dyDescent="0.3">
      <c r="E734" s="44" t="s">
        <v>147</v>
      </c>
      <c r="F734" s="44" t="s">
        <v>625</v>
      </c>
    </row>
    <row r="735" spans="5:6" x14ac:dyDescent="0.3">
      <c r="E735" s="44" t="s">
        <v>150</v>
      </c>
      <c r="F735" s="44" t="s">
        <v>797</v>
      </c>
    </row>
    <row r="736" spans="5:6" x14ac:dyDescent="0.3">
      <c r="E736" s="44" t="s">
        <v>151</v>
      </c>
      <c r="F736" s="44" t="s">
        <v>388</v>
      </c>
    </row>
    <row r="737" spans="5:6" x14ac:dyDescent="0.3">
      <c r="E737" s="44" t="s">
        <v>152</v>
      </c>
      <c r="F737" s="44" t="s">
        <v>389</v>
      </c>
    </row>
    <row r="738" spans="5:6" x14ac:dyDescent="0.3">
      <c r="E738" s="44" t="s">
        <v>153</v>
      </c>
      <c r="F738" s="44" t="s">
        <v>390</v>
      </c>
    </row>
    <row r="739" spans="5:6" x14ac:dyDescent="0.3">
      <c r="E739" s="44" t="s">
        <v>140</v>
      </c>
      <c r="F739" s="44" t="s">
        <v>391</v>
      </c>
    </row>
    <row r="740" spans="5:6" x14ac:dyDescent="0.3">
      <c r="E740" s="44" t="s">
        <v>141</v>
      </c>
      <c r="F740" s="44" t="s">
        <v>392</v>
      </c>
    </row>
    <row r="741" spans="5:6" x14ac:dyDescent="0.3">
      <c r="E741" s="44" t="s">
        <v>142</v>
      </c>
      <c r="F741" s="44" t="s">
        <v>798</v>
      </c>
    </row>
    <row r="742" spans="5:6" x14ac:dyDescent="0.3">
      <c r="E742" s="44" t="s">
        <v>155</v>
      </c>
      <c r="F742" s="44" t="s">
        <v>632</v>
      </c>
    </row>
    <row r="743" spans="5:6" x14ac:dyDescent="0.3">
      <c r="E743" s="44" t="s">
        <v>158</v>
      </c>
      <c r="F743" s="44" t="s">
        <v>802</v>
      </c>
    </row>
    <row r="744" spans="5:6" x14ac:dyDescent="0.3">
      <c r="E744" s="44" t="s">
        <v>156</v>
      </c>
      <c r="F744" s="44" t="s">
        <v>396</v>
      </c>
    </row>
    <row r="745" spans="5:6" x14ac:dyDescent="0.3">
      <c r="E745" s="44" t="s">
        <v>157</v>
      </c>
      <c r="F745" s="44" t="s">
        <v>397</v>
      </c>
    </row>
    <row r="746" spans="5:6" x14ac:dyDescent="0.3">
      <c r="E746" s="44" t="s">
        <v>160</v>
      </c>
      <c r="F746" s="44" t="s">
        <v>804</v>
      </c>
    </row>
    <row r="747" spans="5:6" x14ac:dyDescent="0.3">
      <c r="E747" s="44" t="s">
        <v>161</v>
      </c>
      <c r="F747" s="44" t="s">
        <v>799</v>
      </c>
    </row>
    <row r="748" spans="5:6" x14ac:dyDescent="0.3">
      <c r="E748" s="44" t="s">
        <v>159</v>
      </c>
      <c r="F748" s="44" t="s">
        <v>637</v>
      </c>
    </row>
    <row r="749" spans="5:6" x14ac:dyDescent="0.3">
      <c r="E749" s="44" t="s">
        <v>162</v>
      </c>
      <c r="F749" s="44" t="s">
        <v>401</v>
      </c>
    </row>
    <row r="750" spans="5:6" x14ac:dyDescent="0.3">
      <c r="E750" s="44" t="s">
        <v>163</v>
      </c>
      <c r="F750" s="44" t="s">
        <v>805</v>
      </c>
    </row>
    <row r="751" spans="5:6" x14ac:dyDescent="0.3">
      <c r="E751" s="44" t="s">
        <v>174</v>
      </c>
      <c r="F751" s="44" t="s">
        <v>810</v>
      </c>
    </row>
    <row r="752" spans="5:6" x14ac:dyDescent="0.3">
      <c r="E752" s="44" t="s">
        <v>165</v>
      </c>
      <c r="F752" s="44" t="s">
        <v>806</v>
      </c>
    </row>
    <row r="753" spans="5:6" x14ac:dyDescent="0.3">
      <c r="E753" s="44" t="s">
        <v>166</v>
      </c>
      <c r="F753" s="44" t="s">
        <v>800</v>
      </c>
    </row>
    <row r="754" spans="5:6" x14ac:dyDescent="0.3">
      <c r="E754" s="44" t="s">
        <v>167</v>
      </c>
      <c r="F754" s="44" t="s">
        <v>803</v>
      </c>
    </row>
    <row r="755" spans="5:6" x14ac:dyDescent="0.3">
      <c r="E755" s="44" t="s">
        <v>168</v>
      </c>
      <c r="F755" s="44" t="s">
        <v>407</v>
      </c>
    </row>
    <row r="756" spans="5:6" x14ac:dyDescent="0.3">
      <c r="E756" s="44" t="s">
        <v>169</v>
      </c>
      <c r="F756" s="44" t="s">
        <v>808</v>
      </c>
    </row>
    <row r="757" spans="5:6" x14ac:dyDescent="0.3">
      <c r="E757" s="44" t="s">
        <v>170</v>
      </c>
      <c r="F757" s="44" t="s">
        <v>915</v>
      </c>
    </row>
    <row r="758" spans="5:6" x14ac:dyDescent="0.3">
      <c r="E758" s="44" t="s">
        <v>171</v>
      </c>
      <c r="F758" s="44" t="s">
        <v>410</v>
      </c>
    </row>
    <row r="759" spans="5:6" x14ac:dyDescent="0.3">
      <c r="E759" s="44" t="s">
        <v>164</v>
      </c>
      <c r="F759" s="44" t="s">
        <v>411</v>
      </c>
    </row>
    <row r="760" spans="5:6" x14ac:dyDescent="0.3">
      <c r="E760" s="44" t="s">
        <v>172</v>
      </c>
      <c r="F760" s="44" t="s">
        <v>412</v>
      </c>
    </row>
    <row r="761" spans="5:6" x14ac:dyDescent="0.3">
      <c r="E761" s="44" t="s">
        <v>173</v>
      </c>
      <c r="F761" s="44" t="s">
        <v>413</v>
      </c>
    </row>
    <row r="762" spans="5:6" x14ac:dyDescent="0.3">
      <c r="E762" s="44" t="s">
        <v>226</v>
      </c>
      <c r="F762" s="44" t="s">
        <v>854</v>
      </c>
    </row>
    <row r="763" spans="5:6" x14ac:dyDescent="0.3">
      <c r="E763" s="44" t="s">
        <v>227</v>
      </c>
      <c r="F763" s="44" t="s">
        <v>813</v>
      </c>
    </row>
    <row r="764" spans="5:6" x14ac:dyDescent="0.3">
      <c r="E764" s="44" t="s">
        <v>228</v>
      </c>
      <c r="F764" s="44" t="s">
        <v>647</v>
      </c>
    </row>
    <row r="765" spans="5:6" x14ac:dyDescent="0.3">
      <c r="E765" s="44" t="s">
        <v>224</v>
      </c>
      <c r="F765" s="44" t="s">
        <v>817</v>
      </c>
    </row>
    <row r="766" spans="5:6" x14ac:dyDescent="0.3">
      <c r="E766" s="44" t="s">
        <v>293</v>
      </c>
      <c r="F766" s="44" t="s">
        <v>819</v>
      </c>
    </row>
    <row r="767" spans="5:6" x14ac:dyDescent="0.3">
      <c r="E767" s="44" t="s">
        <v>362</v>
      </c>
      <c r="F767" s="44" t="s">
        <v>811</v>
      </c>
    </row>
    <row r="768" spans="5:6" x14ac:dyDescent="0.3">
      <c r="E768" s="44" t="s">
        <v>363</v>
      </c>
      <c r="F768" s="44" t="s">
        <v>420</v>
      </c>
    </row>
    <row r="769" spans="5:6" x14ac:dyDescent="0.3">
      <c r="E769" s="44" t="s">
        <v>366</v>
      </c>
      <c r="F769" s="44" t="s">
        <v>421</v>
      </c>
    </row>
    <row r="770" spans="5:6" x14ac:dyDescent="0.3">
      <c r="E770" s="44" t="s">
        <v>234</v>
      </c>
      <c r="F770" s="44" t="s">
        <v>422</v>
      </c>
    </row>
    <row r="771" spans="5:6" x14ac:dyDescent="0.3">
      <c r="E771" s="44" t="s">
        <v>235</v>
      </c>
      <c r="F771" s="44" t="s">
        <v>423</v>
      </c>
    </row>
    <row r="772" spans="5:6" x14ac:dyDescent="0.3">
      <c r="E772" s="44" t="s">
        <v>236</v>
      </c>
      <c r="F772" s="44" t="s">
        <v>816</v>
      </c>
    </row>
    <row r="773" spans="5:6" x14ac:dyDescent="0.3">
      <c r="E773" s="44" t="s">
        <v>237</v>
      </c>
      <c r="F773" s="44" t="s">
        <v>425</v>
      </c>
    </row>
    <row r="774" spans="5:6" x14ac:dyDescent="0.3">
      <c r="E774" s="44" t="s">
        <v>238</v>
      </c>
      <c r="F774" s="44" t="s">
        <v>814</v>
      </c>
    </row>
    <row r="775" spans="5:6" x14ac:dyDescent="0.3">
      <c r="E775" s="44" t="s">
        <v>294</v>
      </c>
      <c r="F775" s="44" t="s">
        <v>815</v>
      </c>
    </row>
    <row r="776" spans="5:6" x14ac:dyDescent="0.3">
      <c r="E776" s="44" t="s">
        <v>242</v>
      </c>
      <c r="F776" s="44" t="s">
        <v>428</v>
      </c>
    </row>
    <row r="777" spans="5:6" x14ac:dyDescent="0.3">
      <c r="E777" s="44" t="s">
        <v>243</v>
      </c>
      <c r="F777" s="44" t="s">
        <v>429</v>
      </c>
    </row>
    <row r="778" spans="5:6" x14ac:dyDescent="0.3">
      <c r="E778" s="44" t="s">
        <v>361</v>
      </c>
      <c r="F778" s="44" t="s">
        <v>843</v>
      </c>
    </row>
    <row r="779" spans="5:6" x14ac:dyDescent="0.3">
      <c r="E779" s="44" t="s">
        <v>244</v>
      </c>
      <c r="F779" s="44" t="s">
        <v>431</v>
      </c>
    </row>
    <row r="780" spans="5:6" x14ac:dyDescent="0.3">
      <c r="E780" s="44" t="s">
        <v>246</v>
      </c>
      <c r="F780" s="44" t="s">
        <v>818</v>
      </c>
    </row>
    <row r="781" spans="5:6" x14ac:dyDescent="0.3">
      <c r="E781" s="44" t="s">
        <v>231</v>
      </c>
      <c r="F781" s="44" t="s">
        <v>821</v>
      </c>
    </row>
    <row r="782" spans="5:6" x14ac:dyDescent="0.3">
      <c r="E782" s="44" t="s">
        <v>365</v>
      </c>
      <c r="F782" s="44" t="s">
        <v>822</v>
      </c>
    </row>
    <row r="783" spans="5:6" x14ac:dyDescent="0.3">
      <c r="E783" s="44" t="s">
        <v>203</v>
      </c>
      <c r="F783" s="44" t="s">
        <v>824</v>
      </c>
    </row>
    <row r="784" spans="5:6" x14ac:dyDescent="0.3">
      <c r="E784" s="44" t="s">
        <v>205</v>
      </c>
      <c r="F784" s="44" t="s">
        <v>436</v>
      </c>
    </row>
    <row r="785" spans="5:6" x14ac:dyDescent="0.3">
      <c r="E785" s="44" t="s">
        <v>206</v>
      </c>
      <c r="F785" s="44" t="s">
        <v>437</v>
      </c>
    </row>
    <row r="786" spans="5:6" x14ac:dyDescent="0.3">
      <c r="E786" s="44" t="s">
        <v>207</v>
      </c>
      <c r="F786" s="44" t="s">
        <v>825</v>
      </c>
    </row>
    <row r="787" spans="5:6" x14ac:dyDescent="0.3">
      <c r="E787" s="44" t="s">
        <v>371</v>
      </c>
      <c r="F787" s="44" t="s">
        <v>439</v>
      </c>
    </row>
    <row r="788" spans="5:6" x14ac:dyDescent="0.3">
      <c r="E788" s="44" t="s">
        <v>208</v>
      </c>
      <c r="F788" s="44" t="s">
        <v>827</v>
      </c>
    </row>
    <row r="789" spans="5:6" x14ac:dyDescent="0.3">
      <c r="E789" s="44" t="s">
        <v>311</v>
      </c>
      <c r="F789" s="44" t="s">
        <v>441</v>
      </c>
    </row>
    <row r="790" spans="5:6" x14ac:dyDescent="0.3">
      <c r="E790" s="44" t="s">
        <v>372</v>
      </c>
      <c r="F790" s="44" t="s">
        <v>837</v>
      </c>
    </row>
    <row r="791" spans="5:6" x14ac:dyDescent="0.3">
      <c r="E791" s="44" t="s">
        <v>373</v>
      </c>
      <c r="F791" s="44" t="s">
        <v>443</v>
      </c>
    </row>
    <row r="792" spans="5:6" x14ac:dyDescent="0.3">
      <c r="E792" s="44" t="s">
        <v>374</v>
      </c>
      <c r="F792" s="44" t="s">
        <v>444</v>
      </c>
    </row>
    <row r="793" spans="5:6" x14ac:dyDescent="0.3">
      <c r="E793" s="44" t="s">
        <v>375</v>
      </c>
      <c r="F793" s="44" t="s">
        <v>830</v>
      </c>
    </row>
    <row r="794" spans="5:6" x14ac:dyDescent="0.3">
      <c r="E794" s="44" t="s">
        <v>354</v>
      </c>
      <c r="F794" s="44" t="s">
        <v>833</v>
      </c>
    </row>
    <row r="795" spans="5:6" x14ac:dyDescent="0.3">
      <c r="E795" s="44" t="s">
        <v>358</v>
      </c>
      <c r="F795" s="44" t="s">
        <v>832</v>
      </c>
    </row>
    <row r="796" spans="5:6" x14ac:dyDescent="0.3">
      <c r="E796" s="44" t="s">
        <v>355</v>
      </c>
      <c r="F796" s="44" t="s">
        <v>448</v>
      </c>
    </row>
    <row r="797" spans="5:6" x14ac:dyDescent="0.3">
      <c r="E797" s="44" t="s">
        <v>357</v>
      </c>
      <c r="F797" s="44" t="s">
        <v>831</v>
      </c>
    </row>
    <row r="798" spans="5:6" x14ac:dyDescent="0.3">
      <c r="E798" s="44" t="s">
        <v>359</v>
      </c>
      <c r="F798" s="44" t="s">
        <v>674</v>
      </c>
    </row>
    <row r="799" spans="5:6" x14ac:dyDescent="0.3">
      <c r="E799" s="44" t="s">
        <v>190</v>
      </c>
      <c r="F799" s="44" t="s">
        <v>841</v>
      </c>
    </row>
    <row r="800" spans="5:6" x14ac:dyDescent="0.3">
      <c r="E800" s="44" t="s">
        <v>360</v>
      </c>
      <c r="F800" s="44" t="s">
        <v>881</v>
      </c>
    </row>
    <row r="801" spans="5:6" x14ac:dyDescent="0.3">
      <c r="E801" s="44" t="s">
        <v>183</v>
      </c>
      <c r="F801" s="44" t="s">
        <v>676</v>
      </c>
    </row>
    <row r="802" spans="5:6" x14ac:dyDescent="0.3">
      <c r="E802" s="44" t="s">
        <v>186</v>
      </c>
      <c r="F802" s="44" t="s">
        <v>454</v>
      </c>
    </row>
    <row r="803" spans="5:6" x14ac:dyDescent="0.3">
      <c r="E803" s="44" t="s">
        <v>201</v>
      </c>
      <c r="F803" s="44" t="s">
        <v>455</v>
      </c>
    </row>
    <row r="804" spans="5:6" x14ac:dyDescent="0.3">
      <c r="E804" s="44" t="s">
        <v>193</v>
      </c>
      <c r="F804" s="44" t="s">
        <v>823</v>
      </c>
    </row>
    <row r="805" spans="5:6" x14ac:dyDescent="0.3">
      <c r="E805" s="44" t="s">
        <v>187</v>
      </c>
      <c r="F805" s="44" t="s">
        <v>457</v>
      </c>
    </row>
    <row r="806" spans="5:6" x14ac:dyDescent="0.3">
      <c r="E806" s="44" t="s">
        <v>195</v>
      </c>
      <c r="F806" s="44" t="s">
        <v>458</v>
      </c>
    </row>
    <row r="807" spans="5:6" x14ac:dyDescent="0.3">
      <c r="E807" s="44" t="s">
        <v>200</v>
      </c>
      <c r="F807" s="44" t="s">
        <v>838</v>
      </c>
    </row>
    <row r="808" spans="5:6" x14ac:dyDescent="0.3">
      <c r="E808" s="44" t="s">
        <v>199</v>
      </c>
      <c r="F808" s="44" t="s">
        <v>840</v>
      </c>
    </row>
    <row r="809" spans="5:6" x14ac:dyDescent="0.3">
      <c r="E809" s="44" t="s">
        <v>198</v>
      </c>
      <c r="F809" s="44" t="s">
        <v>839</v>
      </c>
    </row>
    <row r="810" spans="5:6" x14ac:dyDescent="0.3">
      <c r="E810" s="44" t="s">
        <v>188</v>
      </c>
      <c r="F810" s="44" t="s">
        <v>462</v>
      </c>
    </row>
    <row r="811" spans="5:6" x14ac:dyDescent="0.3">
      <c r="E811" s="44" t="s">
        <v>202</v>
      </c>
      <c r="F811" s="44" t="s">
        <v>463</v>
      </c>
    </row>
    <row r="812" spans="5:6" x14ac:dyDescent="0.3">
      <c r="E812" s="44" t="s">
        <v>189</v>
      </c>
      <c r="F812" s="44" t="s">
        <v>464</v>
      </c>
    </row>
    <row r="813" spans="5:6" x14ac:dyDescent="0.3">
      <c r="E813" s="44" t="s">
        <v>194</v>
      </c>
      <c r="F813" s="44" t="s">
        <v>465</v>
      </c>
    </row>
    <row r="814" spans="5:6" x14ac:dyDescent="0.3">
      <c r="E814" s="44" t="s">
        <v>191</v>
      </c>
      <c r="F814" s="44" t="s">
        <v>466</v>
      </c>
    </row>
    <row r="815" spans="5:6" x14ac:dyDescent="0.3">
      <c r="E815" s="44" t="s">
        <v>192</v>
      </c>
      <c r="F815" s="44" t="s">
        <v>836</v>
      </c>
    </row>
    <row r="816" spans="5:6" x14ac:dyDescent="0.3">
      <c r="E816" s="44" t="s">
        <v>184</v>
      </c>
      <c r="F816" s="44" t="s">
        <v>468</v>
      </c>
    </row>
    <row r="817" spans="5:6" x14ac:dyDescent="0.3">
      <c r="E817" s="44" t="s">
        <v>185</v>
      </c>
      <c r="F817" s="44" t="s">
        <v>844</v>
      </c>
    </row>
    <row r="818" spans="5:6" x14ac:dyDescent="0.3">
      <c r="E818" s="44" t="s">
        <v>176</v>
      </c>
      <c r="F818" s="44" t="s">
        <v>911</v>
      </c>
    </row>
    <row r="819" spans="5:6" x14ac:dyDescent="0.3">
      <c r="E819" s="44" t="s">
        <v>196</v>
      </c>
      <c r="F819" s="44" t="s">
        <v>471</v>
      </c>
    </row>
    <row r="820" spans="5:6" x14ac:dyDescent="0.3">
      <c r="E820" s="44" t="s">
        <v>197</v>
      </c>
      <c r="F820" s="44" t="s">
        <v>472</v>
      </c>
    </row>
    <row r="821" spans="5:6" x14ac:dyDescent="0.3">
      <c r="E821" s="44" t="s">
        <v>178</v>
      </c>
      <c r="F821" s="44" t="s">
        <v>845</v>
      </c>
    </row>
    <row r="822" spans="5:6" x14ac:dyDescent="0.3">
      <c r="E822" s="44" t="s">
        <v>221</v>
      </c>
      <c r="F822" s="44" t="s">
        <v>849</v>
      </c>
    </row>
    <row r="823" spans="5:6" x14ac:dyDescent="0.3">
      <c r="E823" s="44" t="s">
        <v>215</v>
      </c>
      <c r="F823" s="44" t="s">
        <v>475</v>
      </c>
    </row>
    <row r="824" spans="5:6" x14ac:dyDescent="0.3">
      <c r="E824" s="44" t="s">
        <v>216</v>
      </c>
      <c r="F824" s="44" t="s">
        <v>476</v>
      </c>
    </row>
    <row r="825" spans="5:6" x14ac:dyDescent="0.3">
      <c r="E825" s="44" t="s">
        <v>219</v>
      </c>
      <c r="F825" s="44" t="s">
        <v>848</v>
      </c>
    </row>
    <row r="826" spans="5:6" x14ac:dyDescent="0.3">
      <c r="E826" s="44" t="s">
        <v>218</v>
      </c>
      <c r="F826" s="44" t="s">
        <v>478</v>
      </c>
    </row>
    <row r="827" spans="5:6" x14ac:dyDescent="0.3">
      <c r="E827" s="44" t="s">
        <v>220</v>
      </c>
      <c r="F827" s="44" t="s">
        <v>847</v>
      </c>
    </row>
    <row r="828" spans="5:6" x14ac:dyDescent="0.3">
      <c r="E828" s="44" t="s">
        <v>291</v>
      </c>
      <c r="F828" s="44" t="s">
        <v>846</v>
      </c>
    </row>
    <row r="829" spans="5:6" x14ac:dyDescent="0.3">
      <c r="E829" s="44" t="s">
        <v>214</v>
      </c>
      <c r="F829" s="44" t="s">
        <v>481</v>
      </c>
    </row>
    <row r="830" spans="5:6" x14ac:dyDescent="0.3">
      <c r="E830" s="44" t="s">
        <v>223</v>
      </c>
      <c r="F830" s="44" t="s">
        <v>850</v>
      </c>
    </row>
    <row r="831" spans="5:6" x14ac:dyDescent="0.3">
      <c r="E831" s="44" t="s">
        <v>378</v>
      </c>
      <c r="F831" s="44" t="s">
        <v>483</v>
      </c>
    </row>
    <row r="832" spans="5:6" x14ac:dyDescent="0.3">
      <c r="E832" s="44" t="s">
        <v>379</v>
      </c>
      <c r="F832" s="44" t="s">
        <v>852</v>
      </c>
    </row>
    <row r="833" spans="5:6" x14ac:dyDescent="0.3">
      <c r="E833" s="44" t="s">
        <v>204</v>
      </c>
      <c r="F833" s="44" t="s">
        <v>485</v>
      </c>
    </row>
    <row r="834" spans="5:6" x14ac:dyDescent="0.3">
      <c r="E834" s="44" t="s">
        <v>217</v>
      </c>
      <c r="F834" s="44" t="s">
        <v>851</v>
      </c>
    </row>
    <row r="835" spans="5:6" x14ac:dyDescent="0.3">
      <c r="E835" s="44" t="s">
        <v>225</v>
      </c>
      <c r="F835" s="44" t="s">
        <v>700</v>
      </c>
    </row>
    <row r="836" spans="5:6" x14ac:dyDescent="0.3">
      <c r="E836" s="44" t="s">
        <v>230</v>
      </c>
      <c r="F836" s="44" t="s">
        <v>488</v>
      </c>
    </row>
    <row r="837" spans="5:6" x14ac:dyDescent="0.3">
      <c r="E837" s="44" t="s">
        <v>233</v>
      </c>
      <c r="F837" s="44" t="s">
        <v>489</v>
      </c>
    </row>
    <row r="838" spans="5:6" x14ac:dyDescent="0.3">
      <c r="E838" s="44" t="s">
        <v>240</v>
      </c>
      <c r="F838" s="44" t="s">
        <v>880</v>
      </c>
    </row>
    <row r="839" spans="5:6" x14ac:dyDescent="0.3">
      <c r="E839" s="44" t="s">
        <v>239</v>
      </c>
      <c r="F839" s="44" t="s">
        <v>856</v>
      </c>
    </row>
    <row r="840" spans="5:6" x14ac:dyDescent="0.3">
      <c r="E840" s="44" t="s">
        <v>241</v>
      </c>
      <c r="F840" s="44" t="s">
        <v>492</v>
      </c>
    </row>
    <row r="841" spans="5:6" x14ac:dyDescent="0.3">
      <c r="E841" s="44" t="s">
        <v>245</v>
      </c>
      <c r="F841" s="44" t="s">
        <v>493</v>
      </c>
    </row>
    <row r="842" spans="5:6" x14ac:dyDescent="0.3">
      <c r="E842" s="44" t="s">
        <v>232</v>
      </c>
      <c r="F842" s="44" t="s">
        <v>853</v>
      </c>
    </row>
    <row r="843" spans="5:6" x14ac:dyDescent="0.3">
      <c r="E843" s="44" t="s">
        <v>247</v>
      </c>
      <c r="F843" s="44" t="s">
        <v>857</v>
      </c>
    </row>
    <row r="844" spans="5:6" x14ac:dyDescent="0.3">
      <c r="E844" s="44" t="s">
        <v>248</v>
      </c>
      <c r="F844" s="44" t="s">
        <v>862</v>
      </c>
    </row>
    <row r="845" spans="5:6" x14ac:dyDescent="0.3">
      <c r="E845" s="44" t="s">
        <v>251</v>
      </c>
      <c r="F845" s="44" t="s">
        <v>858</v>
      </c>
    </row>
    <row r="846" spans="5:6" x14ac:dyDescent="0.3">
      <c r="E846" s="44" t="s">
        <v>249</v>
      </c>
      <c r="F846" s="44" t="s">
        <v>498</v>
      </c>
    </row>
    <row r="847" spans="5:6" x14ac:dyDescent="0.3">
      <c r="E847" s="44" t="s">
        <v>250</v>
      </c>
      <c r="F847" s="44" t="s">
        <v>499</v>
      </c>
    </row>
    <row r="848" spans="5:6" x14ac:dyDescent="0.3">
      <c r="E848" s="44" t="s">
        <v>252</v>
      </c>
      <c r="F848" s="44" t="s">
        <v>859</v>
      </c>
    </row>
    <row r="849" spans="5:6" x14ac:dyDescent="0.3">
      <c r="E849" s="44" t="s">
        <v>254</v>
      </c>
      <c r="F849" s="44" t="s">
        <v>501</v>
      </c>
    </row>
    <row r="850" spans="5:6" x14ac:dyDescent="0.3">
      <c r="E850" s="44" t="s">
        <v>253</v>
      </c>
      <c r="F850" s="44" t="s">
        <v>861</v>
      </c>
    </row>
    <row r="851" spans="5:6" x14ac:dyDescent="0.3">
      <c r="E851" s="44" t="s">
        <v>255</v>
      </c>
      <c r="F851" s="44" t="s">
        <v>710</v>
      </c>
    </row>
    <row r="852" spans="5:6" x14ac:dyDescent="0.3">
      <c r="E852" s="44" t="s">
        <v>260</v>
      </c>
      <c r="F852" s="44" t="s">
        <v>504</v>
      </c>
    </row>
    <row r="853" spans="5:6" x14ac:dyDescent="0.3">
      <c r="E853" s="44" t="s">
        <v>261</v>
      </c>
      <c r="F853" s="44" t="s">
        <v>867</v>
      </c>
    </row>
    <row r="854" spans="5:6" x14ac:dyDescent="0.3">
      <c r="E854" s="44" t="s">
        <v>258</v>
      </c>
      <c r="F854" s="44" t="s">
        <v>506</v>
      </c>
    </row>
    <row r="855" spans="5:6" x14ac:dyDescent="0.3">
      <c r="E855" s="44" t="s">
        <v>262</v>
      </c>
      <c r="F855" s="44" t="s">
        <v>507</v>
      </c>
    </row>
    <row r="856" spans="5:6" x14ac:dyDescent="0.3">
      <c r="E856" s="44" t="s">
        <v>263</v>
      </c>
      <c r="F856" s="44" t="s">
        <v>871</v>
      </c>
    </row>
    <row r="857" spans="5:6" x14ac:dyDescent="0.3">
      <c r="E857" s="44" t="s">
        <v>265</v>
      </c>
      <c r="F857" s="44" t="s">
        <v>712</v>
      </c>
    </row>
    <row r="858" spans="5:6" x14ac:dyDescent="0.3">
      <c r="E858" s="44" t="s">
        <v>264</v>
      </c>
      <c r="F858" s="44" t="s">
        <v>713</v>
      </c>
    </row>
    <row r="859" spans="5:6" x14ac:dyDescent="0.3">
      <c r="E859" s="44" t="s">
        <v>266</v>
      </c>
      <c r="F859" s="44" t="s">
        <v>511</v>
      </c>
    </row>
    <row r="860" spans="5:6" x14ac:dyDescent="0.3">
      <c r="E860" s="44" t="s">
        <v>269</v>
      </c>
      <c r="F860" s="44" t="s">
        <v>866</v>
      </c>
    </row>
    <row r="861" spans="5:6" x14ac:dyDescent="0.3">
      <c r="E861" s="44" t="s">
        <v>268</v>
      </c>
      <c r="F861" s="44" t="s">
        <v>513</v>
      </c>
    </row>
    <row r="862" spans="5:6" x14ac:dyDescent="0.3">
      <c r="E862" s="44" t="s">
        <v>257</v>
      </c>
      <c r="F862" s="44" t="s">
        <v>514</v>
      </c>
    </row>
    <row r="863" spans="5:6" x14ac:dyDescent="0.3">
      <c r="E863" s="44" t="s">
        <v>256</v>
      </c>
      <c r="F863" s="44" t="s">
        <v>870</v>
      </c>
    </row>
    <row r="864" spans="5:6" x14ac:dyDescent="0.3">
      <c r="E864" s="44" t="s">
        <v>259</v>
      </c>
      <c r="F864" s="44" t="s">
        <v>516</v>
      </c>
    </row>
    <row r="865" spans="5:6" x14ac:dyDescent="0.3">
      <c r="E865" s="44" t="s">
        <v>270</v>
      </c>
      <c r="F865" s="44" t="s">
        <v>865</v>
      </c>
    </row>
    <row r="866" spans="5:6" x14ac:dyDescent="0.3">
      <c r="E866" s="44" t="s">
        <v>271</v>
      </c>
      <c r="F866" s="44" t="s">
        <v>834</v>
      </c>
    </row>
    <row r="867" spans="5:6" x14ac:dyDescent="0.3">
      <c r="E867" s="44" t="s">
        <v>273</v>
      </c>
      <c r="F867" s="44" t="s">
        <v>864</v>
      </c>
    </row>
    <row r="868" spans="5:6" x14ac:dyDescent="0.3">
      <c r="E868" s="44" t="s">
        <v>274</v>
      </c>
      <c r="F868" s="44" t="s">
        <v>721</v>
      </c>
    </row>
    <row r="869" spans="5:6" x14ac:dyDescent="0.3">
      <c r="E869" s="44" t="s">
        <v>275</v>
      </c>
      <c r="F869" s="44" t="s">
        <v>521</v>
      </c>
    </row>
    <row r="870" spans="5:6" x14ac:dyDescent="0.3">
      <c r="E870" s="44" t="s">
        <v>364</v>
      </c>
      <c r="F870" s="44" t="s">
        <v>522</v>
      </c>
    </row>
    <row r="871" spans="5:6" x14ac:dyDescent="0.3">
      <c r="E871" s="44" t="s">
        <v>276</v>
      </c>
      <c r="F871" s="44" t="s">
        <v>523</v>
      </c>
    </row>
    <row r="872" spans="5:6" x14ac:dyDescent="0.3">
      <c r="E872" s="44" t="s">
        <v>267</v>
      </c>
      <c r="F872" s="44" t="s">
        <v>863</v>
      </c>
    </row>
    <row r="873" spans="5:6" x14ac:dyDescent="0.3">
      <c r="E873" s="44" t="s">
        <v>272</v>
      </c>
      <c r="F873" s="44" t="s">
        <v>525</v>
      </c>
    </row>
    <row r="874" spans="5:6" x14ac:dyDescent="0.3">
      <c r="E874" s="44" t="s">
        <v>277</v>
      </c>
      <c r="F874" s="44" t="s">
        <v>526</v>
      </c>
    </row>
    <row r="875" spans="5:6" x14ac:dyDescent="0.3">
      <c r="E875" s="44" t="s">
        <v>278</v>
      </c>
      <c r="F875" s="44" t="s">
        <v>527</v>
      </c>
    </row>
    <row r="876" spans="5:6" x14ac:dyDescent="0.3">
      <c r="E876" s="44" t="s">
        <v>279</v>
      </c>
      <c r="F876" s="44" t="s">
        <v>528</v>
      </c>
    </row>
    <row r="877" spans="5:6" x14ac:dyDescent="0.3">
      <c r="E877" s="44" t="s">
        <v>280</v>
      </c>
      <c r="F877" s="44" t="s">
        <v>529</v>
      </c>
    </row>
    <row r="878" spans="5:6" x14ac:dyDescent="0.3">
      <c r="E878" s="44" t="s">
        <v>283</v>
      </c>
      <c r="F878" s="44" t="s">
        <v>874</v>
      </c>
    </row>
    <row r="879" spans="5:6" x14ac:dyDescent="0.3">
      <c r="E879" s="44" t="s">
        <v>287</v>
      </c>
      <c r="F879" s="44" t="s">
        <v>872</v>
      </c>
    </row>
    <row r="880" spans="5:6" x14ac:dyDescent="0.3">
      <c r="E880" s="44" t="s">
        <v>286</v>
      </c>
      <c r="F880" s="44" t="s">
        <v>876</v>
      </c>
    </row>
    <row r="881" spans="5:6" x14ac:dyDescent="0.3">
      <c r="E881" s="44" t="s">
        <v>284</v>
      </c>
      <c r="F881" s="44" t="s">
        <v>533</v>
      </c>
    </row>
    <row r="882" spans="5:6" x14ac:dyDescent="0.3">
      <c r="E882" s="44" t="s">
        <v>281</v>
      </c>
      <c r="F882" s="44" t="s">
        <v>731</v>
      </c>
    </row>
    <row r="883" spans="5:6" x14ac:dyDescent="0.3">
      <c r="E883" s="44" t="s">
        <v>282</v>
      </c>
      <c r="F883" s="44" t="s">
        <v>535</v>
      </c>
    </row>
    <row r="884" spans="5:6" x14ac:dyDescent="0.3">
      <c r="E884" s="44" t="s">
        <v>285</v>
      </c>
      <c r="F884" s="44" t="s">
        <v>536</v>
      </c>
    </row>
    <row r="885" spans="5:6" x14ac:dyDescent="0.3">
      <c r="E885" s="44" t="s">
        <v>292</v>
      </c>
      <c r="F885" s="44" t="s">
        <v>873</v>
      </c>
    </row>
    <row r="886" spans="5:6" x14ac:dyDescent="0.3">
      <c r="E886" s="44" t="s">
        <v>317</v>
      </c>
      <c r="F886" s="44" t="s">
        <v>869</v>
      </c>
    </row>
    <row r="887" spans="5:6" x14ac:dyDescent="0.3">
      <c r="E887" s="44" t="s">
        <v>288</v>
      </c>
      <c r="F887" s="44" t="s">
        <v>875</v>
      </c>
    </row>
    <row r="888" spans="5:6" x14ac:dyDescent="0.3">
      <c r="E888" s="44" t="s">
        <v>290</v>
      </c>
      <c r="F888" s="44" t="s">
        <v>735</v>
      </c>
    </row>
    <row r="889" spans="5:6" x14ac:dyDescent="0.3">
      <c r="E889" s="44" t="s">
        <v>297</v>
      </c>
      <c r="F889" s="44" t="s">
        <v>736</v>
      </c>
    </row>
    <row r="890" spans="5:6" x14ac:dyDescent="0.3">
      <c r="E890" s="44" t="s">
        <v>298</v>
      </c>
      <c r="F890" s="44" t="s">
        <v>542</v>
      </c>
    </row>
    <row r="891" spans="5:6" x14ac:dyDescent="0.3">
      <c r="E891" s="44" t="s">
        <v>299</v>
      </c>
      <c r="F891" s="44" t="s">
        <v>738</v>
      </c>
    </row>
    <row r="892" spans="5:6" x14ac:dyDescent="0.3">
      <c r="E892" s="44" t="s">
        <v>300</v>
      </c>
      <c r="F892" s="44" t="s">
        <v>739</v>
      </c>
    </row>
    <row r="893" spans="5:6" x14ac:dyDescent="0.3">
      <c r="E893" s="44" t="s">
        <v>301</v>
      </c>
      <c r="F893" s="44" t="s">
        <v>878</v>
      </c>
    </row>
    <row r="894" spans="5:6" x14ac:dyDescent="0.3">
      <c r="E894" s="44" t="s">
        <v>302</v>
      </c>
      <c r="F894" s="44" t="s">
        <v>546</v>
      </c>
    </row>
    <row r="895" spans="5:6" x14ac:dyDescent="0.3">
      <c r="E895" s="44" t="s">
        <v>303</v>
      </c>
      <c r="F895" s="44" t="s">
        <v>877</v>
      </c>
    </row>
    <row r="896" spans="5:6" x14ac:dyDescent="0.3">
      <c r="E896" s="44" t="s">
        <v>356</v>
      </c>
      <c r="F896" s="44" t="s">
        <v>742</v>
      </c>
    </row>
    <row r="897" spans="5:6" x14ac:dyDescent="0.3">
      <c r="E897" s="44" t="s">
        <v>295</v>
      </c>
      <c r="F897" s="44" t="s">
        <v>549</v>
      </c>
    </row>
    <row r="898" spans="5:6" x14ac:dyDescent="0.3">
      <c r="E898" s="44" t="s">
        <v>304</v>
      </c>
      <c r="F898" s="44" t="s">
        <v>879</v>
      </c>
    </row>
    <row r="899" spans="5:6" x14ac:dyDescent="0.3">
      <c r="E899" s="44" t="s">
        <v>305</v>
      </c>
      <c r="F899" s="44" t="s">
        <v>551</v>
      </c>
    </row>
    <row r="900" spans="5:6" x14ac:dyDescent="0.3">
      <c r="E900" s="44" t="s">
        <v>306</v>
      </c>
      <c r="F900" s="44" t="s">
        <v>552</v>
      </c>
    </row>
    <row r="901" spans="5:6" x14ac:dyDescent="0.3">
      <c r="E901" s="44" t="s">
        <v>229</v>
      </c>
      <c r="F901" s="44" t="s">
        <v>553</v>
      </c>
    </row>
    <row r="902" spans="5:6" x14ac:dyDescent="0.3">
      <c r="E902" s="44" t="s">
        <v>307</v>
      </c>
      <c r="F902" s="44" t="s">
        <v>746</v>
      </c>
    </row>
    <row r="903" spans="5:6" x14ac:dyDescent="0.3">
      <c r="E903" s="44" t="s">
        <v>310</v>
      </c>
      <c r="F903" s="44" t="s">
        <v>882</v>
      </c>
    </row>
    <row r="904" spans="5:6" x14ac:dyDescent="0.3">
      <c r="E904" s="44" t="s">
        <v>308</v>
      </c>
      <c r="F904" s="44" t="s">
        <v>883</v>
      </c>
    </row>
    <row r="905" spans="5:6" x14ac:dyDescent="0.3">
      <c r="E905" s="44" t="s">
        <v>309</v>
      </c>
      <c r="F905" s="44" t="s">
        <v>557</v>
      </c>
    </row>
    <row r="906" spans="5:6" x14ac:dyDescent="0.3">
      <c r="E906" s="44" t="s">
        <v>296</v>
      </c>
      <c r="F906" s="44" t="s">
        <v>887</v>
      </c>
    </row>
    <row r="907" spans="5:6" x14ac:dyDescent="0.3">
      <c r="E907" s="44" t="s">
        <v>322</v>
      </c>
      <c r="F907" s="44" t="s">
        <v>855</v>
      </c>
    </row>
    <row r="908" spans="5:6" x14ac:dyDescent="0.3">
      <c r="E908" s="44" t="s">
        <v>323</v>
      </c>
      <c r="F908" s="44" t="s">
        <v>860</v>
      </c>
    </row>
    <row r="909" spans="5:6" x14ac:dyDescent="0.3">
      <c r="E909" s="44" t="s">
        <v>320</v>
      </c>
      <c r="F909" s="44" t="s">
        <v>891</v>
      </c>
    </row>
    <row r="910" spans="5:6" x14ac:dyDescent="0.3">
      <c r="E910" s="44" t="s">
        <v>321</v>
      </c>
      <c r="F910" s="44" t="s">
        <v>913</v>
      </c>
    </row>
    <row r="911" spans="5:6" x14ac:dyDescent="0.3">
      <c r="E911" s="44" t="s">
        <v>312</v>
      </c>
      <c r="F911" s="44" t="s">
        <v>563</v>
      </c>
    </row>
    <row r="912" spans="5:6" x14ac:dyDescent="0.3">
      <c r="E912" s="44" t="s">
        <v>313</v>
      </c>
      <c r="F912" s="44" t="s">
        <v>564</v>
      </c>
    </row>
    <row r="913" spans="5:6" x14ac:dyDescent="0.3">
      <c r="E913" s="44" t="s">
        <v>314</v>
      </c>
      <c r="F913" s="44" t="s">
        <v>893</v>
      </c>
    </row>
    <row r="914" spans="5:6" x14ac:dyDescent="0.3">
      <c r="E914" s="44" t="s">
        <v>315</v>
      </c>
      <c r="F914" s="44" t="s">
        <v>884</v>
      </c>
    </row>
    <row r="915" spans="5:6" x14ac:dyDescent="0.3">
      <c r="E915" s="44" t="s">
        <v>319</v>
      </c>
      <c r="F915" s="44" t="s">
        <v>567</v>
      </c>
    </row>
    <row r="916" spans="5:6" x14ac:dyDescent="0.3">
      <c r="E916" s="44" t="s">
        <v>324</v>
      </c>
      <c r="F916" s="44" t="s">
        <v>568</v>
      </c>
    </row>
    <row r="917" spans="5:6" x14ac:dyDescent="0.3">
      <c r="E917" s="44" t="s">
        <v>318</v>
      </c>
      <c r="F917" s="44" t="s">
        <v>569</v>
      </c>
    </row>
    <row r="918" spans="5:6" x14ac:dyDescent="0.3">
      <c r="E918" s="44" t="s">
        <v>335</v>
      </c>
      <c r="F918" s="44" t="s">
        <v>758</v>
      </c>
    </row>
    <row r="919" spans="5:6" x14ac:dyDescent="0.3">
      <c r="E919" s="44" t="s">
        <v>325</v>
      </c>
      <c r="F919" s="44" t="s">
        <v>886</v>
      </c>
    </row>
    <row r="920" spans="5:6" x14ac:dyDescent="0.3">
      <c r="E920" s="44" t="s">
        <v>326</v>
      </c>
      <c r="F920" s="44" t="s">
        <v>897</v>
      </c>
    </row>
    <row r="921" spans="5:6" x14ac:dyDescent="0.3">
      <c r="E921" s="44" t="s">
        <v>328</v>
      </c>
      <c r="F921" s="44" t="s">
        <v>894</v>
      </c>
    </row>
    <row r="922" spans="5:6" x14ac:dyDescent="0.3">
      <c r="E922" s="44" t="s">
        <v>329</v>
      </c>
      <c r="F922" s="44" t="s">
        <v>895</v>
      </c>
    </row>
    <row r="923" spans="5:6" x14ac:dyDescent="0.3">
      <c r="E923" s="44" t="s">
        <v>331</v>
      </c>
      <c r="F923" s="44" t="s">
        <v>890</v>
      </c>
    </row>
    <row r="924" spans="5:6" x14ac:dyDescent="0.3">
      <c r="E924" s="44" t="s">
        <v>332</v>
      </c>
      <c r="F924" s="44" t="s">
        <v>576</v>
      </c>
    </row>
    <row r="925" spans="5:6" x14ac:dyDescent="0.3">
      <c r="E925" s="44" t="s">
        <v>376</v>
      </c>
      <c r="F925" s="44" t="s">
        <v>918</v>
      </c>
    </row>
    <row r="926" spans="5:6" x14ac:dyDescent="0.3">
      <c r="E926" s="44" t="s">
        <v>377</v>
      </c>
      <c r="F926" s="44" t="s">
        <v>892</v>
      </c>
    </row>
    <row r="927" spans="5:6" x14ac:dyDescent="0.3">
      <c r="E927" s="44" t="s">
        <v>222</v>
      </c>
      <c r="F927" s="44" t="s">
        <v>829</v>
      </c>
    </row>
    <row r="928" spans="5:6" x14ac:dyDescent="0.3">
      <c r="E928" s="44" t="s">
        <v>370</v>
      </c>
      <c r="F928" s="44" t="s">
        <v>580</v>
      </c>
    </row>
    <row r="929" spans="5:6" x14ac:dyDescent="0.3">
      <c r="E929" s="44" t="s">
        <v>333</v>
      </c>
      <c r="F929" s="44" t="s">
        <v>885</v>
      </c>
    </row>
    <row r="930" spans="5:6" x14ac:dyDescent="0.3">
      <c r="E930" s="44" t="s">
        <v>334</v>
      </c>
      <c r="F930" s="44" t="s">
        <v>582</v>
      </c>
    </row>
    <row r="931" spans="5:6" x14ac:dyDescent="0.3">
      <c r="E931" s="44" t="s">
        <v>369</v>
      </c>
      <c r="F931" s="44" t="s">
        <v>888</v>
      </c>
    </row>
    <row r="932" spans="5:6" x14ac:dyDescent="0.3">
      <c r="E932" s="44" t="s">
        <v>316</v>
      </c>
      <c r="F932" s="44" t="s">
        <v>769</v>
      </c>
    </row>
    <row r="933" spans="5:6" x14ac:dyDescent="0.3">
      <c r="E933" s="44" t="s">
        <v>368</v>
      </c>
      <c r="F933" s="44" t="s">
        <v>896</v>
      </c>
    </row>
    <row r="934" spans="5:6" x14ac:dyDescent="0.3">
      <c r="E934" s="44" t="s">
        <v>367</v>
      </c>
      <c r="F934" s="44" t="s">
        <v>812</v>
      </c>
    </row>
    <row r="935" spans="5:6" x14ac:dyDescent="0.3">
      <c r="E935" s="44" t="s">
        <v>327</v>
      </c>
      <c r="F935" s="44" t="s">
        <v>898</v>
      </c>
    </row>
    <row r="936" spans="5:6" x14ac:dyDescent="0.3">
      <c r="E936" s="44" t="s">
        <v>337</v>
      </c>
      <c r="F936" s="44" t="s">
        <v>906</v>
      </c>
    </row>
    <row r="937" spans="5:6" x14ac:dyDescent="0.3">
      <c r="E937" s="44" t="s">
        <v>336</v>
      </c>
      <c r="F937" s="44" t="s">
        <v>901</v>
      </c>
    </row>
    <row r="938" spans="5:6" x14ac:dyDescent="0.3">
      <c r="E938" s="44" t="s">
        <v>339</v>
      </c>
      <c r="F938" s="44" t="s">
        <v>907</v>
      </c>
    </row>
    <row r="939" spans="5:6" x14ac:dyDescent="0.3">
      <c r="E939" s="44" t="s">
        <v>338</v>
      </c>
      <c r="F939" s="44" t="s">
        <v>900</v>
      </c>
    </row>
    <row r="940" spans="5:6" x14ac:dyDescent="0.3">
      <c r="E940" s="44" t="s">
        <v>181</v>
      </c>
      <c r="F940" s="44" t="s">
        <v>592</v>
      </c>
    </row>
    <row r="941" spans="5:6" x14ac:dyDescent="0.3">
      <c r="E941" s="44" t="s">
        <v>341</v>
      </c>
      <c r="F941" s="44" t="s">
        <v>593</v>
      </c>
    </row>
    <row r="942" spans="5:6" x14ac:dyDescent="0.3">
      <c r="E942" s="44" t="s">
        <v>342</v>
      </c>
      <c r="F942" s="44" t="s">
        <v>594</v>
      </c>
    </row>
    <row r="943" spans="5:6" x14ac:dyDescent="0.3">
      <c r="E943" s="44" t="s">
        <v>343</v>
      </c>
      <c r="F943" s="44" t="s">
        <v>595</v>
      </c>
    </row>
    <row r="944" spans="5:6" x14ac:dyDescent="0.3">
      <c r="E944" s="44" t="s">
        <v>344</v>
      </c>
      <c r="F944" s="44" t="s">
        <v>903</v>
      </c>
    </row>
    <row r="945" spans="5:6" x14ac:dyDescent="0.3">
      <c r="E945" s="44" t="s">
        <v>346</v>
      </c>
      <c r="F945" s="44" t="s">
        <v>904</v>
      </c>
    </row>
    <row r="946" spans="5:6" x14ac:dyDescent="0.3">
      <c r="E946" s="44" t="s">
        <v>348</v>
      </c>
      <c r="F946" s="44" t="s">
        <v>905</v>
      </c>
    </row>
    <row r="947" spans="5:6" x14ac:dyDescent="0.3">
      <c r="E947" s="44" t="s">
        <v>347</v>
      </c>
      <c r="F947" s="44" t="s">
        <v>902</v>
      </c>
    </row>
    <row r="948" spans="5:6" x14ac:dyDescent="0.3">
      <c r="E948" s="44" t="s">
        <v>340</v>
      </c>
      <c r="F948" s="44" t="s">
        <v>899</v>
      </c>
    </row>
    <row r="949" spans="5:6" x14ac:dyDescent="0.3">
      <c r="E949" s="44" t="s">
        <v>345</v>
      </c>
      <c r="F949" s="44" t="s">
        <v>601</v>
      </c>
    </row>
    <row r="950" spans="5:6" x14ac:dyDescent="0.3">
      <c r="E950" s="44" t="s">
        <v>349</v>
      </c>
      <c r="F950" s="44" t="s">
        <v>602</v>
      </c>
    </row>
    <row r="951" spans="5:6" x14ac:dyDescent="0.3">
      <c r="E951" s="44" t="s">
        <v>351</v>
      </c>
      <c r="F951" s="44" t="s">
        <v>783</v>
      </c>
    </row>
    <row r="952" spans="5:6" x14ac:dyDescent="0.3">
      <c r="E952" s="44" t="s">
        <v>289</v>
      </c>
      <c r="F952" s="44" t="s">
        <v>795</v>
      </c>
    </row>
    <row r="953" spans="5:6" x14ac:dyDescent="0.3">
      <c r="E953" s="44" t="s">
        <v>177</v>
      </c>
      <c r="F953" s="44" t="s">
        <v>835</v>
      </c>
    </row>
    <row r="954" spans="5:6" x14ac:dyDescent="0.3">
      <c r="E954" s="44" t="s">
        <v>330</v>
      </c>
      <c r="F954" s="44" t="s">
        <v>909</v>
      </c>
    </row>
    <row r="955" spans="5:6" x14ac:dyDescent="0.3">
      <c r="E955" s="44" t="s">
        <v>180</v>
      </c>
      <c r="F955" s="44" t="s">
        <v>916</v>
      </c>
    </row>
    <row r="956" spans="5:6" x14ac:dyDescent="0.3">
      <c r="E956" s="44" t="s">
        <v>353</v>
      </c>
      <c r="F956" s="44" t="s">
        <v>608</v>
      </c>
    </row>
    <row r="957" spans="5:6" x14ac:dyDescent="0.3">
      <c r="E957" s="44" t="s">
        <v>350</v>
      </c>
      <c r="F957" s="44" t="s">
        <v>910</v>
      </c>
    </row>
    <row r="958" spans="5:6" x14ac:dyDescent="0.3">
      <c r="E958" s="44" t="s">
        <v>175</v>
      </c>
      <c r="F958" s="44" t="s">
        <v>610</v>
      </c>
    </row>
    <row r="959" spans="5:6" x14ac:dyDescent="0.3">
      <c r="E959" s="44" t="s">
        <v>179</v>
      </c>
      <c r="F959" s="44" t="s">
        <v>611</v>
      </c>
    </row>
    <row r="960" spans="5:6" x14ac:dyDescent="0.3">
      <c r="E960" s="44" t="s">
        <v>182</v>
      </c>
      <c r="F960" s="44" t="s">
        <v>612</v>
      </c>
    </row>
    <row r="961" spans="5:6" x14ac:dyDescent="0.3">
      <c r="E961" s="44" t="s">
        <v>352</v>
      </c>
      <c r="F961" s="44" t="s">
        <v>917</v>
      </c>
    </row>
    <row r="962" spans="5:6" x14ac:dyDescent="0.3">
      <c r="E962" s="44" t="s">
        <v>211</v>
      </c>
      <c r="F962" s="44" t="s">
        <v>828</v>
      </c>
    </row>
    <row r="963" spans="5:6" x14ac:dyDescent="0.3">
      <c r="E963" s="44" t="s">
        <v>213</v>
      </c>
      <c r="F963" s="44" t="s">
        <v>615</v>
      </c>
    </row>
    <row r="964" spans="5:6" x14ac:dyDescent="0.3">
      <c r="E964" s="44" t="s">
        <v>209</v>
      </c>
      <c r="F964" s="44" t="s">
        <v>616</v>
      </c>
    </row>
    <row r="965" spans="5:6" x14ac:dyDescent="0.3">
      <c r="E965" s="44" t="s">
        <v>210</v>
      </c>
      <c r="F965" s="44" t="s">
        <v>617</v>
      </c>
    </row>
    <row r="966" spans="5:6" x14ac:dyDescent="0.3">
      <c r="E966" s="44" t="s">
        <v>212</v>
      </c>
      <c r="F966" s="44" t="s">
        <v>618</v>
      </c>
    </row>
  </sheetData>
  <sortState xmlns:xlrd2="http://schemas.microsoft.com/office/spreadsheetml/2017/richdata2" ref="AE4:AE50">
    <sortCondition ref="AE4:AE5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zoomScaleNormal="100" workbookViewId="0">
      <selection activeCell="A13" sqref="A13"/>
    </sheetView>
  </sheetViews>
  <sheetFormatPr defaultColWidth="9.77734375" defaultRowHeight="13.8" x14ac:dyDescent="0.25"/>
  <cols>
    <col min="1" max="1" width="46.77734375" style="1" customWidth="1"/>
    <col min="2" max="4" width="20.77734375" style="1" customWidth="1"/>
    <col min="5" max="16384" width="9.77734375" style="1"/>
  </cols>
  <sheetData>
    <row r="1" spans="1:4" ht="41.25" customHeight="1" x14ac:dyDescent="0.25">
      <c r="A1" s="127"/>
      <c r="B1" s="127"/>
      <c r="C1" s="63"/>
      <c r="D1" s="20"/>
    </row>
    <row r="2" spans="1:4" s="22" customFormat="1" ht="20.100000000000001" customHeight="1" x14ac:dyDescent="0.3">
      <c r="A2" s="132"/>
      <c r="B2" s="132"/>
      <c r="D2" s="21"/>
    </row>
    <row r="3" spans="1:4" ht="20.100000000000001" customHeight="1" x14ac:dyDescent="0.25">
      <c r="A3" s="132"/>
      <c r="B3" s="132"/>
      <c r="D3" s="23"/>
    </row>
    <row r="4" spans="1:4" ht="20.100000000000001" customHeight="1" x14ac:dyDescent="0.25">
      <c r="A4" s="132"/>
      <c r="B4" s="132"/>
      <c r="D4" s="24"/>
    </row>
    <row r="5" spans="1:4" ht="20.100000000000001" customHeight="1" x14ac:dyDescent="0.25">
      <c r="A5" s="132"/>
      <c r="B5" s="132"/>
      <c r="D5" s="25"/>
    </row>
    <row r="6" spans="1:4" ht="20.100000000000001" customHeight="1" x14ac:dyDescent="0.25">
      <c r="A6" s="133" t="str">
        <f ca="1">Translations!$A$84</f>
        <v xml:space="preserve">Leer atentamente la hoja de instrucciones antes de rellenar este formulario </v>
      </c>
      <c r="B6" s="134"/>
      <c r="C6" s="134"/>
      <c r="D6" s="135"/>
    </row>
    <row r="7" spans="1:4" ht="15" customHeight="1" x14ac:dyDescent="0.25">
      <c r="A7" s="6"/>
      <c r="B7" s="6"/>
      <c r="C7" s="6"/>
    </row>
    <row r="8" spans="1:4" ht="15" customHeight="1" x14ac:dyDescent="0.25">
      <c r="A8" s="16" t="str">
        <f ca="1">Translations!$A$10</f>
        <v>País</v>
      </c>
      <c r="B8" s="128" t="s">
        <v>95</v>
      </c>
      <c r="C8" s="128"/>
      <c r="D8" s="66" t="str">
        <f>VLOOKUP(B8,Dropdowns!$E$3:$F$966,2,0)</f>
        <v>Select country</v>
      </c>
    </row>
    <row r="9" spans="1:4" ht="15" customHeight="1" x14ac:dyDescent="0.25">
      <c r="A9" s="16" t="str">
        <f ca="1">Translations!$A$11</f>
        <v>Ciclo fiscal</v>
      </c>
      <c r="B9" s="129" t="s">
        <v>96</v>
      </c>
      <c r="C9" s="129"/>
      <c r="D9" s="66" t="str">
        <f>VLOOKUP(B9,Dropdowns!$C$3:$D$22,2,0)</f>
        <v>Select fiscal cycle</v>
      </c>
    </row>
    <row r="10" spans="1:4" ht="15" customHeight="1" x14ac:dyDescent="0.25">
      <c r="A10" s="16" t="str">
        <f ca="1">Translations!$A$12</f>
        <v>Moneda</v>
      </c>
      <c r="B10" s="130" t="s">
        <v>97</v>
      </c>
      <c r="C10" s="131"/>
      <c r="D10" s="66" t="str">
        <f>VLOOKUP(B10,Dropdowns!$A$3:$B$10,2,0)</f>
        <v>Select currency</v>
      </c>
    </row>
    <row r="11" spans="1:4" ht="15" customHeight="1" x14ac:dyDescent="0.25">
      <c r="A11" s="6"/>
      <c r="B11" s="6"/>
      <c r="C11" s="6"/>
    </row>
    <row r="12" spans="1:4" ht="15" customHeight="1" x14ac:dyDescent="0.25">
      <c r="A12" s="16" t="str">
        <f ca="1">Translations!$A$85</f>
        <v>Componente</v>
      </c>
      <c r="B12" s="26" t="str">
        <f ca="1">Translations!$A$90</f>
        <v>VIH/Sida</v>
      </c>
      <c r="C12" s="26" t="str">
        <f ca="1">Translations!$A$91</f>
        <v>Tuberculosis</v>
      </c>
      <c r="D12" s="26" t="str">
        <f ca="1">Translations!$A$92</f>
        <v>Malaria</v>
      </c>
    </row>
    <row r="13" spans="1:4" ht="27.6" customHeight="1" x14ac:dyDescent="0.25">
      <c r="A13" s="16" t="str">
        <f ca="1">Translations!$A$86</f>
        <v>Año fiscal en que comienza el período de ejecución</v>
      </c>
      <c r="B13" s="77" t="s">
        <v>99</v>
      </c>
      <c r="C13" s="77" t="s">
        <v>99</v>
      </c>
      <c r="D13" s="77" t="s">
        <v>99</v>
      </c>
    </row>
    <row r="14" spans="1:4" ht="27.6" customHeight="1" x14ac:dyDescent="0.25">
      <c r="A14" s="16" t="str">
        <f ca="1">Translations!$A$87</f>
        <v>Año fiscal en que termina el período de ejecución</v>
      </c>
      <c r="B14" s="77" t="s">
        <v>99</v>
      </c>
      <c r="C14" s="77" t="s">
        <v>99</v>
      </c>
      <c r="D14" s="77" t="s">
        <v>99</v>
      </c>
    </row>
    <row r="15" spans="1:4" ht="27.6" customHeight="1" x14ac:dyDescent="0.25">
      <c r="A15" s="16" t="str">
        <f ca="1">Translations!$A$88</f>
        <v>La solicitud de financiamiento actual se refiere a un programa:</v>
      </c>
      <c r="B15" s="77" t="s">
        <v>101</v>
      </c>
      <c r="C15" s="77" t="s">
        <v>101</v>
      </c>
      <c r="D15" s="77" t="s">
        <v>101</v>
      </c>
    </row>
    <row r="16" spans="1:4" ht="27.6" customHeight="1" x14ac:dyDescent="0.25">
      <c r="A16" s="16" t="str">
        <f ca="1">Translations!$A$89</f>
        <v>Deficiencias financieras detalladas basadas en:</v>
      </c>
      <c r="B16" s="79" t="s">
        <v>102</v>
      </c>
      <c r="C16" s="79" t="s">
        <v>102</v>
      </c>
      <c r="D16" s="79" t="s">
        <v>102</v>
      </c>
    </row>
    <row r="17" spans="1:1" x14ac:dyDescent="0.25">
      <c r="A17" s="27"/>
    </row>
  </sheetData>
  <sheetProtection algorithmName="SHA-512" hashValue="rtL1wS5xZ6Qn267PQGXP2TuahI0jxCwR0qHjty0FPuElU6y/j/N1dgoIVAXOvR3ktLb6lqjr0fkMlVv1kYc4MA==" saltValue="qElOrC7mXi18GtfZNZM4DQ==" spinCount="100000" sheet="1" formatColumns="0" formatRows="0"/>
  <mergeCells count="9">
    <mergeCell ref="A1:B1"/>
    <mergeCell ref="B8:C8"/>
    <mergeCell ref="B9:C9"/>
    <mergeCell ref="B10:C10"/>
    <mergeCell ref="A2:B2"/>
    <mergeCell ref="A3:B3"/>
    <mergeCell ref="A4:B4"/>
    <mergeCell ref="A5:B5"/>
    <mergeCell ref="A6:D6"/>
  </mergeCells>
  <pageMargins left="0.7" right="0.7" top="0.75" bottom="0.75" header="0.3" footer="0.3"/>
  <pageSetup paperSize="9" orientation="portrait" r:id="rId1"/>
  <ignoredErrors>
    <ignoredError sqref="C10"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Dropdowns!$N$13:$N$15</xm:f>
          </x14:formula1>
          <xm:sqref>B10:C10</xm:sqref>
        </x14:dataValidation>
        <x14:dataValidation type="list" allowBlank="1" showInputMessage="1" showErrorMessage="1" xr:uid="{00000000-0002-0000-0300-000001000000}">
          <x14:formula1>
            <xm:f>Dropdowns!$H$3:$H$243</xm:f>
          </x14:formula1>
          <xm:sqref>B8:C8</xm:sqref>
        </x14:dataValidation>
        <x14:dataValidation type="list" allowBlank="1" showInputMessage="1" showErrorMessage="1" xr:uid="{00000000-0002-0000-0300-000002000000}">
          <x14:formula1>
            <xm:f>Dropdowns!$N$17:$N$24</xm:f>
          </x14:formula1>
          <xm:sqref>B13:D14</xm:sqref>
        </x14:dataValidation>
        <x14:dataValidation type="list" allowBlank="1" showInputMessage="1" showErrorMessage="1" xr:uid="{00000000-0002-0000-0300-000003000000}">
          <x14:formula1>
            <xm:f>Dropdowns!$U$13:$U$15</xm:f>
          </x14:formula1>
          <xm:sqref>B15:D15</xm:sqref>
        </x14:dataValidation>
        <x14:dataValidation type="list" allowBlank="1" showInputMessage="1" showErrorMessage="1" xr:uid="{00000000-0002-0000-0300-000004000000}">
          <x14:formula1>
            <xm:f>Dropdowns!$N$9:$N$11</xm:f>
          </x14:formula1>
          <xm:sqref>B16:D16</xm:sqref>
        </x14:dataValidation>
        <x14:dataValidation type="list" allowBlank="1" showInputMessage="1" showErrorMessage="1" xr:uid="{00000000-0002-0000-0300-000005000000}">
          <x14:formula1>
            <xm:f>Dropdowns!$N$3:$N$7</xm:f>
          </x14:formula1>
          <xm:sqref>B9:C9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5"/>
  <sheetViews>
    <sheetView view="pageBreakPreview" zoomScaleSheetLayoutView="100" workbookViewId="0">
      <selection activeCell="E1" sqref="E1:F1"/>
    </sheetView>
  </sheetViews>
  <sheetFormatPr defaultColWidth="10.21875" defaultRowHeight="13.8" x14ac:dyDescent="0.25"/>
  <cols>
    <col min="1" max="1" width="60.77734375" style="6" customWidth="1"/>
    <col min="2" max="9" width="12.77734375" style="6" customWidth="1"/>
    <col min="10" max="11" width="27.77734375" style="6" customWidth="1"/>
    <col min="12" max="12" width="15.77734375" style="6" customWidth="1"/>
    <col min="13" max="16384" width="10.21875" style="6"/>
  </cols>
  <sheetData>
    <row r="1" spans="1:14" ht="15" customHeight="1" x14ac:dyDescent="0.25">
      <c r="A1" s="138" t="str">
        <f ca="1">Translations!$A$93</f>
        <v xml:space="preserve">Tabla del resumen de las deficiencias financieras </v>
      </c>
      <c r="B1" s="139"/>
      <c r="C1" s="140"/>
      <c r="D1" s="15" t="str">
        <f ca="1">Translations!$A$10</f>
        <v>País</v>
      </c>
      <c r="E1" s="144" t="str">
        <f>VLOOKUP('Cover Sheet'!$D$8,Dropdowns!$I$3:$L$243,Translations!$C$1+1,0)</f>
        <v>Seleccionar el país</v>
      </c>
      <c r="F1" s="145"/>
      <c r="G1" s="146" t="str">
        <f ca="1">Translations!$A$85</f>
        <v>Componente</v>
      </c>
      <c r="H1" s="148" t="str">
        <f ca="1">Translations!$A$90</f>
        <v>VIH/Sida</v>
      </c>
      <c r="J1" s="136" t="str">
        <f ca="1">Translations!$A$86</f>
        <v>Año fiscal en que comienza el período de ejecución</v>
      </c>
      <c r="K1" s="137"/>
      <c r="L1" s="14" t="str">
        <f>IF(ISNUMBER('Cover Sheet'!B13),'Cover Sheet'!B13,VLOOKUP("Select year",Dropdowns!$O$17:$R$17,LangOffset+1,0))</f>
        <v>Seleccionar año</v>
      </c>
      <c r="M1" s="28"/>
      <c r="N1" s="28"/>
    </row>
    <row r="2" spans="1:14" ht="15" customHeight="1" x14ac:dyDescent="0.25">
      <c r="A2" s="141"/>
      <c r="B2" s="142"/>
      <c r="C2" s="143"/>
      <c r="D2" s="15" t="str">
        <f ca="1">Translations!$A$12</f>
        <v>Moneda</v>
      </c>
      <c r="E2" s="144" t="str">
        <f>VLOOKUP('Cover Sheet'!$D$10,Dropdowns!$O$13:$R$15,Translations!$C$1+1,0)</f>
        <v>Seleccionar moneda</v>
      </c>
      <c r="F2" s="145"/>
      <c r="G2" s="147"/>
      <c r="H2" s="149"/>
      <c r="J2" s="136" t="str">
        <f ca="1">Translations!$A$87</f>
        <v>Año fiscal en que termina el período de ejecución</v>
      </c>
      <c r="K2" s="137"/>
      <c r="L2" s="14" t="str">
        <f>IF(ISNUMBER('Cover Sheet'!B14),'Cover Sheet'!B14,VLOOKUP("Select year",Dropdowns!$O$17:$R$17,LangOffset+1,0))</f>
        <v>Seleccionar año</v>
      </c>
      <c r="M2" s="28"/>
      <c r="N2" s="28"/>
    </row>
    <row r="3" spans="1:14" ht="15" customHeight="1" x14ac:dyDescent="0.25">
      <c r="A3" s="64"/>
      <c r="B3" s="153" t="str">
        <f ca="1">Translations!$A$111</f>
        <v>Actuales y previos</v>
      </c>
      <c r="C3" s="154"/>
      <c r="D3" s="154"/>
      <c r="E3" s="153" t="str">
        <f ca="1">Translations!$A$112</f>
        <v>Estimados</v>
      </c>
      <c r="F3" s="154"/>
      <c r="G3" s="154"/>
      <c r="H3" s="154"/>
      <c r="I3" s="155"/>
      <c r="J3" s="156" t="str">
        <f ca="1">Translations!$A$113</f>
        <v>Fuente / comentarios de datos</v>
      </c>
      <c r="K3" s="157"/>
      <c r="L3" s="158"/>
      <c r="M3" s="30"/>
      <c r="N3" s="30"/>
    </row>
    <row r="4" spans="1:14" ht="15" customHeight="1" x14ac:dyDescent="0.25">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59"/>
      <c r="K4" s="160"/>
      <c r="L4" s="161"/>
      <c r="M4" s="30"/>
      <c r="N4" s="30"/>
    </row>
    <row r="5" spans="1:14" ht="30" customHeight="1" x14ac:dyDescent="0.25">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
      </c>
      <c r="C5" s="32" t="str">
        <f>IFERROR(IF('Cover Sheet'!$D$9="January - December","01/"&amp;C4&amp;" - "&amp;"12/"&amp;C4,IF('Cover Sheet'!$D$9="April - March","04/"&amp;C4&amp;" - "&amp;"03/"&amp;C4+1,IF('Cover Sheet'!$D$9="July - June","07/"&amp;C4-1&amp;" - "&amp;"06/"&amp;C4,IF('Cover Sheet'!$D$9="October - September","10/"&amp;C4-1&amp;" - "&amp;"09/"&amp;C4,"")))),"")</f>
        <v/>
      </c>
      <c r="D5" s="32" t="str">
        <f>IFERROR(IF('Cover Sheet'!$D$9="January - December","01/"&amp;D4&amp;" - "&amp;"12/"&amp;D4,IF('Cover Sheet'!$D$9="April - March","04/"&amp;D4&amp;" - "&amp;"03/"&amp;D4+1,IF('Cover Sheet'!$D$9="July - June","07/"&amp;D4-1&amp;" - "&amp;"06/"&amp;D4,IF('Cover Sheet'!$D$9="October - September","10/"&amp;D4-1&amp;" - "&amp;"09/"&amp;D4,"")))),"")</f>
        <v/>
      </c>
      <c r="E5" s="32" t="str">
        <f>IFERROR(IF('Cover Sheet'!$D$9="January - December","01/"&amp;E4&amp;" - "&amp;"12/"&amp;E4,IF('Cover Sheet'!$D$9="April - March","04/"&amp;E4&amp;" - "&amp;"03/"&amp;E4+1,IF('Cover Sheet'!$D$9="July - June","07/"&amp;E4-1&amp;" - "&amp;"06/"&amp;E4,IF('Cover Sheet'!$D$9="October - September","10/"&amp;E4-1&amp;" - "&amp;"09/"&amp;E4,"")))),"")</f>
        <v/>
      </c>
      <c r="F5" s="32" t="str">
        <f>IFERROR(IF('Cover Sheet'!$D$9="January - December","01/"&amp;F4&amp;" - "&amp;"12/"&amp;F4,IF('Cover Sheet'!$D$9="April - March","04/"&amp;F4&amp;" - "&amp;"03/"&amp;F4+1,IF('Cover Sheet'!$D$9="July - June","07/"&amp;F4-1&amp;" - "&amp;"06/"&amp;F4,IF('Cover Sheet'!$D$9="October - September","10/"&amp;F4-1&amp;" - "&amp;"09/"&amp;F4,"")))),"")</f>
        <v/>
      </c>
      <c r="G5" s="32" t="str">
        <f>IFERROR(IF('Cover Sheet'!$D$9="January - December","01/"&amp;G4&amp;" - "&amp;"12/"&amp;G4,IF('Cover Sheet'!$D$9="April - March","04/"&amp;G4&amp;" - "&amp;"03/"&amp;G4+1,IF('Cover Sheet'!$D$9="July - June","07/"&amp;G4-1&amp;" - "&amp;"06/"&amp;G4,IF('Cover Sheet'!$D$9="October - September","10/"&amp;G4-1&amp;" - "&amp;"09/"&amp;G4,"")))),"")</f>
        <v/>
      </c>
      <c r="H5" s="32" t="str">
        <f>IFERROR(IF('Cover Sheet'!$D$9="January - December","01/"&amp;H4&amp;" - "&amp;"12/"&amp;H4,IF('Cover Sheet'!$D$9="April - March","04/"&amp;H4&amp;" - "&amp;"03/"&amp;H4+1,IF('Cover Sheet'!$D$9="July - June","07/"&amp;H4-1&amp;" - "&amp;"06/"&amp;H4,IF('Cover Sheet'!$D$9="October - September","10/"&amp;H4-1&amp;" - "&amp;"09/"&amp;H4,"")))),"")</f>
        <v/>
      </c>
      <c r="I5" s="32" t="str">
        <f>IFERROR(IF('Cover Sheet'!$D$9="January - December","01/"&amp;I4&amp;" - "&amp;"12/"&amp;I4,IF('Cover Sheet'!$D$9="April - March","04/"&amp;I4&amp;" - "&amp;"03/"&amp;I4+1,IF('Cover Sheet'!$D$9="July - June","07/"&amp;I4-1&amp;" - "&amp;"06/"&amp;I4,IF('Cover Sheet'!$D$9="October - September","10/"&amp;I4-1&amp;" - "&amp;"09/"&amp;I4,"")))),"")</f>
        <v/>
      </c>
      <c r="J5" s="150"/>
      <c r="K5" s="151"/>
      <c r="L5" s="152"/>
      <c r="M5" s="30"/>
      <c r="N5" s="30"/>
    </row>
    <row r="6" spans="1:14" ht="15" customHeight="1" x14ac:dyDescent="0.25">
      <c r="A6" s="31" t="str">
        <f ca="1">Translations!$A$96</f>
        <v>Tipo de cambio (unidades de moneda local por US$ o EUR)</v>
      </c>
      <c r="B6" s="68"/>
      <c r="C6" s="68"/>
      <c r="D6" s="68"/>
      <c r="E6" s="68"/>
      <c r="F6" s="68"/>
      <c r="G6" s="68"/>
      <c r="H6" s="68"/>
      <c r="I6" s="68"/>
      <c r="J6" s="150"/>
      <c r="K6" s="151"/>
      <c r="L6" s="152"/>
      <c r="M6" s="30"/>
      <c r="N6" s="30"/>
    </row>
    <row r="7" spans="1:14" ht="3" customHeight="1" x14ac:dyDescent="0.25">
      <c r="A7" s="10"/>
      <c r="B7" s="9"/>
      <c r="C7" s="9"/>
      <c r="D7" s="9"/>
      <c r="E7" s="8"/>
      <c r="F7" s="8"/>
      <c r="G7" s="8"/>
      <c r="H7" s="8"/>
      <c r="I7" s="8"/>
      <c r="J7" s="33"/>
      <c r="K7" s="34"/>
      <c r="L7" s="34"/>
      <c r="M7" s="30"/>
      <c r="N7" s="30"/>
    </row>
    <row r="8" spans="1:14" ht="30" customHeight="1" x14ac:dyDescent="0.25">
      <c r="A8" s="162" t="str">
        <f ca="1">Translations!$A$97</f>
        <v>LÍNEA A: Necesidades de financiamiento totales para el Plan Estratégico Nacional (proporcionar montos anuales)</v>
      </c>
      <c r="B8" s="163"/>
      <c r="C8" s="163"/>
      <c r="D8" s="164"/>
      <c r="E8" s="69"/>
      <c r="F8" s="69"/>
      <c r="G8" s="69"/>
      <c r="H8" s="69"/>
      <c r="I8" s="69"/>
      <c r="J8" s="150"/>
      <c r="K8" s="151"/>
      <c r="L8" s="152"/>
      <c r="M8" s="30"/>
      <c r="N8" s="35"/>
    </row>
    <row r="9" spans="1:14" ht="15" customHeight="1" x14ac:dyDescent="0.25">
      <c r="A9" s="162" t="str">
        <f ca="1">Translations!$A$98</f>
        <v xml:space="preserve">LÍNEAS B, C y D: Recursos previos, actuales y previstos para hacer frente a las necesidades de financiamiento del Plan Estratégico Nacional </v>
      </c>
      <c r="B9" s="163"/>
      <c r="C9" s="163"/>
      <c r="D9" s="163"/>
      <c r="E9" s="163"/>
      <c r="F9" s="163"/>
      <c r="G9" s="163"/>
      <c r="H9" s="163"/>
      <c r="I9" s="163"/>
      <c r="J9" s="163"/>
      <c r="K9" s="163"/>
      <c r="L9" s="164"/>
      <c r="M9" s="30"/>
      <c r="N9" s="30"/>
    </row>
    <row r="10" spans="1:14" ht="15" customHeight="1" x14ac:dyDescent="0.25">
      <c r="A10" s="36" t="str">
        <f ca="1">Translations!$A$99</f>
        <v xml:space="preserve">Fuente nacional B1: Préstamos </v>
      </c>
      <c r="B10" s="69"/>
      <c r="C10" s="69"/>
      <c r="D10" s="69"/>
      <c r="E10" s="69"/>
      <c r="F10" s="69"/>
      <c r="G10" s="69"/>
      <c r="H10" s="69"/>
      <c r="I10" s="69"/>
      <c r="J10" s="150"/>
      <c r="K10" s="151"/>
      <c r="L10" s="152"/>
      <c r="M10" s="30"/>
      <c r="N10" s="30"/>
    </row>
    <row r="11" spans="1:14" ht="15" customHeight="1" x14ac:dyDescent="0.25">
      <c r="A11" s="36" t="str">
        <f ca="1">Translations!$A$100</f>
        <v xml:space="preserve">Fuente nacional B2: Alivio de la deuda </v>
      </c>
      <c r="B11" s="69"/>
      <c r="C11" s="69"/>
      <c r="D11" s="69"/>
      <c r="E11" s="69"/>
      <c r="F11" s="69"/>
      <c r="G11" s="69"/>
      <c r="H11" s="69"/>
      <c r="I11" s="69"/>
      <c r="J11" s="150"/>
      <c r="K11" s="151"/>
      <c r="L11" s="152"/>
      <c r="M11" s="30"/>
      <c r="N11" s="30"/>
    </row>
    <row r="12" spans="1:14" ht="15" customHeight="1" x14ac:dyDescent="0.25">
      <c r="A12" s="36" t="str">
        <f ca="1">Translations!$A$101</f>
        <v>Fuente nacional B3: Recursos de financiamiento gubernamentales</v>
      </c>
      <c r="B12" s="69"/>
      <c r="C12" s="69"/>
      <c r="D12" s="69"/>
      <c r="E12" s="69"/>
      <c r="F12" s="69"/>
      <c r="G12" s="69"/>
      <c r="H12" s="69"/>
      <c r="I12" s="69"/>
      <c r="J12" s="150"/>
      <c r="K12" s="151"/>
      <c r="L12" s="152"/>
      <c r="M12" s="30"/>
      <c r="N12" s="30"/>
    </row>
    <row r="13" spans="1:14" ht="15" customHeight="1" x14ac:dyDescent="0.25">
      <c r="A13" s="36" t="str">
        <f ca="1">Translations!$A$102</f>
        <v>Fuente nacional B4: Seguro de salud social</v>
      </c>
      <c r="B13" s="69"/>
      <c r="C13" s="69"/>
      <c r="D13" s="69"/>
      <c r="E13" s="69"/>
      <c r="F13" s="69"/>
      <c r="G13" s="69"/>
      <c r="H13" s="69"/>
      <c r="I13" s="69"/>
      <c r="J13" s="150"/>
      <c r="K13" s="151"/>
      <c r="L13" s="152"/>
      <c r="M13" s="30"/>
      <c r="N13" s="30"/>
    </row>
    <row r="14" spans="1:14" ht="15" customHeight="1" x14ac:dyDescent="0.25">
      <c r="A14" s="36" t="str">
        <f ca="1">Translations!$A$103</f>
        <v>Fuente nacional B5: Contribuciones del sector privado (nacional)</v>
      </c>
      <c r="B14" s="69"/>
      <c r="C14" s="69"/>
      <c r="D14" s="69"/>
      <c r="E14" s="69"/>
      <c r="F14" s="69"/>
      <c r="G14" s="69"/>
      <c r="H14" s="69"/>
      <c r="I14" s="69"/>
      <c r="J14" s="150"/>
      <c r="K14" s="151"/>
      <c r="L14" s="152"/>
      <c r="M14" s="30"/>
      <c r="N14" s="30"/>
    </row>
    <row r="15" spans="1:14" ht="30" customHeight="1" x14ac:dyDescent="0.25">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65"/>
      <c r="K15" s="166"/>
      <c r="L15" s="167"/>
      <c r="M15" s="30"/>
      <c r="N15" s="30"/>
    </row>
    <row r="16" spans="1:14" ht="15" customHeight="1" x14ac:dyDescent="0.25">
      <c r="A16" s="67" t="s">
        <v>116</v>
      </c>
      <c r="B16" s="70"/>
      <c r="C16" s="70"/>
      <c r="D16" s="70"/>
      <c r="E16" s="70"/>
      <c r="F16" s="70"/>
      <c r="G16" s="70"/>
      <c r="H16" s="70"/>
      <c r="I16" s="70"/>
      <c r="J16" s="150"/>
      <c r="K16" s="151"/>
      <c r="L16" s="152"/>
      <c r="M16" s="30"/>
      <c r="N16" s="30"/>
    </row>
    <row r="17" spans="1:14" ht="15" customHeight="1" x14ac:dyDescent="0.25">
      <c r="A17" s="67" t="s">
        <v>116</v>
      </c>
      <c r="B17" s="70"/>
      <c r="C17" s="70"/>
      <c r="D17" s="70"/>
      <c r="E17" s="70"/>
      <c r="F17" s="70"/>
      <c r="G17" s="70"/>
      <c r="H17" s="70"/>
      <c r="I17" s="70"/>
      <c r="J17" s="150"/>
      <c r="K17" s="151"/>
      <c r="L17" s="152"/>
      <c r="M17" s="30"/>
      <c r="N17" s="30"/>
    </row>
    <row r="18" spans="1:14" ht="15" customHeight="1" x14ac:dyDescent="0.25">
      <c r="A18" s="67" t="s">
        <v>116</v>
      </c>
      <c r="B18" s="70"/>
      <c r="C18" s="70"/>
      <c r="D18" s="70"/>
      <c r="E18" s="70"/>
      <c r="F18" s="70"/>
      <c r="G18" s="70"/>
      <c r="H18" s="70"/>
      <c r="I18" s="70"/>
      <c r="J18" s="150"/>
      <c r="K18" s="151"/>
      <c r="L18" s="152"/>
      <c r="M18" s="30"/>
      <c r="N18" s="30"/>
    </row>
    <row r="19" spans="1:14" ht="15" customHeight="1" x14ac:dyDescent="0.25">
      <c r="A19" s="67" t="s">
        <v>116</v>
      </c>
      <c r="B19" s="70"/>
      <c r="C19" s="70"/>
      <c r="D19" s="70"/>
      <c r="E19" s="70"/>
      <c r="F19" s="70"/>
      <c r="G19" s="70"/>
      <c r="H19" s="70"/>
      <c r="I19" s="70"/>
      <c r="J19" s="150"/>
      <c r="K19" s="151"/>
      <c r="L19" s="152"/>
      <c r="M19" s="30"/>
      <c r="N19" s="30"/>
    </row>
    <row r="20" spans="1:14" ht="15" customHeight="1" x14ac:dyDescent="0.25">
      <c r="A20" s="67" t="s">
        <v>116</v>
      </c>
      <c r="B20" s="70"/>
      <c r="C20" s="70"/>
      <c r="D20" s="70"/>
      <c r="E20" s="70"/>
      <c r="F20" s="70"/>
      <c r="G20" s="70"/>
      <c r="H20" s="70"/>
      <c r="I20" s="70"/>
      <c r="J20" s="150"/>
      <c r="K20" s="151"/>
      <c r="L20" s="152"/>
      <c r="M20" s="30"/>
      <c r="N20" s="30"/>
    </row>
    <row r="21" spans="1:14" ht="15" customHeight="1" x14ac:dyDescent="0.25">
      <c r="A21" s="67" t="s">
        <v>116</v>
      </c>
      <c r="B21" s="70"/>
      <c r="C21" s="70"/>
      <c r="D21" s="70"/>
      <c r="E21" s="70"/>
      <c r="F21" s="70"/>
      <c r="G21" s="70"/>
      <c r="H21" s="70"/>
      <c r="I21" s="70"/>
      <c r="J21" s="150"/>
      <c r="K21" s="151"/>
      <c r="L21" s="152"/>
      <c r="M21" s="30"/>
      <c r="N21" s="30"/>
    </row>
    <row r="22" spans="1:14" ht="15" customHeight="1" x14ac:dyDescent="0.25">
      <c r="A22" s="67" t="s">
        <v>116</v>
      </c>
      <c r="B22" s="70"/>
      <c r="C22" s="70"/>
      <c r="D22" s="70"/>
      <c r="E22" s="70"/>
      <c r="F22" s="70"/>
      <c r="G22" s="70"/>
      <c r="H22" s="70"/>
      <c r="I22" s="70"/>
      <c r="J22" s="150"/>
      <c r="K22" s="151"/>
      <c r="L22" s="152"/>
      <c r="M22" s="30"/>
      <c r="N22" s="30"/>
    </row>
    <row r="23" spans="1:14" ht="15" customHeight="1" x14ac:dyDescent="0.25">
      <c r="A23" s="67" t="s">
        <v>116</v>
      </c>
      <c r="B23" s="70"/>
      <c r="C23" s="70"/>
      <c r="D23" s="70"/>
      <c r="E23" s="70"/>
      <c r="F23" s="70"/>
      <c r="G23" s="70"/>
      <c r="H23" s="70"/>
      <c r="I23" s="70"/>
      <c r="J23" s="150"/>
      <c r="K23" s="151"/>
      <c r="L23" s="152"/>
      <c r="M23" s="30"/>
      <c r="N23" s="30"/>
    </row>
    <row r="24" spans="1:14" ht="15" customHeight="1" x14ac:dyDescent="0.25">
      <c r="A24" s="67" t="s">
        <v>116</v>
      </c>
      <c r="B24" s="70"/>
      <c r="C24" s="70"/>
      <c r="D24" s="70"/>
      <c r="E24" s="70"/>
      <c r="F24" s="70"/>
      <c r="G24" s="70"/>
      <c r="H24" s="70"/>
      <c r="I24" s="70"/>
      <c r="J24" s="150"/>
      <c r="K24" s="151"/>
      <c r="L24" s="152"/>
      <c r="M24" s="30"/>
      <c r="N24" s="30"/>
    </row>
    <row r="25" spans="1:14" ht="15" customHeight="1" x14ac:dyDescent="0.25">
      <c r="A25" s="67" t="s">
        <v>116</v>
      </c>
      <c r="B25" s="70"/>
      <c r="C25" s="70"/>
      <c r="D25" s="70"/>
      <c r="E25" s="70"/>
      <c r="F25" s="70"/>
      <c r="G25" s="70"/>
      <c r="H25" s="70"/>
      <c r="I25" s="70"/>
      <c r="J25" s="150"/>
      <c r="K25" s="151"/>
      <c r="L25" s="152"/>
      <c r="M25" s="30"/>
      <c r="N25" s="30"/>
    </row>
    <row r="26" spans="1:14" ht="15" customHeight="1" x14ac:dyDescent="0.25">
      <c r="A26" s="67" t="s">
        <v>116</v>
      </c>
      <c r="B26" s="70"/>
      <c r="C26" s="70"/>
      <c r="D26" s="70"/>
      <c r="E26" s="70"/>
      <c r="F26" s="70"/>
      <c r="G26" s="70"/>
      <c r="H26" s="70"/>
      <c r="I26" s="70"/>
      <c r="J26" s="150"/>
      <c r="K26" s="151"/>
      <c r="L26" s="152"/>
      <c r="M26" s="30"/>
      <c r="N26" s="30"/>
    </row>
    <row r="27" spans="1:14" ht="15" customHeight="1" x14ac:dyDescent="0.25">
      <c r="A27" s="67" t="s">
        <v>116</v>
      </c>
      <c r="B27" s="70"/>
      <c r="C27" s="70"/>
      <c r="D27" s="70"/>
      <c r="E27" s="70"/>
      <c r="F27" s="70"/>
      <c r="G27" s="70"/>
      <c r="H27" s="70"/>
      <c r="I27" s="70"/>
      <c r="J27" s="150"/>
      <c r="K27" s="151"/>
      <c r="L27" s="152"/>
      <c r="M27" s="30"/>
      <c r="N27" s="30"/>
    </row>
    <row r="28" spans="1:14" ht="15" customHeight="1" x14ac:dyDescent="0.25">
      <c r="A28" s="67" t="s">
        <v>116</v>
      </c>
      <c r="B28" s="70"/>
      <c r="C28" s="70"/>
      <c r="D28" s="70"/>
      <c r="E28" s="70"/>
      <c r="F28" s="70"/>
      <c r="G28" s="70"/>
      <c r="H28" s="70"/>
      <c r="I28" s="70"/>
      <c r="J28" s="150"/>
      <c r="K28" s="151"/>
      <c r="L28" s="152"/>
      <c r="M28" s="30"/>
      <c r="N28" s="30"/>
    </row>
    <row r="29" spans="1:14" ht="45" customHeight="1" x14ac:dyDescent="0.25">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65"/>
      <c r="K29" s="166"/>
      <c r="L29" s="167"/>
    </row>
    <row r="30" spans="1:14" ht="60" customHeight="1" x14ac:dyDescent="0.25">
      <c r="A30" s="37" t="str">
        <f ca="1">Translations!$A$106</f>
        <v>LÍNEA D: Recursos totales previos, actuales y previstos del Fondo Mundial de subvenciones existentes (excluidos los montos incluidos en la solicitud de financiamiento)</v>
      </c>
      <c r="B30" s="69"/>
      <c r="C30" s="69"/>
      <c r="D30" s="69"/>
      <c r="E30" s="69"/>
      <c r="F30" s="69"/>
      <c r="G30" s="69"/>
      <c r="H30" s="69"/>
      <c r="I30" s="69"/>
      <c r="J30" s="150"/>
      <c r="K30" s="151">
        <v>0</v>
      </c>
      <c r="L30" s="152"/>
    </row>
    <row r="31" spans="1:14" ht="3" customHeight="1" x14ac:dyDescent="0.25">
      <c r="A31" s="10"/>
      <c r="B31" s="9"/>
      <c r="C31" s="9"/>
      <c r="D31" s="9"/>
      <c r="E31" s="8"/>
      <c r="F31" s="8"/>
      <c r="G31" s="8"/>
      <c r="H31" s="8"/>
      <c r="I31" s="8"/>
      <c r="J31" s="39"/>
      <c r="K31" s="40"/>
      <c r="L31" s="40"/>
      <c r="M31" s="30"/>
      <c r="N31" s="30"/>
    </row>
    <row r="32" spans="1:14" ht="15" customHeight="1" x14ac:dyDescent="0.25">
      <c r="A32" s="162" t="str">
        <f ca="1">Translations!$A$107</f>
        <v xml:space="preserve">LÍNEA E: Recursos totales previstos (montos anuales) </v>
      </c>
      <c r="B32" s="163"/>
      <c r="C32" s="163"/>
      <c r="D32" s="164"/>
      <c r="E32" s="4">
        <f>SUM(E30+E29+E15)</f>
        <v>0</v>
      </c>
      <c r="F32" s="4">
        <f>SUM(F30+F29+F15)</f>
        <v>0</v>
      </c>
      <c r="G32" s="4">
        <f>SUM(G30+G29+G15)</f>
        <v>0</v>
      </c>
      <c r="H32" s="4">
        <f>SUM(H30+H29+H15)</f>
        <v>0</v>
      </c>
      <c r="I32" s="4">
        <f>SUM(I30+I29+I15)</f>
        <v>0</v>
      </c>
      <c r="J32" s="165"/>
      <c r="K32" s="166"/>
      <c r="L32" s="167"/>
    </row>
    <row r="33" spans="1:14" ht="15" customHeight="1" x14ac:dyDescent="0.25">
      <c r="A33" s="162" t="str">
        <f ca="1">Translations!$A$108</f>
        <v>LÍNEA F: Deficiencias financieras anuales prevista (Línea A-E)</v>
      </c>
      <c r="B33" s="163"/>
      <c r="C33" s="163"/>
      <c r="D33" s="164"/>
      <c r="E33" s="4">
        <f>+E8-E32</f>
        <v>0</v>
      </c>
      <c r="F33" s="4">
        <f>+F8-F32</f>
        <v>0</v>
      </c>
      <c r="G33" s="4">
        <f>+G8-G32</f>
        <v>0</v>
      </c>
      <c r="H33" s="4">
        <f>+H8-H32</f>
        <v>0</v>
      </c>
      <c r="I33" s="4">
        <f>+I8-I32</f>
        <v>0</v>
      </c>
      <c r="J33" s="165"/>
      <c r="K33" s="168"/>
      <c r="L33" s="169"/>
      <c r="M33" s="30"/>
      <c r="N33" s="30"/>
    </row>
    <row r="34" spans="1:14" ht="15" customHeight="1" x14ac:dyDescent="0.25">
      <c r="A34" s="162" t="str">
        <f ca="1">Translations!$A$109</f>
        <v xml:space="preserve">LÍNEA G: Solicitud de financiamiento dentro de la asignación del país </v>
      </c>
      <c r="B34" s="163"/>
      <c r="C34" s="163"/>
      <c r="D34" s="164"/>
      <c r="E34" s="70"/>
      <c r="F34" s="70"/>
      <c r="G34" s="70"/>
      <c r="H34" s="70"/>
      <c r="I34" s="70"/>
      <c r="J34" s="150"/>
      <c r="K34" s="151"/>
      <c r="L34" s="152"/>
      <c r="M34" s="30"/>
      <c r="N34" s="35"/>
    </row>
    <row r="35" spans="1:14" ht="15" customHeight="1" x14ac:dyDescent="0.25">
      <c r="A35" s="162" t="str">
        <f ca="1">Translations!$A$110</f>
        <v>LÍNEA H: Deficiencias financieras totales restantes (montos anuales) (Línea F-G)</v>
      </c>
      <c r="B35" s="163"/>
      <c r="C35" s="163"/>
      <c r="D35" s="164"/>
      <c r="E35" s="4">
        <f>E33-E34</f>
        <v>0</v>
      </c>
      <c r="F35" s="4">
        <f>F33-F34</f>
        <v>0</v>
      </c>
      <c r="G35" s="4">
        <f>G33-G34</f>
        <v>0</v>
      </c>
      <c r="H35" s="4">
        <f>H33-H34</f>
        <v>0</v>
      </c>
      <c r="I35" s="4">
        <f>I33-I34</f>
        <v>0</v>
      </c>
      <c r="J35" s="170"/>
      <c r="K35" s="171"/>
      <c r="L35" s="172"/>
      <c r="M35" s="41"/>
      <c r="N35" s="35"/>
    </row>
  </sheetData>
  <sheetProtection algorithmName="SHA-512" hashValue="MiZau4mAtAhVjQ2YlmOMzVO0YJjk1uAOhpMtZ6Diqk8Oo5sCIkoXdfWBZwTcxFpVEDzjkenN3OkL9nQasN/e7g==" saltValue="+7sFzLZVxoKpCOEDyjCm2w==" spinCount="100000"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J1:K1"/>
    <mergeCell ref="J2:K2"/>
    <mergeCell ref="A1:C2"/>
    <mergeCell ref="E1:F1"/>
    <mergeCell ref="G1:G2"/>
    <mergeCell ref="H1:H2"/>
    <mergeCell ref="E2:F2"/>
  </mergeCells>
  <dataValidations count="1">
    <dataValidation type="decimal" operator="greaterThanOrEqual" allowBlank="1" showInputMessage="1" showErrorMessage="1" sqref="E8:I8 B10:I14 B16:I28 B30:I30 E34:I34" xr:uid="{00000000-0002-0000-0400-000000000000}">
      <formula1>0</formula1>
    </dataValidation>
  </dataValidations>
  <pageMargins left="0.7" right="0.7" top="0.75" bottom="0.75" header="0.3" footer="0.3"/>
  <pageSetup paperSize="8"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400-000001000000}">
          <x14:formula1>
            <xm:f>Dropdowns!$AA$3:$AA$50</xm:f>
          </x14:formula1>
          <xm:sqref>A16:A28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5"/>
  <sheetViews>
    <sheetView view="pageBreakPreview" topLeftCell="A7" zoomScaleSheetLayoutView="100" workbookViewId="0">
      <selection activeCell="A16" sqref="A16"/>
    </sheetView>
  </sheetViews>
  <sheetFormatPr defaultColWidth="10.21875" defaultRowHeight="13.8" x14ac:dyDescent="0.25"/>
  <cols>
    <col min="1" max="1" width="60.77734375" style="6" customWidth="1"/>
    <col min="2" max="9" width="12.77734375" style="6" customWidth="1"/>
    <col min="10" max="11" width="27.77734375" style="6" customWidth="1"/>
    <col min="12" max="12" width="15.77734375" style="6" customWidth="1"/>
    <col min="13" max="16384" width="10.21875" style="6"/>
  </cols>
  <sheetData>
    <row r="1" spans="1:14" ht="15" customHeight="1" x14ac:dyDescent="0.25">
      <c r="A1" s="138" t="str">
        <f ca="1">Translations!$A$93</f>
        <v xml:space="preserve">Tabla del resumen de las deficiencias financieras </v>
      </c>
      <c r="B1" s="139"/>
      <c r="C1" s="140"/>
      <c r="D1" s="15" t="str">
        <f ca="1">Translations!$A$10</f>
        <v>País</v>
      </c>
      <c r="E1" s="144" t="str">
        <f>VLOOKUP('Cover Sheet'!$D$8,Dropdowns!$I$3:$L$243,Translations!$C$1+1,0)</f>
        <v>Seleccionar el país</v>
      </c>
      <c r="F1" s="145"/>
      <c r="G1" s="146" t="str">
        <f ca="1">Translations!$A$85</f>
        <v>Componente</v>
      </c>
      <c r="H1" s="148" t="str">
        <f ca="1">Translations!$A$91</f>
        <v>Tuberculosis</v>
      </c>
      <c r="J1" s="136" t="str">
        <f ca="1">Translations!$A$86</f>
        <v>Año fiscal en que comienza el período de ejecución</v>
      </c>
      <c r="K1" s="137"/>
      <c r="L1" s="14" t="str">
        <f>IF(ISNUMBER('Cover Sheet'!C13),'Cover Sheet'!C13,VLOOKUP("Select year",Dropdowns!$O$17:$R$17,LangOffset+1,0))</f>
        <v>Seleccionar año</v>
      </c>
      <c r="M1" s="28"/>
      <c r="N1" s="28"/>
    </row>
    <row r="2" spans="1:14" ht="15" customHeight="1" x14ac:dyDescent="0.25">
      <c r="A2" s="141"/>
      <c r="B2" s="142"/>
      <c r="C2" s="143"/>
      <c r="D2" s="15" t="str">
        <f ca="1">Translations!$A$12</f>
        <v>Moneda</v>
      </c>
      <c r="E2" s="144" t="str">
        <f>VLOOKUP('Cover Sheet'!$D$10,Dropdowns!$O$13:$R$15,Translations!$C$1+1,0)</f>
        <v>Seleccionar moneda</v>
      </c>
      <c r="F2" s="145"/>
      <c r="G2" s="147"/>
      <c r="H2" s="149"/>
      <c r="J2" s="136" t="str">
        <f ca="1">Translations!$A$87</f>
        <v>Año fiscal en que termina el período de ejecución</v>
      </c>
      <c r="K2" s="137"/>
      <c r="L2" s="14" t="str">
        <f>IF(ISNUMBER('Cover Sheet'!C14),'Cover Sheet'!C14,VLOOKUP("Select year",Dropdowns!$O$17:$R$17,LangOffset+1,0))</f>
        <v>Seleccionar año</v>
      </c>
      <c r="M2" s="28"/>
      <c r="N2" s="28"/>
    </row>
    <row r="3" spans="1:14" ht="15" customHeight="1" x14ac:dyDescent="0.25">
      <c r="A3" s="64"/>
      <c r="B3" s="153" t="str">
        <f ca="1">Translations!$A$111</f>
        <v>Actuales y previos</v>
      </c>
      <c r="C3" s="154"/>
      <c r="D3" s="154"/>
      <c r="E3" s="153" t="str">
        <f ca="1">Translations!$A$112</f>
        <v>Estimados</v>
      </c>
      <c r="F3" s="154"/>
      <c r="G3" s="154"/>
      <c r="H3" s="154"/>
      <c r="I3" s="155"/>
      <c r="J3" s="156" t="str">
        <f ca="1">Translations!$A$113</f>
        <v>Fuente / comentarios de datos</v>
      </c>
      <c r="K3" s="157"/>
      <c r="L3" s="158"/>
      <c r="M3" s="30"/>
      <c r="N3" s="30"/>
    </row>
    <row r="4" spans="1:14" ht="15" customHeight="1" x14ac:dyDescent="0.25">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59"/>
      <c r="K4" s="160"/>
      <c r="L4" s="161"/>
      <c r="M4" s="30"/>
      <c r="N4" s="30"/>
    </row>
    <row r="5" spans="1:14" ht="30" customHeight="1" x14ac:dyDescent="0.25">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
      </c>
      <c r="C5" s="32" t="str">
        <f>IFERROR(IF('Cover Sheet'!$D$9="January - December","01/"&amp;C4&amp;" - "&amp;"12/"&amp;C4,IF('Cover Sheet'!$D$9="April - March","04/"&amp;C4&amp;" - "&amp;"03/"&amp;C4+1,IF('Cover Sheet'!$D$9="July - June","07/"&amp;C4-1&amp;" - "&amp;"06/"&amp;C4,IF('Cover Sheet'!$D$9="October - September","10/"&amp;C4-1&amp;" - "&amp;"09/"&amp;C4,"")))),"")</f>
        <v/>
      </c>
      <c r="D5" s="32" t="str">
        <f>IFERROR(IF('Cover Sheet'!$D$9="January - December","01/"&amp;D4&amp;" - "&amp;"12/"&amp;D4,IF('Cover Sheet'!$D$9="April - March","04/"&amp;D4&amp;" - "&amp;"03/"&amp;D4+1,IF('Cover Sheet'!$D$9="July - June","07/"&amp;D4-1&amp;" - "&amp;"06/"&amp;D4,IF('Cover Sheet'!$D$9="October - September","10/"&amp;D4-1&amp;" - "&amp;"09/"&amp;D4,"")))),"")</f>
        <v/>
      </c>
      <c r="E5" s="32" t="str">
        <f>IFERROR(IF('Cover Sheet'!$D$9="January - December","01/"&amp;E4&amp;" - "&amp;"12/"&amp;E4,IF('Cover Sheet'!$D$9="April - March","04/"&amp;E4&amp;" - "&amp;"03/"&amp;E4+1,IF('Cover Sheet'!$D$9="July - June","07/"&amp;E4-1&amp;" - "&amp;"06/"&amp;E4,IF('Cover Sheet'!$D$9="October - September","10/"&amp;E4-1&amp;" - "&amp;"09/"&amp;E4,"")))),"")</f>
        <v/>
      </c>
      <c r="F5" s="32" t="str">
        <f>IFERROR(IF('Cover Sheet'!$D$9="January - December","01/"&amp;F4&amp;" - "&amp;"12/"&amp;F4,IF('Cover Sheet'!$D$9="April - March","04/"&amp;F4&amp;" - "&amp;"03/"&amp;F4+1,IF('Cover Sheet'!$D$9="July - June","07/"&amp;F4-1&amp;" - "&amp;"06/"&amp;F4,IF('Cover Sheet'!$D$9="October - September","10/"&amp;F4-1&amp;" - "&amp;"09/"&amp;F4,"")))),"")</f>
        <v/>
      </c>
      <c r="G5" s="32" t="str">
        <f>IFERROR(IF('Cover Sheet'!$D$9="January - December","01/"&amp;G4&amp;" - "&amp;"12/"&amp;G4,IF('Cover Sheet'!$D$9="April - March","04/"&amp;G4&amp;" - "&amp;"03/"&amp;G4+1,IF('Cover Sheet'!$D$9="July - June","07/"&amp;G4-1&amp;" - "&amp;"06/"&amp;G4,IF('Cover Sheet'!$D$9="October - September","10/"&amp;G4-1&amp;" - "&amp;"09/"&amp;G4,"")))),"")</f>
        <v/>
      </c>
      <c r="H5" s="32" t="str">
        <f>IFERROR(IF('Cover Sheet'!$D$9="January - December","01/"&amp;H4&amp;" - "&amp;"12/"&amp;H4,IF('Cover Sheet'!$D$9="April - March","04/"&amp;H4&amp;" - "&amp;"03/"&amp;H4+1,IF('Cover Sheet'!$D$9="July - June","07/"&amp;H4-1&amp;" - "&amp;"06/"&amp;H4,IF('Cover Sheet'!$D$9="October - September","10/"&amp;H4-1&amp;" - "&amp;"09/"&amp;H4,"")))),"")</f>
        <v/>
      </c>
      <c r="I5" s="32" t="str">
        <f>IFERROR(IF('Cover Sheet'!$D$9="January - December","01/"&amp;I4&amp;" - "&amp;"12/"&amp;I4,IF('Cover Sheet'!$D$9="April - March","04/"&amp;I4&amp;" - "&amp;"03/"&amp;I4+1,IF('Cover Sheet'!$D$9="July - June","07/"&amp;I4-1&amp;" - "&amp;"06/"&amp;I4,IF('Cover Sheet'!$D$9="October - September","10/"&amp;I4-1&amp;" - "&amp;"09/"&amp;I4,"")))),"")</f>
        <v/>
      </c>
      <c r="J5" s="150"/>
      <c r="K5" s="151"/>
      <c r="L5" s="152"/>
      <c r="M5" s="30"/>
      <c r="N5" s="30"/>
    </row>
    <row r="6" spans="1:14" ht="15" customHeight="1" x14ac:dyDescent="0.25">
      <c r="A6" s="31" t="str">
        <f ca="1">Translations!$A$96</f>
        <v>Tipo de cambio (unidades de moneda local por US$ o EUR)</v>
      </c>
      <c r="B6" s="68"/>
      <c r="C6" s="68"/>
      <c r="D6" s="68"/>
      <c r="E6" s="68"/>
      <c r="F6" s="68"/>
      <c r="G6" s="68"/>
      <c r="H6" s="68"/>
      <c r="I6" s="68"/>
      <c r="J6" s="150"/>
      <c r="K6" s="151"/>
      <c r="L6" s="152"/>
      <c r="M6" s="30"/>
      <c r="N6" s="30"/>
    </row>
    <row r="7" spans="1:14" ht="3" customHeight="1" x14ac:dyDescent="0.25">
      <c r="A7" s="10"/>
      <c r="B7" s="9"/>
      <c r="C7" s="9"/>
      <c r="D7" s="9"/>
      <c r="E7" s="8"/>
      <c r="F7" s="8"/>
      <c r="G7" s="8"/>
      <c r="H7" s="8"/>
      <c r="I7" s="8"/>
      <c r="J7" s="33"/>
      <c r="K7" s="34"/>
      <c r="L7" s="34"/>
      <c r="M7" s="30"/>
      <c r="N7" s="30"/>
    </row>
    <row r="8" spans="1:14" ht="30" customHeight="1" x14ac:dyDescent="0.25">
      <c r="A8" s="162" t="str">
        <f ca="1">Translations!$A$97</f>
        <v>LÍNEA A: Necesidades de financiamiento totales para el Plan Estratégico Nacional (proporcionar montos anuales)</v>
      </c>
      <c r="B8" s="163"/>
      <c r="C8" s="163"/>
      <c r="D8" s="164"/>
      <c r="E8" s="69"/>
      <c r="F8" s="69"/>
      <c r="G8" s="69"/>
      <c r="H8" s="69"/>
      <c r="I8" s="69"/>
      <c r="J8" s="150"/>
      <c r="K8" s="151"/>
      <c r="L8" s="152"/>
      <c r="M8" s="30"/>
      <c r="N8" s="35"/>
    </row>
    <row r="9" spans="1:14" ht="15" customHeight="1" x14ac:dyDescent="0.25">
      <c r="A9" s="162" t="str">
        <f ca="1">Translations!$A$98</f>
        <v xml:space="preserve">LÍNEAS B, C y D: Recursos previos, actuales y previstos para hacer frente a las necesidades de financiamiento del Plan Estratégico Nacional </v>
      </c>
      <c r="B9" s="163"/>
      <c r="C9" s="163"/>
      <c r="D9" s="163"/>
      <c r="E9" s="163"/>
      <c r="F9" s="163"/>
      <c r="G9" s="163"/>
      <c r="H9" s="163"/>
      <c r="I9" s="163"/>
      <c r="J9" s="163"/>
      <c r="K9" s="163"/>
      <c r="L9" s="164"/>
      <c r="M9" s="30"/>
      <c r="N9" s="30"/>
    </row>
    <row r="10" spans="1:14" ht="15" customHeight="1" x14ac:dyDescent="0.25">
      <c r="A10" s="36" t="str">
        <f ca="1">Translations!$A$99</f>
        <v xml:space="preserve">Fuente nacional B1: Préstamos </v>
      </c>
      <c r="B10" s="69"/>
      <c r="C10" s="69"/>
      <c r="D10" s="69"/>
      <c r="E10" s="69"/>
      <c r="F10" s="69"/>
      <c r="G10" s="69"/>
      <c r="H10" s="69"/>
      <c r="I10" s="69"/>
      <c r="J10" s="150"/>
      <c r="K10" s="151"/>
      <c r="L10" s="152"/>
      <c r="M10" s="30"/>
      <c r="N10" s="30"/>
    </row>
    <row r="11" spans="1:14" ht="15" customHeight="1" x14ac:dyDescent="0.25">
      <c r="A11" s="36" t="str">
        <f ca="1">Translations!$A$100</f>
        <v xml:space="preserve">Fuente nacional B2: Alivio de la deuda </v>
      </c>
      <c r="B11" s="69"/>
      <c r="C11" s="69"/>
      <c r="D11" s="69"/>
      <c r="E11" s="69"/>
      <c r="F11" s="69"/>
      <c r="G11" s="69"/>
      <c r="H11" s="69"/>
      <c r="I11" s="69"/>
      <c r="J11" s="150"/>
      <c r="K11" s="151"/>
      <c r="L11" s="152"/>
      <c r="M11" s="30"/>
      <c r="N11" s="30"/>
    </row>
    <row r="12" spans="1:14" ht="15" customHeight="1" x14ac:dyDescent="0.25">
      <c r="A12" s="36" t="str">
        <f ca="1">Translations!$A$101</f>
        <v>Fuente nacional B3: Recursos de financiamiento gubernamentales</v>
      </c>
      <c r="B12" s="69"/>
      <c r="C12" s="69"/>
      <c r="D12" s="69"/>
      <c r="E12" s="69"/>
      <c r="F12" s="69"/>
      <c r="G12" s="69"/>
      <c r="H12" s="69"/>
      <c r="I12" s="69"/>
      <c r="J12" s="150"/>
      <c r="K12" s="151"/>
      <c r="L12" s="152"/>
      <c r="M12" s="30"/>
      <c r="N12" s="30"/>
    </row>
    <row r="13" spans="1:14" ht="15" customHeight="1" x14ac:dyDescent="0.25">
      <c r="A13" s="36" t="str">
        <f ca="1">Translations!$A$102</f>
        <v>Fuente nacional B4: Seguro de salud social</v>
      </c>
      <c r="B13" s="69"/>
      <c r="C13" s="69"/>
      <c r="D13" s="69"/>
      <c r="E13" s="69"/>
      <c r="F13" s="69"/>
      <c r="G13" s="69"/>
      <c r="H13" s="69"/>
      <c r="I13" s="69"/>
      <c r="J13" s="150"/>
      <c r="K13" s="151"/>
      <c r="L13" s="152"/>
      <c r="M13" s="30"/>
      <c r="N13" s="30"/>
    </row>
    <row r="14" spans="1:14" ht="15" customHeight="1" x14ac:dyDescent="0.25">
      <c r="A14" s="36" t="str">
        <f ca="1">Translations!$A$103</f>
        <v>Fuente nacional B5: Contribuciones del sector privado (nacional)</v>
      </c>
      <c r="B14" s="69"/>
      <c r="C14" s="69"/>
      <c r="D14" s="69"/>
      <c r="E14" s="69"/>
      <c r="F14" s="69"/>
      <c r="G14" s="69"/>
      <c r="H14" s="69"/>
      <c r="I14" s="69"/>
      <c r="J14" s="150"/>
      <c r="K14" s="151"/>
      <c r="L14" s="152"/>
      <c r="M14" s="30"/>
      <c r="N14" s="30"/>
    </row>
    <row r="15" spans="1:14" ht="30" customHeight="1" x14ac:dyDescent="0.25">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65"/>
      <c r="K15" s="166"/>
      <c r="L15" s="167"/>
      <c r="M15" s="30"/>
      <c r="N15" s="30"/>
    </row>
    <row r="16" spans="1:14" ht="15" customHeight="1" x14ac:dyDescent="0.25">
      <c r="A16" s="76" t="s">
        <v>116</v>
      </c>
      <c r="B16" s="70"/>
      <c r="C16" s="70"/>
      <c r="D16" s="70"/>
      <c r="E16" s="70"/>
      <c r="F16" s="70"/>
      <c r="G16" s="70"/>
      <c r="H16" s="70"/>
      <c r="I16" s="70"/>
      <c r="J16" s="150"/>
      <c r="K16" s="151"/>
      <c r="L16" s="152"/>
      <c r="M16" s="30"/>
      <c r="N16" s="30"/>
    </row>
    <row r="17" spans="1:14" ht="15" customHeight="1" x14ac:dyDescent="0.25">
      <c r="A17" s="76" t="s">
        <v>116</v>
      </c>
      <c r="B17" s="70"/>
      <c r="C17" s="70"/>
      <c r="D17" s="70"/>
      <c r="E17" s="70"/>
      <c r="F17" s="70"/>
      <c r="G17" s="70"/>
      <c r="H17" s="70"/>
      <c r="I17" s="70"/>
      <c r="J17" s="150"/>
      <c r="K17" s="151"/>
      <c r="L17" s="152"/>
      <c r="M17" s="30"/>
      <c r="N17" s="30"/>
    </row>
    <row r="18" spans="1:14" ht="15" customHeight="1" x14ac:dyDescent="0.25">
      <c r="A18" s="76" t="s">
        <v>116</v>
      </c>
      <c r="B18" s="70"/>
      <c r="C18" s="70"/>
      <c r="D18" s="70"/>
      <c r="E18" s="70"/>
      <c r="F18" s="70"/>
      <c r="G18" s="70"/>
      <c r="H18" s="70"/>
      <c r="I18" s="70"/>
      <c r="J18" s="150"/>
      <c r="K18" s="151"/>
      <c r="L18" s="152"/>
      <c r="M18" s="30"/>
      <c r="N18" s="30"/>
    </row>
    <row r="19" spans="1:14" ht="15" customHeight="1" x14ac:dyDescent="0.25">
      <c r="A19" s="76" t="s">
        <v>116</v>
      </c>
      <c r="B19" s="70"/>
      <c r="C19" s="70"/>
      <c r="D19" s="70"/>
      <c r="E19" s="70"/>
      <c r="F19" s="70"/>
      <c r="G19" s="70"/>
      <c r="H19" s="70"/>
      <c r="I19" s="70"/>
      <c r="J19" s="150"/>
      <c r="K19" s="151"/>
      <c r="L19" s="152"/>
      <c r="M19" s="30"/>
      <c r="N19" s="30"/>
    </row>
    <row r="20" spans="1:14" ht="15" customHeight="1" x14ac:dyDescent="0.25">
      <c r="A20" s="76" t="s">
        <v>116</v>
      </c>
      <c r="B20" s="70"/>
      <c r="C20" s="70"/>
      <c r="D20" s="70"/>
      <c r="E20" s="70"/>
      <c r="F20" s="70"/>
      <c r="G20" s="70"/>
      <c r="H20" s="70"/>
      <c r="I20" s="70"/>
      <c r="J20" s="150"/>
      <c r="K20" s="151"/>
      <c r="L20" s="152"/>
      <c r="M20" s="30"/>
      <c r="N20" s="30"/>
    </row>
    <row r="21" spans="1:14" ht="15" customHeight="1" x14ac:dyDescent="0.25">
      <c r="A21" s="76" t="s">
        <v>116</v>
      </c>
      <c r="B21" s="70"/>
      <c r="C21" s="70"/>
      <c r="D21" s="70"/>
      <c r="E21" s="70"/>
      <c r="F21" s="70"/>
      <c r="G21" s="70"/>
      <c r="H21" s="70"/>
      <c r="I21" s="70"/>
      <c r="J21" s="150"/>
      <c r="K21" s="151"/>
      <c r="L21" s="152"/>
      <c r="M21" s="30"/>
      <c r="N21" s="30"/>
    </row>
    <row r="22" spans="1:14" ht="15" customHeight="1" x14ac:dyDescent="0.25">
      <c r="A22" s="76" t="s">
        <v>116</v>
      </c>
      <c r="B22" s="70"/>
      <c r="C22" s="70"/>
      <c r="D22" s="70"/>
      <c r="E22" s="70"/>
      <c r="F22" s="70"/>
      <c r="G22" s="70"/>
      <c r="H22" s="70"/>
      <c r="I22" s="70"/>
      <c r="J22" s="150"/>
      <c r="K22" s="151"/>
      <c r="L22" s="152"/>
      <c r="M22" s="30"/>
      <c r="N22" s="30"/>
    </row>
    <row r="23" spans="1:14" ht="15" customHeight="1" x14ac:dyDescent="0.25">
      <c r="A23" s="76" t="s">
        <v>116</v>
      </c>
      <c r="B23" s="70"/>
      <c r="C23" s="70"/>
      <c r="D23" s="70"/>
      <c r="E23" s="70"/>
      <c r="F23" s="70"/>
      <c r="G23" s="70"/>
      <c r="H23" s="70"/>
      <c r="I23" s="70"/>
      <c r="J23" s="150"/>
      <c r="K23" s="151"/>
      <c r="L23" s="152"/>
      <c r="M23" s="30"/>
      <c r="N23" s="30"/>
    </row>
    <row r="24" spans="1:14" ht="15" customHeight="1" x14ac:dyDescent="0.25">
      <c r="A24" s="76" t="s">
        <v>116</v>
      </c>
      <c r="B24" s="70"/>
      <c r="C24" s="70"/>
      <c r="D24" s="70"/>
      <c r="E24" s="70"/>
      <c r="F24" s="70"/>
      <c r="G24" s="70"/>
      <c r="H24" s="70"/>
      <c r="I24" s="70"/>
      <c r="J24" s="150"/>
      <c r="K24" s="151"/>
      <c r="L24" s="152"/>
      <c r="M24" s="30"/>
      <c r="N24" s="30"/>
    </row>
    <row r="25" spans="1:14" ht="15" customHeight="1" x14ac:dyDescent="0.25">
      <c r="A25" s="76" t="s">
        <v>116</v>
      </c>
      <c r="B25" s="70"/>
      <c r="C25" s="70"/>
      <c r="D25" s="70"/>
      <c r="E25" s="70"/>
      <c r="F25" s="70"/>
      <c r="G25" s="70"/>
      <c r="H25" s="70"/>
      <c r="I25" s="70"/>
      <c r="J25" s="150"/>
      <c r="K25" s="151"/>
      <c r="L25" s="152"/>
      <c r="M25" s="30"/>
      <c r="N25" s="30"/>
    </row>
    <row r="26" spans="1:14" ht="15" customHeight="1" x14ac:dyDescent="0.25">
      <c r="A26" s="76" t="s">
        <v>116</v>
      </c>
      <c r="B26" s="70"/>
      <c r="C26" s="70"/>
      <c r="D26" s="70"/>
      <c r="E26" s="70"/>
      <c r="F26" s="70"/>
      <c r="G26" s="70"/>
      <c r="H26" s="70"/>
      <c r="I26" s="70"/>
      <c r="J26" s="150"/>
      <c r="K26" s="151"/>
      <c r="L26" s="152"/>
      <c r="M26" s="30"/>
      <c r="N26" s="30"/>
    </row>
    <row r="27" spans="1:14" ht="15" customHeight="1" x14ac:dyDescent="0.25">
      <c r="A27" s="76" t="s">
        <v>116</v>
      </c>
      <c r="B27" s="70"/>
      <c r="C27" s="70"/>
      <c r="D27" s="70"/>
      <c r="E27" s="70"/>
      <c r="F27" s="70"/>
      <c r="G27" s="70"/>
      <c r="H27" s="70"/>
      <c r="I27" s="70"/>
      <c r="J27" s="150"/>
      <c r="K27" s="151"/>
      <c r="L27" s="152"/>
      <c r="M27" s="30"/>
      <c r="N27" s="30"/>
    </row>
    <row r="28" spans="1:14" ht="15" customHeight="1" x14ac:dyDescent="0.25">
      <c r="A28" s="76" t="s">
        <v>116</v>
      </c>
      <c r="B28" s="70"/>
      <c r="C28" s="70"/>
      <c r="D28" s="70"/>
      <c r="E28" s="70"/>
      <c r="F28" s="70"/>
      <c r="G28" s="70"/>
      <c r="H28" s="70"/>
      <c r="I28" s="70"/>
      <c r="J28" s="150"/>
      <c r="K28" s="151"/>
      <c r="L28" s="152"/>
      <c r="M28" s="30"/>
      <c r="N28" s="30"/>
    </row>
    <row r="29" spans="1:14" ht="45" customHeight="1" x14ac:dyDescent="0.25">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65"/>
      <c r="K29" s="166"/>
      <c r="L29" s="167"/>
    </row>
    <row r="30" spans="1:14" ht="60" customHeight="1" x14ac:dyDescent="0.25">
      <c r="A30" s="37" t="str">
        <f ca="1">Translations!$A$106</f>
        <v>LÍNEA D: Recursos totales previos, actuales y previstos del Fondo Mundial de subvenciones existentes (excluidos los montos incluidos en la solicitud de financiamiento)</v>
      </c>
      <c r="B30" s="69"/>
      <c r="C30" s="69"/>
      <c r="D30" s="69"/>
      <c r="E30" s="69"/>
      <c r="F30" s="69"/>
      <c r="G30" s="69"/>
      <c r="H30" s="69"/>
      <c r="I30" s="69"/>
      <c r="J30" s="150"/>
      <c r="K30" s="151">
        <v>0</v>
      </c>
      <c r="L30" s="152"/>
    </row>
    <row r="31" spans="1:14" ht="3" customHeight="1" x14ac:dyDescent="0.25">
      <c r="A31" s="10"/>
      <c r="B31" s="9"/>
      <c r="C31" s="9"/>
      <c r="D31" s="9"/>
      <c r="E31" s="8"/>
      <c r="F31" s="8"/>
      <c r="G31" s="8"/>
      <c r="H31" s="8"/>
      <c r="I31" s="8"/>
      <c r="J31" s="39"/>
      <c r="K31" s="40"/>
      <c r="L31" s="40"/>
      <c r="M31" s="30"/>
      <c r="N31" s="30"/>
    </row>
    <row r="32" spans="1:14" ht="15" customHeight="1" x14ac:dyDescent="0.25">
      <c r="A32" s="162" t="str">
        <f ca="1">Translations!$A$107</f>
        <v xml:space="preserve">LÍNEA E: Recursos totales previstos (montos anuales) </v>
      </c>
      <c r="B32" s="163"/>
      <c r="C32" s="163"/>
      <c r="D32" s="164"/>
      <c r="E32" s="4">
        <f>SUM(E30+E29+E15)</f>
        <v>0</v>
      </c>
      <c r="F32" s="4">
        <f>SUM(F30+F29+F15)</f>
        <v>0</v>
      </c>
      <c r="G32" s="4">
        <f>SUM(G30+G29+G15)</f>
        <v>0</v>
      </c>
      <c r="H32" s="4">
        <f>SUM(H30+H29+H15)</f>
        <v>0</v>
      </c>
      <c r="I32" s="4">
        <f>SUM(I30+I29+I15)</f>
        <v>0</v>
      </c>
      <c r="J32" s="165"/>
      <c r="K32" s="166"/>
      <c r="L32" s="167"/>
    </row>
    <row r="33" spans="1:14" ht="15" customHeight="1" x14ac:dyDescent="0.25">
      <c r="A33" s="162" t="str">
        <f ca="1">Translations!$A$108</f>
        <v>LÍNEA F: Deficiencias financieras anuales prevista (Línea A-E)</v>
      </c>
      <c r="B33" s="163"/>
      <c r="C33" s="163"/>
      <c r="D33" s="164"/>
      <c r="E33" s="4">
        <f>+E8-E32</f>
        <v>0</v>
      </c>
      <c r="F33" s="4">
        <f>+F8-F32</f>
        <v>0</v>
      </c>
      <c r="G33" s="4">
        <f>+G8-G32</f>
        <v>0</v>
      </c>
      <c r="H33" s="4">
        <f>+H8-H32</f>
        <v>0</v>
      </c>
      <c r="I33" s="4">
        <f>+I8-I32</f>
        <v>0</v>
      </c>
      <c r="J33" s="165"/>
      <c r="K33" s="168"/>
      <c r="L33" s="169"/>
      <c r="M33" s="30"/>
      <c r="N33" s="30"/>
    </row>
    <row r="34" spans="1:14" ht="15" customHeight="1" x14ac:dyDescent="0.25">
      <c r="A34" s="162" t="str">
        <f ca="1">Translations!$A$109</f>
        <v xml:space="preserve">LÍNEA G: Solicitud de financiamiento dentro de la asignación del país </v>
      </c>
      <c r="B34" s="163"/>
      <c r="C34" s="163"/>
      <c r="D34" s="164"/>
      <c r="E34" s="70"/>
      <c r="F34" s="70"/>
      <c r="G34" s="70"/>
      <c r="H34" s="70"/>
      <c r="I34" s="70"/>
      <c r="J34" s="150"/>
      <c r="K34" s="151"/>
      <c r="L34" s="152"/>
      <c r="M34" s="30"/>
      <c r="N34" s="35"/>
    </row>
    <row r="35" spans="1:14" ht="15" customHeight="1" x14ac:dyDescent="0.25">
      <c r="A35" s="162" t="str">
        <f ca="1">Translations!$A$110</f>
        <v>LÍNEA H: Deficiencias financieras totales restantes (montos anuales) (Línea F-G)</v>
      </c>
      <c r="B35" s="163"/>
      <c r="C35" s="163"/>
      <c r="D35" s="164"/>
      <c r="E35" s="4">
        <f>E33-E34</f>
        <v>0</v>
      </c>
      <c r="F35" s="4">
        <f>F33-F34</f>
        <v>0</v>
      </c>
      <c r="G35" s="4">
        <f>G33-G34</f>
        <v>0</v>
      </c>
      <c r="H35" s="4">
        <f>H33-H34</f>
        <v>0</v>
      </c>
      <c r="I35" s="4">
        <f>I33-I34</f>
        <v>0</v>
      </c>
      <c r="J35" s="170"/>
      <c r="K35" s="171"/>
      <c r="L35" s="172"/>
      <c r="M35" s="41"/>
      <c r="N35" s="35"/>
    </row>
  </sheetData>
  <sheetProtection algorithmName="SHA-512" hashValue="GZgHpx3VbSzmPeQrxPOKDUz4ueOc2H7DUovAwyFC6DL/DbsRzWSq2EN4+9i/xNkOiLWs3pMbY30nkzbX2Suqlg==" saltValue="YrGa3TBB+n0JZGRThc2Bpw==" spinCount="100000"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A1:C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E1:F1"/>
    <mergeCell ref="G1:G2"/>
    <mergeCell ref="H1:H2"/>
    <mergeCell ref="E2:F2"/>
    <mergeCell ref="J1:K1"/>
    <mergeCell ref="J2:K2"/>
  </mergeCells>
  <conditionalFormatting sqref="E10 E14:I14 F10:I13 E8:I8">
    <cfRule type="expression" dxfId="0" priority="6">
      <formula>$E$6&gt;$L$2</formula>
    </cfRule>
  </conditionalFormatting>
  <dataValidations count="2">
    <dataValidation type="decimal" operator="greaterThanOrEqual" allowBlank="1" showInputMessage="1" showErrorMessage="1" sqref="E8:I8 B10:I14 B16:I28 B30:I30 E34:I34" xr:uid="{00000000-0002-0000-0500-000000000000}">
      <formula1>0</formula1>
    </dataValidation>
    <dataValidation operator="greaterThanOrEqual" allowBlank="1" showInputMessage="1" showErrorMessage="1" sqref="B6:I6" xr:uid="{00000000-0002-0000-0500-000001000000}"/>
  </dataValidations>
  <pageMargins left="0.7" right="0.7" top="0.75" bottom="0.75" header="0.3" footer="0.3"/>
  <pageSetup paperSize="8"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500-000002000000}">
          <x14:formula1>
            <xm:f>Dropdowns!$AA$3:$AA$50</xm:f>
          </x14:formula1>
          <xm:sqref>A16:A28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5"/>
  <sheetViews>
    <sheetView view="pageBreakPreview" topLeftCell="A7" zoomScaleSheetLayoutView="100" workbookViewId="0">
      <selection activeCell="A16" sqref="A16"/>
    </sheetView>
  </sheetViews>
  <sheetFormatPr defaultColWidth="10.21875" defaultRowHeight="13.8" x14ac:dyDescent="0.25"/>
  <cols>
    <col min="1" max="1" width="60.77734375" style="6" customWidth="1"/>
    <col min="2" max="9" width="12.77734375" style="6" customWidth="1"/>
    <col min="10" max="11" width="27.77734375" style="6" customWidth="1"/>
    <col min="12" max="12" width="15.77734375" style="6" customWidth="1"/>
    <col min="13" max="16384" width="10.21875" style="6"/>
  </cols>
  <sheetData>
    <row r="1" spans="1:14" ht="15" customHeight="1" x14ac:dyDescent="0.25">
      <c r="A1" s="138" t="str">
        <f ca="1">Translations!$A$93</f>
        <v xml:space="preserve">Tabla del resumen de las deficiencias financieras </v>
      </c>
      <c r="B1" s="139"/>
      <c r="C1" s="140"/>
      <c r="D1" s="15" t="str">
        <f ca="1">Translations!$A$10</f>
        <v>País</v>
      </c>
      <c r="E1" s="144" t="str">
        <f>VLOOKUP('Cover Sheet'!$D$8,Dropdowns!$I$3:$L$243,Translations!$C$1+1,0)</f>
        <v>Seleccionar el país</v>
      </c>
      <c r="F1" s="145"/>
      <c r="G1" s="146" t="str">
        <f ca="1">Translations!$A$85</f>
        <v>Componente</v>
      </c>
      <c r="H1" s="148" t="str">
        <f ca="1">Translations!$A$92</f>
        <v>Malaria</v>
      </c>
      <c r="J1" s="136" t="str">
        <f ca="1">Translations!$A$86</f>
        <v>Año fiscal en que comienza el período de ejecución</v>
      </c>
      <c r="K1" s="137"/>
      <c r="L1" s="14" t="str">
        <f>IF(ISNUMBER('Cover Sheet'!D13),'Cover Sheet'!D13,VLOOKUP("Select year",Dropdowns!$O$17:$R$17,LangOffset+1,0))</f>
        <v>Seleccionar año</v>
      </c>
      <c r="M1" s="28"/>
      <c r="N1" s="28"/>
    </row>
    <row r="2" spans="1:14" ht="15" customHeight="1" x14ac:dyDescent="0.25">
      <c r="A2" s="141"/>
      <c r="B2" s="142"/>
      <c r="C2" s="143"/>
      <c r="D2" s="15" t="str">
        <f ca="1">Translations!$A$12</f>
        <v>Moneda</v>
      </c>
      <c r="E2" s="144" t="str">
        <f>VLOOKUP('Cover Sheet'!$D$10,Dropdowns!$O$13:$R$15,Translations!$C$1+1,0)</f>
        <v>Seleccionar moneda</v>
      </c>
      <c r="F2" s="145"/>
      <c r="G2" s="147"/>
      <c r="H2" s="149"/>
      <c r="J2" s="136" t="str">
        <f ca="1">Translations!$A$87</f>
        <v>Año fiscal en que termina el período de ejecución</v>
      </c>
      <c r="K2" s="137"/>
      <c r="L2" s="14" t="str">
        <f>IF(ISNUMBER('Cover Sheet'!D14),'Cover Sheet'!D14,VLOOKUP("Select year",Dropdowns!$O$17:$R$17,LangOffset+1,0))</f>
        <v>Seleccionar año</v>
      </c>
      <c r="M2" s="28"/>
      <c r="N2" s="28"/>
    </row>
    <row r="3" spans="1:14" ht="15" customHeight="1" x14ac:dyDescent="0.25">
      <c r="A3" s="64"/>
      <c r="B3" s="153" t="str">
        <f ca="1">Translations!$A$111</f>
        <v>Actuales y previos</v>
      </c>
      <c r="C3" s="154"/>
      <c r="D3" s="154"/>
      <c r="E3" s="153" t="str">
        <f ca="1">Translations!$A$112</f>
        <v>Estimados</v>
      </c>
      <c r="F3" s="154"/>
      <c r="G3" s="154"/>
      <c r="H3" s="154"/>
      <c r="I3" s="155"/>
      <c r="J3" s="156" t="str">
        <f ca="1">Translations!$A$113</f>
        <v>Fuente / comentarios de datos</v>
      </c>
      <c r="K3" s="157"/>
      <c r="L3" s="158"/>
      <c r="M3" s="30"/>
      <c r="N3" s="30"/>
    </row>
    <row r="4" spans="1:14" ht="15" customHeight="1" x14ac:dyDescent="0.25">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59"/>
      <c r="K4" s="160"/>
      <c r="L4" s="161"/>
      <c r="M4" s="30"/>
      <c r="N4" s="30"/>
    </row>
    <row r="5" spans="1:14" ht="30" customHeight="1" x14ac:dyDescent="0.25">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
      </c>
      <c r="C5" s="32" t="str">
        <f>IFERROR(IF('Cover Sheet'!$D$9="January - December","01/"&amp;C4&amp;" - "&amp;"12/"&amp;C4,IF('Cover Sheet'!$D$9="April - March","04/"&amp;C4&amp;" - "&amp;"03/"&amp;C4+1,IF('Cover Sheet'!$D$9="July - June","07/"&amp;C4-1&amp;" - "&amp;"06/"&amp;C4,IF('Cover Sheet'!$D$9="October - September","10/"&amp;C4-1&amp;" - "&amp;"09/"&amp;C4,"")))),"")</f>
        <v/>
      </c>
      <c r="D5" s="32" t="str">
        <f>IFERROR(IF('Cover Sheet'!$D$9="January - December","01/"&amp;D4&amp;" - "&amp;"12/"&amp;D4,IF('Cover Sheet'!$D$9="April - March","04/"&amp;D4&amp;" - "&amp;"03/"&amp;D4+1,IF('Cover Sheet'!$D$9="July - June","07/"&amp;D4-1&amp;" - "&amp;"06/"&amp;D4,IF('Cover Sheet'!$D$9="October - September","10/"&amp;D4-1&amp;" - "&amp;"09/"&amp;D4,"")))),"")</f>
        <v/>
      </c>
      <c r="E5" s="32" t="str">
        <f>IFERROR(IF('Cover Sheet'!$D$9="January - December","01/"&amp;E4&amp;" - "&amp;"12/"&amp;E4,IF('Cover Sheet'!$D$9="April - March","04/"&amp;E4&amp;" - "&amp;"03/"&amp;E4+1,IF('Cover Sheet'!$D$9="July - June","07/"&amp;E4-1&amp;" - "&amp;"06/"&amp;E4,IF('Cover Sheet'!$D$9="October - September","10/"&amp;E4-1&amp;" - "&amp;"09/"&amp;E4,"")))),"")</f>
        <v/>
      </c>
      <c r="F5" s="32" t="str">
        <f>IFERROR(IF('Cover Sheet'!$D$9="January - December","01/"&amp;F4&amp;" - "&amp;"12/"&amp;F4,IF('Cover Sheet'!$D$9="April - March","04/"&amp;F4&amp;" - "&amp;"03/"&amp;F4+1,IF('Cover Sheet'!$D$9="July - June","07/"&amp;F4-1&amp;" - "&amp;"06/"&amp;F4,IF('Cover Sheet'!$D$9="October - September","10/"&amp;F4-1&amp;" - "&amp;"09/"&amp;F4,"")))),"")</f>
        <v/>
      </c>
      <c r="G5" s="32" t="str">
        <f>IFERROR(IF('Cover Sheet'!$D$9="January - December","01/"&amp;G4&amp;" - "&amp;"12/"&amp;G4,IF('Cover Sheet'!$D$9="April - March","04/"&amp;G4&amp;" - "&amp;"03/"&amp;G4+1,IF('Cover Sheet'!$D$9="July - June","07/"&amp;G4-1&amp;" - "&amp;"06/"&amp;G4,IF('Cover Sheet'!$D$9="October - September","10/"&amp;G4-1&amp;" - "&amp;"09/"&amp;G4,"")))),"")</f>
        <v/>
      </c>
      <c r="H5" s="32" t="str">
        <f>IFERROR(IF('Cover Sheet'!$D$9="January - December","01/"&amp;H4&amp;" - "&amp;"12/"&amp;H4,IF('Cover Sheet'!$D$9="April - March","04/"&amp;H4&amp;" - "&amp;"03/"&amp;H4+1,IF('Cover Sheet'!$D$9="July - June","07/"&amp;H4-1&amp;" - "&amp;"06/"&amp;H4,IF('Cover Sheet'!$D$9="October - September","10/"&amp;H4-1&amp;" - "&amp;"09/"&amp;H4,"")))),"")</f>
        <v/>
      </c>
      <c r="I5" s="32" t="str">
        <f>IFERROR(IF('Cover Sheet'!$D$9="January - December","01/"&amp;I4&amp;" - "&amp;"12/"&amp;I4,IF('Cover Sheet'!$D$9="April - March","04/"&amp;I4&amp;" - "&amp;"03/"&amp;I4+1,IF('Cover Sheet'!$D$9="July - June","07/"&amp;I4-1&amp;" - "&amp;"06/"&amp;I4,IF('Cover Sheet'!$D$9="October - September","10/"&amp;I4-1&amp;" - "&amp;"09/"&amp;I4,"")))),"")</f>
        <v/>
      </c>
      <c r="J5" s="150"/>
      <c r="K5" s="151"/>
      <c r="L5" s="152"/>
      <c r="M5" s="30"/>
      <c r="N5" s="30"/>
    </row>
    <row r="6" spans="1:14" ht="15" customHeight="1" x14ac:dyDescent="0.25">
      <c r="A6" s="31" t="str">
        <f ca="1">Translations!$A$96</f>
        <v>Tipo de cambio (unidades de moneda local por US$ o EUR)</v>
      </c>
      <c r="B6" s="68"/>
      <c r="C6" s="68"/>
      <c r="D6" s="68"/>
      <c r="E6" s="68"/>
      <c r="F6" s="68"/>
      <c r="G6" s="68"/>
      <c r="H6" s="68"/>
      <c r="I6" s="68"/>
      <c r="J6" s="150"/>
      <c r="K6" s="151"/>
      <c r="L6" s="152"/>
      <c r="M6" s="30"/>
      <c r="N6" s="30"/>
    </row>
    <row r="7" spans="1:14" ht="3" customHeight="1" x14ac:dyDescent="0.25">
      <c r="A7" s="10"/>
      <c r="B7" s="9"/>
      <c r="C7" s="9"/>
      <c r="D7" s="9"/>
      <c r="E7" s="8"/>
      <c r="F7" s="8"/>
      <c r="G7" s="8"/>
      <c r="H7" s="8"/>
      <c r="I7" s="8"/>
      <c r="J7" s="33"/>
      <c r="K7" s="34"/>
      <c r="L7" s="34"/>
      <c r="M7" s="30"/>
      <c r="N7" s="30"/>
    </row>
    <row r="8" spans="1:14" ht="30" customHeight="1" x14ac:dyDescent="0.25">
      <c r="A8" s="162" t="str">
        <f ca="1">Translations!$A$97</f>
        <v>LÍNEA A: Necesidades de financiamiento totales para el Plan Estratégico Nacional (proporcionar montos anuales)</v>
      </c>
      <c r="B8" s="163"/>
      <c r="C8" s="163"/>
      <c r="D8" s="164"/>
      <c r="E8" s="69"/>
      <c r="F8" s="69"/>
      <c r="G8" s="69"/>
      <c r="H8" s="69"/>
      <c r="I8" s="69"/>
      <c r="J8" s="150"/>
      <c r="K8" s="151"/>
      <c r="L8" s="152"/>
      <c r="M8" s="30"/>
      <c r="N8" s="35"/>
    </row>
    <row r="9" spans="1:14" ht="15" customHeight="1" x14ac:dyDescent="0.25">
      <c r="A9" s="162" t="str">
        <f ca="1">Translations!$A$98</f>
        <v xml:space="preserve">LÍNEAS B, C y D: Recursos previos, actuales y previstos para hacer frente a las necesidades de financiamiento del Plan Estratégico Nacional </v>
      </c>
      <c r="B9" s="163"/>
      <c r="C9" s="163"/>
      <c r="D9" s="163"/>
      <c r="E9" s="163"/>
      <c r="F9" s="163"/>
      <c r="G9" s="163"/>
      <c r="H9" s="163"/>
      <c r="I9" s="163"/>
      <c r="J9" s="163"/>
      <c r="K9" s="163"/>
      <c r="L9" s="164"/>
      <c r="M9" s="30"/>
      <c r="N9" s="30"/>
    </row>
    <row r="10" spans="1:14" ht="15" customHeight="1" x14ac:dyDescent="0.25">
      <c r="A10" s="36" t="str">
        <f ca="1">Translations!$A$99</f>
        <v xml:space="preserve">Fuente nacional B1: Préstamos </v>
      </c>
      <c r="B10" s="69"/>
      <c r="C10" s="69"/>
      <c r="D10" s="69"/>
      <c r="E10" s="69"/>
      <c r="F10" s="69"/>
      <c r="G10" s="69"/>
      <c r="H10" s="69"/>
      <c r="I10" s="69"/>
      <c r="J10" s="150"/>
      <c r="K10" s="151"/>
      <c r="L10" s="152"/>
      <c r="M10" s="30"/>
      <c r="N10" s="30"/>
    </row>
    <row r="11" spans="1:14" ht="15" customHeight="1" x14ac:dyDescent="0.25">
      <c r="A11" s="36" t="str">
        <f ca="1">Translations!$A$100</f>
        <v xml:space="preserve">Fuente nacional B2: Alivio de la deuda </v>
      </c>
      <c r="B11" s="69"/>
      <c r="C11" s="69"/>
      <c r="D11" s="69"/>
      <c r="E11" s="69"/>
      <c r="F11" s="69"/>
      <c r="G11" s="69"/>
      <c r="H11" s="69"/>
      <c r="I11" s="69"/>
      <c r="J11" s="150"/>
      <c r="K11" s="151"/>
      <c r="L11" s="152"/>
      <c r="M11" s="30"/>
      <c r="N11" s="30"/>
    </row>
    <row r="12" spans="1:14" ht="15" customHeight="1" x14ac:dyDescent="0.25">
      <c r="A12" s="36" t="str">
        <f ca="1">Translations!$A$101</f>
        <v>Fuente nacional B3: Recursos de financiamiento gubernamentales</v>
      </c>
      <c r="B12" s="69"/>
      <c r="C12" s="69"/>
      <c r="D12" s="69"/>
      <c r="E12" s="69"/>
      <c r="F12" s="69"/>
      <c r="G12" s="69"/>
      <c r="H12" s="69"/>
      <c r="I12" s="69"/>
      <c r="J12" s="150"/>
      <c r="K12" s="151"/>
      <c r="L12" s="152"/>
      <c r="M12" s="30"/>
      <c r="N12" s="30"/>
    </row>
    <row r="13" spans="1:14" ht="15" customHeight="1" x14ac:dyDescent="0.25">
      <c r="A13" s="36" t="str">
        <f ca="1">Translations!$A$102</f>
        <v>Fuente nacional B4: Seguro de salud social</v>
      </c>
      <c r="B13" s="69"/>
      <c r="C13" s="69"/>
      <c r="D13" s="69"/>
      <c r="E13" s="69"/>
      <c r="F13" s="69"/>
      <c r="G13" s="69"/>
      <c r="H13" s="69"/>
      <c r="I13" s="69"/>
      <c r="J13" s="150"/>
      <c r="K13" s="151"/>
      <c r="L13" s="152"/>
      <c r="M13" s="30"/>
      <c r="N13" s="30"/>
    </row>
    <row r="14" spans="1:14" ht="15" customHeight="1" x14ac:dyDescent="0.25">
      <c r="A14" s="36" t="str">
        <f ca="1">Translations!$A$103</f>
        <v>Fuente nacional B5: Contribuciones del sector privado (nacional)</v>
      </c>
      <c r="B14" s="69"/>
      <c r="C14" s="69"/>
      <c r="D14" s="69"/>
      <c r="E14" s="69"/>
      <c r="F14" s="69"/>
      <c r="G14" s="69"/>
      <c r="H14" s="69"/>
      <c r="I14" s="69"/>
      <c r="J14" s="150"/>
      <c r="K14" s="151"/>
      <c r="L14" s="152"/>
      <c r="M14" s="30"/>
      <c r="N14" s="30"/>
    </row>
    <row r="15" spans="1:14" ht="30" customHeight="1" x14ac:dyDescent="0.25">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65"/>
      <c r="K15" s="166"/>
      <c r="L15" s="167"/>
      <c r="M15" s="30"/>
      <c r="N15" s="30"/>
    </row>
    <row r="16" spans="1:14" ht="15" customHeight="1" x14ac:dyDescent="0.25">
      <c r="A16" s="76" t="s">
        <v>116</v>
      </c>
      <c r="B16" s="70"/>
      <c r="C16" s="70"/>
      <c r="D16" s="70"/>
      <c r="E16" s="70"/>
      <c r="F16" s="70"/>
      <c r="G16" s="70"/>
      <c r="H16" s="70"/>
      <c r="I16" s="70"/>
      <c r="J16" s="150"/>
      <c r="K16" s="151"/>
      <c r="L16" s="152"/>
      <c r="M16" s="30"/>
      <c r="N16" s="30"/>
    </row>
    <row r="17" spans="1:14" ht="15" customHeight="1" x14ac:dyDescent="0.25">
      <c r="A17" s="76" t="str">
        <f>VLOOKUP("Select External Source",Dropdowns!$AB$3:$AE$3,LangOffset+1,0)</f>
        <v>Seleccionar fuente externa</v>
      </c>
      <c r="B17" s="70"/>
      <c r="C17" s="70"/>
      <c r="D17" s="70"/>
      <c r="E17" s="70"/>
      <c r="F17" s="70"/>
      <c r="G17" s="70"/>
      <c r="H17" s="70"/>
      <c r="I17" s="70"/>
      <c r="J17" s="150"/>
      <c r="K17" s="151"/>
      <c r="L17" s="152"/>
      <c r="M17" s="30"/>
      <c r="N17" s="30"/>
    </row>
    <row r="18" spans="1:14" ht="15" customHeight="1" x14ac:dyDescent="0.25">
      <c r="A18" s="76" t="str">
        <f>VLOOKUP("Select External Source",Dropdowns!$AB$3:$AE$3,LangOffset+1,0)</f>
        <v>Seleccionar fuente externa</v>
      </c>
      <c r="B18" s="70"/>
      <c r="C18" s="70"/>
      <c r="D18" s="70"/>
      <c r="E18" s="70"/>
      <c r="F18" s="70"/>
      <c r="G18" s="70"/>
      <c r="H18" s="70"/>
      <c r="I18" s="70"/>
      <c r="J18" s="150"/>
      <c r="K18" s="151"/>
      <c r="L18" s="152"/>
      <c r="M18" s="30"/>
      <c r="N18" s="30"/>
    </row>
    <row r="19" spans="1:14" ht="15" customHeight="1" x14ac:dyDescent="0.25">
      <c r="A19" s="76" t="str">
        <f>VLOOKUP("Select External Source",Dropdowns!$AB$3:$AE$3,LangOffset+1,0)</f>
        <v>Seleccionar fuente externa</v>
      </c>
      <c r="B19" s="70"/>
      <c r="C19" s="70"/>
      <c r="D19" s="70"/>
      <c r="E19" s="70"/>
      <c r="F19" s="70"/>
      <c r="G19" s="70"/>
      <c r="H19" s="70"/>
      <c r="I19" s="70"/>
      <c r="J19" s="150"/>
      <c r="K19" s="151"/>
      <c r="L19" s="152"/>
      <c r="M19" s="30"/>
      <c r="N19" s="30"/>
    </row>
    <row r="20" spans="1:14" ht="15" customHeight="1" x14ac:dyDescent="0.25">
      <c r="A20" s="76" t="str">
        <f>VLOOKUP("Select External Source",Dropdowns!$AB$3:$AE$3,LangOffset+1,0)</f>
        <v>Seleccionar fuente externa</v>
      </c>
      <c r="B20" s="70"/>
      <c r="C20" s="70"/>
      <c r="D20" s="70"/>
      <c r="E20" s="70"/>
      <c r="F20" s="70"/>
      <c r="G20" s="70"/>
      <c r="H20" s="70"/>
      <c r="I20" s="70"/>
      <c r="J20" s="150"/>
      <c r="K20" s="151"/>
      <c r="L20" s="152"/>
      <c r="M20" s="30"/>
      <c r="N20" s="30"/>
    </row>
    <row r="21" spans="1:14" ht="15" customHeight="1" x14ac:dyDescent="0.25">
      <c r="A21" s="76" t="str">
        <f>VLOOKUP("Select External Source",Dropdowns!$AB$3:$AE$3,LangOffset+1,0)</f>
        <v>Seleccionar fuente externa</v>
      </c>
      <c r="B21" s="70"/>
      <c r="C21" s="70"/>
      <c r="D21" s="70"/>
      <c r="E21" s="70"/>
      <c r="F21" s="70"/>
      <c r="G21" s="70"/>
      <c r="H21" s="70"/>
      <c r="I21" s="70"/>
      <c r="J21" s="150"/>
      <c r="K21" s="151"/>
      <c r="L21" s="152"/>
      <c r="M21" s="30"/>
      <c r="N21" s="30"/>
    </row>
    <row r="22" spans="1:14" ht="15" customHeight="1" x14ac:dyDescent="0.25">
      <c r="A22" s="76" t="str">
        <f>VLOOKUP("Select External Source",Dropdowns!$AB$3:$AE$3,LangOffset+1,0)</f>
        <v>Seleccionar fuente externa</v>
      </c>
      <c r="B22" s="70"/>
      <c r="C22" s="70"/>
      <c r="D22" s="70"/>
      <c r="E22" s="70"/>
      <c r="F22" s="70"/>
      <c r="G22" s="70"/>
      <c r="H22" s="70"/>
      <c r="I22" s="70"/>
      <c r="J22" s="150"/>
      <c r="K22" s="151"/>
      <c r="L22" s="152"/>
      <c r="M22" s="30"/>
      <c r="N22" s="30"/>
    </row>
    <row r="23" spans="1:14" ht="15" customHeight="1" x14ac:dyDescent="0.25">
      <c r="A23" s="76" t="str">
        <f>VLOOKUP("Select External Source",Dropdowns!$AB$3:$AE$3,LangOffset+1,0)</f>
        <v>Seleccionar fuente externa</v>
      </c>
      <c r="B23" s="70"/>
      <c r="C23" s="70"/>
      <c r="D23" s="70"/>
      <c r="E23" s="70"/>
      <c r="F23" s="70"/>
      <c r="G23" s="70"/>
      <c r="H23" s="70"/>
      <c r="I23" s="70"/>
      <c r="J23" s="150"/>
      <c r="K23" s="151"/>
      <c r="L23" s="152"/>
      <c r="M23" s="30"/>
      <c r="N23" s="30"/>
    </row>
    <row r="24" spans="1:14" ht="15" customHeight="1" x14ac:dyDescent="0.25">
      <c r="A24" s="76" t="str">
        <f>VLOOKUP("Select External Source",Dropdowns!$AB$3:$AE$3,LangOffset+1,0)</f>
        <v>Seleccionar fuente externa</v>
      </c>
      <c r="B24" s="70"/>
      <c r="C24" s="70"/>
      <c r="D24" s="70"/>
      <c r="E24" s="70"/>
      <c r="F24" s="70"/>
      <c r="G24" s="70"/>
      <c r="H24" s="70"/>
      <c r="I24" s="70"/>
      <c r="J24" s="150"/>
      <c r="K24" s="151"/>
      <c r="L24" s="152"/>
      <c r="M24" s="30"/>
      <c r="N24" s="30"/>
    </row>
    <row r="25" spans="1:14" ht="15" customHeight="1" x14ac:dyDescent="0.25">
      <c r="A25" s="76" t="str">
        <f>VLOOKUP("Select External Source",Dropdowns!$AB$3:$AE$3,LangOffset+1,0)</f>
        <v>Seleccionar fuente externa</v>
      </c>
      <c r="B25" s="70"/>
      <c r="C25" s="70"/>
      <c r="D25" s="70"/>
      <c r="E25" s="70"/>
      <c r="F25" s="70"/>
      <c r="G25" s="70"/>
      <c r="H25" s="70"/>
      <c r="I25" s="70"/>
      <c r="J25" s="150"/>
      <c r="K25" s="151"/>
      <c r="L25" s="152"/>
      <c r="M25" s="30"/>
      <c r="N25" s="30"/>
    </row>
    <row r="26" spans="1:14" ht="15" customHeight="1" x14ac:dyDescent="0.25">
      <c r="A26" s="76" t="str">
        <f>VLOOKUP("Select External Source",Dropdowns!$AB$3:$AE$3,LangOffset+1,0)</f>
        <v>Seleccionar fuente externa</v>
      </c>
      <c r="B26" s="70"/>
      <c r="C26" s="70"/>
      <c r="D26" s="70"/>
      <c r="E26" s="70"/>
      <c r="F26" s="70"/>
      <c r="G26" s="70"/>
      <c r="H26" s="70"/>
      <c r="I26" s="70"/>
      <c r="J26" s="150"/>
      <c r="K26" s="151"/>
      <c r="L26" s="152"/>
      <c r="M26" s="30"/>
      <c r="N26" s="30"/>
    </row>
    <row r="27" spans="1:14" ht="15" customHeight="1" x14ac:dyDescent="0.25">
      <c r="A27" s="76" t="str">
        <f>VLOOKUP("Select External Source",Dropdowns!$AB$3:$AE$3,LangOffset+1,0)</f>
        <v>Seleccionar fuente externa</v>
      </c>
      <c r="B27" s="70"/>
      <c r="C27" s="70"/>
      <c r="D27" s="70"/>
      <c r="E27" s="70"/>
      <c r="F27" s="70"/>
      <c r="G27" s="70"/>
      <c r="H27" s="70"/>
      <c r="I27" s="70"/>
      <c r="J27" s="150"/>
      <c r="K27" s="151"/>
      <c r="L27" s="152"/>
      <c r="M27" s="30"/>
      <c r="N27" s="30"/>
    </row>
    <row r="28" spans="1:14" ht="15" customHeight="1" x14ac:dyDescent="0.25">
      <c r="A28" s="76" t="str">
        <f>VLOOKUP("Select External Source",Dropdowns!$AB$3:$AE$3,LangOffset+1,0)</f>
        <v>Seleccionar fuente externa</v>
      </c>
      <c r="B28" s="70"/>
      <c r="C28" s="70"/>
      <c r="D28" s="70"/>
      <c r="E28" s="70"/>
      <c r="F28" s="70"/>
      <c r="G28" s="70"/>
      <c r="H28" s="70"/>
      <c r="I28" s="70"/>
      <c r="J28" s="150"/>
      <c r="K28" s="151"/>
      <c r="L28" s="152"/>
      <c r="M28" s="30"/>
      <c r="N28" s="30"/>
    </row>
    <row r="29" spans="1:14" ht="45" customHeight="1" x14ac:dyDescent="0.25">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65"/>
      <c r="K29" s="166"/>
      <c r="L29" s="167"/>
    </row>
    <row r="30" spans="1:14" ht="60" customHeight="1" x14ac:dyDescent="0.25">
      <c r="A30" s="37" t="str">
        <f ca="1">Translations!$A$106</f>
        <v>LÍNEA D: Recursos totales previos, actuales y previstos del Fondo Mundial de subvenciones existentes (excluidos los montos incluidos en la solicitud de financiamiento)</v>
      </c>
      <c r="B30" s="69"/>
      <c r="C30" s="69"/>
      <c r="D30" s="69"/>
      <c r="E30" s="69"/>
      <c r="F30" s="69"/>
      <c r="G30" s="69"/>
      <c r="H30" s="69"/>
      <c r="I30" s="69"/>
      <c r="J30" s="150"/>
      <c r="K30" s="151">
        <v>0</v>
      </c>
      <c r="L30" s="152"/>
    </row>
    <row r="31" spans="1:14" ht="3" customHeight="1" x14ac:dyDescent="0.25">
      <c r="A31" s="10"/>
      <c r="B31" s="9"/>
      <c r="C31" s="9"/>
      <c r="D31" s="9"/>
      <c r="E31" s="8"/>
      <c r="F31" s="8"/>
      <c r="G31" s="8"/>
      <c r="H31" s="8"/>
      <c r="I31" s="8"/>
      <c r="J31" s="39"/>
      <c r="K31" s="40"/>
      <c r="L31" s="40"/>
      <c r="M31" s="30"/>
      <c r="N31" s="30"/>
    </row>
    <row r="32" spans="1:14" ht="15" customHeight="1" x14ac:dyDescent="0.25">
      <c r="A32" s="162" t="str">
        <f ca="1">Translations!$A$107</f>
        <v xml:space="preserve">LÍNEA E: Recursos totales previstos (montos anuales) </v>
      </c>
      <c r="B32" s="163"/>
      <c r="C32" s="163"/>
      <c r="D32" s="164"/>
      <c r="E32" s="4">
        <f>SUM(E30+E29+E15)</f>
        <v>0</v>
      </c>
      <c r="F32" s="4">
        <f>SUM(F30+F29+F15)</f>
        <v>0</v>
      </c>
      <c r="G32" s="4">
        <f>SUM(G30+G29+G15)</f>
        <v>0</v>
      </c>
      <c r="H32" s="4">
        <f>SUM(H30+H29+H15)</f>
        <v>0</v>
      </c>
      <c r="I32" s="4">
        <f>SUM(I30+I29+I15)</f>
        <v>0</v>
      </c>
      <c r="J32" s="165"/>
      <c r="K32" s="166"/>
      <c r="L32" s="167"/>
    </row>
    <row r="33" spans="1:14" ht="15" customHeight="1" x14ac:dyDescent="0.25">
      <c r="A33" s="162" t="str">
        <f ca="1">Translations!$A$108</f>
        <v>LÍNEA F: Deficiencias financieras anuales prevista (Línea A-E)</v>
      </c>
      <c r="B33" s="163"/>
      <c r="C33" s="163"/>
      <c r="D33" s="164"/>
      <c r="E33" s="4">
        <f>+E8-E32</f>
        <v>0</v>
      </c>
      <c r="F33" s="4">
        <f>+F8-F32</f>
        <v>0</v>
      </c>
      <c r="G33" s="4">
        <f>+G8-G32</f>
        <v>0</v>
      </c>
      <c r="H33" s="4">
        <f>+H8-H32</f>
        <v>0</v>
      </c>
      <c r="I33" s="4">
        <f>+I8-I32</f>
        <v>0</v>
      </c>
      <c r="J33" s="165"/>
      <c r="K33" s="168"/>
      <c r="L33" s="169"/>
      <c r="M33" s="30"/>
      <c r="N33" s="30"/>
    </row>
    <row r="34" spans="1:14" ht="15" customHeight="1" x14ac:dyDescent="0.25">
      <c r="A34" s="162" t="str">
        <f ca="1">Translations!$A$109</f>
        <v xml:space="preserve">LÍNEA G: Solicitud de financiamiento dentro de la asignación del país </v>
      </c>
      <c r="B34" s="163"/>
      <c r="C34" s="163"/>
      <c r="D34" s="164"/>
      <c r="E34" s="70"/>
      <c r="F34" s="70"/>
      <c r="G34" s="70"/>
      <c r="H34" s="70"/>
      <c r="I34" s="70"/>
      <c r="J34" s="150"/>
      <c r="K34" s="151"/>
      <c r="L34" s="152"/>
      <c r="M34" s="30"/>
      <c r="N34" s="35"/>
    </row>
    <row r="35" spans="1:14" ht="15" customHeight="1" x14ac:dyDescent="0.25">
      <c r="A35" s="162" t="str">
        <f ca="1">Translations!$A$110</f>
        <v>LÍNEA H: Deficiencias financieras totales restantes (montos anuales) (Línea F-G)</v>
      </c>
      <c r="B35" s="163"/>
      <c r="C35" s="163"/>
      <c r="D35" s="164"/>
      <c r="E35" s="4">
        <f>E33-E34</f>
        <v>0</v>
      </c>
      <c r="F35" s="4">
        <f>F33-F34</f>
        <v>0</v>
      </c>
      <c r="G35" s="4">
        <f>G33-G34</f>
        <v>0</v>
      </c>
      <c r="H35" s="4">
        <f>H33-H34</f>
        <v>0</v>
      </c>
      <c r="I35" s="4">
        <f>I33-I34</f>
        <v>0</v>
      </c>
      <c r="J35" s="170"/>
      <c r="K35" s="171"/>
      <c r="L35" s="172"/>
      <c r="M35" s="41"/>
      <c r="N35" s="35"/>
    </row>
  </sheetData>
  <sheetProtection password="CDD8"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J1:K1"/>
    <mergeCell ref="J2:K2"/>
    <mergeCell ref="A1:C2"/>
    <mergeCell ref="E1:F1"/>
    <mergeCell ref="G1:G2"/>
    <mergeCell ref="H1:H2"/>
    <mergeCell ref="E2:F2"/>
  </mergeCells>
  <dataValidations count="2">
    <dataValidation type="decimal" operator="greaterThanOrEqual" allowBlank="1" showInputMessage="1" showErrorMessage="1" sqref="E8:I8 B10:I14 B16:I28 B30:I30 E34:I34" xr:uid="{00000000-0002-0000-0600-000000000000}">
      <formula1>0</formula1>
    </dataValidation>
    <dataValidation operator="greaterThanOrEqual" allowBlank="1" showInputMessage="1" showErrorMessage="1" sqref="B6:I6" xr:uid="{00000000-0002-0000-0600-000001000000}"/>
  </dataValidations>
  <pageMargins left="0.7" right="0.7" top="0.75" bottom="0.75" header="0.3" footer="0.3"/>
  <pageSetup paperSize="8" scale="55" orientation="portrait" r:id="rId1"/>
  <ignoredErrors>
    <ignoredError sqref="A17:A2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600-000002000000}">
          <x14:formula1>
            <xm:f>Dropdowns!$AA$3:$AA$50</xm:f>
          </x14:formula1>
          <xm:sqref>A16:A28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0"/>
  <sheetViews>
    <sheetView view="pageBreakPreview" topLeftCell="D1" zoomScaleNormal="100" zoomScaleSheetLayoutView="100" workbookViewId="0">
      <selection activeCell="L1" sqref="L1:L2"/>
    </sheetView>
  </sheetViews>
  <sheetFormatPr defaultColWidth="9.77734375" defaultRowHeight="13.8" x14ac:dyDescent="0.25"/>
  <cols>
    <col min="1" max="1" width="68.44140625" style="1" customWidth="1"/>
    <col min="2" max="11" width="12.77734375" style="1" customWidth="1"/>
    <col min="12" max="12" width="21.21875" style="1" customWidth="1"/>
    <col min="13" max="16384" width="9.77734375" style="1"/>
  </cols>
  <sheetData>
    <row r="1" spans="1:14" s="6" customFormat="1" ht="15" customHeight="1" x14ac:dyDescent="0.25">
      <c r="A1" s="138" t="str">
        <f ca="1">Translations!$A$114</f>
        <v>Sector de la salud: Gasto público en salud</v>
      </c>
      <c r="B1" s="139" t="s">
        <v>24</v>
      </c>
      <c r="C1" s="140" t="str">
        <f>'Cover Sheet'!B8</f>
        <v>Select country</v>
      </c>
      <c r="D1" s="15" t="str">
        <f ca="1">Translations!$A$10</f>
        <v>País</v>
      </c>
      <c r="E1" s="144" t="str">
        <f>VLOOKUP('Cover Sheet'!$D$8,Dropdowns!$I$3:$L$243,Translations!$C$1+1,0)</f>
        <v>Seleccionar el país</v>
      </c>
      <c r="F1" s="145" t="s">
        <v>123</v>
      </c>
      <c r="G1" s="146" t="str">
        <f ca="1">Translations!$A$85</f>
        <v>Componente</v>
      </c>
      <c r="H1" s="148" t="str">
        <f ca="1">Translations!$A$122</f>
        <v>Sector Salud</v>
      </c>
      <c r="I1" s="175" t="str">
        <f ca="1">Translations!$A$123</f>
        <v>Los datos sobre gastos públicos en salud se refieren a:</v>
      </c>
      <c r="J1" s="176"/>
      <c r="K1" s="177"/>
      <c r="L1" s="173" t="s">
        <v>126</v>
      </c>
      <c r="M1" s="28"/>
      <c r="N1" s="28"/>
    </row>
    <row r="2" spans="1:14" s="6" customFormat="1" ht="15" customHeight="1" x14ac:dyDescent="0.25">
      <c r="A2" s="141"/>
      <c r="B2" s="142" t="s">
        <v>21</v>
      </c>
      <c r="C2" s="143" t="s">
        <v>97</v>
      </c>
      <c r="D2" s="15" t="str">
        <f ca="1">Translations!$A$12</f>
        <v>Moneda</v>
      </c>
      <c r="E2" s="144" t="str">
        <f>VLOOKUP('Cover Sheet'!$D$10,Dropdowns!$O$13:$R$15,Translations!$C$1+1,0)</f>
        <v>Seleccionar moneda</v>
      </c>
      <c r="F2" s="145"/>
      <c r="G2" s="147"/>
      <c r="H2" s="149"/>
      <c r="I2" s="178"/>
      <c r="J2" s="179"/>
      <c r="K2" s="180"/>
      <c r="L2" s="174"/>
      <c r="M2" s="28"/>
      <c r="N2" s="28"/>
    </row>
    <row r="3" spans="1:14" s="6" customFormat="1" ht="15" customHeight="1" x14ac:dyDescent="0.25">
      <c r="A3" s="29"/>
      <c r="B3" s="153" t="str">
        <f ca="1">Translations!$A$111</f>
        <v>Actuales y previos</v>
      </c>
      <c r="C3" s="154"/>
      <c r="D3" s="155"/>
      <c r="E3" s="153" t="str">
        <f ca="1">Translations!$A$112</f>
        <v>Estimados</v>
      </c>
      <c r="F3" s="154"/>
      <c r="G3" s="154"/>
      <c r="H3" s="154"/>
      <c r="I3" s="155"/>
      <c r="J3" s="156" t="str">
        <f ca="1">Translations!$A$113</f>
        <v>Fuente / comentarios de datos</v>
      </c>
      <c r="K3" s="157"/>
      <c r="L3" s="158"/>
      <c r="M3" s="30"/>
      <c r="N3" s="30"/>
    </row>
    <row r="4" spans="1:14" s="6" customFormat="1" ht="15" customHeight="1" x14ac:dyDescent="0.25">
      <c r="A4" s="31" t="str">
        <f ca="1">Translations!$A$94</f>
        <v>Año fiscal</v>
      </c>
      <c r="B4" s="12" t="str">
        <f>IFERROR(C4-1,"")</f>
        <v/>
      </c>
      <c r="C4" s="12" t="str">
        <f>IFERROR(D4-1,"")</f>
        <v/>
      </c>
      <c r="D4" s="12" t="str">
        <f>IFERROR(E4-1,"")</f>
        <v/>
      </c>
      <c r="E4" s="12" t="str">
        <f>IF(MIN('Cover Sheet'!B13:D13)=0,"",MIN('Cover Sheet'!B13:D13))</f>
        <v/>
      </c>
      <c r="F4" s="12" t="str">
        <f>IFERROR(E4+1,"")</f>
        <v/>
      </c>
      <c r="G4" s="12" t="str">
        <f>IFERROR(F4+1,"")</f>
        <v/>
      </c>
      <c r="H4" s="12" t="str">
        <f>IFERROR(G4+1,"")</f>
        <v/>
      </c>
      <c r="I4" s="12" t="str">
        <f>IFERROR(H4+1,"")</f>
        <v/>
      </c>
      <c r="J4" s="159"/>
      <c r="K4" s="160"/>
      <c r="L4" s="161"/>
      <c r="M4" s="30"/>
      <c r="N4" s="30"/>
    </row>
    <row r="5" spans="1:14" s="6" customFormat="1" ht="30" customHeight="1" x14ac:dyDescent="0.25">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
      </c>
      <c r="C5" s="32" t="str">
        <f>IFERROR(IF('Cover Sheet'!$D$9="January - December","01/"&amp;C4&amp;" - "&amp;"12/"&amp;C4,IF('Cover Sheet'!$D$9="April - March","04/"&amp;C4&amp;" - "&amp;"03/"&amp;C4+1,IF('Cover Sheet'!$D$9="July - June","07/"&amp;C4-1&amp;" - "&amp;"06/"&amp;C4,IF('Cover Sheet'!$D$9="October - September","10/"&amp;C4-1&amp;" - "&amp;"09/"&amp;C4,"")))),"")</f>
        <v/>
      </c>
      <c r="D5" s="32" t="str">
        <f>IFERROR(IF('Cover Sheet'!$D$9="January - December","01/"&amp;D4&amp;" - "&amp;"12/"&amp;D4,IF('Cover Sheet'!$D$9="April - March","04/"&amp;D4&amp;" - "&amp;"03/"&amp;D4+1,IF('Cover Sheet'!$D$9="July - June","07/"&amp;D4-1&amp;" - "&amp;"06/"&amp;D4,IF('Cover Sheet'!$D$9="October - September","10/"&amp;D4-1&amp;" - "&amp;"09/"&amp;D4,"")))),"")</f>
        <v/>
      </c>
      <c r="E5" s="32" t="str">
        <f>IFERROR(IF('Cover Sheet'!$D$9="January - December","01/"&amp;E4&amp;" - "&amp;"12/"&amp;E4,IF('Cover Sheet'!$D$9="April - March","04/"&amp;E4&amp;" - "&amp;"03/"&amp;E4+1,IF('Cover Sheet'!$D$9="July - June","07/"&amp;E4-1&amp;" - "&amp;"06/"&amp;E4,IF('Cover Sheet'!$D$9="October - September","10/"&amp;E4-1&amp;" - "&amp;"09/"&amp;E4,"")))),"")</f>
        <v/>
      </c>
      <c r="F5" s="32" t="str">
        <f>IFERROR(IF('Cover Sheet'!$D$9="January - December","01/"&amp;F4&amp;" - "&amp;"12/"&amp;F4,IF('Cover Sheet'!$D$9="April - March","04/"&amp;F4&amp;" - "&amp;"03/"&amp;F4+1,IF('Cover Sheet'!$D$9="July - June","07/"&amp;F4-1&amp;" - "&amp;"06/"&amp;F4,IF('Cover Sheet'!$D$9="October - September","10/"&amp;F4-1&amp;" - "&amp;"09/"&amp;F4,"")))),"")</f>
        <v/>
      </c>
      <c r="G5" s="32" t="str">
        <f>IFERROR(IF('Cover Sheet'!$D$9="January - December","01/"&amp;G4&amp;" - "&amp;"12/"&amp;G4,IF('Cover Sheet'!$D$9="April - March","04/"&amp;G4&amp;" - "&amp;"03/"&amp;G4+1,IF('Cover Sheet'!$D$9="July - June","07/"&amp;G4-1&amp;" - "&amp;"06/"&amp;G4,IF('Cover Sheet'!$D$9="October - September","10/"&amp;G4-1&amp;" - "&amp;"09/"&amp;G4,"")))),"")</f>
        <v/>
      </c>
      <c r="H5" s="32" t="str">
        <f>IFERROR(IF('Cover Sheet'!$D$9="January - December","01/"&amp;H4&amp;" - "&amp;"12/"&amp;H4,IF('Cover Sheet'!$D$9="April - March","04/"&amp;H4&amp;" - "&amp;"03/"&amp;H4+1,IF('Cover Sheet'!$D$9="July - June","07/"&amp;H4-1&amp;" - "&amp;"06/"&amp;H4,IF('Cover Sheet'!$D$9="October - September","10/"&amp;H4-1&amp;" - "&amp;"09/"&amp;H4,"")))),"")</f>
        <v/>
      </c>
      <c r="I5" s="32" t="str">
        <f>IFERROR(IF('Cover Sheet'!$D$9="January - December","01/"&amp;I4&amp;" - "&amp;"12/"&amp;I4,IF('Cover Sheet'!$D$9="April - March","04/"&amp;I4&amp;" - "&amp;"03/"&amp;I4+1,IF('Cover Sheet'!$D$9="July - June","07/"&amp;I4-1&amp;" - "&amp;"06/"&amp;I4,IF('Cover Sheet'!$D$9="October - September","10/"&amp;I4-1&amp;" - "&amp;"09/"&amp;I4,"")))),"")</f>
        <v/>
      </c>
      <c r="J5" s="182" t="s">
        <v>1382</v>
      </c>
      <c r="K5" s="183"/>
      <c r="L5" s="184"/>
      <c r="M5" s="30"/>
      <c r="N5" s="30"/>
    </row>
    <row r="6" spans="1:14" s="6" customFormat="1" ht="15" customHeight="1" x14ac:dyDescent="0.25">
      <c r="A6" s="31" t="str">
        <f ca="1">Translations!$A$96</f>
        <v>Tipo de cambio (unidades de moneda local por US$ o EUR)</v>
      </c>
      <c r="B6" s="71"/>
      <c r="C6" s="71"/>
      <c r="D6" s="71"/>
      <c r="E6" s="71"/>
      <c r="F6" s="71"/>
      <c r="G6" s="71"/>
      <c r="H6" s="71"/>
      <c r="I6" s="71"/>
      <c r="J6" s="182" t="s">
        <v>1382</v>
      </c>
      <c r="K6" s="183"/>
      <c r="L6" s="184"/>
      <c r="M6" s="30"/>
      <c r="N6" s="30"/>
    </row>
    <row r="7" spans="1:14" s="6" customFormat="1" ht="3" customHeight="1" x14ac:dyDescent="0.25">
      <c r="A7" s="10"/>
      <c r="B7" s="9"/>
      <c r="C7" s="9"/>
      <c r="D7" s="9"/>
      <c r="E7" s="8"/>
      <c r="F7" s="8"/>
      <c r="G7" s="8"/>
      <c r="H7" s="8"/>
      <c r="I7" s="8"/>
      <c r="J7" s="39"/>
      <c r="K7" s="40"/>
      <c r="L7" s="40"/>
      <c r="M7" s="30"/>
      <c r="N7" s="30"/>
    </row>
    <row r="8" spans="1:14" ht="15" customHeight="1" x14ac:dyDescent="0.25">
      <c r="A8" s="36" t="str">
        <f ca="1">Translations!$A$115</f>
        <v xml:space="preserve">Fuente nacional I1: Préstamos </v>
      </c>
      <c r="B8" s="69"/>
      <c r="C8" s="69"/>
      <c r="D8" s="69"/>
      <c r="E8" s="69"/>
      <c r="F8" s="69"/>
      <c r="G8" s="69"/>
      <c r="H8" s="69"/>
      <c r="I8" s="69"/>
      <c r="J8" s="150" t="s">
        <v>1382</v>
      </c>
      <c r="K8" s="151"/>
      <c r="L8" s="152"/>
    </row>
    <row r="9" spans="1:14" ht="15" customHeight="1" x14ac:dyDescent="0.25">
      <c r="A9" s="36" t="str">
        <f ca="1">Translations!$A$116</f>
        <v xml:space="preserve">Fuente nacional I2: Alivio de la deuda </v>
      </c>
      <c r="B9" s="69"/>
      <c r="C9" s="69"/>
      <c r="D9" s="69"/>
      <c r="E9" s="69"/>
      <c r="F9" s="69"/>
      <c r="G9" s="69"/>
      <c r="H9" s="69"/>
      <c r="I9" s="69"/>
      <c r="J9" s="150" t="s">
        <v>1382</v>
      </c>
      <c r="K9" s="151"/>
      <c r="L9" s="152"/>
    </row>
    <row r="10" spans="1:14" ht="15" customHeight="1" x14ac:dyDescent="0.25">
      <c r="A10" s="36" t="str">
        <f ca="1">Translations!$A$117</f>
        <v>Fuente nacional I3: Recursos de financiamiento gubernamentales</v>
      </c>
      <c r="B10" s="69"/>
      <c r="C10" s="69"/>
      <c r="D10" s="69"/>
      <c r="E10" s="69"/>
      <c r="F10" s="69"/>
      <c r="G10" s="69"/>
      <c r="H10" s="69"/>
      <c r="I10" s="69"/>
      <c r="J10" s="150" t="s">
        <v>1382</v>
      </c>
      <c r="K10" s="151"/>
      <c r="L10" s="152"/>
    </row>
    <row r="11" spans="1:14" ht="15" customHeight="1" x14ac:dyDescent="0.25">
      <c r="A11" s="36" t="str">
        <f ca="1">Translations!$A$118</f>
        <v>Fuente nacional I4: Seguro de salud social</v>
      </c>
      <c r="B11" s="69"/>
      <c r="C11" s="69"/>
      <c r="D11" s="69"/>
      <c r="E11" s="69"/>
      <c r="F11" s="69"/>
      <c r="G11" s="69"/>
      <c r="H11" s="69"/>
      <c r="I11" s="69"/>
      <c r="J11" s="150" t="s">
        <v>1382</v>
      </c>
      <c r="K11" s="151"/>
      <c r="L11" s="152"/>
    </row>
    <row r="12" spans="1:14" ht="30" customHeight="1" x14ac:dyDescent="0.25">
      <c r="A12" s="37" t="str">
        <f ca="1">Translations!$A$119</f>
        <v>LÍNEA I: Gasto público total en el sector de la salud</v>
      </c>
      <c r="B12" s="42">
        <f>SUM(B8:B11)</f>
        <v>0</v>
      </c>
      <c r="C12" s="42">
        <f t="shared" ref="C12:I12" si="0">SUM(C8:C11)</f>
        <v>0</v>
      </c>
      <c r="D12" s="42">
        <f t="shared" si="0"/>
        <v>0</v>
      </c>
      <c r="E12" s="42">
        <f t="shared" si="0"/>
        <v>0</v>
      </c>
      <c r="F12" s="42">
        <f t="shared" si="0"/>
        <v>0</v>
      </c>
      <c r="G12" s="42">
        <f t="shared" si="0"/>
        <v>0</v>
      </c>
      <c r="H12" s="42">
        <f t="shared" si="0"/>
        <v>0</v>
      </c>
      <c r="I12" s="42">
        <f t="shared" si="0"/>
        <v>0</v>
      </c>
      <c r="J12" s="185"/>
      <c r="K12" s="168"/>
      <c r="L12" s="169"/>
    </row>
    <row r="13" spans="1:14" ht="30" customHeight="1" x14ac:dyDescent="0.25">
      <c r="A13" s="37" t="str">
        <f ca="1">Translations!$A$120</f>
        <v>LÍNEA J: Proporción del gasto público en salud (en %)</v>
      </c>
      <c r="B13" s="72"/>
      <c r="C13" s="72"/>
      <c r="D13" s="72"/>
      <c r="E13" s="72"/>
      <c r="F13" s="101"/>
      <c r="G13" s="72"/>
      <c r="H13" s="72"/>
      <c r="I13" s="72"/>
      <c r="J13" s="181" t="s">
        <v>1382</v>
      </c>
      <c r="K13" s="181"/>
      <c r="L13" s="181"/>
    </row>
    <row r="14" spans="1:14" s="6" customFormat="1" ht="3" customHeight="1" x14ac:dyDescent="0.25">
      <c r="A14" s="10"/>
      <c r="B14" s="9"/>
      <c r="C14" s="9"/>
      <c r="D14" s="9"/>
      <c r="E14" s="8"/>
      <c r="F14" s="8"/>
      <c r="G14" s="8"/>
      <c r="H14" s="8"/>
      <c r="I14" s="8"/>
      <c r="J14" s="39"/>
      <c r="K14" s="40"/>
      <c r="L14" s="40"/>
      <c r="M14" s="30"/>
      <c r="N14" s="30"/>
    </row>
    <row r="15" spans="1:14" ht="30" customHeight="1" x14ac:dyDescent="0.25">
      <c r="A15" s="37" t="str">
        <f ca="1">Translations!$A$121</f>
        <v xml:space="preserve">LÍNEA K: Compromisos totales del Gobierno para que los sistemas de salud resistentes y sostenibles (SSRS) accedan al incentivo de cofinanciamiento </v>
      </c>
      <c r="B15" s="69"/>
      <c r="C15" s="69"/>
      <c r="D15" s="69"/>
      <c r="E15" s="69"/>
      <c r="F15" s="69"/>
      <c r="G15" s="69"/>
      <c r="H15" s="69"/>
      <c r="I15" s="69"/>
      <c r="J15" s="181"/>
      <c r="K15" s="181"/>
      <c r="L15" s="181"/>
    </row>
    <row r="19" spans="3:3" ht="14.4" x14ac:dyDescent="0.3">
      <c r="C19" s="43"/>
    </row>
    <row r="20" spans="3:3" ht="14.4" x14ac:dyDescent="0.3">
      <c r="C20" s="43"/>
    </row>
  </sheetData>
  <sheetProtection algorithmName="SHA-512" hashValue="lLdRI23ZG4sGq5MuXNN0905JrHq3Os7NNHn9hqQFOeZVZRKJFXnOV0NMcWIpubuVw+ZR8Ap1FKCuLh+pSjfPUw==" saltValue="cSiD2fzc//5leERFsb/R1Q==" spinCount="100000" sheet="1" formatColumns="0" formatRows="0"/>
  <mergeCells count="19">
    <mergeCell ref="J15:L15"/>
    <mergeCell ref="B3:D3"/>
    <mergeCell ref="E3:I3"/>
    <mergeCell ref="J3:L4"/>
    <mergeCell ref="J5:L5"/>
    <mergeCell ref="J6:L6"/>
    <mergeCell ref="J8:L8"/>
    <mergeCell ref="J9:L9"/>
    <mergeCell ref="J10:L10"/>
    <mergeCell ref="J11:L11"/>
    <mergeCell ref="J12:L12"/>
    <mergeCell ref="J13:L13"/>
    <mergeCell ref="L1:L2"/>
    <mergeCell ref="E2:F2"/>
    <mergeCell ref="A1:C2"/>
    <mergeCell ref="E1:F1"/>
    <mergeCell ref="G1:G2"/>
    <mergeCell ref="H1:H2"/>
    <mergeCell ref="I1:K2"/>
  </mergeCells>
  <dataValidations count="3">
    <dataValidation type="list" allowBlank="1" showInputMessage="1" showErrorMessage="1" sqref="F1:F2" xr:uid="{00000000-0002-0000-0700-000000000000}">
      <formula1>DiseaseLookUp</formula1>
    </dataValidation>
    <dataValidation allowBlank="1" showDropDown="1" showInputMessage="1" showErrorMessage="1" sqref="F1:F2" xr:uid="{00000000-0002-0000-0700-000001000000}"/>
    <dataValidation type="decimal" operator="greaterThanOrEqual" allowBlank="1" showInputMessage="1" showErrorMessage="1" sqref="B8:I11 B15:I15 B13:E13 G13:I13" xr:uid="{00000000-0002-0000-0700-000002000000}">
      <formula1>0</formula1>
    </dataValidation>
  </dataValidations>
  <pageMargins left="0.7" right="0.7" top="0.75" bottom="0.75" header="0.3" footer="0.3"/>
  <pageSetup paperSize="8" scale="60" orientation="portrait" r:id="rId1"/>
  <ignoredErrors>
    <ignoredError sqref="D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Dropdowns!$U$9:$U$11</xm:f>
          </x14:formula1>
          <xm:sqref>L1:L2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5"/>
  <sheetViews>
    <sheetView view="pageBreakPreview" zoomScaleNormal="100" zoomScaleSheetLayoutView="100" workbookViewId="0">
      <selection sqref="A1:B2"/>
    </sheetView>
  </sheetViews>
  <sheetFormatPr defaultColWidth="9.77734375" defaultRowHeight="13.8" x14ac:dyDescent="0.25"/>
  <cols>
    <col min="1" max="1" width="55.77734375" style="2" customWidth="1"/>
    <col min="2" max="19" width="12.21875" style="1" customWidth="1"/>
    <col min="20" max="16384" width="9.77734375" style="1"/>
  </cols>
  <sheetData>
    <row r="1" spans="1:19" s="6" customFormat="1" ht="15" customHeight="1" x14ac:dyDescent="0.25">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Translations!$A$90</f>
        <v>VIH/Sida</v>
      </c>
      <c r="H1" s="136" t="str">
        <f ca="1">Translations!$A$86</f>
        <v>Año fiscal en que comienza el período de ejecución</v>
      </c>
      <c r="I1" s="189"/>
      <c r="J1" s="189"/>
      <c r="K1" s="137"/>
      <c r="L1" s="82" t="str">
        <f>IF(ISNUMBER('Cover Sheet'!B13),'Cover Sheet'!B13,VLOOKUP("Select year",Dropdowns!$O$17:$R$17,LangOffset+1,0))</f>
        <v>Seleccionar año</v>
      </c>
    </row>
    <row r="2" spans="1:19" s="6" customFormat="1" ht="15" customHeight="1" x14ac:dyDescent="0.25">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Sheet'!B14),'Cover Sheet'!B14,VLOOKUP("Select year",Dropdowns!$O$17:$R$17,LangOffset+1,0))</f>
        <v>Seleccionar año</v>
      </c>
    </row>
    <row r="3" spans="1:19" s="6" customFormat="1" ht="30" customHeight="1" x14ac:dyDescent="0.25">
      <c r="A3" s="187" t="str">
        <f ca="1">Translations!$A$125</f>
        <v>Módulo</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s="6" customFormat="1" ht="15" customHeight="1" x14ac:dyDescent="0.25">
      <c r="A4" s="188"/>
      <c r="B4" s="12" t="str">
        <f>IF(ISNUMBER(L1),L1,"")</f>
        <v/>
      </c>
      <c r="C4" s="12" t="str">
        <f>IFERROR(B4+1,"")</f>
        <v/>
      </c>
      <c r="D4" s="12" t="str">
        <f>IFERROR(C4+1,"")</f>
        <v/>
      </c>
      <c r="E4" s="81" t="str">
        <f t="shared" ref="E4:F4" si="0">IFERROR(F4-1,"")</f>
        <v/>
      </c>
      <c r="F4" s="81" t="str">
        <f t="shared" si="0"/>
        <v/>
      </c>
      <c r="G4" s="12" t="str">
        <f>IFERROR(H4-1,"")</f>
        <v/>
      </c>
      <c r="H4" s="81" t="str">
        <f>B4</f>
        <v/>
      </c>
      <c r="I4" s="81" t="str">
        <f t="shared" ref="I4:J4" si="1">C4</f>
        <v/>
      </c>
      <c r="J4" s="81" t="str">
        <f t="shared" si="1"/>
        <v/>
      </c>
      <c r="K4" s="81" t="str">
        <f t="shared" ref="K4:L4" si="2">IFERROR(F4-1,"")</f>
        <v/>
      </c>
      <c r="L4" s="81" t="str">
        <f t="shared" si="2"/>
        <v/>
      </c>
      <c r="M4" s="81" t="str">
        <f>IFERROR(H4-1,"")</f>
        <v/>
      </c>
      <c r="N4" s="81" t="str">
        <f>B4</f>
        <v/>
      </c>
      <c r="O4" s="12" t="str">
        <f>C4</f>
        <v/>
      </c>
      <c r="P4" s="12" t="str">
        <f>D4</f>
        <v/>
      </c>
      <c r="Q4" s="81" t="str">
        <f>B4</f>
        <v/>
      </c>
      <c r="R4" s="81" t="str">
        <f t="shared" ref="R4:S4" si="3">C4</f>
        <v/>
      </c>
      <c r="S4" s="81" t="str">
        <f t="shared" si="3"/>
        <v/>
      </c>
    </row>
    <row r="5" spans="1:19" s="6" customFormat="1" ht="3" customHeight="1" x14ac:dyDescent="0.25">
      <c r="A5" s="10"/>
      <c r="B5" s="9"/>
      <c r="C5" s="9"/>
      <c r="D5" s="8"/>
      <c r="E5" s="8"/>
      <c r="F5" s="8"/>
      <c r="G5" s="8"/>
      <c r="H5" s="8"/>
      <c r="I5" s="8"/>
      <c r="J5" s="8"/>
      <c r="K5" s="8"/>
      <c r="L5" s="8"/>
      <c r="M5" s="8"/>
      <c r="N5" s="7"/>
      <c r="O5" s="7"/>
      <c r="P5" s="7"/>
      <c r="Q5" s="7"/>
      <c r="R5" s="7"/>
      <c r="S5" s="7"/>
    </row>
    <row r="6" spans="1:19" ht="22.05" customHeight="1" x14ac:dyDescent="0.25">
      <c r="A6" s="5" t="str">
        <f ca="1">Translations!$A$130</f>
        <v>Tratamiento, atención y apoyo - TAR</v>
      </c>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22.05" customHeight="1" x14ac:dyDescent="0.25">
      <c r="A7" s="5" t="str">
        <f ca="1">Translations!$A$131</f>
        <v>Tuberculosis/HIV</v>
      </c>
      <c r="B7" s="73"/>
      <c r="C7" s="73"/>
      <c r="D7" s="73"/>
      <c r="E7" s="73"/>
      <c r="F7" s="73"/>
      <c r="G7" s="73"/>
      <c r="H7" s="73"/>
      <c r="I7" s="73"/>
      <c r="J7" s="73"/>
      <c r="K7" s="73"/>
      <c r="L7" s="73"/>
      <c r="M7" s="73"/>
      <c r="N7" s="73"/>
      <c r="O7" s="73"/>
      <c r="P7" s="73"/>
      <c r="Q7" s="11">
        <f t="shared" ref="Q7:Q20" si="5">IFERROR(B7-H7-N7,"")</f>
        <v>0</v>
      </c>
      <c r="R7" s="11">
        <f t="shared" ref="R7:R20" si="6">IFERROR(C7-I7-O7,"")</f>
        <v>0</v>
      </c>
      <c r="S7" s="11">
        <f t="shared" ref="S7:S20" si="7">IFERROR(D7-J7-P7,"")</f>
        <v>0</v>
      </c>
    </row>
    <row r="8" spans="1:19" ht="22.05" customHeight="1" x14ac:dyDescent="0.25">
      <c r="A8" s="5" t="str">
        <f ca="1">Translations!$A$132</f>
        <v>PTMI</v>
      </c>
      <c r="B8" s="73"/>
      <c r="C8" s="73"/>
      <c r="D8" s="73"/>
      <c r="E8" s="73"/>
      <c r="F8" s="73"/>
      <c r="G8" s="73"/>
      <c r="H8" s="73"/>
      <c r="I8" s="73"/>
      <c r="J8" s="73"/>
      <c r="K8" s="73"/>
      <c r="L8" s="73"/>
      <c r="M8" s="73"/>
      <c r="N8" s="73"/>
      <c r="O8" s="73"/>
      <c r="P8" s="73"/>
      <c r="Q8" s="11">
        <f t="shared" si="5"/>
        <v>0</v>
      </c>
      <c r="R8" s="11">
        <f t="shared" si="6"/>
        <v>0</v>
      </c>
      <c r="S8" s="11">
        <f t="shared" si="7"/>
        <v>0</v>
      </c>
    </row>
    <row r="9" spans="1:19" ht="22.05" customHeight="1" x14ac:dyDescent="0.25">
      <c r="A9" s="5" t="str">
        <f ca="1">Translations!$A$133</f>
        <v xml:space="preserve">Programas para SHS </v>
      </c>
      <c r="B9" s="73"/>
      <c r="C9" s="73"/>
      <c r="D9" s="73"/>
      <c r="E9" s="73"/>
      <c r="F9" s="73"/>
      <c r="G9" s="73"/>
      <c r="H9" s="73"/>
      <c r="I9" s="73"/>
      <c r="J9" s="73"/>
      <c r="K9" s="73"/>
      <c r="L9" s="73"/>
      <c r="M9" s="73"/>
      <c r="N9" s="73"/>
      <c r="O9" s="73"/>
      <c r="P9" s="73"/>
      <c r="Q9" s="11">
        <f t="shared" si="5"/>
        <v>0</v>
      </c>
      <c r="R9" s="11">
        <f t="shared" si="6"/>
        <v>0</v>
      </c>
      <c r="S9" s="11">
        <f t="shared" si="7"/>
        <v>0</v>
      </c>
    </row>
    <row r="10" spans="1:19" ht="22.05" customHeight="1" x14ac:dyDescent="0.25">
      <c r="A10" s="5" t="str">
        <f ca="1">Translations!$A$134</f>
        <v xml:space="preserve">Programas para trabajadores sexuales y sus clientes </v>
      </c>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22.05" customHeight="1" x14ac:dyDescent="0.25">
      <c r="A11" s="5" t="str">
        <f ca="1">Translations!$A$135</f>
        <v>Programas para usuarios de drogas inyectables (PWID) y sus parejas</v>
      </c>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22.05" customHeight="1" x14ac:dyDescent="0.25">
      <c r="A12" s="5" t="str">
        <f ca="1">Translations!$A$136</f>
        <v xml:space="preserve">Programas para personas transgénero </v>
      </c>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22.05" customHeight="1" x14ac:dyDescent="0.25">
      <c r="A13" s="5" t="str">
        <f ca="1">Translations!$A$137</f>
        <v xml:space="preserve">Programas de prevención para otras poblaciones clave y vulnerables </v>
      </c>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22.05" customHeight="1" x14ac:dyDescent="0.25">
      <c r="A14" s="5" t="str">
        <f ca="1">Translations!$A$138</f>
        <v>Circuncisión masculina</v>
      </c>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22.05" customHeight="1" x14ac:dyDescent="0.25">
      <c r="A15" s="5" t="str">
        <f ca="1">Translations!$A$139</f>
        <v>Preservativos</v>
      </c>
      <c r="B15" s="73"/>
      <c r="C15" s="73"/>
      <c r="D15" s="73"/>
      <c r="E15" s="73"/>
      <c r="F15" s="73"/>
      <c r="G15" s="73"/>
      <c r="H15" s="73"/>
      <c r="I15" s="73"/>
      <c r="J15" s="73"/>
      <c r="K15" s="73"/>
      <c r="L15" s="73"/>
      <c r="M15" s="73"/>
      <c r="N15" s="73"/>
      <c r="O15" s="73"/>
      <c r="P15" s="73"/>
      <c r="Q15" s="11">
        <f t="shared" si="5"/>
        <v>0</v>
      </c>
      <c r="R15" s="11">
        <f t="shared" si="6"/>
        <v>0</v>
      </c>
      <c r="S15" s="11">
        <f t="shared" si="7"/>
        <v>0</v>
      </c>
    </row>
    <row r="16" spans="1:19" ht="22.05" customHeight="1" x14ac:dyDescent="0.25">
      <c r="A16" s="5" t="str">
        <f ca="1">Translations!$A$140</f>
        <v xml:space="preserve">Otros programas de prevención </v>
      </c>
      <c r="B16" s="73"/>
      <c r="C16" s="73"/>
      <c r="D16" s="73"/>
      <c r="E16" s="73"/>
      <c r="F16" s="73"/>
      <c r="G16" s="73"/>
      <c r="H16" s="73"/>
      <c r="I16" s="73"/>
      <c r="J16" s="73"/>
      <c r="K16" s="73"/>
      <c r="L16" s="73"/>
      <c r="M16" s="73"/>
      <c r="N16" s="73"/>
      <c r="O16" s="73"/>
      <c r="P16" s="73"/>
      <c r="Q16" s="11">
        <f t="shared" si="5"/>
        <v>0</v>
      </c>
      <c r="R16" s="11">
        <f t="shared" si="6"/>
        <v>0</v>
      </c>
      <c r="S16" s="11">
        <f t="shared" si="7"/>
        <v>0</v>
      </c>
    </row>
    <row r="17" spans="1:19" ht="22.05" customHeight="1" x14ac:dyDescent="0.25">
      <c r="A17" s="5" t="str">
        <f ca="1">Translations!$A$141</f>
        <v xml:space="preserve">Programas para reducir las barreras reducir las barreras relacionadas con los derechos humanos al acceso a los servicios de VIH </v>
      </c>
      <c r="B17" s="73"/>
      <c r="C17" s="73"/>
      <c r="D17" s="73"/>
      <c r="E17" s="73"/>
      <c r="F17" s="73"/>
      <c r="G17" s="73"/>
      <c r="H17" s="73"/>
      <c r="I17" s="73"/>
      <c r="J17" s="73"/>
      <c r="K17" s="73"/>
      <c r="L17" s="73"/>
      <c r="M17" s="73"/>
      <c r="N17" s="73"/>
      <c r="O17" s="73"/>
      <c r="P17" s="73"/>
      <c r="Q17" s="11">
        <f t="shared" si="5"/>
        <v>0</v>
      </c>
      <c r="R17" s="11">
        <f t="shared" si="6"/>
        <v>0</v>
      </c>
      <c r="S17" s="11">
        <f t="shared" si="7"/>
        <v>0</v>
      </c>
    </row>
    <row r="18" spans="1:19" ht="22.05" customHeight="1" x14ac:dyDescent="0.25">
      <c r="A18" s="5" t="str">
        <f ca="1">Translations!$A$142</f>
        <v>SSRS</v>
      </c>
      <c r="B18" s="73"/>
      <c r="C18" s="73"/>
      <c r="D18" s="73"/>
      <c r="E18" s="73"/>
      <c r="F18" s="73"/>
      <c r="G18" s="73"/>
      <c r="H18" s="73"/>
      <c r="I18" s="73"/>
      <c r="J18" s="73"/>
      <c r="K18" s="73"/>
      <c r="L18" s="73"/>
      <c r="M18" s="73"/>
      <c r="N18" s="73"/>
      <c r="O18" s="73"/>
      <c r="P18" s="73"/>
      <c r="Q18" s="11">
        <f t="shared" si="5"/>
        <v>0</v>
      </c>
      <c r="R18" s="11">
        <f t="shared" si="6"/>
        <v>0</v>
      </c>
      <c r="S18" s="11">
        <f t="shared" si="7"/>
        <v>0</v>
      </c>
    </row>
    <row r="19" spans="1:19" ht="22.05" customHeight="1" x14ac:dyDescent="0.25">
      <c r="A19" s="5" t="str">
        <f ca="1">Translations!$A$143</f>
        <v xml:space="preserve">Gestión de programas </v>
      </c>
      <c r="B19" s="73"/>
      <c r="C19" s="73"/>
      <c r="D19" s="73"/>
      <c r="E19" s="73"/>
      <c r="F19" s="73"/>
      <c r="G19" s="73"/>
      <c r="H19" s="73"/>
      <c r="I19" s="73"/>
      <c r="J19" s="73"/>
      <c r="K19" s="73"/>
      <c r="L19" s="73"/>
      <c r="M19" s="73"/>
      <c r="N19" s="73"/>
      <c r="O19" s="73"/>
      <c r="P19" s="73"/>
      <c r="Q19" s="11">
        <f t="shared" si="5"/>
        <v>0</v>
      </c>
      <c r="R19" s="11">
        <f t="shared" si="6"/>
        <v>0</v>
      </c>
      <c r="S19" s="11">
        <f t="shared" si="7"/>
        <v>0</v>
      </c>
    </row>
    <row r="20" spans="1:19" ht="22.05" customHeight="1" x14ac:dyDescent="0.25">
      <c r="A20" s="5" t="str">
        <f ca="1">Translations!$A$144</f>
        <v>Otros</v>
      </c>
      <c r="B20" s="73"/>
      <c r="C20" s="73"/>
      <c r="D20" s="73"/>
      <c r="E20" s="73"/>
      <c r="F20" s="73"/>
      <c r="G20" s="73"/>
      <c r="H20" s="73"/>
      <c r="I20" s="73"/>
      <c r="J20" s="73"/>
      <c r="K20" s="73"/>
      <c r="L20" s="73"/>
      <c r="M20" s="73"/>
      <c r="N20" s="73"/>
      <c r="O20" s="73"/>
      <c r="P20" s="73"/>
      <c r="Q20" s="11">
        <f t="shared" si="5"/>
        <v>0</v>
      </c>
      <c r="R20" s="11">
        <f t="shared" si="6"/>
        <v>0</v>
      </c>
      <c r="S20" s="11">
        <f t="shared" si="7"/>
        <v>0</v>
      </c>
    </row>
    <row r="21" spans="1:19" s="6" customFormat="1" ht="3" customHeight="1" x14ac:dyDescent="0.25">
      <c r="A21" s="10"/>
      <c r="B21" s="9"/>
      <c r="C21" s="9"/>
      <c r="D21" s="8"/>
      <c r="E21" s="8"/>
      <c r="F21" s="8"/>
      <c r="G21" s="8"/>
      <c r="H21" s="8"/>
      <c r="I21" s="8"/>
      <c r="J21" s="8"/>
      <c r="K21" s="8"/>
      <c r="L21" s="8"/>
      <c r="M21" s="8"/>
      <c r="N21" s="7"/>
      <c r="O21" s="7"/>
      <c r="P21" s="7"/>
      <c r="Q21" s="7"/>
      <c r="R21" s="7"/>
      <c r="S21" s="7"/>
    </row>
    <row r="22" spans="1:19" ht="15" customHeight="1" x14ac:dyDescent="0.25">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25">
      <c r="A24" s="3"/>
    </row>
    <row r="25" spans="1:19" x14ac:dyDescent="0.25">
      <c r="A25" s="3"/>
    </row>
  </sheetData>
  <sheetProtection algorithmName="SHA-512" hashValue="cvtDaeEpK1yTenaZRSU1FUXL2loGwbiynzjk18t55GGl23rdTCMhytfVf8AJKfjM610EqtNImB6/VaJAGfCs2A==" saltValue="8b4IedWlbbjFrl9POC5WCg==" spinCount="100000" sheet="1" formatColumns="0" formatRows="0"/>
  <protectedRanges>
    <protectedRange sqref="B6:P21" name="Range1"/>
  </protectedRanges>
  <mergeCells count="12">
    <mergeCell ref="Q3:S3"/>
    <mergeCell ref="G1:G2"/>
    <mergeCell ref="A3:A4"/>
    <mergeCell ref="D1:E1"/>
    <mergeCell ref="F1:F2"/>
    <mergeCell ref="D2:E2"/>
    <mergeCell ref="A1:B2"/>
    <mergeCell ref="B3:D3"/>
    <mergeCell ref="E3:J3"/>
    <mergeCell ref="H1:K1"/>
    <mergeCell ref="H2:K2"/>
    <mergeCell ref="K3:P3"/>
  </mergeCells>
  <pageMargins left="0.7" right="0.7" top="0.75" bottom="0.75" header="0.3" footer="0.3"/>
  <pageSetup paperSize="8"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47F0DED507D54B9B8A932210535672" ma:contentTypeVersion="13" ma:contentTypeDescription="Create a new document." ma:contentTypeScope="" ma:versionID="4836b7c69711c5f0c69358cd39fdad51">
  <xsd:schema xmlns:xsd="http://www.w3.org/2001/XMLSchema" xmlns:xs="http://www.w3.org/2001/XMLSchema" xmlns:p="http://schemas.microsoft.com/office/2006/metadata/properties" xmlns:ns3="b9c94686-d0cb-4429-a249-c6f5453615e4" xmlns:ns4="4a2659b7-cdb2-46af-97ca-8032de328df3" targetNamespace="http://schemas.microsoft.com/office/2006/metadata/properties" ma:root="true" ma:fieldsID="538dffe240803b7d38a397be69701e2d" ns3:_="" ns4:_="">
    <xsd:import namespace="b9c94686-d0cb-4429-a249-c6f5453615e4"/>
    <xsd:import namespace="4a2659b7-cdb2-46af-97ca-8032de328df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c94686-d0cb-4429-a249-c6f545361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2659b7-cdb2-46af-97ca-8032de328df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0BCC2B9-3F47-45B8-854D-ECF8337695AC}">
  <ds:schemaRefs>
    <ds:schemaRef ds:uri="b9c94686-d0cb-4429-a249-c6f5453615e4"/>
    <ds:schemaRef ds:uri="4a2659b7-cdb2-46af-97ca-8032de328df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0F091ED-7698-4F86-9A7E-80807B94F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c94686-d0cb-4429-a249-c6f5453615e4"/>
    <ds:schemaRef ds:uri="4a2659b7-cdb2-46af-97ca-8032de328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BF311D-541E-4457-A111-9F535BDDC96F}">
  <ds:schemaRefs>
    <ds:schemaRef ds:uri="http://schemas.microsoft.com/sharepoint/v3/contenttype/forms"/>
  </ds:schemaRefs>
</ds:datastoreItem>
</file>

<file path=customXml/itemProps4.xml><?xml version="1.0" encoding="utf-8"?>
<ds:datastoreItem xmlns:ds="http://schemas.openxmlformats.org/officeDocument/2006/customXml" ds:itemID="{832DB7EA-0903-46C0-8A6B-86EB8051C30F}">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Instructions</vt:lpstr>
      <vt:lpstr>Translations</vt:lpstr>
      <vt:lpstr>Dropdowns</vt:lpstr>
      <vt:lpstr>Cover Sheet</vt:lpstr>
      <vt:lpstr>HIV.Gap.Overview</vt:lpstr>
      <vt:lpstr>TB.Gap.Overview</vt:lpstr>
      <vt:lpstr>Malaria.Gap.Overview</vt:lpstr>
      <vt:lpstr>Government Health Spending</vt:lpstr>
      <vt:lpstr>HIV.Gap.Detail.Module</vt:lpstr>
      <vt:lpstr>HIV.Gap.Detail.NSP</vt:lpstr>
      <vt:lpstr>TB.Gap.Detail.Module</vt:lpstr>
      <vt:lpstr>TB.Gap.Detail.NSP</vt:lpstr>
      <vt:lpstr>Malaria.Gap.Detail.Module</vt:lpstr>
      <vt:lpstr>Malaria.Gap.Detail.NSP</vt:lpstr>
      <vt:lpstr>LangOffset</vt:lpstr>
      <vt:lpstr>HIV.Gap.Detail.NSP!Print_Area</vt:lpstr>
      <vt:lpstr>Malaria.Gap.Detail.Module!Print_Area</vt:lpstr>
      <vt:lpstr>Malaria.Gap.Detail.NSP!Print_Area</vt:lpstr>
      <vt:lpstr>TB.Gap.Detail.Module!Print_Area</vt:lpstr>
      <vt:lpstr>TB.Gap.Detail.NSP!Print_Area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Andrianov</dc:creator>
  <cp:lastModifiedBy>Delphine De Quina</cp:lastModifiedBy>
  <dcterms:created xsi:type="dcterms:W3CDTF">2017-05-09T08:27:23Z</dcterms:created>
  <dcterms:modified xsi:type="dcterms:W3CDTF">2020-07-10T13:48:04Z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0x0101006147F0DED507D54B9B8A932210535672</vt:lpwstr>
  </property>
</Properties>
</file>