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dia/image2.bin" ContentType="image/png"/>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tables/tableSingleCells1.xml" ContentType="application/vnd.openxmlformats-officedocument.spreadsheetml.tableSingleCells+xml"/>
  <Override PartName="/xl/tables/table2.xml" ContentType="application/vnd.openxmlformats-officedocument.spreadsheetml.table+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defaultThemeVersion="124226"/>
  <mc:AlternateContent xmlns:mc="http://schemas.openxmlformats.org/markup-compatibility/2006">
    <mc:Choice Requires="x15">
      <x15ac:absPath xmlns:x15ac="http://schemas.microsoft.com/office/spreadsheetml/2010/11/ac" url="F:\MCP$ (zeus.sisca.red)\2020\1 Supervisión\1.3 Comité Ejecutivo\CE12-2020 16jul\Anexos CE12-2020\"/>
    </mc:Choice>
  </mc:AlternateContent>
  <xr:revisionPtr revIDLastSave="0" documentId="8_{1870A5E8-211F-4B5C-9EE3-6BABCB2F4595}" xr6:coauthVersionLast="45" xr6:coauthVersionMax="45" xr10:uidLastSave="{00000000-0000-0000-0000-000000000000}"/>
  <bookViews>
    <workbookView xWindow="-108" yWindow="-108" windowWidth="23256" windowHeight="12576" activeTab="1" xr2:uid="{00000000-000D-0000-FFFF-FFFF00000000}"/>
  </bookViews>
  <sheets>
    <sheet name="Instrucciones " sheetId="6" r:id="rId1"/>
    <sheet name="Evaluación del Desempeňo" sheetId="1" r:id="rId2"/>
    <sheet name="RESULTADOS - Requisitos" sheetId="7" r:id="rId3"/>
    <sheet name="RESULTADOS - Estándares Mínimos" sheetId="8" r:id="rId4"/>
    <sheet name="Plan de Mejora" sheetId="10" r:id="rId5"/>
    <sheet name="CCMs" sheetId="9" state="hidden" r:id="rId6"/>
    <sheet name="Sheet3" sheetId="3" state="hidden" r:id="rId7"/>
  </sheets>
  <definedNames>
    <definedName name="_xlnm.Print_Area" localSheetId="1">'Evaluación del Desempeňo'!$A$1:$K$48</definedName>
    <definedName name="_xlnm.Print_Area" localSheetId="0">'Instrucciones '!$A$5:$Q$63</definedName>
    <definedName name="_xlnm.Print_Area" localSheetId="4">'Plan de Mejora'!$A$1:$N$105</definedName>
    <definedName name="_xlnm.Print_Area" localSheetId="3">'RESULTADOS - Estándares Mínimos'!$A$1:$S$17</definedName>
    <definedName name="_xlnm.Print_Area" localSheetId="2">'RESULTADOS - Requisitos'!$A$1:$S$23</definedName>
    <definedName name="Performance_Rating">'Evaluación del Desempeňo'!$J$16:$J$40</definedName>
    <definedName name="_xlnm.Print_Titles" localSheetId="1">'Evaluación del Desempeňo'!$13:$13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8" l="1"/>
  <c r="K14" i="8" s="1"/>
  <c r="H13" i="8"/>
  <c r="K13" i="8" s="1"/>
  <c r="C14" i="8"/>
  <c r="C13" i="8"/>
  <c r="B14" i="8"/>
  <c r="B13" i="8"/>
  <c r="H13" i="7"/>
  <c r="J13" i="7" s="1"/>
  <c r="C13" i="7"/>
  <c r="B13" i="7"/>
  <c r="K13" i="7" l="1"/>
  <c r="I13" i="7"/>
  <c r="I14" i="8"/>
  <c r="J14" i="8"/>
  <c r="J13" i="8"/>
  <c r="I13" i="8"/>
  <c r="D26" i="9" l="1"/>
  <c r="D27" i="9"/>
  <c r="D53" i="9"/>
  <c r="D60" i="9"/>
  <c r="D89" i="9"/>
  <c r="D116" i="9"/>
  <c r="D118" i="9"/>
  <c r="D120" i="9"/>
  <c r="D121" i="9"/>
  <c r="D123" i="9"/>
  <c r="D125" i="9"/>
  <c r="D132" i="9"/>
  <c r="D133" i="9"/>
  <c r="L3" i="9" l="1"/>
  <c r="L4" i="9" l="1"/>
  <c r="C8" i="8" l="1"/>
  <c r="C6" i="8"/>
  <c r="C5" i="8"/>
  <c r="C7" i="8"/>
  <c r="C3" i="9" l="1"/>
  <c r="D3" i="9" s="1"/>
  <c r="C4" i="9"/>
  <c r="D4" i="9" s="1"/>
  <c r="C5" i="9"/>
  <c r="D5" i="9" s="1"/>
  <c r="C6" i="9"/>
  <c r="D6" i="9" s="1"/>
  <c r="C7" i="9"/>
  <c r="D7" i="9" s="1"/>
  <c r="C8" i="9"/>
  <c r="D8" i="9" s="1"/>
  <c r="C9" i="9"/>
  <c r="D9" i="9" s="1"/>
  <c r="C10" i="9"/>
  <c r="D10" i="9" s="1"/>
  <c r="C11" i="9"/>
  <c r="D11" i="9" s="1"/>
  <c r="C12" i="9"/>
  <c r="D12" i="9" s="1"/>
  <c r="C13" i="9"/>
  <c r="D13" i="9" s="1"/>
  <c r="C14" i="9"/>
  <c r="D14" i="9" s="1"/>
  <c r="C15" i="9"/>
  <c r="D15" i="9" s="1"/>
  <c r="C16" i="9"/>
  <c r="D16" i="9" s="1"/>
  <c r="C17" i="9"/>
  <c r="D17" i="9" s="1"/>
  <c r="C18" i="9"/>
  <c r="D18" i="9" s="1"/>
  <c r="C19" i="9"/>
  <c r="D19" i="9" s="1"/>
  <c r="C20" i="9"/>
  <c r="D20" i="9" s="1"/>
  <c r="C21" i="9"/>
  <c r="D21" i="9" s="1"/>
  <c r="C22" i="9"/>
  <c r="D22" i="9" s="1"/>
  <c r="C23" i="9"/>
  <c r="D23" i="9" s="1"/>
  <c r="C24" i="9"/>
  <c r="D24" i="9" s="1"/>
  <c r="C25" i="9"/>
  <c r="D25"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4" i="9"/>
  <c r="D54" i="9" s="1"/>
  <c r="C55" i="9"/>
  <c r="D55" i="9" s="1"/>
  <c r="C56" i="9"/>
  <c r="D56" i="9" s="1"/>
  <c r="C57" i="9"/>
  <c r="D57" i="9" s="1"/>
  <c r="C58" i="9"/>
  <c r="D58" i="9" s="1"/>
  <c r="C59" i="9"/>
  <c r="D59"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7" i="9"/>
  <c r="D117" i="9" s="1"/>
  <c r="C119" i="9"/>
  <c r="D119" i="9" s="1"/>
  <c r="C122" i="9"/>
  <c r="D122" i="9" s="1"/>
  <c r="C124" i="9"/>
  <c r="D124" i="9" s="1"/>
  <c r="C126" i="9"/>
  <c r="D126" i="9" s="1"/>
  <c r="C127" i="9"/>
  <c r="D127" i="9" s="1"/>
  <c r="C128" i="9"/>
  <c r="D128" i="9" s="1"/>
  <c r="C129" i="9"/>
  <c r="D129" i="9" s="1"/>
  <c r="C130" i="9"/>
  <c r="D130" i="9" s="1"/>
  <c r="C131" i="9"/>
  <c r="D131" i="9" s="1"/>
  <c r="C2" i="9"/>
  <c r="D2" i="9" s="1"/>
  <c r="L1" i="9" l="1"/>
  <c r="L31" i="9" s="1"/>
  <c r="E4" i="9" l="1"/>
  <c r="E8" i="9"/>
  <c r="E12" i="9"/>
  <c r="E16" i="9"/>
  <c r="E20" i="9"/>
  <c r="E24" i="9"/>
  <c r="E28" i="9"/>
  <c r="E32" i="9"/>
  <c r="E36" i="9"/>
  <c r="E40" i="9"/>
  <c r="E44" i="9"/>
  <c r="E48" i="9"/>
  <c r="E52" i="9"/>
  <c r="E56" i="9"/>
  <c r="E60" i="9"/>
  <c r="E64" i="9"/>
  <c r="E68" i="9"/>
  <c r="E72" i="9"/>
  <c r="E76" i="9"/>
  <c r="E80" i="9"/>
  <c r="E84" i="9"/>
  <c r="E88" i="9"/>
  <c r="E92" i="9"/>
  <c r="E96" i="9"/>
  <c r="E5" i="9"/>
  <c r="E10" i="9"/>
  <c r="E15" i="9"/>
  <c r="E21" i="9"/>
  <c r="E26" i="9"/>
  <c r="E31" i="9"/>
  <c r="E37" i="9"/>
  <c r="E42" i="9"/>
  <c r="E47" i="9"/>
  <c r="E53" i="9"/>
  <c r="E58" i="9"/>
  <c r="E63" i="9"/>
  <c r="E69" i="9"/>
  <c r="E74" i="9"/>
  <c r="E79" i="9"/>
  <c r="E85" i="9"/>
  <c r="E90" i="9"/>
  <c r="E95" i="9"/>
  <c r="E100" i="9"/>
  <c r="E104" i="9"/>
  <c r="E108" i="9"/>
  <c r="E112" i="9"/>
  <c r="E116" i="9"/>
  <c r="E120" i="9"/>
  <c r="E124" i="9"/>
  <c r="E128" i="9"/>
  <c r="E132" i="9"/>
  <c r="E6" i="9"/>
  <c r="E13" i="9"/>
  <c r="E19" i="9"/>
  <c r="E27" i="9"/>
  <c r="E34" i="9"/>
  <c r="E41" i="9"/>
  <c r="E49" i="9"/>
  <c r="E55" i="9"/>
  <c r="E62" i="9"/>
  <c r="E70" i="9"/>
  <c r="E77" i="9"/>
  <c r="E83" i="9"/>
  <c r="E91" i="9"/>
  <c r="E98" i="9"/>
  <c r="E103" i="9"/>
  <c r="E109" i="9"/>
  <c r="E114" i="9"/>
  <c r="E119" i="9"/>
  <c r="E125" i="9"/>
  <c r="E130" i="9"/>
  <c r="E7" i="9"/>
  <c r="E17" i="9"/>
  <c r="E25" i="9"/>
  <c r="E35" i="9"/>
  <c r="E45" i="9"/>
  <c r="E54" i="9"/>
  <c r="E65" i="9"/>
  <c r="E73" i="9"/>
  <c r="E82" i="9"/>
  <c r="E93" i="9"/>
  <c r="E101" i="9"/>
  <c r="E107" i="9"/>
  <c r="E115" i="9"/>
  <c r="E122" i="9"/>
  <c r="E129" i="9"/>
  <c r="E9" i="9"/>
  <c r="E18" i="9"/>
  <c r="E29" i="9"/>
  <c r="E38" i="9"/>
  <c r="E46" i="9"/>
  <c r="E57" i="9"/>
  <c r="E66" i="9"/>
  <c r="E75" i="9"/>
  <c r="E86" i="9"/>
  <c r="E94" i="9"/>
  <c r="E102" i="9"/>
  <c r="E110" i="9"/>
  <c r="E117" i="9"/>
  <c r="E123" i="9"/>
  <c r="E131" i="9"/>
  <c r="E11" i="9"/>
  <c r="E22" i="9"/>
  <c r="E30" i="9"/>
  <c r="E39" i="9"/>
  <c r="E50" i="9"/>
  <c r="E59" i="9"/>
  <c r="E67" i="9"/>
  <c r="E78" i="9"/>
  <c r="E87" i="9"/>
  <c r="E97" i="9"/>
  <c r="E105" i="9"/>
  <c r="E111" i="9"/>
  <c r="E118" i="9"/>
  <c r="E126" i="9"/>
  <c r="E133" i="9"/>
  <c r="E14" i="9"/>
  <c r="E51" i="9"/>
  <c r="E89" i="9"/>
  <c r="E121" i="9"/>
  <c r="E23" i="9"/>
  <c r="E61" i="9"/>
  <c r="E99" i="9"/>
  <c r="E127" i="9"/>
  <c r="E33" i="9"/>
  <c r="E71" i="9"/>
  <c r="E106" i="9"/>
  <c r="E2" i="9"/>
  <c r="E3" i="9"/>
  <c r="E43" i="9"/>
  <c r="E81" i="9"/>
  <c r="E113" i="9"/>
  <c r="L2" i="9"/>
  <c r="H9" i="7"/>
  <c r="K9" i="7" s="1"/>
  <c r="H8" i="7"/>
  <c r="K8" i="7" s="1"/>
  <c r="C9" i="7"/>
  <c r="C8" i="7"/>
  <c r="B9" i="7"/>
  <c r="B8" i="7"/>
  <c r="L5" i="9" l="1"/>
  <c r="G81" i="9"/>
  <c r="F81" i="9"/>
  <c r="G106" i="9"/>
  <c r="F106" i="9"/>
  <c r="G99" i="9"/>
  <c r="F99" i="9"/>
  <c r="G89" i="9"/>
  <c r="F89" i="9"/>
  <c r="G126" i="9"/>
  <c r="F126" i="9"/>
  <c r="F97" i="9"/>
  <c r="G97" i="9"/>
  <c r="G59" i="9"/>
  <c r="F59" i="9"/>
  <c r="F22" i="9"/>
  <c r="G22" i="9"/>
  <c r="G117" i="9"/>
  <c r="F117" i="9"/>
  <c r="F86" i="9"/>
  <c r="G86" i="9"/>
  <c r="G46" i="9"/>
  <c r="F46" i="9"/>
  <c r="G9" i="9"/>
  <c r="F9" i="9"/>
  <c r="F107" i="9"/>
  <c r="G107" i="9"/>
  <c r="G73" i="9"/>
  <c r="F73" i="9"/>
  <c r="G35" i="9"/>
  <c r="F35" i="9"/>
  <c r="G130" i="9"/>
  <c r="F130" i="9"/>
  <c r="G109" i="9"/>
  <c r="F109" i="9"/>
  <c r="G83" i="9"/>
  <c r="F83" i="9"/>
  <c r="G55" i="9"/>
  <c r="F55" i="9"/>
  <c r="G27" i="9"/>
  <c r="F27" i="9"/>
  <c r="G132" i="9"/>
  <c r="F132" i="9"/>
  <c r="G116" i="9"/>
  <c r="F116" i="9"/>
  <c r="G100" i="9"/>
  <c r="F100" i="9"/>
  <c r="G79" i="9"/>
  <c r="F79" i="9"/>
  <c r="G58" i="9"/>
  <c r="F58" i="9"/>
  <c r="G37" i="9"/>
  <c r="F37" i="9"/>
  <c r="G15" i="9"/>
  <c r="F15" i="9"/>
  <c r="G92" i="9"/>
  <c r="F92" i="9"/>
  <c r="G76" i="9"/>
  <c r="F76" i="9"/>
  <c r="G60" i="9"/>
  <c r="F60" i="9"/>
  <c r="G44" i="9"/>
  <c r="F44" i="9"/>
  <c r="G28" i="9"/>
  <c r="F28" i="9"/>
  <c r="F12" i="9"/>
  <c r="G12" i="9"/>
  <c r="G43" i="9"/>
  <c r="F43" i="9"/>
  <c r="G71" i="9"/>
  <c r="F71" i="9"/>
  <c r="F61" i="9"/>
  <c r="G61" i="9"/>
  <c r="G51" i="9"/>
  <c r="F51" i="9"/>
  <c r="F118" i="9"/>
  <c r="G118" i="9"/>
  <c r="G87" i="9"/>
  <c r="F87" i="9"/>
  <c r="G50" i="9"/>
  <c r="F50" i="9"/>
  <c r="G11" i="9"/>
  <c r="F11" i="9"/>
  <c r="G110" i="9"/>
  <c r="F110" i="9"/>
  <c r="F75" i="9"/>
  <c r="G75" i="9"/>
  <c r="G38" i="9"/>
  <c r="F38" i="9"/>
  <c r="G129" i="9"/>
  <c r="F129" i="9"/>
  <c r="G101" i="9"/>
  <c r="F101" i="9"/>
  <c r="F65" i="9"/>
  <c r="G65" i="9"/>
  <c r="G25" i="9"/>
  <c r="F25" i="9"/>
  <c r="F125" i="9"/>
  <c r="G125" i="9"/>
  <c r="G103" i="9"/>
  <c r="F103" i="9"/>
  <c r="F77" i="9"/>
  <c r="G77" i="9"/>
  <c r="F49" i="9"/>
  <c r="G49" i="9"/>
  <c r="G19" i="9"/>
  <c r="F19" i="9"/>
  <c r="G128" i="9"/>
  <c r="F128" i="9"/>
  <c r="G112" i="9"/>
  <c r="F112" i="9"/>
  <c r="G95" i="9"/>
  <c r="F95" i="9"/>
  <c r="G74" i="9"/>
  <c r="F74" i="9"/>
  <c r="G53" i="9"/>
  <c r="F53" i="9"/>
  <c r="G31" i="9"/>
  <c r="F31" i="9"/>
  <c r="G10" i="9"/>
  <c r="F10" i="9"/>
  <c r="G88" i="9"/>
  <c r="F88" i="9"/>
  <c r="G72" i="9"/>
  <c r="F72" i="9"/>
  <c r="G56" i="9"/>
  <c r="F56" i="9"/>
  <c r="G40" i="9"/>
  <c r="F40" i="9"/>
  <c r="G24" i="9"/>
  <c r="F24" i="9"/>
  <c r="G8" i="9"/>
  <c r="F8" i="9"/>
  <c r="G3" i="9"/>
  <c r="F3" i="9"/>
  <c r="F33" i="9"/>
  <c r="G33" i="9"/>
  <c r="G23" i="9"/>
  <c r="F23" i="9"/>
  <c r="F14" i="9"/>
  <c r="G14" i="9"/>
  <c r="G111" i="9"/>
  <c r="F111" i="9"/>
  <c r="G78" i="9"/>
  <c r="F78" i="9"/>
  <c r="F39" i="9"/>
  <c r="G39" i="9"/>
  <c r="G131" i="9"/>
  <c r="F131" i="9"/>
  <c r="G102" i="9"/>
  <c r="F102" i="9"/>
  <c r="G66" i="9"/>
  <c r="F66" i="9"/>
  <c r="G29" i="9"/>
  <c r="F29" i="9"/>
  <c r="G122" i="9"/>
  <c r="F122" i="9"/>
  <c r="G93" i="9"/>
  <c r="F93" i="9"/>
  <c r="G54" i="9"/>
  <c r="F54" i="9"/>
  <c r="G17" i="9"/>
  <c r="F17" i="9"/>
  <c r="G119" i="9"/>
  <c r="F119" i="9"/>
  <c r="F98" i="9"/>
  <c r="G98" i="9"/>
  <c r="F70" i="9"/>
  <c r="G70" i="9"/>
  <c r="G41" i="9"/>
  <c r="F41" i="9"/>
  <c r="G13" i="9"/>
  <c r="F13" i="9"/>
  <c r="G124" i="9"/>
  <c r="F124" i="9"/>
  <c r="G108" i="9"/>
  <c r="F108" i="9"/>
  <c r="G90" i="9"/>
  <c r="F90" i="9"/>
  <c r="G69" i="9"/>
  <c r="F69" i="9"/>
  <c r="F47" i="9"/>
  <c r="G47" i="9"/>
  <c r="G26" i="9"/>
  <c r="F26" i="9"/>
  <c r="G5" i="9"/>
  <c r="F5" i="9"/>
  <c r="G84" i="9"/>
  <c r="F84" i="9"/>
  <c r="G68" i="9"/>
  <c r="F68" i="9"/>
  <c r="G52" i="9"/>
  <c r="F52" i="9"/>
  <c r="G36" i="9"/>
  <c r="F36" i="9"/>
  <c r="G20" i="9"/>
  <c r="F20" i="9"/>
  <c r="F4" i="9"/>
  <c r="G4" i="9"/>
  <c r="F113" i="9"/>
  <c r="G113" i="9"/>
  <c r="F2" i="9"/>
  <c r="G2" i="9"/>
  <c r="F127" i="9"/>
  <c r="G127" i="9"/>
  <c r="G121" i="9"/>
  <c r="F121" i="9"/>
  <c r="G133" i="9"/>
  <c r="F133" i="9"/>
  <c r="G105" i="9"/>
  <c r="F105" i="9"/>
  <c r="G67" i="9"/>
  <c r="F67" i="9"/>
  <c r="G30" i="9"/>
  <c r="F30" i="9"/>
  <c r="G123" i="9"/>
  <c r="F123" i="9"/>
  <c r="G94" i="9"/>
  <c r="F94" i="9"/>
  <c r="G57" i="9"/>
  <c r="F57" i="9"/>
  <c r="G18" i="9"/>
  <c r="F18" i="9"/>
  <c r="G115" i="9"/>
  <c r="F115" i="9"/>
  <c r="G82" i="9"/>
  <c r="F82" i="9"/>
  <c r="G45" i="9"/>
  <c r="F45" i="9"/>
  <c r="G7" i="9"/>
  <c r="F7" i="9"/>
  <c r="F114" i="9"/>
  <c r="G114" i="9"/>
  <c r="G91" i="9"/>
  <c r="F91" i="9"/>
  <c r="G62" i="9"/>
  <c r="F62" i="9"/>
  <c r="G34" i="9"/>
  <c r="F34" i="9"/>
  <c r="G6" i="9"/>
  <c r="F6" i="9"/>
  <c r="G120" i="9"/>
  <c r="F120" i="9"/>
  <c r="G104" i="9"/>
  <c r="F104" i="9"/>
  <c r="G85" i="9"/>
  <c r="F85" i="9"/>
  <c r="G63" i="9"/>
  <c r="F63" i="9"/>
  <c r="F42" i="9"/>
  <c r="G42" i="9"/>
  <c r="F21" i="9"/>
  <c r="G21" i="9"/>
  <c r="G96" i="9"/>
  <c r="F96" i="9"/>
  <c r="G80" i="9"/>
  <c r="F80" i="9"/>
  <c r="G64" i="9"/>
  <c r="F64" i="9"/>
  <c r="G48" i="9"/>
  <c r="F48" i="9"/>
  <c r="G32" i="9"/>
  <c r="F32" i="9"/>
  <c r="F16" i="9"/>
  <c r="G16" i="9"/>
  <c r="E17" i="7"/>
  <c r="J8" i="7"/>
  <c r="J9" i="7"/>
  <c r="I9" i="7"/>
  <c r="I8" i="7"/>
  <c r="L29" i="9" l="1"/>
  <c r="I38" i="1" s="1"/>
  <c r="L28" i="9"/>
  <c r="I37" i="1" s="1"/>
  <c r="L26" i="9"/>
  <c r="I35" i="1" s="1"/>
  <c r="L27" i="9"/>
  <c r="I36" i="1" s="1"/>
  <c r="L9" i="9"/>
  <c r="I15" i="1" s="1"/>
  <c r="L17" i="9"/>
  <c r="I24" i="1" s="1"/>
  <c r="L22" i="9"/>
  <c r="I31" i="1" s="1"/>
  <c r="L8" i="9"/>
  <c r="I14" i="1" s="1"/>
  <c r="L23" i="9"/>
  <c r="I32" i="1" s="1"/>
  <c r="L12" i="9"/>
  <c r="I18" i="1" s="1"/>
  <c r="L20" i="9"/>
  <c r="I28" i="1" s="1"/>
  <c r="L19" i="9"/>
  <c r="I27" i="1" s="1"/>
  <c r="L21" i="9"/>
  <c r="I29" i="1" s="1"/>
  <c r="L10" i="9"/>
  <c r="I16" i="1" s="1"/>
  <c r="L15" i="9"/>
  <c r="I22" i="1" s="1"/>
  <c r="L16" i="9"/>
  <c r="I23" i="1" s="1"/>
  <c r="L25" i="9"/>
  <c r="I34" i="1" s="1"/>
  <c r="L18" i="9"/>
  <c r="I26" i="1" s="1"/>
  <c r="L7" i="9"/>
  <c r="L6" i="9"/>
  <c r="L24" i="9"/>
  <c r="I33" i="1" s="1"/>
  <c r="L13" i="9"/>
  <c r="I19" i="1" s="1"/>
  <c r="L11" i="9"/>
  <c r="I17" i="1" s="1"/>
  <c r="L14" i="9"/>
  <c r="I20" i="1" s="1"/>
  <c r="H5" i="8"/>
  <c r="B5" i="8"/>
  <c r="F19" i="10" l="1"/>
  <c r="G2" i="1"/>
  <c r="G41" i="1"/>
  <c r="N25" i="10"/>
  <c r="N72" i="10"/>
  <c r="N42" i="10"/>
  <c r="N46" i="10"/>
  <c r="N47" i="10"/>
  <c r="N110" i="10"/>
  <c r="N97" i="10"/>
  <c r="N74" i="10"/>
  <c r="N52" i="10"/>
  <c r="N34" i="10"/>
  <c r="C11" i="10"/>
  <c r="N28" i="10"/>
  <c r="N51" i="10"/>
  <c r="N64" i="10"/>
  <c r="N111" i="10"/>
  <c r="N101" i="10"/>
  <c r="N30" i="10"/>
  <c r="N70" i="10"/>
  <c r="N61" i="10"/>
  <c r="F9" i="10"/>
  <c r="N53" i="10"/>
  <c r="C12" i="10"/>
  <c r="F11" i="10"/>
  <c r="N99" i="10"/>
  <c r="N87" i="10"/>
  <c r="N83" i="10"/>
  <c r="N96" i="10"/>
  <c r="N43" i="10"/>
  <c r="N81" i="10"/>
  <c r="N37" i="10"/>
  <c r="F13" i="10"/>
  <c r="N88" i="10"/>
  <c r="N67" i="10"/>
  <c r="N76" i="10"/>
  <c r="N91" i="10"/>
  <c r="N32" i="10"/>
  <c r="N77" i="10"/>
  <c r="N33" i="10"/>
  <c r="F10" i="10"/>
  <c r="N94" i="10"/>
  <c r="N36" i="10"/>
  <c r="N92" i="10"/>
  <c r="N44" i="10"/>
  <c r="N79" i="10"/>
  <c r="N106" i="10"/>
  <c r="N58" i="10"/>
  <c r="N104" i="10"/>
  <c r="N62" i="10"/>
  <c r="N26" i="10"/>
  <c r="N86" i="10"/>
  <c r="N54" i="10"/>
  <c r="N27" i="10"/>
  <c r="N93" i="10"/>
  <c r="N69" i="10"/>
  <c r="N49" i="10"/>
  <c r="N29" i="10"/>
  <c r="N56" i="10"/>
  <c r="N66" i="10"/>
  <c r="N82" i="10"/>
  <c r="N35" i="10"/>
  <c r="N60" i="10"/>
  <c r="N95" i="10"/>
  <c r="N50" i="10"/>
  <c r="N90" i="10"/>
  <c r="N55" i="10"/>
  <c r="N107" i="10"/>
  <c r="N75" i="10"/>
  <c r="N48" i="10"/>
  <c r="N109" i="10"/>
  <c r="N85" i="10"/>
  <c r="N65" i="10"/>
  <c r="N45" i="10"/>
  <c r="N84" i="10"/>
  <c r="N103" i="10"/>
  <c r="N100" i="10"/>
  <c r="N63" i="10"/>
  <c r="N108" i="10"/>
  <c r="N71" i="10"/>
  <c r="N31" i="10"/>
  <c r="N78" i="10"/>
  <c r="N39" i="10"/>
  <c r="N98" i="10"/>
  <c r="N68" i="10"/>
  <c r="N40" i="10"/>
  <c r="N102" i="10"/>
  <c r="N80" i="10"/>
  <c r="N59" i="10"/>
  <c r="N38" i="10"/>
  <c r="N105" i="10"/>
  <c r="N89" i="10"/>
  <c r="N73" i="10"/>
  <c r="N57" i="10"/>
  <c r="N41" i="10"/>
  <c r="J5" i="8"/>
  <c r="K5" i="8"/>
  <c r="I5" i="8"/>
  <c r="H12" i="8"/>
  <c r="H10" i="8"/>
  <c r="H11" i="8"/>
  <c r="H9" i="8"/>
  <c r="H8" i="8"/>
  <c r="H7" i="8"/>
  <c r="H6" i="8"/>
  <c r="C12" i="8"/>
  <c r="C11" i="8"/>
  <c r="C10" i="8"/>
  <c r="C9" i="8"/>
  <c r="B12" i="8"/>
  <c r="B11" i="8"/>
  <c r="B10" i="8"/>
  <c r="B9" i="8"/>
  <c r="B8" i="8"/>
  <c r="B7" i="8"/>
  <c r="B6" i="8"/>
  <c r="I12" i="8" l="1"/>
  <c r="K12" i="8"/>
  <c r="J12" i="8"/>
  <c r="K9" i="8"/>
  <c r="I9" i="8"/>
  <c r="J9" i="8"/>
  <c r="I8" i="8"/>
  <c r="J8" i="8"/>
  <c r="K8" i="8"/>
  <c r="K7" i="8"/>
  <c r="J7" i="8"/>
  <c r="I7" i="8"/>
  <c r="K6" i="8"/>
  <c r="J6" i="8"/>
  <c r="I6" i="8"/>
  <c r="J11" i="8"/>
  <c r="K11" i="8"/>
  <c r="I11" i="8"/>
  <c r="K10" i="8"/>
  <c r="J10" i="8"/>
  <c r="I10" i="8"/>
  <c r="H11" i="7"/>
  <c r="H12" i="7"/>
  <c r="C12" i="7"/>
  <c r="C11" i="7"/>
  <c r="B12" i="7"/>
  <c r="B11" i="7"/>
  <c r="H10" i="7"/>
  <c r="C10" i="7"/>
  <c r="B10" i="7"/>
  <c r="B6" i="7"/>
  <c r="B7" i="7"/>
  <c r="B5" i="7"/>
  <c r="C6" i="7"/>
  <c r="C7" i="7"/>
  <c r="H7" i="7"/>
  <c r="K7" i="7" s="1"/>
  <c r="H6" i="7"/>
  <c r="H5" i="7"/>
  <c r="E19" i="7" l="1"/>
  <c r="K6" i="7"/>
  <c r="I6" i="7"/>
  <c r="I5" i="7"/>
  <c r="K5" i="7"/>
  <c r="I7" i="7"/>
  <c r="J7" i="7"/>
  <c r="J10" i="7"/>
  <c r="K10" i="7"/>
  <c r="I10" i="7"/>
  <c r="I12" i="7"/>
  <c r="J12" i="7"/>
  <c r="K12" i="7"/>
  <c r="J6" i="7"/>
  <c r="I11" i="7"/>
  <c r="J11" i="7"/>
  <c r="K11" i="7"/>
  <c r="J5" i="7"/>
  <c r="C5" i="7"/>
  <c r="E18" i="7"/>
  <c r="E16" i="7"/>
  <c r="I19" i="7" l="1"/>
  <c r="I17" i="7"/>
  <c r="J16" i="7"/>
  <c r="H16" i="7"/>
  <c r="I16" i="7"/>
  <c r="G16" i="7"/>
  <c r="J18" i="7"/>
  <c r="H18" i="7"/>
  <c r="I18" i="7"/>
  <c r="G18" i="7"/>
  <c r="J19" i="7" l="1"/>
  <c r="G19" i="7"/>
  <c r="H19" i="7"/>
  <c r="J17" i="7"/>
  <c r="G17" i="7"/>
  <c r="H17"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 type="4" refreshedVersion="0" background="1">
    <webPr xml="1" sourceData="1" url="\\prodmeteorfs.gf.theglobalfund.org\UserDesktops\DKapodistria\Desktop\schema.xml" htmlTables="1" htmlFormat="all"/>
  </connection>
  <connection id="2" xr16:uid="{00000000-0015-0000-FFFF-FFFF01000000}" name="schemaNew" type="4" refreshedVersion="0" background="1">
    <webPr xml="1" sourceData="1" url="E:\schemaNew.xml" htmlTables="1" htmlFormat="all"/>
  </connection>
  <connection id="3" xr16:uid="{00000000-0015-0000-FFFF-FFFF02000000}" name="schemaNew1" type="4" refreshedVersion="0" background="1">
    <webPr xml="1" sourceData="1" url="E:\schemaNew.xml" htmlTables="1" htmlFormat="all"/>
  </connection>
  <connection id="4" xr16:uid="{00000000-0015-0000-FFFF-FFFF03000000}" name="schemaNew2" type="4" refreshedVersion="0" background="1">
    <webPr xml="1" sourceData="1" url="E:\schemaNew.xml" htmlTables="1" htmlFormat="all"/>
  </connection>
</connections>
</file>

<file path=xl/sharedStrings.xml><?xml version="1.0" encoding="utf-8"?>
<sst xmlns="http://schemas.openxmlformats.org/spreadsheetml/2006/main" count="848" uniqueCount="547">
  <si>
    <t>Assessment type</t>
  </si>
  <si>
    <t>Concept Note(s) Submitted</t>
  </si>
  <si>
    <t>Compliancy Determination</t>
  </si>
  <si>
    <t xml:space="preserve">Global Fund Secretariat </t>
  </si>
  <si>
    <t>CCM 
(Self-assessment)</t>
  </si>
  <si>
    <t>HIV</t>
  </si>
  <si>
    <t>Tuberculosis</t>
  </si>
  <si>
    <t>Malaria</t>
  </si>
  <si>
    <t>Indicator</t>
  </si>
  <si>
    <t>A</t>
  </si>
  <si>
    <t>B</t>
  </si>
  <si>
    <t>C</t>
  </si>
  <si>
    <t>E</t>
  </si>
  <si>
    <t>F</t>
  </si>
  <si>
    <t>G</t>
  </si>
  <si>
    <t>H</t>
  </si>
  <si>
    <t>I</t>
  </si>
  <si>
    <t>J</t>
  </si>
  <si>
    <t>K</t>
  </si>
  <si>
    <t>L</t>
  </si>
  <si>
    <t>M</t>
  </si>
  <si>
    <t>N</t>
  </si>
  <si>
    <t>1. Non-compliant</t>
  </si>
  <si>
    <t>3. Fully compliant</t>
  </si>
  <si>
    <t>2. Indeterminate compliant</t>
  </si>
  <si>
    <t>Req. 3</t>
  </si>
  <si>
    <t>Req. 4</t>
  </si>
  <si>
    <t>Req. 5</t>
  </si>
  <si>
    <t>Req. 6</t>
  </si>
  <si>
    <t>NC</t>
  </si>
  <si>
    <t>IC</t>
  </si>
  <si>
    <t>FC</t>
  </si>
  <si>
    <t>O</t>
  </si>
  <si>
    <t>P</t>
  </si>
  <si>
    <t>Non- compliant</t>
  </si>
  <si>
    <t>Indeterminate Compliant</t>
  </si>
  <si>
    <t>Fully compliant</t>
  </si>
  <si>
    <t>ER</t>
  </si>
  <si>
    <t>MS</t>
  </si>
  <si>
    <t>D</t>
  </si>
  <si>
    <t>Country</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</si>
  <si>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</si>
  <si>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</si>
  <si>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</si>
  <si>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</si>
  <si>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</si>
  <si>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</si>
  <si>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</si>
  <si>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</si>
  <si>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</si>
  <si>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</si>
  <si>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</si>
  <si>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</si>
  <si>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</si>
  <si>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</si>
  <si>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</si>
  <si>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</si>
  <si>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</si>
  <si>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</si>
  <si>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</si>
  <si>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</si>
  <si>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</si>
  <si>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China</t>
  </si>
  <si>
    <t>CCM Colombia</t>
  </si>
  <si>
    <t>CCM Comoros</t>
  </si>
  <si>
    <t>CCM Congo (Democratic Republic)</t>
  </si>
  <si>
    <t>CCM Congo (Republic of)</t>
  </si>
  <si>
    <t>CCM Costa Rica</t>
  </si>
  <si>
    <t>CCM Côte d'Ivoire</t>
  </si>
  <si>
    <t>CCM Cuba</t>
  </si>
  <si>
    <t>CCM Djibouti</t>
  </si>
  <si>
    <t>CCM Dominican Republic</t>
  </si>
  <si>
    <t>CCM DPR of Korea</t>
  </si>
  <si>
    <t>CCM Ecuador</t>
  </si>
  <si>
    <t>CCM Egypt</t>
  </si>
  <si>
    <t>CCM El Salvador</t>
  </si>
  <si>
    <t>CCM Eritrea</t>
  </si>
  <si>
    <t>CCM Ethiopia</t>
  </si>
  <si>
    <t>CCM Ficticia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</si>
  <si>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</si>
  <si>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</si>
  <si>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</si>
  <si>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</si>
  <si>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</si>
  <si>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</si>
  <si>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</si>
  <si>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</si>
  <si>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</si>
  <si>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</si>
  <si>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</si>
  <si>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</si>
  <si>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</si>
  <si>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</si>
  <si>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</si>
  <si>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</si>
  <si>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</si>
  <si>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</si>
  <si>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</si>
  <si>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</si>
  <si>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</si>
  <si>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</si>
  <si>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</si>
  <si>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</si>
  <si>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</si>
  <si>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</si>
  <si>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</si>
  <si>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</si>
  <si>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</si>
  <si>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</si>
  <si>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</si>
  <si>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</si>
  <si>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</si>
  <si>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</si>
  <si>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</si>
  <si>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Multicountry South Asia</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</si>
  <si>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</si>
  <si>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</si>
  <si>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</si>
  <si>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</si>
  <si>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</si>
  <si>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</si>
  <si>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</si>
  <si>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</si>
  <si>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</si>
  <si>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</si>
  <si>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</si>
  <si>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</si>
  <si>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</si>
  <si>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</si>
  <si>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</si>
  <si>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</si>
  <si>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</si>
  <si>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</si>
  <si>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</si>
  <si>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</si>
  <si>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</si>
  <si>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</si>
  <si>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</si>
  <si>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</si>
  <si>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</si>
  <si>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</si>
  <si>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</si>
  <si>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</si>
  <si>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</si>
  <si>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</si>
  <si>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</si>
  <si>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</si>
  <si>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</si>
  <si>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</si>
  <si>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</si>
  <si>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Uruguay</t>
  </si>
  <si>
    <t>CCM Uzbekistan</t>
  </si>
  <si>
    <t>CCM Viet Nam</t>
  </si>
  <si>
    <t>CCM Yemen</t>
  </si>
  <si>
    <t>CCM Zambia</t>
  </si>
  <si>
    <t>CCM Zanzibar</t>
  </si>
  <si>
    <t>CCM Zimbabwe</t>
  </si>
  <si>
    <t>Coordination Committee for Prevention and Fight with HIV/AIDS in the Russian Federation</t>
  </si>
  <si>
    <t>Non-CCM Somalia</t>
  </si>
  <si>
    <t>RCM Abidjan-Lagos Corridor Organisation</t>
  </si>
  <si>
    <t>RCM Africa Regional Coordinating Mechanism (ARCM)</t>
  </si>
  <si>
    <t>RCM Asia - Regional Steering Committee</t>
  </si>
  <si>
    <t>RCM EMMIE (Mesoamerica)</t>
  </si>
  <si>
    <t>RCM Mesoamerica</t>
  </si>
  <si>
    <t>RCM Multicountry Caribbean</t>
  </si>
  <si>
    <t>RCM Organisation of Eastern Caribbean States</t>
  </si>
  <si>
    <t>RCM Pan Caribbean Partnership against HIV/AIDS</t>
  </si>
  <si>
    <t>RCM Southern Africa</t>
  </si>
  <si>
    <t>RCM Western Africa</t>
  </si>
  <si>
    <t>RCM Western Pacific</t>
  </si>
  <si>
    <t>RO Eurasian Harm Reduction Network(EHRN)</t>
  </si>
  <si>
    <t>RO RedTraSex</t>
  </si>
  <si>
    <t>Priority</t>
  </si>
  <si>
    <t>Plan</t>
  </si>
  <si>
    <t>Regional Team</t>
  </si>
  <si>
    <t>South East Asia</t>
  </si>
  <si>
    <t>Eastern Europe and Central Asia</t>
  </si>
  <si>
    <t>Southern and Eastern Africa</t>
  </si>
  <si>
    <t>High Impact Asia</t>
  </si>
  <si>
    <t>Latin America and Caribbean</t>
  </si>
  <si>
    <t>Central Africa</t>
  </si>
  <si>
    <t>Western Africa</t>
  </si>
  <si>
    <t>Middle East and North Africa</t>
  </si>
  <si>
    <t>High Impact Africa 1</t>
  </si>
  <si>
    <t>High Impact Africa 2</t>
  </si>
  <si>
    <t>Yes</t>
  </si>
  <si>
    <t>No</t>
  </si>
  <si>
    <t>YesNo Dropdown</t>
  </si>
  <si>
    <t>Select…</t>
  </si>
  <si>
    <t>Insert new item</t>
  </si>
  <si>
    <t>Planned</t>
  </si>
  <si>
    <t>In progress</t>
  </si>
  <si>
    <t>Completed</t>
  </si>
  <si>
    <t>Progress Dropdown</t>
  </si>
  <si>
    <t>Low</t>
  </si>
  <si>
    <t>Medium</t>
  </si>
  <si>
    <t>High</t>
  </si>
  <si>
    <t>CCM:</t>
  </si>
  <si>
    <t>Regional Team:</t>
  </si>
  <si>
    <t>D,E,F</t>
  </si>
  <si>
    <t>D,E</t>
  </si>
  <si>
    <t>G,H,I,K,P</t>
  </si>
  <si>
    <t>G,H,I,K,P,J,M</t>
  </si>
  <si>
    <t>F,C</t>
  </si>
  <si>
    <t>AssessmentDate:</t>
  </si>
  <si>
    <t>ER3 &amp; MS</t>
  </si>
  <si>
    <t>ER4 &amp; MS</t>
  </si>
  <si>
    <t>ER5 &amp; MS</t>
  </si>
  <si>
    <t>ER6 &amp; MS</t>
  </si>
  <si>
    <t>Country Name</t>
  </si>
  <si>
    <t>Asia -Regional Steering Committee</t>
  </si>
  <si>
    <t>Congo (DRC)</t>
  </si>
  <si>
    <t>Congo (Republic Of)</t>
  </si>
  <si>
    <t>Iran</t>
  </si>
  <si>
    <t>LAO PDR</t>
  </si>
  <si>
    <t>Mesoamerica</t>
  </si>
  <si>
    <t>Pan Caribbean Partnership against HIV_AIDS</t>
  </si>
  <si>
    <t>Sao Tome and Principe</t>
  </si>
  <si>
    <t>Coordination Committee_Russian Federation</t>
  </si>
  <si>
    <t>Generic Link</t>
  </si>
  <si>
    <t>AssessmentYear:</t>
  </si>
  <si>
    <t>Generic Link Per With Year</t>
  </si>
  <si>
    <t>LinkOther</t>
  </si>
  <si>
    <t>LinkImprovement</t>
  </si>
  <si>
    <t>LinkOther:</t>
  </si>
  <si>
    <t>GenericLink:</t>
  </si>
  <si>
    <t>LinkImprovement:</t>
  </si>
  <si>
    <t>Req_A</t>
  </si>
  <si>
    <t>Req_B1</t>
  </si>
  <si>
    <t>Req_B2</t>
  </si>
  <si>
    <t>Req_C</t>
  </si>
  <si>
    <t>Req_D</t>
  </si>
  <si>
    <t>Req_E</t>
  </si>
  <si>
    <t>Req_F</t>
  </si>
  <si>
    <t>Req_G</t>
  </si>
  <si>
    <t>Req_H</t>
  </si>
  <si>
    <t>Req_I</t>
  </si>
  <si>
    <t>Req_J</t>
  </si>
  <si>
    <t>Req_K</t>
  </si>
  <si>
    <t>Req_L</t>
  </si>
  <si>
    <t>Req_M</t>
  </si>
  <si>
    <t>Req_N1</t>
  </si>
  <si>
    <t>Req_N2</t>
  </si>
  <si>
    <t>Req_O</t>
  </si>
  <si>
    <t>Req_P</t>
  </si>
  <si>
    <t>Type</t>
  </si>
  <si>
    <t>Light</t>
  </si>
  <si>
    <t>Mujeres:</t>
  </si>
  <si>
    <t>Otros:</t>
  </si>
  <si>
    <t>Financiamiento para el MCP</t>
  </si>
  <si>
    <t>Sitio Web del MCP</t>
  </si>
  <si>
    <t>Está disponible?</t>
  </si>
  <si>
    <r>
      <t>Fecha de adjudicaci</t>
    </r>
    <r>
      <rPr>
        <b/>
        <sz val="11"/>
        <color theme="1"/>
        <rFont val="Calibri"/>
        <family val="2"/>
      </rPr>
      <t>ó</t>
    </r>
    <r>
      <rPr>
        <b/>
        <sz val="11"/>
        <color theme="1"/>
        <rFont val="Arial"/>
        <family val="2"/>
      </rPr>
      <t>n</t>
    </r>
  </si>
  <si>
    <r>
      <t>Por favor adjunte el Plan de Operaci</t>
    </r>
    <r>
      <rPr>
        <b/>
        <sz val="11"/>
        <color theme="1"/>
        <rFont val="Calibri"/>
        <family val="2"/>
      </rPr>
      <t>ó</t>
    </r>
    <r>
      <rPr>
        <b/>
        <sz val="11"/>
        <color theme="1"/>
        <rFont val="Arial"/>
        <family val="2"/>
      </rPr>
      <t>n al enlace especificado</t>
    </r>
  </si>
  <si>
    <t>Por favor adjunte el Manual de Gobernanza al enlace especificado</t>
  </si>
  <si>
    <t>Perfil del MCP</t>
  </si>
  <si>
    <t>Hitos</t>
  </si>
  <si>
    <t>Conflicto de intereses</t>
  </si>
  <si>
    <t xml:space="preserve">Actividades </t>
  </si>
  <si>
    <t>Estado</t>
  </si>
  <si>
    <t>Fuente de Asistencia Técnica</t>
  </si>
  <si>
    <t>Prioridad</t>
  </si>
  <si>
    <t>Comentarios</t>
  </si>
  <si>
    <t>Fecha del comentario</t>
  </si>
  <si>
    <t>Usuario que ha hecho el comentario</t>
  </si>
  <si>
    <t>(2)   Insertar la Fecha de la Evaluación (por ejemplo, 15 de Junio de 2013).</t>
  </si>
  <si>
    <t>La Hoja del Plan de Mejora:</t>
  </si>
  <si>
    <t>Guía paso a paso - Plan de Mejora</t>
  </si>
  <si>
    <t>El MCP cuenta con un plan de monitoreo estratégico que detalla las actividades concretas, las responsabilidades individuales y/o de los sectores constituyentes, el calendario y el presupuesto de monitoreo estratégico.</t>
  </si>
  <si>
    <t xml:space="preserve">El MCP ha designado un órgano permanente de monitoreo estratégico, con la experiencia y competencias necesarias para asegurar el monitoreo estratégico periódico. </t>
  </si>
  <si>
    <r>
      <t>El MCP se asegura de que las poblaciones</t>
    </r>
    <r>
      <rPr>
        <sz val="11"/>
        <color rgb="FF0000FF"/>
        <rFont val="Arial"/>
        <family val="2"/>
      </rPr>
      <t xml:space="preserve">1 </t>
    </r>
    <r>
      <rPr>
        <sz val="11"/>
        <color theme="1"/>
        <rFont val="Arial"/>
        <family val="2"/>
      </rPr>
      <t xml:space="preserve">clave afectadas estén representadas adecuadamente 1 teniendo en cuenta la socio epidemiología de las tres enfermedades.
</t>
    </r>
  </si>
  <si>
    <t xml:space="preserve">El MCP se asegura de que las personas que viven con las enfermedades estén representadas adecuadamente teniendo en cuenta la socio epidemiología de las tres enfermedades. </t>
  </si>
  <si>
    <r>
      <t>El MCP cuenta con una política de conflicto de intereses con reglas y procedimientos para evitarlos o mitigarlos</t>
    </r>
    <r>
      <rPr>
        <b/>
        <vertAlign val="superscript"/>
        <sz val="14"/>
        <color rgb="FF0000FF"/>
        <rFont val="Arial"/>
        <family val="2"/>
      </rPr>
      <t>5</t>
    </r>
    <r>
      <rPr>
        <sz val="11"/>
        <color theme="1"/>
        <rFont val="Arial"/>
        <family val="2"/>
      </rPr>
      <t>,  y los miembros del MCP firman un formulario de declaración de conflicto de intereses.</t>
    </r>
  </si>
  <si>
    <t>Las actas de las reuniones del MCP demuestran que los MCP siguen los procedimientos para evitar, gestionar y mitigar los conflictos de intereses</t>
  </si>
  <si>
    <t xml:space="preserve">Para velar por que el proceso de toma de decisiones sea eficaz, el MCP se asegura de que el número de miembros del MCP con conflicto de intereses no supera el de una persona por sector constituyente (excepto los miembros por derecho propio sin derecho a voto). </t>
  </si>
  <si>
    <t>El órgano de monitoreo estratégico realiza actividades de monitoreo estratégico donde se debaten los problemas que plantea cada uno de los RP y se identifican los problemas, una posible reprogramación y la correspondiente reasignación de fondos entre las distintas actividades del programa, si fuese necesario.</t>
  </si>
  <si>
    <t>El MCP comparte trimestralmente los resultados del monitoreo estratégico con la Secretaría del Fondo Mundial y las partes interesadas nacionales a través del proceso definido en su Plan de monitoreo estratégico.</t>
  </si>
  <si>
    <r>
      <rPr>
        <b/>
        <sz val="10.5"/>
        <color theme="1"/>
        <rFont val="Arial"/>
        <family val="2"/>
      </rPr>
      <t>EC</t>
    </r>
    <r>
      <rPr>
        <sz val="10.5"/>
        <color theme="1"/>
        <rFont val="Arial"/>
        <family val="2"/>
      </rPr>
      <t xml:space="preserve">- El plan de monitoreo estratégico está actualizado e incluye actividades, funciones, calendario y presupuesto.
</t>
    </r>
    <r>
      <rPr>
        <b/>
        <sz val="10.5"/>
        <color theme="1"/>
        <rFont val="Arial"/>
        <family val="2"/>
      </rPr>
      <t>IC</t>
    </r>
    <r>
      <rPr>
        <sz val="10.5"/>
        <color theme="1"/>
        <rFont val="Arial"/>
        <family val="2"/>
      </rPr>
      <t xml:space="preserve">- El plan de monitoreo estratégico no especifica las funciones, el calendario, ni el presupuesto.
</t>
    </r>
    <r>
      <rPr>
        <b/>
        <sz val="10.5"/>
        <color theme="1"/>
        <rFont val="Arial"/>
        <family val="2"/>
      </rPr>
      <t>NC</t>
    </r>
    <r>
      <rPr>
        <sz val="10.5"/>
        <color theme="1"/>
        <rFont val="Arial"/>
        <family val="2"/>
      </rPr>
      <t xml:space="preserve">- El plan de monitoreo estratégico es impreciso; o está obsoleto; o no existe plan de monitoreo estratégico
</t>
    </r>
  </si>
  <si>
    <r>
      <rPr>
        <b/>
        <sz val="10.5"/>
        <color theme="1"/>
        <rFont val="Arial"/>
        <family val="2"/>
      </rPr>
      <t>EC-</t>
    </r>
    <r>
      <rPr>
        <sz val="10.5"/>
        <color theme="1"/>
        <rFont val="Arial"/>
        <family val="2"/>
      </rPr>
      <t xml:space="preserve"> El órgano de monitoreo estratégico tiene las cuatro competencias clave.
</t>
    </r>
    <r>
      <rPr>
        <b/>
        <sz val="10.5"/>
        <color theme="1"/>
        <rFont val="Arial"/>
        <family val="2"/>
      </rPr>
      <t>IC</t>
    </r>
    <r>
      <rPr>
        <sz val="10.5"/>
        <color theme="1"/>
        <rFont val="Arial"/>
        <family val="2"/>
      </rPr>
      <t xml:space="preserve">-  El órgano de monitoreo estratégico ha sido actualizando para garantizar que cuenta con las competencias clave.
</t>
    </r>
    <r>
      <rPr>
        <b/>
        <sz val="10.5"/>
        <color theme="1"/>
        <rFont val="Arial"/>
        <family val="2"/>
      </rPr>
      <t>NC</t>
    </r>
    <r>
      <rPr>
        <sz val="10.5"/>
        <color theme="1"/>
        <rFont val="Arial"/>
        <family val="2"/>
      </rPr>
      <t>- El órgano de monitoreo estratégico no tiene ninguna de las cuatro competencias clave.</t>
    </r>
  </si>
  <si>
    <t xml:space="preserve">- Actas de reunión con fecha donde se documenta el nombramiento oficial o la elección de los miembros del órgano de monitoreo estratégico del MCP.
</t>
  </si>
  <si>
    <t xml:space="preserve"> - Documentación justificativa de las consultas, incluidas las visitas de monitoreo estratégico realizadas por el órgano de monitoreo estratégico o el MCP, como mínimo una vez cada seis meses, donde se recojan las opiniones de no miembros del MCP y de personas que viven con las enfermedades y/o están afectadas por ellas o de poblaciones clave afectadas.</t>
  </si>
  <si>
    <r>
      <rPr>
        <b/>
        <sz val="10.5"/>
        <color theme="1"/>
        <rFont val="Arial"/>
        <family val="2"/>
      </rPr>
      <t>EC</t>
    </r>
    <r>
      <rPr>
        <sz val="10.5"/>
        <color theme="1"/>
        <rFont val="Arial"/>
        <family val="2"/>
      </rPr>
      <t xml:space="preserve">- El órgano de monitoreo estratégico o el MCP ha realizado de manera proactiva consultas a las partes interesadas durante los últimos seis meses.
</t>
    </r>
    <r>
      <rPr>
        <b/>
        <sz val="10.5"/>
        <color theme="1"/>
        <rFont val="Arial"/>
        <family val="2"/>
      </rPr>
      <t>IC</t>
    </r>
    <r>
      <rPr>
        <sz val="10.5"/>
        <color theme="1"/>
        <rFont val="Arial"/>
        <family val="2"/>
      </rPr>
      <t xml:space="preserve">- El órgano de monitoreo estratégico o el MCP ha solicitado activamente opiniones, pero no han realizado consultas a las partes interesadas durante los últimos seis meses.
</t>
    </r>
    <r>
      <rPr>
        <b/>
        <sz val="10.5"/>
        <color theme="1"/>
        <rFont val="Arial"/>
        <family val="2"/>
      </rPr>
      <t>NC</t>
    </r>
    <r>
      <rPr>
        <sz val="10.5"/>
        <color theme="1"/>
        <rFont val="Arial"/>
        <family val="2"/>
      </rPr>
      <t>- No existe documentación sobre solicitud de opiniones o consultas a las partes interesadas en los últimos seis meses.</t>
    </r>
  </si>
  <si>
    <t>- Actas de reunión con fecha, informes o planes de trabajo que aporten pruebas de los diálogos trimestrales y el seguimiento realizado con cada uno de los RP.</t>
  </si>
  <si>
    <t>-  Pruebas del(los) informe(s) de monitoreo estratégico que se comparten trimestralmente con las partes interesadas del país y la Secretaría del Fondo Mundial de manera oportuna (en un plazo de un mes desde la reunión del órgano de monitoreo estratégico).</t>
  </si>
  <si>
    <r>
      <rPr>
        <b/>
        <sz val="10.5"/>
        <color theme="1"/>
        <rFont val="Arial"/>
        <family val="2"/>
      </rPr>
      <t>EC</t>
    </r>
    <r>
      <rPr>
        <sz val="10.5"/>
        <color theme="1"/>
        <rFont val="Arial"/>
        <family val="2"/>
      </rPr>
      <t>- Durante los últimos 6 meses, se han publicado/distribuido ampliamente informes de monitoreo estratégico de manera oportuna (en un plazo de un mes desde la reunión trimestral de toma de decisiones).
I</t>
    </r>
    <r>
      <rPr>
        <b/>
        <sz val="10.5"/>
        <color theme="1"/>
        <rFont val="Arial"/>
        <family val="2"/>
      </rPr>
      <t>C</t>
    </r>
    <r>
      <rPr>
        <sz val="10.5"/>
        <color theme="1"/>
        <rFont val="Arial"/>
        <family val="2"/>
      </rPr>
      <t xml:space="preserve">- Durante los últimos 6 meses, se han publicado/distribuido ampliamente informes de monitoreo estratégico, pero no se ha hecho de manera oportuna (en un plazo de un mes desde la reunión trimestral de toma de decisiones).
</t>
    </r>
    <r>
      <rPr>
        <b/>
        <sz val="10.5"/>
        <color theme="1"/>
        <rFont val="Arial"/>
        <family val="2"/>
      </rPr>
      <t>NC</t>
    </r>
    <r>
      <rPr>
        <sz val="10.5"/>
        <color theme="1"/>
        <rFont val="Arial"/>
        <family val="2"/>
      </rPr>
      <t xml:space="preserve">- No se ha publicado ni distribuido ampliamente ningún informe de monitoreo estratégico en los últimos 6 meses.  Adjuntar archivo o pegue el enlace al archivo  Click here to attach a file 
</t>
    </r>
  </si>
  <si>
    <r>
      <rPr>
        <b/>
        <sz val="10.5"/>
        <rFont val="Arial"/>
        <family val="2"/>
      </rPr>
      <t>EC</t>
    </r>
    <r>
      <rPr>
        <sz val="10.5"/>
        <rFont val="Arial"/>
        <family val="2"/>
      </rPr>
      <t xml:space="preserve">- El MCP ha documentado las decisiones y ha realizado un seguimiento de todas las medidas correctivas relacionadas con los indicadores mínimos de monitoreo estratégico durante los últimos 6 meses.
</t>
    </r>
    <r>
      <rPr>
        <b/>
        <sz val="10.5"/>
        <rFont val="Arial"/>
        <family val="2"/>
      </rPr>
      <t>IC</t>
    </r>
    <r>
      <rPr>
        <sz val="10.5"/>
        <rFont val="Arial"/>
        <family val="2"/>
      </rPr>
      <t xml:space="preserve">- El MCP ha documentado las decisiones, pero no ha realizado un seguimiento de todas las medidas correctivas relacionadas con los indicadores mínimos de monitoreo estratégico durante los últimos 6 meses.
</t>
    </r>
    <r>
      <rPr>
        <b/>
        <sz val="10.5"/>
        <rFont val="Arial"/>
        <family val="2"/>
      </rPr>
      <t>NC</t>
    </r>
    <r>
      <rPr>
        <sz val="10.5"/>
        <rFont val="Arial"/>
        <family val="2"/>
      </rPr>
      <t>- El MCP no ha documentado ninguna decisión o medida correctiva respecto a los indicadores mínimos de monitoreo estratégico durante los últimos 6 meses.</t>
    </r>
  </si>
  <si>
    <t>Los miembros del MCP de las poblaciones clave afectadas y de las poblaciones en mayor riesgo pueden incluir entre sus representantes a usuarios de drogas inyectables, hombres que sexo con hombres, profesionales del sexo, personas transgénero, migrantes, etc. tanto en calidad de representantes de grupos organizados y/o redes, o de representantes individuales. En los países en los que estos grupos estén criminalizados, el MCP designará a “defensores” en lugar de a representantes directos.</t>
  </si>
  <si>
    <r>
      <rPr>
        <b/>
        <sz val="10.5"/>
        <color theme="1"/>
        <rFont val="Arial"/>
        <family val="2"/>
      </rPr>
      <t>EC-</t>
    </r>
    <r>
      <rPr>
        <sz val="10.5"/>
        <color theme="1"/>
        <rFont val="Arial"/>
        <family val="2"/>
      </rPr>
      <t xml:space="preserve"> Las poblaciones clave afectadas del país están plenamente representadas en el MCP.
</t>
    </r>
    <r>
      <rPr>
        <b/>
        <sz val="10.5"/>
        <color theme="1"/>
        <rFont val="Arial"/>
        <family val="2"/>
      </rPr>
      <t>IC</t>
    </r>
    <r>
      <rPr>
        <sz val="10.5"/>
        <color theme="1"/>
        <rFont val="Arial"/>
        <family val="2"/>
      </rPr>
      <t xml:space="preserve">- El MCP se encuentra en proceso de elegir a los representantes o de renovar su composición.
</t>
    </r>
    <r>
      <rPr>
        <b/>
        <sz val="10.5"/>
        <color theme="1"/>
        <rFont val="Arial"/>
        <family val="2"/>
      </rPr>
      <t>NC</t>
    </r>
    <r>
      <rPr>
        <sz val="10.5"/>
        <color theme="1"/>
        <rFont val="Arial"/>
        <family val="2"/>
      </rPr>
      <t>- Las poblaciones clave afectadas del país NO están plenamente representadas en el MCP.</t>
    </r>
  </si>
  <si>
    <r>
      <t>Personas que viven con las enfermedades incluyen:
- Para el VIH, miembros de la sociedad civil que representan a alguna organización u organizaciones, red o redes de personas que viven con VIH/SIDA; o líderes de comunidades pertinentes en el caso de que no existan grupos organizados de personas que viven con el VIH/SIDA. El número de representantes se establece en función de la carga de morbilidad del país.</t>
    </r>
    <r>
      <rPr>
        <b/>
        <vertAlign val="superscript"/>
        <sz val="14"/>
        <color rgb="FF0000FF"/>
        <rFont val="Arial"/>
        <family val="2"/>
      </rPr>
      <t>2</t>
    </r>
    <r>
      <rPr>
        <vertAlign val="superscript"/>
        <sz val="14"/>
        <color rgb="FF0000FF"/>
        <rFont val="Arial"/>
        <family val="2"/>
      </rPr>
      <t>,</t>
    </r>
    <r>
      <rPr>
        <b/>
        <vertAlign val="superscript"/>
        <sz val="14"/>
        <color rgb="FF0000FF"/>
        <rFont val="Arial"/>
        <family val="2"/>
      </rPr>
      <t>3</t>
    </r>
    <r>
      <rPr>
        <sz val="10.5"/>
        <color theme="1"/>
        <rFont val="Arial"/>
        <family val="2"/>
      </rPr>
      <t xml:space="preserve">   
                                                                                              </t>
    </r>
  </si>
  <si>
    <r>
      <rPr>
        <b/>
        <sz val="10.5"/>
        <color theme="1"/>
        <rFont val="Arial"/>
        <family val="2"/>
      </rPr>
      <t>EC</t>
    </r>
    <r>
      <rPr>
        <sz val="10.5"/>
        <color theme="1"/>
        <rFont val="Arial"/>
        <family val="2"/>
      </rPr>
      <t>- Teniendo en cuenta la carga de morbilidad del país, las personas que viven con las enfermedades están plenamente representadas en el MCP.
I</t>
    </r>
    <r>
      <rPr>
        <b/>
        <sz val="10.5"/>
        <color theme="1"/>
        <rFont val="Arial"/>
        <family val="2"/>
      </rPr>
      <t>C</t>
    </r>
    <r>
      <rPr>
        <sz val="10.5"/>
        <color theme="1"/>
        <rFont val="Arial"/>
        <family val="2"/>
      </rPr>
      <t xml:space="preserve">- El MCP se encuentra en proceso de elegir o renovar su composición.
</t>
    </r>
    <r>
      <rPr>
        <b/>
        <sz val="10.5"/>
        <color theme="1"/>
        <rFont val="Arial"/>
        <family val="2"/>
      </rPr>
      <t>NC</t>
    </r>
    <r>
      <rPr>
        <sz val="10.5"/>
        <color theme="1"/>
        <rFont val="Arial"/>
        <family val="2"/>
      </rPr>
      <t xml:space="preserve">- Teniendo en cuenta la carga de morbilidad del país, las personas que viven con las enfermedades NO están plenamente representadas en el MCP. </t>
    </r>
  </si>
  <si>
    <r>
      <rPr>
        <b/>
        <sz val="10.5"/>
        <rFont val="Arial"/>
        <family val="2"/>
      </rPr>
      <t>EC</t>
    </r>
    <r>
      <rPr>
        <sz val="10.5"/>
        <rFont val="Arial"/>
        <family val="2"/>
      </rPr>
      <t xml:space="preserve">- La representación de mujeres en el MCP alcanza al menos un 30%. O existen pruebas claras de que el MCP ha llevado a cabo las acciones necesarias para garantizar la presencia de una voz activa en pro de la mujer mediante la designación de una representante femenina con experiencia en aspectos relacionados con el género que represente a organizaciones de mujeres y que participe con regularidad en las reuniones.
</t>
    </r>
    <r>
      <rPr>
        <b/>
        <sz val="10.5"/>
        <rFont val="Arial"/>
        <family val="2"/>
      </rPr>
      <t>IC</t>
    </r>
    <r>
      <rPr>
        <sz val="10.5"/>
        <rFont val="Arial"/>
        <family val="2"/>
      </rPr>
      <t xml:space="preserve">- La representación de mujeres en el MCP oscila entre el 15% y el 29%; y no hay evidencia de esfuerzos que aseguren una voz activa en pro de la mujer
</t>
    </r>
    <r>
      <rPr>
        <b/>
        <sz val="10.5"/>
        <rFont val="Arial"/>
        <family val="2"/>
      </rPr>
      <t>NC</t>
    </r>
    <r>
      <rPr>
        <sz val="10.5"/>
        <rFont val="Arial"/>
        <family val="2"/>
      </rPr>
      <t xml:space="preserve">- La representación de mujeres en el MCP es inferior al 15%
</t>
    </r>
    <r>
      <rPr>
        <b/>
        <sz val="10.5"/>
        <rFont val="Arial"/>
        <family val="2"/>
      </rPr>
      <t/>
    </r>
  </si>
  <si>
    <t>EL MCP tiene una representación equilibrada de hombres y mujeres (la Estrategia sobre la Igualdad de Género del Fondo Mundial explica por qué las mujeres y las niñas son grupos afectados clave en el contexto de las tres enfermedades).</t>
  </si>
  <si>
    <t xml:space="preserve">
 - La composición del MCP (miembros) muestra una representación equilibrada de mujeres.</t>
  </si>
  <si>
    <r>
      <t xml:space="preserve"> Actas con fecha de las reuniones de cada sector constituyente de la sociedad civil </t>
    </r>
    <r>
      <rPr>
        <b/>
        <vertAlign val="superscript"/>
        <sz val="14"/>
        <color rgb="FF0000FF"/>
        <rFont val="Arial"/>
        <family val="2"/>
      </rPr>
      <t>4</t>
    </r>
    <r>
      <rPr>
        <sz val="10.5"/>
        <color theme="1"/>
        <rFont val="Arial"/>
        <family val="2"/>
      </rPr>
      <t xml:space="preserve"> que documenten el proceso que se ha seguido para seleccionar al(los) representante(s) del MCP.</t>
    </r>
  </si>
  <si>
    <r>
      <rPr>
        <b/>
        <sz val="10.5"/>
        <color theme="1"/>
        <rFont val="Arial"/>
        <family val="2"/>
      </rPr>
      <t>EC</t>
    </r>
    <r>
      <rPr>
        <sz val="10.5"/>
        <color theme="1"/>
        <rFont val="Arial"/>
        <family val="2"/>
      </rPr>
      <t xml:space="preserve">- El MCP cuenta con documentación completa sobre el proceso transparente e inclusivo de selección de los representantes de la sociedad civil para ≥ 90% de los casos.
</t>
    </r>
    <r>
      <rPr>
        <b/>
        <sz val="10.5"/>
        <color theme="1"/>
        <rFont val="Arial"/>
        <family val="2"/>
      </rPr>
      <t>IC</t>
    </r>
    <r>
      <rPr>
        <sz val="10.5"/>
        <color theme="1"/>
        <rFont val="Arial"/>
        <family val="2"/>
      </rPr>
      <t xml:space="preserve">- El MCP cuenta con documentación completa para el 50%-89% de los casos que demuestra que se ha seguido un proceso transparente e inclusivo en la selección de los representantes de la sociedad civil. 
</t>
    </r>
    <r>
      <rPr>
        <b/>
        <sz val="10.5"/>
        <color theme="1"/>
        <rFont val="Arial"/>
        <family val="2"/>
      </rPr>
      <t>NC</t>
    </r>
    <r>
      <rPr>
        <sz val="10.5"/>
        <color theme="1"/>
        <rFont val="Arial"/>
        <family val="2"/>
      </rPr>
      <t xml:space="preserve">- El MCP no cuenta con documentación que demuestre que se ha seguido un proceso transparente e inclusivo en la selección de los representantes de la sociedad civil, o la documentación está incompleta o es insuficiente en la mayoría de los casos. </t>
    </r>
  </si>
  <si>
    <t>Todos los sectores constituyentes no gubernamentales representados en el MCP seleccionan a su(s) propio(s) representante(s) siguiendo un proceso transparente y documentado.</t>
  </si>
  <si>
    <r>
      <t>La composición del MCP incluye al menos un 40% de representantes de los sectores de la sociedad civil nacional.</t>
    </r>
    <r>
      <rPr>
        <b/>
        <vertAlign val="superscript"/>
        <sz val="14"/>
        <color rgb="FF0000FF"/>
        <rFont val="Arial"/>
        <family val="2"/>
      </rPr>
      <t>4</t>
    </r>
    <r>
      <rPr>
        <sz val="11"/>
        <color theme="1"/>
        <rFont val="Arial"/>
        <family val="2"/>
      </rPr>
      <t xml:space="preserve">
</t>
    </r>
  </si>
  <si>
    <t xml:space="preserve">El MCP cuenta con procesos claramente definidos destinados a recabar y transmitir información a sus sectores constituyentes, que fueron seleccionados para representar sus intereses en el MCP. </t>
  </si>
  <si>
    <t xml:space="preserve">El MCP elige a su Presidente y Vicepresidente(s) de entre los diferentes sectores (gubernamental, sociedad civil nacional y asociados para el desarrollo) y también sigue principios de buena gobernanza en el cambio y la rotación de la dirección que se llevan a cabo periódicamente conforme a los reglamentos del MCP. </t>
  </si>
  <si>
    <r>
      <rPr>
        <b/>
        <sz val="10.5"/>
        <color theme="1"/>
        <rFont val="Arial"/>
        <family val="2"/>
      </rPr>
      <t>EC</t>
    </r>
    <r>
      <rPr>
        <sz val="10.5"/>
        <color theme="1"/>
        <rFont val="Arial"/>
        <family val="2"/>
      </rPr>
      <t xml:space="preserve">- Los representantes del sector de la sociedad civil nacional suponen al menos el 40% de los miembros del MCP.
</t>
    </r>
    <r>
      <rPr>
        <b/>
        <sz val="10.5"/>
        <color theme="1"/>
        <rFont val="Arial"/>
        <family val="2"/>
      </rPr>
      <t>IC</t>
    </r>
    <r>
      <rPr>
        <sz val="10.5"/>
        <color theme="1"/>
        <rFont val="Arial"/>
        <family val="2"/>
      </rPr>
      <t xml:space="preserve">- Los representantes del sector de la sociedad civil nacional son menos del 40% , pero se prevee on cambio y/o esta planeada una renovacion de miembros durante el presente año. 
</t>
    </r>
    <r>
      <rPr>
        <b/>
        <sz val="10.5"/>
        <color theme="1"/>
        <rFont val="Arial"/>
        <family val="2"/>
      </rPr>
      <t>NC</t>
    </r>
    <r>
      <rPr>
        <sz val="10.5"/>
        <color theme="1"/>
        <rFont val="Arial"/>
        <family val="2"/>
      </rPr>
      <t xml:space="preserve">- Los representantes del sector de la sociedad civil nacional suponen menos del 40% de los miembros del MCP y no está programado realizar cambios en la composición del MCP y/o renovar sus miembros durante el presente año. </t>
    </r>
  </si>
  <si>
    <t xml:space="preserve">
- Cada representante de la sociedad civil en el MCP tiene un plan de trabajo de su sector constituyente que especifica las tareas principales y las responsabilidades de comunicación que deben cumplir como representantes del sector constituyente.</t>
  </si>
  <si>
    <r>
      <rPr>
        <b/>
        <sz val="10.5"/>
        <color theme="1"/>
        <rFont val="Arial"/>
        <family val="2"/>
      </rPr>
      <t>EC</t>
    </r>
    <r>
      <rPr>
        <sz val="10.5"/>
        <color theme="1"/>
        <rFont val="Arial"/>
        <family val="2"/>
      </rPr>
      <t xml:space="preserve">- Más del 80% de los representantes de la sociedad civil en el MCP cuentan con un plan de trabajo aprobado por su sector constituyente.
</t>
    </r>
    <r>
      <rPr>
        <b/>
        <sz val="10.5"/>
        <color theme="1"/>
        <rFont val="Arial"/>
        <family val="2"/>
      </rPr>
      <t>IC-</t>
    </r>
    <r>
      <rPr>
        <sz val="10.5"/>
        <color theme="1"/>
        <rFont val="Arial"/>
        <family val="2"/>
      </rPr>
      <t xml:space="preserve"> La mayoría de los representantes de la sociedad civil en el MCP se encuentran en proceso de elaborar un plan de trabajo y/o su sector constituyente aún no ha aprobado los planes de trabajo.
</t>
    </r>
    <r>
      <rPr>
        <b/>
        <sz val="10.5"/>
        <color theme="1"/>
        <rFont val="Arial"/>
        <family val="2"/>
      </rPr>
      <t>NC</t>
    </r>
    <r>
      <rPr>
        <sz val="10.5"/>
        <color theme="1"/>
        <rFont val="Arial"/>
        <family val="2"/>
      </rPr>
      <t>- Menos del 80% de los representantes de la sociedad civil en el MCP tienen una plan de trabajo aprobado por su sector constituyente.</t>
    </r>
  </si>
  <si>
    <r>
      <t xml:space="preserve"> -Los detalles de la membrecia del MCP muestran que el Presidente y el Vicepresidente proceden de diferentes sectores (gubernamental, sociedad civil nacional</t>
    </r>
    <r>
      <rPr>
        <vertAlign val="superscript"/>
        <sz val="10.5"/>
        <color rgb="FF0000FF"/>
        <rFont val="Arial"/>
        <family val="2"/>
      </rPr>
      <t>4</t>
    </r>
    <r>
      <rPr>
        <sz val="10.5"/>
        <color theme="1"/>
        <rFont val="Arial"/>
        <family val="2"/>
      </rPr>
      <t>,  y asociados para el desarrollo), y existen procedimientos claros de rotación y cambio periódico de la dirección.</t>
    </r>
  </si>
  <si>
    <r>
      <t xml:space="preserve">
</t>
    </r>
    <r>
      <rPr>
        <b/>
        <sz val="10.5"/>
        <color theme="1"/>
        <rFont val="Arial"/>
        <family val="2"/>
      </rPr>
      <t>EC-</t>
    </r>
    <r>
      <rPr>
        <sz val="10.5"/>
        <color theme="1"/>
        <rFont val="Arial"/>
        <family val="2"/>
      </rPr>
      <t xml:space="preserve"> La política de conflicto de intereses del MCP se aplica a todos los miembros y exige a aquellos que se encuentren en situación de conflicto de intereses abstenerse de participar en los procesos de toma de decisiones. 
</t>
    </r>
    <r>
      <rPr>
        <b/>
        <sz val="10.5"/>
        <color theme="1"/>
        <rFont val="Arial"/>
        <family val="2"/>
      </rPr>
      <t>IC</t>
    </r>
    <r>
      <rPr>
        <sz val="10.5"/>
        <color theme="1"/>
        <rFont val="Arial"/>
        <family val="2"/>
      </rPr>
      <t xml:space="preserve">- La política de conflicto de intereses del MCP no se aplica a todos los miembros; o no exige a todos los miembros en situación de conflicto de intereses (en especial a los representantes del Receptor Principal y el Subreceptor) abstenerse de participar en procesos de toma de decisiones.
</t>
    </r>
    <r>
      <rPr>
        <b/>
        <sz val="10.5"/>
        <color theme="1"/>
        <rFont val="Arial"/>
        <family val="2"/>
      </rPr>
      <t>NC</t>
    </r>
    <r>
      <rPr>
        <sz val="10.5"/>
        <color theme="1"/>
        <rFont val="Arial"/>
        <family val="2"/>
      </rPr>
      <t xml:space="preserve">- El MCP no cuenta con una política de conflictos de intereses.
</t>
    </r>
  </si>
  <si>
    <t>- La política de conflictos de intereses del MCP es aplicable a todos los miembros (miembros y miembros suplentes) y exige que todos los miembros que estén en una situación de conflicto de intereses, en especial los representantes del Receptor Principal y el Subreceptor, se abstengan de participar en procesos de toma de decisiones.</t>
  </si>
  <si>
    <t xml:space="preserve"> - Los miembros del MCP han firmado un formulario de declaración de conflictos de intereses.</t>
  </si>
  <si>
    <t xml:space="preserve"> - Porcentaje de actas de reuniones del MCP celebradas en los últimos 12 meses en las que se han aplicado procedimientos para evitar, gestionar y mitigar conflictos de intereses. </t>
  </si>
  <si>
    <r>
      <t>EC</t>
    </r>
    <r>
      <rPr>
        <sz val="10.5"/>
        <color theme="1"/>
        <rFont val="Arial"/>
        <family val="2"/>
      </rPr>
      <t xml:space="preserve">- Entre el 90% y el 100% de las actas de las reuniones del MCP celebradas en los últimos 12 meses reflejan que se han aplicado procedimientos para evitar, gestionar y mitigar conflictos de intereses.
</t>
    </r>
    <r>
      <rPr>
        <b/>
        <sz val="10.5"/>
        <color theme="1"/>
        <rFont val="Arial"/>
        <family val="2"/>
      </rPr>
      <t>IC</t>
    </r>
    <r>
      <rPr>
        <sz val="10.5"/>
        <color theme="1"/>
        <rFont val="Arial"/>
        <family val="2"/>
      </rPr>
      <t xml:space="preserve">- Entre el 60% y el 89% de las actas de reuniones del MCP celebradas en los últimos 12 meses reflejan que se han aplicado procedimientos para evitar, gestionar y mitigar conflictos de intereses.
</t>
    </r>
    <r>
      <rPr>
        <b/>
        <sz val="10.5"/>
        <color theme="1"/>
        <rFont val="Arial"/>
        <family val="2"/>
      </rPr>
      <t>NC</t>
    </r>
    <r>
      <rPr>
        <sz val="10.5"/>
        <color theme="1"/>
        <rFont val="Arial"/>
        <family val="2"/>
      </rPr>
      <t>- Menos del 60% de las actas de reuniones del MCP celebradas en los últimos 12 meses reflejan que se han aplicado procedimientos para evitar, gestionar y mitigar conflictos de intereses.</t>
    </r>
  </si>
  <si>
    <r>
      <rPr>
        <b/>
        <sz val="10.5"/>
        <rFont val="Arial"/>
        <family val="2"/>
      </rPr>
      <t>EC</t>
    </r>
    <r>
      <rPr>
        <sz val="10.5"/>
        <rFont val="Arial"/>
        <family val="2"/>
      </rPr>
      <t xml:space="preserve">- No hay más de un miembro del MCP con conflictos de intereses en cada sector constituyente.
</t>
    </r>
    <r>
      <rPr>
        <b/>
        <sz val="10.5"/>
        <rFont val="Arial"/>
        <family val="2"/>
      </rPr>
      <t>IC</t>
    </r>
    <r>
      <rPr>
        <sz val="10.5"/>
        <rFont val="Arial"/>
        <family val="2"/>
      </rPr>
      <t xml:space="preserve">- El numero de miebros del MCP en situacion de CoI es de 2 para uno de los sectores constituyentes, lo que pne el peligro el alcanzar el quórum en las reuniones. para unode los sectores consituyentes y pone en peligro el quórum en las reuniones.
</t>
    </r>
    <r>
      <rPr>
        <b/>
        <sz val="10.5"/>
        <rFont val="Arial"/>
        <family val="2"/>
      </rPr>
      <t>NC</t>
    </r>
    <r>
      <rPr>
        <sz val="10.5"/>
        <rFont val="Arial"/>
        <family val="2"/>
      </rPr>
      <t>- El numero de miemrbos con Coi es de 2 (o más) miembros para más de un sector constituyente y en las reuniones no se puede alcanzar el quórum en la mayoría de los casos. para más de unode los sectores constituyentes y el quórum en las reuniones no se pueden lograr en la mayoría de los casos.</t>
    </r>
  </si>
  <si>
    <r>
      <rPr>
        <b/>
        <u/>
        <sz val="14"/>
        <color theme="1"/>
        <rFont val="Arial"/>
        <family val="2"/>
      </rPr>
      <t xml:space="preserve">Requisito 3: </t>
    </r>
    <r>
      <rPr>
        <sz val="14"/>
        <color theme="1"/>
        <rFont val="Arial"/>
        <family val="2"/>
      </rPr>
      <t xml:space="preserve">
                                                                                                                                                                     Consciente de la importancia del monitoreo estratégico, el Fondo Mundial exige que todos los MCP presenten y sigan un plan de monitoreo estratégico para todo el financiamiento que ha aprobado el Fondo Mundial. Dicho plan debe detallar las actividades de monitoreo estratégico, así como describir el proceso que utilizará el MCP para incorporar a las partes interesadas del programa en el monitoreo estratégico, incluidos los miembros y los no miembros del MCP, en concreto a los sectores constituyentes no gubernamentales y a las personas que viven con las enfermedades y/o están afectadas por ellas.</t>
    </r>
  </si>
  <si>
    <r>
      <rPr>
        <b/>
        <u/>
        <sz val="14"/>
        <color theme="1"/>
        <rFont val="Arial"/>
        <family val="2"/>
      </rPr>
      <t xml:space="preserve">Requisito 4: </t>
    </r>
    <r>
      <rPr>
        <u/>
        <sz val="14"/>
        <color theme="1"/>
        <rFont val="Arial"/>
        <family val="2"/>
      </rPr>
      <t xml:space="preserve"> </t>
    </r>
    <r>
      <rPr>
        <sz val="14"/>
        <color theme="1"/>
        <rFont val="Arial"/>
        <family val="2"/>
      </rPr>
      <t xml:space="preserve">
                                                                               El Fondo Mundial exige que todos los MCP aporten pruebas de que entre sus miembros figuran personas que viven con el VIH y que representan a personas que viven con el VIH, y personas que están afectadas* por la tuberculosis o la malaria y que representan a personas afectadas por la tuberculosis** o la malaria***, además de personas que representan a las poblaciones clave afectadas****, basándose en consideraciones epidemiológicas, y otros aspectos relacionados con los derechos humanos y el género de las personas. * Son aquellas personas que han vivido con estas enfermedades en el pasado o que proceden de comunidades en las que estas enfermedades son endémicas. ** En aquellos países en los que la tuberculosis es un problema de salud pública, o se ha solicitado financiamiento para la tuberculosis o se ha aprobado con anterioridad. *** En aquellos países en los que existen pruebas continuadas de transmisión de la malaria, o se ha solicitado financiamiento para la malaria o se ha aprobado con anterioridad **** Si lo estima necesario, la Secretaría puede cancelar el requisito de representación de las poblaciones clave para proteger a los individuos.</t>
    </r>
  </si>
  <si>
    <r>
      <rPr>
        <b/>
        <sz val="14"/>
        <color theme="1"/>
        <rFont val="Arial"/>
        <family val="2"/>
      </rPr>
      <t>Requirement 5:</t>
    </r>
    <r>
      <rPr>
        <sz val="14"/>
        <color theme="1"/>
        <rFont val="Arial"/>
        <family val="2"/>
      </rPr>
      <t xml:space="preserve"> </t>
    </r>
    <r>
      <rPr>
        <sz val="12"/>
        <color theme="1"/>
        <rFont val="Arial"/>
        <family val="2"/>
      </rPr>
      <t xml:space="preserve">
</t>
    </r>
    <r>
      <rPr>
        <sz val="14"/>
        <color theme="1"/>
        <rFont val="Arial"/>
        <family val="2"/>
      </rPr>
      <t xml:space="preserve"> El Fondo Mundial exige que todos los miembros de los MCP que representen a los sectores constituyentes no gubernamentales sean seleccionados por sus propios sectores siguiendo un proceso transparente, documentado y desarrollado dentro de cada sector. Este requisito se aplica a todos los miembros no gubernamentales, incluidos aquellos que se contemplan en el Requisito 4, pero no a los asociados multilaterales y bilaterales.</t>
    </r>
  </si>
  <si>
    <r>
      <rPr>
        <b/>
        <u/>
        <sz val="14"/>
        <color theme="1"/>
        <rFont val="Arial"/>
        <family val="2"/>
      </rPr>
      <t xml:space="preserve">Requisito 6: </t>
    </r>
    <r>
      <rPr>
        <sz val="12"/>
        <color theme="1"/>
        <rFont val="Arial"/>
        <family val="2"/>
      </rPr>
      <t xml:space="preserve">
</t>
    </r>
    <r>
      <rPr>
        <sz val="14"/>
        <color theme="1"/>
        <rFont val="Arial"/>
        <family val="2"/>
      </rPr>
      <t>A fin de garantizar una gestión apropiada de conflicto de intereses, el Fondo Mundial exige a todos los MCP que: i. Elaboren y publiquen una política para gestionar conflicto de intereses, aplicable a todos los miembros del MCP, en todas las funciones del MCP. La política debe establecer que los miembros del MCP declararán de forma periódica conflicto de intereses que les afecten a ellos mismos o a otros miembros del MCP. Asimismo, la política debe establecer, y los MCP deben documentar, que los miembros no participarán en las decisiones en las que exista un claro conflicto de intereses, incluidas las decisiones relacionadas con la monitoreo estratégico y la selección o el financiamiento de receptores principales o subreceptores. ii. Apliquen su política de conflicto de intereses durante toda la vigencia de las subvenciones del Fondo Mundial, y que presenten pruebas documentales de su solicitud al Fondo Mundial a petición de las mismas.</t>
    </r>
    <r>
      <rPr>
        <sz val="12"/>
        <color theme="1"/>
        <rFont val="Arial"/>
        <family val="2"/>
      </rPr>
      <t xml:space="preserve">
</t>
    </r>
  </si>
  <si>
    <t>Principios</t>
  </si>
  <si>
    <t>Indicador</t>
  </si>
  <si>
    <t>Ejemplos de documentación</t>
  </si>
  <si>
    <r>
      <t xml:space="preserve">Documentación Enviada
</t>
    </r>
    <r>
      <rPr>
        <b/>
        <sz val="11"/>
        <color theme="0"/>
        <rFont val="Arial"/>
        <family val="2"/>
      </rPr>
      <t>(Enlace para subir los anexos)</t>
    </r>
  </si>
  <si>
    <t>Nombre del MCP</t>
  </si>
  <si>
    <t>Fecha de la Evaluación:</t>
  </si>
  <si>
    <t xml:space="preserve">1  Las poblaciones clave afectadas incluyen a mujeres y niñas, hombres que tienen relaciones sexuales con hombres, usuarios de drogas inyectables, personas transgénero, profesionales del sexo, reclusos, refugiados y migrantes, personas que viven con el VIH, adolescentes y jóvenes, huérfanos y niños vulnerables, y poblaciones que suscitan preocupación humanitaria. </t>
  </si>
  <si>
    <t xml:space="preserve">2  Los representantes de poblaciones afectadas por la malaria proceden de zonas donde esta enfermedad es endémica.  </t>
  </si>
  <si>
    <t xml:space="preserve">3 Los representantes de poblaciones afectadas por la tuberculosis proceden de zonas con una alta incidencia de tuberculosis y VIH. </t>
  </si>
  <si>
    <t xml:space="preserve">4 Los sectores constituyentes de la sociedad civil en el MCP incluyen a ONG nacionales, organizaciones comunitarias, personas que viven con las enfermedades, las poblaciones clave afectadas, organizaciones basadas en Fe, el sector privado, e instituciones académicas no gubernamentales. Las organizaciones multilaterales y bilaterales no estan incluidas en este grupo. </t>
  </si>
  <si>
    <t>5 En estos enunciados conflico de interes se refiere al menos a receptores de financiamiento, en concreto a representantes de receptores principales, subreceptores o sub-subreceptores.</t>
  </si>
  <si>
    <t>6 El Fondo Mundial reconoce tres sectores: (1) gubernamental; (2) asociados multilaterales y bilaterales; y (3) sociedad civil. Los sectores constituyentes de estos tres sectores están reconocidos en los reglamentos del MCP. En los casos en los que el sector gubernamental no esté desglosado por sectores constituyentes, el Fondo Mundial considerará a cada Ministerio como un sector constituyente diferente; es decir, el Ministerio de Salud, el Ministerio de Finanzas</t>
  </si>
  <si>
    <r>
      <t>Requisitos/</t>
    </r>
    <r>
      <rPr>
        <b/>
        <sz val="11"/>
        <color rgb="FF6600CC"/>
        <rFont val="Arial"/>
        <family val="2"/>
      </rPr>
      <t xml:space="preserve"> Estándares Mínimos</t>
    </r>
  </si>
  <si>
    <t>Resultados - Estándares Mínimos</t>
  </si>
  <si>
    <t>Requisitos de Eligibilidad</t>
  </si>
  <si>
    <t>Estándares Mínimos</t>
  </si>
  <si>
    <t>La herramienta para la Evaluación está compuesta por 5 hojas:</t>
  </si>
  <si>
    <t>Actas de reunión del MCP</t>
  </si>
  <si>
    <t>Política de conflicto de intereses del MCP</t>
  </si>
  <si>
    <t>- El órgano de monitoreo estratégico tiene acceso a las siguientes competencias clave: (i) gestión financiera; (ii) conocimientos específicos de cada enfermedad; (iii) gestión de adquisiciones y suministros; y (iv) gestión de programa. El órgano de monitoreo estratégico debe estar compuesto por poblaciones clave afectadas y representante/s de personas que viven con las enfermedades o están afectadas por ellas.</t>
  </si>
  <si>
    <t>- El MCP tiene un plan de monitoreo estratégico completo que incluye actividades, responsabilidades, calendario y presupuesto</t>
  </si>
  <si>
    <t>El órgano de monitoreo estratégico o el MCP procuran obtener información de actores que no sean miembros del MCP y de personas que viven con las enfermedades y/o están afectadas por ellas.</t>
  </si>
  <si>
    <t>Siempre que se han detectado problemas y retos, el MCP ha tomado, durante los últimos seis meses, decisiones sobre los indicadores mínimos (i) de gestión, (ii) financieros y (iii) programáticos del monitoreo estratégico y ha llevado a cabo un seguimiento de las medidas correctivas.</t>
  </si>
  <si>
    <t>El MCP toma decisiones y adopta medidas correctivas cuando se identifican problemas y retos.</t>
  </si>
  <si>
    <r>
      <rPr>
        <b/>
        <sz val="10.5"/>
        <color theme="1"/>
        <rFont val="Arial"/>
        <family val="2"/>
      </rPr>
      <t>EC</t>
    </r>
    <r>
      <rPr>
        <sz val="10.5"/>
        <color theme="1"/>
        <rFont val="Arial"/>
        <family val="2"/>
      </rPr>
      <t xml:space="preserve">- La documentación aporta listas de los miembros de un órgano de monitoreo estratégico oficial/permanente.
</t>
    </r>
    <r>
      <rPr>
        <b/>
        <sz val="10.5"/>
        <color theme="1"/>
        <rFont val="Arial"/>
        <family val="2"/>
      </rPr>
      <t>IC</t>
    </r>
    <r>
      <rPr>
        <sz val="10.5"/>
        <color theme="1"/>
        <rFont val="Arial"/>
        <family val="2"/>
      </rPr>
      <t xml:space="preserve">- El MCP ha creado un grupo de monitoreo estratégico ad hoc. 
</t>
    </r>
    <r>
      <rPr>
        <b/>
        <sz val="10.5"/>
        <color theme="1"/>
        <rFont val="Arial"/>
        <family val="2"/>
      </rPr>
      <t>NC</t>
    </r>
    <r>
      <rPr>
        <sz val="10.5"/>
        <color theme="1"/>
        <rFont val="Arial"/>
        <family val="2"/>
      </rPr>
      <t>- No existe documentación que demuestre la creación de un órgano de monitoreo estratégico o de un grupo de monitoreo estratégico ad hoc</t>
    </r>
  </si>
  <si>
    <r>
      <rPr>
        <b/>
        <sz val="10.5"/>
        <color theme="1"/>
        <rFont val="Arial"/>
        <family val="2"/>
      </rPr>
      <t>EC</t>
    </r>
    <r>
      <rPr>
        <sz val="10.5"/>
        <color theme="1"/>
        <rFont val="Arial"/>
        <family val="2"/>
      </rPr>
      <t xml:space="preserve">- El órgano de monitoreo estrategico se ha reunido </t>
    </r>
    <r>
      <rPr>
        <u/>
        <sz val="10.5"/>
        <color theme="1"/>
        <rFont val="Arial"/>
        <family val="2"/>
      </rPr>
      <t>dos veces</t>
    </r>
    <r>
      <rPr>
        <sz val="10.5"/>
        <color theme="1"/>
        <rFont val="Arial"/>
        <family val="2"/>
      </rPr>
      <t xml:space="preserve"> con cada uno de los RP durante los últimos 12 meses. 
</t>
    </r>
    <r>
      <rPr>
        <b/>
        <sz val="10.5"/>
        <color theme="1"/>
        <rFont val="Arial"/>
        <family val="2"/>
      </rPr>
      <t>IC</t>
    </r>
    <r>
      <rPr>
        <sz val="10.5"/>
        <color theme="1"/>
        <rFont val="Arial"/>
        <family val="2"/>
      </rPr>
      <t xml:space="preserve">- El órgano de monitoreo estratégico se ha reunido una </t>
    </r>
    <r>
      <rPr>
        <u/>
        <sz val="10.5"/>
        <color theme="1"/>
        <rFont val="Arial"/>
        <family val="2"/>
      </rPr>
      <t>vez</t>
    </r>
    <r>
      <rPr>
        <sz val="10.5"/>
        <color theme="1"/>
        <rFont val="Arial"/>
        <family val="2"/>
      </rPr>
      <t xml:space="preserve"> con uno o varios RP durante los últimos 12 meses.
</t>
    </r>
    <r>
      <rPr>
        <b/>
        <sz val="10.5"/>
        <color theme="1"/>
        <rFont val="Arial"/>
        <family val="2"/>
      </rPr>
      <t>NC</t>
    </r>
    <r>
      <rPr>
        <sz val="10.5"/>
        <color theme="1"/>
        <rFont val="Arial"/>
        <family val="2"/>
      </rPr>
      <t xml:space="preserve">- El órgano de monitoreo estratégico no se ha reunido con ningún RP durante los últimos 12 meses.                                </t>
    </r>
  </si>
  <si>
    <r>
      <rPr>
        <b/>
        <sz val="10.5"/>
        <color theme="1"/>
        <rFont val="Arial"/>
        <family val="2"/>
      </rPr>
      <t>EC</t>
    </r>
    <r>
      <rPr>
        <sz val="10.5"/>
        <color theme="1"/>
        <rFont val="Arial"/>
        <family val="2"/>
      </rPr>
      <t xml:space="preserve">- El Presidente y el Vicepresidente del MCP pertenecen a sectores diferentes y se aplican procedimientos claros para la rotación y el cambio periódico de la dirección. 
</t>
    </r>
    <r>
      <rPr>
        <b/>
        <sz val="10.5"/>
        <color theme="1"/>
        <rFont val="Arial"/>
        <family val="2"/>
      </rPr>
      <t>IC</t>
    </r>
    <r>
      <rPr>
        <sz val="10.5"/>
        <color theme="1"/>
        <rFont val="Arial"/>
        <family val="2"/>
      </rPr>
      <t xml:space="preserve">- El Presidente y el Vicepresidente del MCP pertenecen a sectores diferentes, pero no se aplican procedimientos de rotación o cambio periódico de la dirección
</t>
    </r>
    <r>
      <rPr>
        <b/>
        <sz val="10.5"/>
        <color theme="1"/>
        <rFont val="Arial"/>
        <family val="2"/>
      </rPr>
      <t>NC</t>
    </r>
    <r>
      <rPr>
        <sz val="10.5"/>
        <color theme="1"/>
        <rFont val="Arial"/>
        <family val="2"/>
      </rPr>
      <t>- El Presidente y el Vicepresidente del MCP pertenecen al mismo sector</t>
    </r>
  </si>
  <si>
    <r>
      <rPr>
        <b/>
        <sz val="10.5"/>
        <color theme="1"/>
        <rFont val="Arial"/>
        <family val="2"/>
      </rPr>
      <t>EC</t>
    </r>
    <r>
      <rPr>
        <sz val="10.5"/>
        <color theme="1"/>
        <rFont val="Arial"/>
        <family val="2"/>
      </rPr>
      <t xml:space="preserve">- El 100% de los miembros del MCP han firmado el formulario de declaración de conflicto de intereses.
</t>
    </r>
    <r>
      <rPr>
        <b/>
        <sz val="10.5"/>
        <color theme="1"/>
        <rFont val="Arial"/>
        <family val="2"/>
      </rPr>
      <t>IC-</t>
    </r>
    <r>
      <rPr>
        <sz val="10.5"/>
        <color theme="1"/>
        <rFont val="Arial"/>
        <family val="2"/>
      </rPr>
      <t xml:space="preserve"> Entre el 80% y el 99% de los miembros del MCP han firmado el formulario de declaración de conflictos de intereses. 
</t>
    </r>
    <r>
      <rPr>
        <b/>
        <sz val="10.5"/>
        <color theme="1"/>
        <rFont val="Arial"/>
        <family val="2"/>
      </rPr>
      <t>NC</t>
    </r>
    <r>
      <rPr>
        <sz val="10.5"/>
        <color theme="1"/>
        <rFont val="Arial"/>
        <family val="2"/>
      </rPr>
      <t>-Menos del 80% de los miembros del MCP han firmado el formulario de declaración de conflictos de intereses.</t>
    </r>
  </si>
  <si>
    <t>Garantizar una representación inclusiva y significativa en la composición del MCP</t>
  </si>
  <si>
    <t>Ejemplos de Criterios de Evaluación del Desempeño</t>
  </si>
  <si>
    <t>Evaluación del cumplimiento</t>
  </si>
  <si>
    <t xml:space="preserve"> Matrix de la Evaluación del Desempeňo del MCP</t>
  </si>
  <si>
    <t>Garantizar el éxito de la ejecución del programa</t>
  </si>
  <si>
    <t>Garantizar una gestión apropiada de los conflictos de intereses</t>
  </si>
  <si>
    <t xml:space="preserve">Términos de referencia del órgano de monitoreo estratégico; nombres y currículos de los miembros del órgano de monitoreo estratégico </t>
  </si>
  <si>
    <t xml:space="preserve"> Actas de reunión; comunicaciones por correo electrónico; informes sobre las consultas; informes sobre las visitas de monitoreo estratégico; y sitio web del MCP</t>
  </si>
  <si>
    <t xml:space="preserve">Plan de monitoreo estratégico
Acuerdo de financiamiento de MCP </t>
  </si>
  <si>
    <t>Actas de reunión/informes del órgano de monitoreo estratégico; herramienta de monitoreo estratégico; plan de acción para corregir las deficiencias; y sitio web del MCP</t>
  </si>
  <si>
    <t>Herramienta de monitoreo estratégico; plan de acción para corregir las deficiencias; actas de reunión del órgano de monitoreo estratégico</t>
  </si>
  <si>
    <t>Informes de monitoreo estratégico; comunicaciones por correo electrónico; sitio web del MCP</t>
  </si>
  <si>
    <t>Lista de miembros del MCP
Actas de reuniones del MCP</t>
  </si>
  <si>
    <t>Lista de miembros del MCP</t>
  </si>
  <si>
    <t xml:space="preserve">Actas de las reuniones del sector de la sociedad civil, cartas de aprobación de los miembros redactadas por los sectores constituyentes de la sociedad civil. </t>
  </si>
  <si>
    <t>Planes de trabajo para los representantes del sector de la sociedad civil; actas de las reuniones de los sectores constituyentes de la sociedad civil; pruebas que demuestren el intercambio frecuente de información con el sector constituyente.</t>
  </si>
  <si>
    <t>Lista de miembros del MCP; reglamentos del MCP o manual de gobernanza.</t>
  </si>
  <si>
    <t xml:space="preserve">Los formularios de declaración de conflictos de intereses del MCP; información sobre el número de miembros del MCP que han firmado los formularios de declaración de conflictos de intereses. </t>
  </si>
  <si>
    <t>Las actas de las 5 últimas reuniones del MCP.</t>
  </si>
  <si>
    <t>Formularios de declaración de conflictos de intereses del MCP; información sobre el número de miembros del MCP con conflictos de intereses; actas de las reuniones del MCP.</t>
  </si>
  <si>
    <t>Calificación del desempeño</t>
  </si>
  <si>
    <t>Requisitos</t>
  </si>
  <si>
    <t>Requisito de elegibilidad</t>
  </si>
  <si>
    <t>Ref. del indicador</t>
  </si>
  <si>
    <t>Resultados - Requisitos</t>
  </si>
  <si>
    <t xml:space="preserve">Nota: los ceros (0) que aparecen en los gráficos de arriba significan que no se ha introducido ningún dato en la hoja de "Evaluación del desempeño". </t>
  </si>
  <si>
    <t>Requisito 3</t>
  </si>
  <si>
    <t>Requisito 4</t>
  </si>
  <si>
    <t>Requisito 5</t>
  </si>
  <si>
    <t>Requisito 6</t>
  </si>
  <si>
    <t>Descripción de la 
calificación</t>
  </si>
  <si>
    <t xml:space="preserve">Resultados - Requisitos </t>
  </si>
  <si>
    <t>Calificación media del desempeño</t>
  </si>
  <si>
    <t>Nota: los ceros (0) que aparecen en los gráficos de arriba significan que no se ha introducido ningún dato en la hoja de "Evaluación del desempeño". "</t>
  </si>
  <si>
    <t>Es El MCP una entidad legal?</t>
  </si>
  <si>
    <t>Representación de género</t>
  </si>
  <si>
    <t>Hombres:</t>
  </si>
  <si>
    <t>Composición: Por favor introduzca la distribución de la  afiliación por sectores o por grupos o adjunte el documento en el enlace especificado</t>
  </si>
  <si>
    <t xml:space="preserve">Número de miembros </t>
  </si>
  <si>
    <t xml:space="preserve">* La Aprobación del MCP debe incluir la firma de todos los miembros en el formado adecuado, obtenido por el sistema de gestión de contactos. Informaciones disponibles aquí: </t>
  </si>
  <si>
    <t>Temático</t>
  </si>
  <si>
    <t>Fechas de los objetivos</t>
  </si>
  <si>
    <t>Necesidad de Asistencia Técnica</t>
  </si>
  <si>
    <t xml:space="preserve">Building Training + Capacidad de Implementación </t>
  </si>
  <si>
    <t>Instrumentos</t>
  </si>
  <si>
    <t>Plan de composición (número y reparto)</t>
  </si>
  <si>
    <t>Decisión formal para renovar la composición y número de miembros por MCP</t>
  </si>
  <si>
    <t>Renovación de miembros Calendario</t>
  </si>
  <si>
    <t>La implementación de la renovación (incluida la movilización electoral)</t>
  </si>
  <si>
    <t>Orientación y Desarrollo de Capacidades</t>
  </si>
  <si>
    <t>Implementación (incluyendo la firma de los formularios de COI)</t>
  </si>
  <si>
    <t xml:space="preserve"> Orientación y Desarrollo de Capacidades </t>
  </si>
  <si>
    <t>Organigrama y los Términos de Referencia</t>
  </si>
  <si>
    <t>Estructuras (incluyendo Secretaría del MCP)</t>
  </si>
  <si>
    <t xml:space="preserve">Estructuras (incluyendo Secretaría del MCP) 
</t>
  </si>
  <si>
    <t xml:space="preserve">Llevar a cabo una reforma estructural </t>
  </si>
  <si>
    <t>Aumentar el Compromiso</t>
  </si>
  <si>
    <t>Sector Gobierno</t>
  </si>
  <si>
    <t>Sociedad Civil y Sector Privado</t>
  </si>
  <si>
    <t>Instrucciones: cómo utilizar la Herramienta de la evaluación del Desempeño del MCP</t>
  </si>
  <si>
    <r>
      <rPr>
        <b/>
        <sz val="11"/>
        <color rgb="FF0000FF"/>
        <rFont val="Arial"/>
        <family val="2"/>
      </rPr>
      <t>I. No cumplimiento</t>
    </r>
    <r>
      <rPr>
        <b/>
        <u/>
        <sz val="11"/>
        <color rgb="FF0000FF"/>
        <rFont val="Arial"/>
        <family val="2"/>
      </rPr>
      <t xml:space="preserve"> (NC)</t>
    </r>
    <r>
      <rPr>
        <b/>
        <sz val="11"/>
        <color rgb="FF0000FF"/>
        <rFont val="Arial"/>
        <family val="2"/>
      </rPr>
      <t xml:space="preserve"> </t>
    </r>
    <r>
      <rPr>
        <b/>
        <sz val="11"/>
        <color theme="1"/>
        <rFont val="Arial"/>
        <family val="2"/>
      </rPr>
      <t>= No hay documentación pertinente; o la documentación/información disponible demuestra el no cumplimiento;</t>
    </r>
  </si>
  <si>
    <t>La hoja 'Resultados - Requisitos' muestra el cumplimiento por parte del solicitante de los requisitos detallados cuyo cumplimiento es obligatorio.</t>
  </si>
  <si>
    <r>
      <rPr>
        <b/>
        <u/>
        <sz val="11"/>
        <color rgb="FF0000FF"/>
        <rFont val="Arial"/>
        <family val="2"/>
      </rPr>
      <t>Importante:</t>
    </r>
    <r>
      <rPr>
        <b/>
        <sz val="11"/>
        <color rgb="FF0000FF"/>
        <rFont val="Arial"/>
        <family val="2"/>
      </rPr>
      <t xml:space="preserve"> no combine ni elimine celdas de las hojas “Evaluación del Desempeño” o “Resultados”, ni tampoco elimine las macros ya que estas acciones modificarían las fórmulas integradas.</t>
    </r>
  </si>
  <si>
    <t>(7)  En la columna, "Evaluación del Cumplimiento",  seleccione en el menú desplegable la calificación que muestre mejor la medida en que la documentación justificativa cumple los criterios de evaluación. A continuación se muestra el significado de los grados de desempeño:</t>
  </si>
  <si>
    <t>(10)   De acuerdo con el diagnóstico de la evaluación del cumplimiento del MCP:</t>
  </si>
  <si>
    <t>Por favor consúltese la nota orientativa sobre el Enfoque Simplificado</t>
  </si>
  <si>
    <t xml:space="preserve">Para más información, por favor véanse los módulos de aprendizaje electrónico sobre como completar la herramienta de auto-evaluación (Pilar 1) :  </t>
  </si>
  <si>
    <r>
      <t xml:space="preserve">II. </t>
    </r>
    <r>
      <rPr>
        <b/>
        <sz val="11"/>
        <rFont val="Arial"/>
        <family val="2"/>
      </rPr>
      <t xml:space="preserve"> Si un plan de mejora es necesario, por favor tenga en consideración los pasos mencionados a continuación.</t>
    </r>
  </si>
  <si>
    <t>(8)  Cualquier otra documentación que sea considerada pertinente puede ser subida utilizando el enlace genérico denominado "Solo documentos adicionales".</t>
  </si>
  <si>
    <t>Fecha final de los términos de los miembros del MCP actuales:</t>
  </si>
  <si>
    <t>Estructura Organizacional: Por favor inserte el organigrama del MCP en el enlace especificado o enumere las unidades estructurales</t>
  </si>
  <si>
    <t>Cantidad acordada</t>
  </si>
  <si>
    <t xml:space="preserve">El MCP certifica que el Sistema de Gestión de contactos del Fondo Mundial (con el listado de los miembros) está actualizado. Por favor, inserte la fecha de la actualización: </t>
  </si>
  <si>
    <t>Instrucciones</t>
  </si>
  <si>
    <t xml:space="preserve"> Plan de Mejora del MCP</t>
  </si>
  <si>
    <r>
      <t>Comunicaci</t>
    </r>
    <r>
      <rPr>
        <b/>
        <sz val="12"/>
        <rFont val="Calibri"/>
        <family val="2"/>
      </rPr>
      <t>ó</t>
    </r>
    <r>
      <rPr>
        <b/>
        <sz val="11"/>
        <rFont val="Arial"/>
        <family val="2"/>
      </rPr>
      <t>n</t>
    </r>
  </si>
  <si>
    <t>Comunicación</t>
  </si>
  <si>
    <t>Plan de Comunicación</t>
  </si>
  <si>
    <r>
      <t>Implementaci</t>
    </r>
    <r>
      <rPr>
        <b/>
        <sz val="12"/>
        <rFont val="Calibri"/>
        <family val="2"/>
      </rPr>
      <t>ó</t>
    </r>
    <r>
      <rPr>
        <b/>
        <sz val="11"/>
        <rFont val="Arial"/>
        <family val="2"/>
      </rPr>
      <t>n del Plan de Comunicación</t>
    </r>
  </si>
  <si>
    <t>Por favor adjunte el Estatuto al enlace especificado</t>
  </si>
  <si>
    <t>Apoyo financiero necesario</t>
  </si>
  <si>
    <t>Monto del apoyo financiero</t>
  </si>
  <si>
    <t>Indicador it corresponde to</t>
  </si>
  <si>
    <t>Membresía</t>
  </si>
  <si>
    <t xml:space="preserve">(1)  Empiece el plan solo después de haber terminado la Evaluación del Desempeño </t>
  </si>
  <si>
    <t>Estructura + Membresía</t>
  </si>
  <si>
    <t>(5)  Complete la tabla del Plan de Mejora del MCP  y inserte los datos por las seis temáticas, que son, Monitoreo Estratégico, Afiliación, Conflicto de Interés, Estructura (incluyendo la Secretaría del MCP) , Participación Externa y Comunicación.  Por cada una de estas temáticas, los hitos son fijos y no pueden ser modificados.</t>
  </si>
  <si>
    <t>(6)  Para cada hito, inserte las actividades correspondientes y conteste las preguntas desde la columna D a la columna M.  Para las columnas nombradas "Estado", "Necesidad de asistencia técnica", "Apoyo financiero necesario" y "Prioridad"  tendrá que utilizar el menú desplegable para insertar su respuesta (estas celdas están indicadas con la palabra "select").</t>
  </si>
  <si>
    <r>
      <t>(7)  Para subir los documentos necesarios, por favor repita el mismo proceso tal como esta descrito en la etapa</t>
    </r>
    <r>
      <rPr>
        <b/>
        <sz val="8.8000000000000007"/>
        <color theme="1"/>
        <rFont val="Arial"/>
        <family val="2"/>
      </rPr>
      <t xml:space="preserve"> </t>
    </r>
    <r>
      <rPr>
        <b/>
        <sz val="11"/>
        <color theme="1"/>
        <rFont val="Arial"/>
        <family val="2"/>
      </rPr>
      <t>(3) arriba.</t>
    </r>
  </si>
  <si>
    <t>(9)  Líneas adicionales pueden ser insertadas si es necesario al final de la tabla, que es, después del hito de la comunicación  "Implementación del Plan de Mejora".</t>
  </si>
  <si>
    <t>• Instrucciones             • Evaluación del Desempeño        • Resultados - Requisitos         • Resultados - los Estándares Mínimos                • Plan de Mejora</t>
  </si>
  <si>
    <r>
      <rPr>
        <b/>
        <u/>
        <sz val="11"/>
        <color theme="1"/>
        <rFont val="Arial"/>
        <family val="2"/>
      </rPr>
      <t>Nota:</t>
    </r>
    <r>
      <rPr>
        <b/>
        <sz val="11"/>
        <color theme="1"/>
        <rFont val="Arial"/>
        <family val="2"/>
      </rPr>
      <t xml:space="preserve">  Cuando las informaciones son insertadas en la </t>
    </r>
    <r>
      <rPr>
        <b/>
        <i/>
        <sz val="11"/>
        <color theme="1"/>
        <rFont val="Arial"/>
        <family val="2"/>
      </rPr>
      <t>hoja de la Evaluación del Desempeño</t>
    </r>
    <r>
      <rPr>
        <b/>
        <sz val="11"/>
        <color theme="1"/>
        <rFont val="Arial"/>
        <family val="2"/>
      </rPr>
      <t xml:space="preserve">, las tablas y los gráficos en la </t>
    </r>
    <r>
      <rPr>
        <b/>
        <i/>
        <sz val="11"/>
        <color theme="1"/>
        <rFont val="Arial"/>
        <family val="2"/>
      </rPr>
      <t>Hoja de los Resultados</t>
    </r>
    <r>
      <rPr>
        <b/>
        <sz val="11"/>
        <color theme="1"/>
        <rFont val="Arial"/>
        <family val="2"/>
      </rPr>
      <t xml:space="preserve"> son construidos automáticamente. Las celdas en la </t>
    </r>
    <r>
      <rPr>
        <b/>
        <i/>
        <sz val="11"/>
        <color theme="1"/>
        <rFont val="Arial"/>
        <family val="2"/>
      </rPr>
      <t>hojas de la Evaluación del Desempeño y del Plan de Mejora</t>
    </r>
    <r>
      <rPr>
        <b/>
        <sz val="11"/>
        <color theme="1"/>
        <rFont val="Arial"/>
        <family val="2"/>
      </rPr>
      <t xml:space="preserve"> que requieren entrada de datos están sombreadas en color y resaltados en color  </t>
    </r>
    <r>
      <rPr>
        <b/>
        <u/>
        <sz val="11"/>
        <color theme="1"/>
        <rFont val="Arial"/>
        <family val="2"/>
      </rPr>
      <t xml:space="preserve"> </t>
    </r>
    <r>
      <rPr>
        <b/>
        <u/>
        <sz val="11"/>
        <color rgb="FFFF66FF"/>
        <rFont val="Arial"/>
        <family val="2"/>
      </rPr>
      <t>rosa</t>
    </r>
    <r>
      <rPr>
        <b/>
        <sz val="11"/>
        <color rgb="FFFF66FF"/>
        <rFont val="Arial"/>
        <family val="2"/>
      </rPr>
      <t>.</t>
    </r>
    <r>
      <rPr>
        <b/>
        <sz val="11"/>
        <color theme="1"/>
        <rFont val="Arial"/>
        <family val="2"/>
      </rPr>
      <t xml:space="preserve">                                                                                                                                 </t>
    </r>
  </si>
  <si>
    <t>Guía paso a paso - Evaluación del Desempeño</t>
  </si>
  <si>
    <t>En la hoja de la Evaluación del Desempeño:</t>
  </si>
  <si>
    <r>
      <t xml:space="preserve">(1)   Insertar el nombre del solicitante (por ejemplo, </t>
    </r>
    <r>
      <rPr>
        <b/>
        <i/>
        <sz val="11"/>
        <color theme="1"/>
        <rFont val="Arial"/>
        <family val="2"/>
      </rPr>
      <t>CCM Ficticia</t>
    </r>
    <r>
      <rPr>
        <b/>
        <sz val="11"/>
        <color theme="1"/>
        <rFont val="Arial"/>
        <family val="2"/>
      </rPr>
      <t>).</t>
    </r>
  </si>
  <si>
    <t>(2)  Complete todas las áreas de la sección del perfil del MCP y adjunte la documentación solicitada utilizando el enlace en la celda correspondiente. Por ejemplo, el Estatuto tiene que ser subido utilizando el enlace en la celda F11</t>
  </si>
  <si>
    <r>
      <t xml:space="preserve">(3)   Los enlaces para subir los documentos la llevarán a una biblioteca de documentos en el Extranet del MCP, llamado “Documentos de la Evaluación del cumplimiento". Pince primero en “upload” y después en “browse” y seleccione el documento que quiere subir y pince “ok”. Por favor suba los documentos exactamente en la carpeta donde el enlace la lleva.  </t>
    </r>
    <r>
      <rPr>
        <b/>
        <u/>
        <sz val="13"/>
        <color rgb="FFFF0000"/>
        <rFont val="Arial"/>
        <family val="2"/>
      </rPr>
      <t>Nota: los enlaces no van a funcionar si no ha insertado el nombre del solicitante y la fecha de la evaluación.</t>
    </r>
  </si>
  <si>
    <r>
      <t xml:space="preserve">(3)   En la columna de la "Documentación Presentada", encontrará el enlace para subir los documentos relevantes que demuestren el cumplimiento de cada uno de los indicadores. </t>
    </r>
    <r>
      <rPr>
        <b/>
        <i/>
        <sz val="11"/>
        <color rgb="FF0000FF"/>
        <rFont val="Arial"/>
        <family val="2"/>
      </rPr>
      <t xml:space="preserve">El listado de los tipos de documentos en la columna no es exhaustivo. Los MCPs pueden aportar otros tipos de documentos que consideran como relevante. </t>
    </r>
    <r>
      <rPr>
        <b/>
        <sz val="11"/>
        <color theme="1"/>
        <rFont val="Arial"/>
        <family val="2"/>
      </rPr>
      <t xml:space="preserve">
(4)    La columna de los "Indicadores" señala el tipo de informaciones que se utiliza para evaluar el cumplimiento de cada uno de los requisitos y estándares mínimos. La columna, "Ejemplos de Criterios de Evaluación del Desempeño" describe los fundamentos que se siguen para establecer el grado de cumplimiento.</t>
    </r>
  </si>
  <si>
    <t>La hoja 'Resultados - Estándares Mínimos' muestra el cumplimiento por parte del solicitante de las normas mínimas que pasaron a tener carácter obligatorio a partir del 1 de enero de 2015.</t>
  </si>
  <si>
    <t>Elecciones importantes próximo gobierno</t>
  </si>
  <si>
    <t>Por favor introduzca la dirección</t>
  </si>
  <si>
    <r>
      <t>(5)  Los enlaces para subir los documentos la llevar</t>
    </r>
    <r>
      <rPr>
        <b/>
        <sz val="11"/>
        <color theme="1"/>
        <rFont val="Calibri"/>
        <family val="2"/>
      </rPr>
      <t>á</t>
    </r>
    <r>
      <rPr>
        <b/>
        <sz val="11"/>
        <color theme="1"/>
        <rFont val="Arial"/>
        <family val="2"/>
      </rPr>
      <t xml:space="preserve">n a una biblioteca de documentos en el Extranet del MCP, llamado “Documentos de Evaluación del Cumplimiento". Pince primero en “upload” y después en “browse” y seleccione el documento que quiere subir y pince “ok”. Por favor suba los documentos exactamente en la carpeta donde el enlace la lleva. </t>
    </r>
    <r>
      <rPr>
        <b/>
        <sz val="12"/>
        <color theme="1"/>
        <rFont val="Arial"/>
        <family val="2"/>
      </rPr>
      <t xml:space="preserve"> </t>
    </r>
    <r>
      <rPr>
        <b/>
        <u/>
        <sz val="13"/>
        <color rgb="FFFF0000"/>
        <rFont val="Arial"/>
        <family val="2"/>
      </rPr>
      <t>Nota: los enlaces no van a funcionar si no ha insertado el nombre del solicitante y la fecha de la evaluación</t>
    </r>
    <r>
      <rPr>
        <b/>
        <u/>
        <sz val="13"/>
        <color rgb="FFFF0000"/>
        <rFont val="Calibri"/>
        <family val="2"/>
      </rPr>
      <t>.</t>
    </r>
  </si>
  <si>
    <t>Por favor describa contexto del MCP y evolución (en el tiempo):</t>
  </si>
  <si>
    <t>Anexo (que tiene que ser subido utilizando el enlace especificado)</t>
  </si>
  <si>
    <t>Monitoreo Estratégico</t>
  </si>
  <si>
    <t>Implementar actividades de Monitoreo Estratégico (en un período de 6 meses como mínimo)</t>
  </si>
  <si>
    <t>Plan de mejora del MCP</t>
  </si>
  <si>
    <t xml:space="preserve">La herramienta para la Evaluación del Desempeño incluye un análisis basado en documentos del cumplimiento por parte del MCP de los Requisitos de Elegibilidad del Fondo Mundial (ER) 3, 4, 5 y 6.  </t>
  </si>
  <si>
    <r>
      <t>Esta es una versi</t>
    </r>
    <r>
      <rPr>
        <b/>
        <sz val="12"/>
        <color theme="1"/>
        <rFont val="Arial"/>
        <family val="2"/>
      </rPr>
      <t>ó</t>
    </r>
    <r>
      <rPr>
        <b/>
        <sz val="11"/>
        <color theme="1"/>
        <rFont val="Arial"/>
        <family val="2"/>
      </rPr>
      <t xml:space="preserve">n de la herramienta bajo un </t>
    </r>
    <r>
      <rPr>
        <b/>
        <u/>
        <sz val="11"/>
        <color theme="1"/>
        <rFont val="Arial"/>
        <family val="2"/>
      </rPr>
      <t>Enfoque Simplificado</t>
    </r>
    <r>
      <rPr>
        <b/>
        <sz val="11"/>
        <color theme="1"/>
        <rFont val="Arial"/>
        <family val="2"/>
      </rPr>
      <t>:</t>
    </r>
  </si>
  <si>
    <r>
      <t xml:space="preserve">(6)  Otros documentos que sean considerados pertinentes puede ser subidos utilizando el enlace genérico nombrado </t>
    </r>
    <r>
      <rPr>
        <b/>
        <sz val="12"/>
        <color theme="1"/>
        <rFont val="Arial"/>
        <family val="2"/>
      </rPr>
      <t>"Solo Documentos Adicionales".</t>
    </r>
  </si>
  <si>
    <r>
      <rPr>
        <b/>
        <sz val="11"/>
        <color rgb="FF0000FF"/>
        <rFont val="Arial"/>
        <family val="2"/>
      </rPr>
      <t xml:space="preserve">I.  </t>
    </r>
    <r>
      <rPr>
        <b/>
        <sz val="11"/>
        <rFont val="Arial"/>
        <family val="2"/>
      </rPr>
      <t xml:space="preserve">Si no hay necesidad de un plan de mejora, envíe entonces la Evaluación del Desempeño a la siguiente direccion:  EPA@theglobalfund.org;  </t>
    </r>
    <r>
      <rPr>
        <b/>
        <sz val="11"/>
        <color rgb="FF0000FF"/>
        <rFont val="Arial"/>
        <family val="2"/>
      </rPr>
      <t xml:space="preserve">OR </t>
    </r>
  </si>
  <si>
    <t>Política desarrollada y avalada por MCP</t>
  </si>
  <si>
    <t>Asociados (Partners)</t>
  </si>
  <si>
    <t>FileID</t>
  </si>
  <si>
    <t>Día:</t>
  </si>
  <si>
    <t>Mes:</t>
  </si>
  <si>
    <t>Año:</t>
  </si>
  <si>
    <t>Days</t>
  </si>
  <si>
    <t>MonthsTxt</t>
  </si>
  <si>
    <t>MonthsNmb</t>
  </si>
  <si>
    <t>Years</t>
  </si>
  <si>
    <t>Mayo</t>
  </si>
  <si>
    <t>Enero</t>
  </si>
  <si>
    <t>Febrero</t>
  </si>
  <si>
    <t>Marzo</t>
  </si>
  <si>
    <t>Abril</t>
  </si>
  <si>
    <t>Junio</t>
  </si>
  <si>
    <t>Julio</t>
  </si>
  <si>
    <t>Agosto</t>
  </si>
  <si>
    <t>Septiembre</t>
  </si>
  <si>
    <t>Octubre</t>
  </si>
  <si>
    <t>Noviembre</t>
  </si>
  <si>
    <t>Diciembre</t>
  </si>
  <si>
    <t>Q</t>
  </si>
  <si>
    <t>R</t>
  </si>
  <si>
    <t>S</t>
  </si>
  <si>
    <t>El MCP ha adoptado el Código de Conducta ética. El código se aplica consistentemente a todos los miembros y suplentes del MCP, así como al personal de la Secretaría, quienes firman una declaración de cumplimiento.</t>
  </si>
  <si>
    <t>-El Código de ética se aplica a todos los miembros y suplentes del MCP.  Todos los miembros, suplentes  y personal de la Secretaría del MCP certifican haberlo leído y entendido. A la vez, se comprometen a cumplir con lo que el Código establece.</t>
  </si>
  <si>
    <t>- Los miembros y suplentes del MCP han firmado una declaración de cumplimiento del Código de ética. Los nuevos miembros del MCP y el nuevo personal de la Secretaría deben firmar la declaración antes de involucrarse en las actividades del MCP (dentro de los primeros tres meses desde el inicio de su labor).</t>
  </si>
  <si>
    <t>Todos los miembros titulares y suplentes, así como el personal de la Secretaría, reciben capacitación sobre aspectos de ética.</t>
  </si>
  <si>
    <t>Todos los miembros titulares y suplentes, así como el personal de la Secretaría, han recibido capacitación sobre aspectos de ética.</t>
  </si>
  <si>
    <t>Los MCP nombran a un miembro como el punto focal de ética. Alternativamente, los MCP pueden crear un pequeño comité de ética (formado por no más de tres miembros) para compartir responsabilidades sobre el tema.</t>
  </si>
  <si>
    <t>Minutas de reunión en las que se adoptó el Código de ética.
Documentación que evidencie la aplicación consistente del Código de ética.</t>
  </si>
  <si>
    <t>Certificados, listas de asistencia o informes sobre la capacitación</t>
  </si>
  <si>
    <t>Minutas de reunión indicando la designación del punto focal o la creación del comité.
Términos de referencia del punto focal o comité.</t>
  </si>
  <si>
    <t>Declaraciones firmadas sobre el cumplimiento de lo estipulado en el Código de ética.</t>
  </si>
  <si>
    <t>4. Non applicable</t>
  </si>
  <si>
    <t>Req_Q1</t>
  </si>
  <si>
    <t>Req_Q2</t>
  </si>
  <si>
    <t>Req_R</t>
  </si>
  <si>
    <t>Req_S</t>
  </si>
  <si>
    <r>
      <t>(4)  Las fechas deben ser rellenadas en el formado d</t>
    </r>
    <r>
      <rPr>
        <b/>
        <sz val="11"/>
        <color theme="1"/>
        <rFont val="Calibri"/>
        <family val="2"/>
      </rPr>
      <t>í</t>
    </r>
    <r>
      <rPr>
        <b/>
        <sz val="11"/>
        <color theme="1"/>
        <rFont val="Arial"/>
        <family val="2"/>
      </rPr>
      <t>a/ mes /a</t>
    </r>
    <r>
      <rPr>
        <b/>
        <sz val="12"/>
        <color theme="1"/>
        <rFont val="Arial"/>
        <family val="2"/>
      </rPr>
      <t>ñ</t>
    </r>
    <r>
      <rPr>
        <b/>
        <sz val="11"/>
        <color theme="1"/>
        <rFont val="Arial"/>
        <family val="2"/>
      </rPr>
      <t>o , por ejemplo, 25 de Mayo de 2019.</t>
    </r>
  </si>
  <si>
    <t>Por favor suba el Plan de Mejora impreso y firmado por todos los miembros del MCP al enlace especificado</t>
  </si>
  <si>
    <t>(11)  El plan de Mejora tiene que ser actualizado regularmente y enviado cada 3 meses vía correo electrónico (epa@theglobalfund.org) para mostrar los progresos.  El asunto del correo tiene que estar en el formato:  CCM X - EPA Light - Plan de Mejora Actualización 3 meses.</t>
  </si>
  <si>
    <t xml:space="preserve">ENVíO FINAL </t>
  </si>
  <si>
    <t>(10)  Una vez que el Plan de Mejora está completo y  aprobado por parte del MCP,  tiene que ser enviado (junto a la herramienta completada) vía correo electrónico al Fondo Mundial a: epa@theglobalfund.org  . El asunto del mensaje tiene que estar en el formato:  CCM X - EPA Light - Envío 2019.   En futuro, este será subido en un portal en línea.</t>
  </si>
  <si>
    <r>
      <t xml:space="preserve">Por favor envíe el archivo Excel con la Evaluación del Desempeño completa,  y  el Plan de Mejora aprobado, vía correo electrónico (usando el texto sugerido en la etapa 10 y 11 arriba) a:  </t>
    </r>
    <r>
      <rPr>
        <b/>
        <sz val="11"/>
        <color rgb="FF0000FF"/>
        <rFont val="Arial"/>
        <family val="2"/>
      </rPr>
      <t xml:space="preserve">epa@theglobalfund.org </t>
    </r>
  </si>
  <si>
    <t xml:space="preserve">           *Es obligatorio insertar la fecha de la evaluación </t>
  </si>
  <si>
    <r>
      <t xml:space="preserve">      </t>
    </r>
    <r>
      <rPr>
        <b/>
        <sz val="14"/>
        <color rgb="FFFF0000"/>
        <rFont val="Arial"/>
        <family val="2"/>
      </rPr>
      <t xml:space="preserve">   </t>
    </r>
    <r>
      <rPr>
        <b/>
        <u/>
        <sz val="14"/>
        <color rgb="FFFF0000"/>
        <rFont val="Arial"/>
        <family val="2"/>
      </rPr>
      <t xml:space="preserve"> Si no se inserta la fecha, los enlaces para subir los anexos no van a funcionar</t>
    </r>
  </si>
  <si>
    <t>Los documentos tienen que adjuntarse donde se indica y en correspondencia del indicador relevante (ver columna I). Para otros documentos relevantes, por favor utilize el enlace:</t>
  </si>
  <si>
    <r>
      <t xml:space="preserve"> -  No hay más de un miembro del MCP con derecho a voto por sector constituyente </t>
    </r>
    <r>
      <rPr>
        <b/>
        <vertAlign val="superscript"/>
        <sz val="14"/>
        <color rgb="FF0000FF"/>
        <rFont val="Arial"/>
        <family val="2"/>
      </rPr>
      <t>6</t>
    </r>
    <r>
      <rPr>
        <sz val="10.5"/>
        <rFont val="Arial"/>
        <family val="2"/>
      </rPr>
      <t xml:space="preserve">  en situación de conflicto de intereses, tal y como se establece en los formularos de declaración de conflictos de intereses. </t>
    </r>
  </si>
  <si>
    <r>
      <t>-La composición del MCP muestra que los representantes del sector</t>
    </r>
    <r>
      <rPr>
        <b/>
        <vertAlign val="superscript"/>
        <sz val="14"/>
        <color rgb="FF0000FF"/>
        <rFont val="Arial"/>
        <family val="2"/>
      </rPr>
      <t>4</t>
    </r>
    <r>
      <rPr>
        <sz val="10.5"/>
        <color theme="1"/>
        <rFont val="Arial"/>
        <family val="2"/>
      </rPr>
      <t xml:space="preserve"> </t>
    </r>
    <r>
      <rPr>
        <sz val="10.5"/>
        <color theme="1"/>
        <rFont val="Arial"/>
        <family val="2"/>
      </rPr>
      <t xml:space="preserve">de la sociedad civil nacional suponen al menos el 40% de los miembros.
</t>
    </r>
  </si>
  <si>
    <t>Información del MCP</t>
  </si>
  <si>
    <t xml:space="preserve">Evaluación de la Elegibilidad </t>
  </si>
  <si>
    <t>Requisitos de Elegibilidad del MCP</t>
  </si>
  <si>
    <r>
      <rPr>
        <b/>
        <sz val="10.5"/>
        <rFont val="Arial"/>
        <family val="2"/>
      </rPr>
      <t>EC -</t>
    </r>
    <r>
      <rPr>
        <sz val="10.5"/>
        <rFont val="Arial"/>
        <family val="2"/>
      </rPr>
      <t xml:space="preserve"> El MCP adoptó el Código de ética. El mismo se aplica consistentemente a todos los miembros titulares, suplentes y al personal de la secretaría del MCP.  Cualquier duda o preocupación sobre la integridad de los individuos electos/seleccionados para formar parte del MCP o de su secretaría es abordada antes de que estos comiencen a ejercer sus funciones.</t>
    </r>
    <r>
      <rPr>
        <b/>
        <sz val="10.5"/>
        <rFont val="Arial"/>
        <family val="2"/>
      </rPr>
      <t xml:space="preserve">
IC</t>
    </r>
    <r>
      <rPr>
        <sz val="10.5"/>
        <rFont val="Arial"/>
        <family val="2"/>
      </rPr>
      <t xml:space="preserve"> - El MCP adoptó el Código de ética pero puede que no haya empezado a aplicarlo consistentemente a todos los miembros titulares, suplentes y al personal de la secretaría del MCP.
</t>
    </r>
    <r>
      <rPr>
        <b/>
        <sz val="10.5"/>
        <rFont val="Arial"/>
        <family val="2"/>
      </rPr>
      <t>NC</t>
    </r>
    <r>
      <rPr>
        <sz val="10.5"/>
        <rFont val="Arial"/>
        <family val="2"/>
      </rPr>
      <t xml:space="preserve"> - El MCP no ha adoptado el Código de ética.
</t>
    </r>
    <r>
      <rPr>
        <b/>
        <sz val="10.5"/>
        <rFont val="Arial"/>
        <family val="2"/>
      </rPr>
      <t/>
    </r>
  </si>
  <si>
    <r>
      <rPr>
        <b/>
        <sz val="10.5"/>
        <rFont val="Arial"/>
        <family val="2"/>
      </rPr>
      <t xml:space="preserve">EC - </t>
    </r>
    <r>
      <rPr>
        <sz val="10.5"/>
        <rFont val="Arial"/>
        <family val="2"/>
      </rPr>
      <t xml:space="preserve">100% de los miembros del MCP y el personal de la secretaría del MCP han firmado una declaración de cumplimiento de lo estipulado en el Código de ética. </t>
    </r>
    <r>
      <rPr>
        <b/>
        <sz val="10.5"/>
        <rFont val="Arial"/>
        <family val="2"/>
      </rPr>
      <t xml:space="preserve">
IC</t>
    </r>
    <r>
      <rPr>
        <sz val="10.5"/>
        <rFont val="Arial"/>
        <family val="2"/>
      </rPr>
      <t xml:space="preserve"> -  Entre el 80% y el 99% de los miembros del MCP y el personal de la secretaría del MCP han firmado una declaración de cumplimiento de lo estipulado en el Código de ética. 
</t>
    </r>
    <r>
      <rPr>
        <b/>
        <sz val="10.5"/>
        <rFont val="Arial"/>
        <family val="2"/>
      </rPr>
      <t xml:space="preserve">NC </t>
    </r>
    <r>
      <rPr>
        <sz val="10.5"/>
        <rFont val="Arial"/>
        <family val="2"/>
      </rPr>
      <t>- Menos del 80% de los miembros del MCP y el personal de la secretaría del MCP han firmado una declaración de cumplimiento de lo estipulado en el Código de ética.</t>
    </r>
    <r>
      <rPr>
        <b/>
        <sz val="10.5"/>
        <rFont val="Arial"/>
        <family val="2"/>
      </rPr>
      <t/>
    </r>
  </si>
  <si>
    <r>
      <rPr>
        <b/>
        <sz val="10.5"/>
        <rFont val="Arial"/>
        <family val="2"/>
      </rPr>
      <t xml:space="preserve">EC - </t>
    </r>
    <r>
      <rPr>
        <sz val="10.5"/>
        <rFont val="Arial"/>
        <family val="2"/>
      </rPr>
      <t>100%  de los miembros del MCP y el personal de la secretaría del MCP han recibido capacitación en el tema de ética.</t>
    </r>
    <r>
      <rPr>
        <b/>
        <sz val="10.5"/>
        <rFont val="Arial"/>
        <family val="2"/>
      </rPr>
      <t xml:space="preserve">
IC</t>
    </r>
    <r>
      <rPr>
        <sz val="10.5"/>
        <rFont val="Arial"/>
        <family val="2"/>
      </rPr>
      <t xml:space="preserve"> - Entre el 80% y 99% de los miembros del MCP y el personal de la secretaría del MCP han recibido capacitación en el tema de ética.
</t>
    </r>
    <r>
      <rPr>
        <b/>
        <sz val="10.5"/>
        <rFont val="Arial"/>
        <family val="2"/>
      </rPr>
      <t xml:space="preserve">NC </t>
    </r>
    <r>
      <rPr>
        <sz val="10.5"/>
        <rFont val="Arial"/>
        <family val="2"/>
      </rPr>
      <t>- Menos del 80% de los miembros del MCP y el personal de la secretaría del MCP han recibido capacitación en el tema de ética.</t>
    </r>
  </si>
  <si>
    <r>
      <rPr>
        <b/>
        <sz val="10.5"/>
        <rFont val="Arial"/>
        <family val="2"/>
      </rPr>
      <t xml:space="preserve">EC - </t>
    </r>
    <r>
      <rPr>
        <sz val="10.5"/>
        <rFont val="Arial"/>
        <family val="2"/>
      </rPr>
      <t>El MCP ha designado a un punto focal de ética o ha establecido un comité sobre este tema.</t>
    </r>
    <r>
      <rPr>
        <b/>
        <sz val="10.5"/>
        <rFont val="Arial"/>
        <family val="2"/>
      </rPr>
      <t xml:space="preserve">
IC</t>
    </r>
    <r>
      <rPr>
        <sz val="10.5"/>
        <rFont val="Arial"/>
        <family val="2"/>
      </rPr>
      <t xml:space="preserve"> - El MCP ha iniciado el proceso para designar al punto focal de ética o para formar al comité.
</t>
    </r>
    <r>
      <rPr>
        <b/>
        <sz val="10.5"/>
        <rFont val="Arial"/>
        <family val="2"/>
      </rPr>
      <t>NC</t>
    </r>
    <r>
      <rPr>
        <sz val="10.5"/>
        <rFont val="Arial"/>
        <family val="2"/>
      </rPr>
      <t xml:space="preserve"> - No se ha nombrado a un punto focal de ética o conformado un comité sobre este tema.</t>
    </r>
  </si>
  <si>
    <t>Los documentos tienen que adjuntarse donde se indica y en correspondencia con el indicador relevante. Para otros documentos relevantes, por favor utilice el enlace:</t>
  </si>
  <si>
    <r>
      <t xml:space="preserve">Para la Evaluación, la herramienta incluye un listado de requisitos detallados y estándares mínimos (MS) numerados desde las letras A a S. Además de los requisitos detallados, los estándares mínimos (MS) - </t>
    </r>
    <r>
      <rPr>
        <b/>
        <u/>
        <sz val="11"/>
        <color rgb="FF6600CC"/>
        <rFont val="Arial"/>
        <family val="2"/>
      </rPr>
      <t>sombreado en color púrpura</t>
    </r>
    <r>
      <rPr>
        <b/>
        <sz val="11"/>
        <color theme="1"/>
        <rFont val="Arial"/>
        <family val="2"/>
      </rPr>
      <t xml:space="preserve"> - son esenciales para el funcionamiento efectivo de MCP, tal como esta descrito en las Notas Informativas de los MCPs.  Los estándares mínimos son medidas adicionales para evaluar la conformidad con los Requisitos de Elegibilidad que fueron ejecutables desde el 1 de Enero del 2015.</t>
    </r>
    <r>
      <rPr>
        <b/>
        <sz val="11"/>
        <color rgb="FF0000FF"/>
        <rFont val="Arial"/>
        <family val="2"/>
      </rPr>
      <t xml:space="preserve"> </t>
    </r>
    <r>
      <rPr>
        <b/>
        <sz val="11"/>
        <rFont val="Arial"/>
        <family val="2"/>
      </rPr>
      <t xml:space="preserve">El Plan de Mejora es donde son desarrollados los hitos identificados a través de acciones correctivas en un tiempo definido. </t>
    </r>
  </si>
  <si>
    <r>
      <rPr>
        <b/>
        <sz val="11"/>
        <color rgb="FF0000FF"/>
        <rFont val="Arial"/>
        <family val="2"/>
      </rPr>
      <t>II. Cumplimiento indeterminado (IC)</t>
    </r>
    <r>
      <rPr>
        <b/>
        <sz val="11"/>
        <color theme="1"/>
        <rFont val="Arial"/>
        <family val="2"/>
      </rPr>
      <t xml:space="preserve"> = La documentación es incompleta, insuficiente o insatisfactoria; o la información disponible demuestra un cumplimiento parcial;</t>
    </r>
  </si>
  <si>
    <r>
      <rPr>
        <b/>
        <sz val="11"/>
        <color rgb="FF0000FF"/>
        <rFont val="Arial"/>
        <family val="2"/>
      </rPr>
      <t>III. Cumplimiento total (EC)"</t>
    </r>
    <r>
      <rPr>
        <b/>
        <sz val="11"/>
        <color theme="1"/>
        <rFont val="Arial"/>
        <family val="2"/>
      </rPr>
      <t>= La documentación es completa y ofrece datos inequívocos que demuestran el cumplimiento.</t>
    </r>
  </si>
  <si>
    <t>(8)  Si la evaluación del cumplimiento de un indicador da como resultado “No cumplimiento (NC)”, o “Cumplimiento indeterminado (IC)”, indique brevemente en la columna “Comentarios” la justificación de esta calificación, así como cualquier medida correctiva que se haya propuesto, programado o que ya esté en marcha.</t>
  </si>
  <si>
    <t>(9)  Si la evaluación del cumplimiento de un indicador da como resultado “Cumplimiento total (EC)”, indique brevemente en la columna “Comentarios” la justificación de esta calificación e incluya cualquier otra información pertinente.</t>
  </si>
  <si>
    <t>Secretaría del MCP: Está disponible</t>
  </si>
  <si>
    <t>Secretaría del MCP: Número del personal (con posiciones)</t>
  </si>
  <si>
    <r>
      <rPr>
        <b/>
        <u/>
        <sz val="9"/>
        <color theme="0"/>
        <rFont val="Arial"/>
        <family val="2"/>
      </rPr>
      <t>Nota:</t>
    </r>
    <r>
      <rPr>
        <b/>
        <sz val="9"/>
        <color theme="0"/>
        <rFont val="Arial"/>
        <family val="2"/>
      </rPr>
      <t xml:space="preserve">  Los documentos tienen que ser adjuntados donde está claramente indicado y en correspondencia al indicador relevante (Columna N).  Para cualquier otro documento relevante, por favor utilice el enlace:</t>
    </r>
  </si>
  <si>
    <t>Importante: los enlaces para subir los documentos no van a funcionar si no ha insertado el nombre del MCP y la fecha de la evaluación en la hoja de Evaluación del Desempeño.</t>
  </si>
  <si>
    <t xml:space="preserve"> Herramienta de Evaluación de Desempeño del MCP</t>
  </si>
  <si>
    <t>Publicada: Marzo 25, 2020</t>
  </si>
  <si>
    <t>toda la informacion esta colocada en la pagina web en el enlace:</t>
  </si>
  <si>
    <t>el MCP-ES tiene 17 miembros propietarios de los cuales 12 representan a sociedad civil</t>
  </si>
  <si>
    <t>El manual se actualiza periodicamente.</t>
  </si>
  <si>
    <t>listado de miembros actualizado y colocar actas donde fueron elegidos y actas donde han participado tambien se puede adjuntar el grafico de asistencia a las plenarias,</t>
  </si>
  <si>
    <t>colocar enlace a las actas del 2019  y 2020</t>
  </si>
  <si>
    <t>https://mcpelsalvador.org.sv/</t>
  </si>
  <si>
    <t>adjuntar lista de miembros. El sector de personas afectadas por VIH TB y Malaria estan representados en el MCP asi:  2 miembros propietarios y dos suplentes para VIH, 1 miembro propietario y 1 suplente para TB y un miembros propietario y un suplente para Malaria. en total 4 propietarios y 4 suplentes debidamente acreditados.  actas de participacion de miembros del sector.</t>
  </si>
  <si>
    <t>Las  elecciones de miembros son hecha libremente por cada sector en base al liderazgo,sin embargo cada organización nombra a sus delegados  según sus propias disponibilidades, los resultados para este año son: 17 mujeres y 11 hombres, 11 mujeres tienen estatus de miembros propietarias. El MCP-ES elegió en el mes de septiempre a su comite ejecutivo para los proximos 2 años, habiendo elegido a la Lcda. Isabel Payes para el cargo de presidenta y al Ing. Enrique Diaz como Vicepresidente.  colocar acta de eleccion y lista de miembros.</t>
  </si>
  <si>
    <t>los planes de trabajo de los sectores se establecieron en el año xxx y se han venido renovando cada vez que se renueva la membresia y queda establecido en el acta de eleccion. Poner enlace a las actas de eleccion de un sector como modelo. Enlace a dialago vih de mayo 2019, (se puede sustiuir mas adelante), presuesto dialogos de pais.</t>
  </si>
  <si>
    <t>los miembros del comité ejecutivo son elegidos cada 2 años, y pertenecen a sectores diferentes. Señalar los articulos en el reglamento donde se indica la metodologia de eleccion, adjuntar acta de eleccion de comité ejecutivo. Y señalar sectores del MCP</t>
  </si>
  <si>
    <t>contamos con la politica, revisar hasta que año esta actualizada</t>
  </si>
  <si>
    <t>incluir ademas la lista de control de firma del formulario y el acta donde se decidio unificar el formulario con el de etica. Actaulizar control de miembros que cuengan con formurio firmada, acta se acordo integrar el codigo y la politica.</t>
  </si>
  <si>
    <t xml:space="preserve">en todas las reuniones se gestiona el conflicto de interes. Colocar enlace a  las actas </t>
  </si>
  <si>
    <t>se cuenta con codigo de etica actualizado con la partipacion de todos los miembros. Colocar actas de eleccion señalando el numeral referido al codigo de etica, y proceso de induccion donde se desarrolla el codigo de etica.</t>
  </si>
  <si>
    <t>formularios firmadaos, lista de control, enlace a la carpeta que esta en la web</t>
  </si>
  <si>
    <t>hacer una revision de la participacion en los talleres y colocar en diferentes sesiones plenarias el tema de etica. Y enlace al curso virtual que se desarrollara y curso de induccion.</t>
  </si>
  <si>
    <t>nombrar al punto focal. Buscar espacion en agenda de plenaria. Una nombramiento de comité adhoc, acta donde se compartio resultados del caso, y 3 nombramiento del punto focal.</t>
  </si>
  <si>
    <t xml:space="preserve">el MCP se constituyo mayo del 2002  con xxx sectores al momento esta conmpuesto por xxx </t>
  </si>
  <si>
    <t>2</t>
  </si>
  <si>
    <t>colocar minutas de reuniones con comité ejecutivo ampliado y los tableros de mando. LINK  al pagina con los tableros y las minutas.</t>
  </si>
  <si>
    <t>se da seguimiento a los proyectos de manera continua, se mantiene comunicación permanente y franca con los RP y SR, cuando hay problemas se hablan abiertamente y se buscan soluciones conjuntas. Colcoar actas de reuniones donde se debaten problemas de los proyectos.</t>
  </si>
  <si>
    <t>En el 2019 hubieron elecciones de miembros de todos los sectores para el periodo 2019-2022. la participacion en el comité de monitoreo es voluntaria, deciden su participacion de acuerdo a la expertice laboral y profesional, debiendo cumplir  con la politica de conflicto de interes,  la participación en el comite fue ratificada en plenaria ME01 en enero de este año. el ME,  cumple con las  4 competencias requeridas. se adjuntan los cv y el manual de monitoreo y la lista de miembros.</t>
  </si>
  <si>
    <t xml:space="preserve">acta ME01-2020  donde se conformó el comité de monitoreo </t>
  </si>
  <si>
    <t xml:space="preserve">Reuniones virtuales durante pandemia, Visitas de campo de Malaria y TB. Diálogos de pais, Reunion con otros actores de la respuesta. ¿ALEP? </t>
  </si>
  <si>
    <t xml:space="preserve">Se mantiene comunicación con la Secretaria del FM a traves de fonoconferencias, se comparten las actas de las reuniones plenarias, adicionamente toda la informacion producida por el MCP, como son, agendas y  actas de reuniones plenarias, informes de visitas de campo, tableros de mando,  y demas actividades, son colocadas en nuestra pagina web para acceso publico de manera permante. colocar link a la paginas y actas seleccionadas donde se habla de visitas y se presenten los tableros,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</si>
</sst>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7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b/>
      <sz val="14"/>
      <color theme="1"/>
      <name val="Arial"/>
      <family val="2"/>
    </font>
    <font>
      <sz val="10"/>
      <name val="Arial"/>
      <family val="2"/>
    </font>
    <font>
      <i/>
      <sz val="11"/>
      <color theme="1"/>
      <name val="Arial"/>
      <family val="2"/>
    </font>
    <font>
      <sz val="10.5"/>
      <color theme="1"/>
      <name val="Arial"/>
      <family val="2"/>
    </font>
    <font>
      <b/>
      <sz val="16"/>
      <color theme="1"/>
      <name val="Arial"/>
      <family val="2"/>
    </font>
    <font>
      <sz val="10"/>
      <color theme="1"/>
      <name val="Arial"/>
      <family val="2"/>
    </font>
    <font>
      <sz val="16"/>
      <color theme="1"/>
      <name val="Arial"/>
      <family val="2"/>
    </font>
    <font>
      <sz val="9"/>
      <color theme="1"/>
      <name val="Arial"/>
      <family val="2"/>
    </font>
    <font>
      <b/>
      <sz val="10"/>
      <color theme="1"/>
      <name val="Arial"/>
      <family val="2"/>
    </font>
    <font>
      <b/>
      <sz val="8"/>
      <color theme="1"/>
      <name val="Arial"/>
      <family val="2"/>
    </font>
    <font>
      <b/>
      <sz val="11"/>
      <color rgb="FF0000FF"/>
      <name val="Arial"/>
      <family val="2"/>
    </font>
    <font>
      <b/>
      <u/>
      <sz val="11"/>
      <color rgb="FF0000FF"/>
      <name val="Arial"/>
      <family val="2"/>
    </font>
    <font>
      <sz val="14"/>
      <color theme="1"/>
      <name val="Arial"/>
      <family val="2"/>
    </font>
    <font>
      <b/>
      <sz val="10"/>
      <color rgb="FF0000FF"/>
      <name val="Arial"/>
      <family val="2"/>
    </font>
    <font>
      <sz val="11"/>
      <color rgb="FF0000FF"/>
      <name val="Arial"/>
      <family val="2"/>
    </font>
    <font>
      <sz val="10"/>
      <color rgb="FF0000FF"/>
      <name val="Arial"/>
      <family val="2"/>
    </font>
    <font>
      <sz val="10.5"/>
      <name val="Arial"/>
      <family val="2"/>
    </font>
    <font>
      <u/>
      <sz val="10.5"/>
      <color theme="1"/>
      <name val="Arial"/>
      <family val="2"/>
    </font>
    <font>
      <sz val="11"/>
      <name val="Arial"/>
      <family val="2"/>
    </font>
    <font>
      <sz val="11"/>
      <color theme="0"/>
      <name val="Arial"/>
      <family val="2"/>
    </font>
    <font>
      <b/>
      <sz val="10.5"/>
      <color theme="1"/>
      <name val="Arial"/>
      <family val="2"/>
    </font>
    <font>
      <b/>
      <sz val="10.5"/>
      <name val="Arial"/>
      <family val="2"/>
    </font>
    <font>
      <b/>
      <sz val="12"/>
      <color theme="1"/>
      <name val="Arial"/>
      <family val="2"/>
    </font>
    <font>
      <b/>
      <u/>
      <sz val="11"/>
      <color theme="1"/>
      <name val="Arial"/>
      <family val="2"/>
    </font>
    <font>
      <b/>
      <vertAlign val="superscript"/>
      <sz val="14"/>
      <color rgb="FF0000FF"/>
      <name val="Arial"/>
      <family val="2"/>
    </font>
    <font>
      <vertAlign val="superscript"/>
      <sz val="14"/>
      <color rgb="FF0000FF"/>
      <name val="Arial"/>
      <family val="2"/>
    </font>
    <font>
      <b/>
      <sz val="11"/>
      <color rgb="FF000000"/>
      <name val="Arial"/>
      <family val="2"/>
    </font>
    <font>
      <sz val="12"/>
      <color theme="1"/>
      <name val="Arial"/>
      <family val="2"/>
    </font>
    <font>
      <b/>
      <sz val="11"/>
      <color theme="0"/>
      <name val="Calibri"/>
      <family val="2"/>
      <scheme val="minor"/>
    </font>
    <font>
      <u/>
      <sz val="11"/>
      <color theme="10"/>
      <name val="Arial"/>
      <family val="2"/>
    </font>
    <font>
      <sz val="12"/>
      <color theme="1" tint="4.9989318521683403E-2"/>
      <name val="Arial"/>
      <family val="2"/>
    </font>
    <font>
      <b/>
      <sz val="11"/>
      <color theme="1" tint="4.9989318521683403E-2"/>
      <name val="Arial"/>
      <family val="2"/>
    </font>
    <font>
      <b/>
      <u/>
      <sz val="14"/>
      <color theme="1"/>
      <name val="Arial"/>
      <family val="2"/>
    </font>
    <font>
      <u/>
      <sz val="14"/>
      <color theme="1"/>
      <name val="Arial"/>
      <family val="2"/>
    </font>
    <font>
      <b/>
      <sz val="12"/>
      <color theme="0"/>
      <name val="Arial"/>
      <family val="2"/>
    </font>
    <font>
      <b/>
      <sz val="11"/>
      <color theme="0"/>
      <name val="Arial"/>
      <family val="2"/>
    </font>
    <font>
      <b/>
      <sz val="11"/>
      <name val="Arial"/>
      <family val="2"/>
    </font>
    <font>
      <b/>
      <sz val="14"/>
      <color theme="0"/>
      <name val="Arial"/>
      <family val="2"/>
    </font>
    <font>
      <b/>
      <sz val="10"/>
      <color theme="0"/>
      <name val="Arial"/>
      <family val="2"/>
    </font>
    <font>
      <b/>
      <sz val="22"/>
      <color theme="0"/>
      <name val="Arial"/>
      <family val="2"/>
    </font>
    <font>
      <b/>
      <sz val="15"/>
      <color theme="1"/>
      <name val="Arial"/>
      <family val="2"/>
    </font>
    <font>
      <b/>
      <sz val="16"/>
      <color theme="0"/>
      <name val="Arial"/>
      <family val="2"/>
    </font>
    <font>
      <sz val="22"/>
      <color theme="1"/>
      <name val="Arial"/>
      <family val="2"/>
    </font>
    <font>
      <b/>
      <i/>
      <sz val="11"/>
      <color theme="1"/>
      <name val="Arial"/>
      <family val="2"/>
    </font>
    <font>
      <b/>
      <i/>
      <sz val="11"/>
      <color rgb="FF0000FF"/>
      <name val="Arial"/>
      <family val="2"/>
    </font>
    <font>
      <b/>
      <u/>
      <sz val="11"/>
      <color rgb="FFFF66FF"/>
      <name val="Arial"/>
      <family val="2"/>
    </font>
    <font>
      <b/>
      <sz val="11"/>
      <color rgb="FFFF66FF"/>
      <name val="Arial"/>
      <family val="2"/>
    </font>
    <font>
      <b/>
      <i/>
      <u/>
      <sz val="11"/>
      <color rgb="FF0000FF"/>
      <name val="Arial"/>
      <family val="2"/>
    </font>
    <font>
      <b/>
      <u/>
      <sz val="13"/>
      <color rgb="FFFF0000"/>
      <name val="Arial"/>
      <family val="2"/>
    </font>
    <font>
      <b/>
      <sz val="14"/>
      <color rgb="FFFF0000"/>
      <name val="Arial"/>
      <family val="2"/>
    </font>
    <font>
      <b/>
      <u/>
      <sz val="14"/>
      <color rgb="FFFF0000"/>
      <name val="Arial"/>
      <family val="2"/>
    </font>
    <font>
      <b/>
      <sz val="12"/>
      <color rgb="FFFF0000"/>
      <name val="Arial"/>
      <family val="2"/>
    </font>
    <font>
      <b/>
      <sz val="11"/>
      <color theme="1"/>
      <name val="Calibri"/>
      <family val="2"/>
    </font>
    <font>
      <b/>
      <sz val="12"/>
      <name val="Calibri"/>
      <family val="2"/>
    </font>
    <font>
      <b/>
      <sz val="11"/>
      <color rgb="FFFF0000"/>
      <name val="Arial"/>
      <family val="2"/>
    </font>
    <font>
      <b/>
      <sz val="8.8000000000000007"/>
      <color theme="1"/>
      <name val="Arial"/>
      <family val="2"/>
    </font>
    <font>
      <b/>
      <u/>
      <sz val="13"/>
      <color rgb="FFFF0000"/>
      <name val="Calibri"/>
      <family val="2"/>
    </font>
    <font>
      <vertAlign val="superscript"/>
      <sz val="10.5"/>
      <color rgb="FF0000FF"/>
      <name val="Arial"/>
      <family val="2"/>
    </font>
    <font>
      <b/>
      <sz val="11"/>
      <color rgb="FF6600CC"/>
      <name val="Arial"/>
      <family val="2"/>
    </font>
    <font>
      <b/>
      <u/>
      <sz val="11"/>
      <color rgb="FF6600CC"/>
      <name val="Arial"/>
      <family val="2"/>
    </font>
    <font>
      <b/>
      <sz val="9"/>
      <color theme="0"/>
      <name val="Arial"/>
      <family val="2"/>
    </font>
    <font>
      <b/>
      <u/>
      <sz val="9"/>
      <color theme="0"/>
      <name val="Arial"/>
      <family val="2"/>
    </font>
    <font>
      <b/>
      <sz val="22"/>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rgb="FF9966FF"/>
        <bgColor indexed="64"/>
      </patternFill>
    </fill>
    <fill>
      <patternFill patternType="solid">
        <fgColor theme="3"/>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66"/>
        <bgColor indexed="64"/>
      </patternFill>
    </fill>
    <fill>
      <patternFill patternType="solid">
        <fgColor theme="4"/>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1"/>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ck">
        <color theme="2" tint="-0.749961851863155"/>
      </left>
      <right style="thick">
        <color theme="2" tint="-0.749961851863155"/>
      </right>
      <top/>
      <bottom style="thin">
        <color indexed="64"/>
      </bottom>
      <diagonal/>
    </border>
    <border>
      <left style="thin">
        <color theme="0"/>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top style="thin">
        <color indexed="64"/>
      </top>
      <bottom style="thin">
        <color theme="0"/>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bottom/>
      <diagonal/>
    </border>
    <border>
      <left/>
      <right/>
      <top style="thick">
        <color theme="0"/>
      </top>
      <bottom/>
      <diagonal/>
    </border>
    <border>
      <left style="thick">
        <color theme="0"/>
      </left>
      <right/>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thin">
        <color theme="0"/>
      </left>
      <right style="thick">
        <color theme="0"/>
      </right>
      <top/>
      <bottom style="thick">
        <color theme="0"/>
      </bottom>
      <diagonal/>
    </border>
    <border>
      <left style="thin">
        <color theme="0"/>
      </left>
      <right style="thick">
        <color theme="0"/>
      </right>
      <top/>
      <bottom style="thin">
        <color theme="0"/>
      </bottom>
      <diagonal/>
    </border>
    <border>
      <left style="thin">
        <color theme="1"/>
      </left>
      <right/>
      <top style="thin">
        <color theme="1"/>
      </top>
      <bottom style="thin">
        <color theme="1"/>
      </bottom>
      <diagonal/>
    </border>
    <border>
      <left/>
      <right style="thin">
        <color theme="0"/>
      </right>
      <top/>
      <bottom style="thick">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bottom>
      <diagonal/>
    </border>
    <border>
      <left/>
      <right/>
      <top style="thin">
        <color theme="0"/>
      </top>
      <bottom/>
      <diagonal/>
    </border>
    <border>
      <left style="thin">
        <color theme="0"/>
      </left>
      <right/>
      <top/>
      <bottom/>
      <diagonal/>
    </border>
    <border>
      <left style="medium">
        <color indexed="64"/>
      </left>
      <right style="thin">
        <color indexed="64"/>
      </right>
      <top style="thick">
        <color indexed="64"/>
      </top>
      <bottom/>
      <diagonal/>
    </border>
    <border>
      <left/>
      <right/>
      <top style="thick">
        <color theme="0"/>
      </top>
      <bottom style="thin">
        <color theme="0"/>
      </bottom>
      <diagonal/>
    </border>
    <border>
      <left/>
      <right style="thick">
        <color theme="0"/>
      </right>
      <top style="thick">
        <color theme="0"/>
      </top>
      <bottom/>
      <diagonal/>
    </border>
    <border>
      <left style="thick">
        <color theme="0"/>
      </left>
      <right/>
      <top style="thick">
        <color theme="0"/>
      </top>
      <bottom style="thin">
        <color theme="0"/>
      </bottom>
      <diagonal/>
    </border>
    <border>
      <left style="thick">
        <color theme="0"/>
      </left>
      <right style="thick">
        <color theme="0"/>
      </right>
      <top/>
      <bottom style="thin">
        <color theme="0"/>
      </bottom>
      <diagonal/>
    </border>
    <border>
      <left style="thick">
        <color theme="0"/>
      </left>
      <right/>
      <top/>
      <bottom style="thin">
        <color theme="0"/>
      </bottom>
      <diagonal/>
    </border>
    <border>
      <left/>
      <right style="thin">
        <color theme="0"/>
      </right>
      <top style="thick">
        <color theme="0"/>
      </top>
      <bottom/>
      <diagonal/>
    </border>
    <border>
      <left style="thick">
        <color theme="2" tint="-0.749961851863155"/>
      </left>
      <right style="thin">
        <color indexed="64"/>
      </right>
      <top/>
      <bottom style="thin">
        <color indexed="64"/>
      </bottom>
      <diagonal/>
    </border>
    <border>
      <left style="thick">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top style="medium">
        <color theme="0"/>
      </top>
      <bottom style="thick">
        <color theme="0"/>
      </bottom>
      <diagonal/>
    </border>
    <border>
      <left style="thin">
        <color theme="0"/>
      </left>
      <right/>
      <top style="thin">
        <color theme="0"/>
      </top>
      <bottom style="medium">
        <color theme="0"/>
      </bottom>
      <diagonal/>
    </border>
    <border>
      <left style="thin">
        <color theme="0"/>
      </left>
      <right style="thin">
        <color theme="0"/>
      </right>
      <top style="thin">
        <color theme="0"/>
      </top>
      <bottom style="medium">
        <color theme="0"/>
      </bottom>
      <diagonal/>
    </border>
    <border>
      <left/>
      <right/>
      <top style="thin">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theme="0"/>
      </left>
      <right/>
      <top/>
      <bottom style="thin">
        <color theme="0"/>
      </bottom>
      <diagonal/>
    </border>
    <border>
      <left style="medium">
        <color theme="0"/>
      </left>
      <right style="medium">
        <color theme="0"/>
      </right>
      <top/>
      <bottom style="thin">
        <color theme="0"/>
      </bottom>
      <diagonal/>
    </border>
    <border>
      <left style="thin">
        <color theme="0"/>
      </left>
      <right/>
      <top style="thick">
        <color theme="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top/>
      <bottom style="medium">
        <color theme="0"/>
      </bottom>
      <diagonal/>
    </border>
    <border>
      <left style="medium">
        <color theme="0"/>
      </left>
      <right/>
      <top/>
      <bottom/>
      <diagonal/>
    </border>
    <border>
      <left style="thin">
        <color theme="0"/>
      </left>
      <right/>
      <top style="thick">
        <color theme="0"/>
      </top>
      <bottom style="thin">
        <color indexed="64"/>
      </bottom>
      <diagonal/>
    </border>
    <border>
      <left/>
      <right/>
      <top style="thin">
        <color theme="0"/>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theme="0"/>
      </left>
      <right style="medium">
        <color theme="0"/>
      </right>
      <top/>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thin">
        <color theme="0"/>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ck">
        <color indexed="64"/>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style="medium">
        <color indexed="64"/>
      </right>
      <top style="thin">
        <color theme="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theme="4" tint="0.39997558519241921"/>
      </top>
      <bottom style="thin">
        <color theme="4" tint="0.39997558519241921"/>
      </bottom>
      <diagonal/>
    </border>
    <border>
      <left/>
      <right style="thin">
        <color indexed="64"/>
      </right>
      <top style="medium">
        <color indexed="64"/>
      </top>
      <bottom/>
      <diagonal/>
    </border>
    <border>
      <left style="thin">
        <color theme="1"/>
      </left>
      <right/>
      <top style="thin">
        <color indexed="64"/>
      </top>
      <bottom/>
      <diagonal/>
    </border>
    <border>
      <left style="thin">
        <color theme="1"/>
      </left>
      <right style="thin">
        <color theme="1"/>
      </right>
      <top style="thin">
        <color indexed="64"/>
      </top>
      <bottom style="thin">
        <color theme="1"/>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diagonal/>
    </border>
    <border>
      <left/>
      <right/>
      <top style="thick">
        <color indexed="64"/>
      </top>
      <bottom/>
      <diagonal/>
    </border>
    <border>
      <left style="thin">
        <color indexed="64"/>
      </left>
      <right style="medium">
        <color indexed="64"/>
      </right>
      <top style="thick">
        <color indexed="64"/>
      </top>
      <bottom/>
      <diagonal/>
    </border>
  </borders>
  <cellStyleXfs count="4">
    <xf numFmtId="0" fontId="0" fillId="0" borderId="0"/>
    <xf numFmtId="0" fontId="11" fillId="0" borderId="0"/>
    <xf numFmtId="0" fontId="8" fillId="0" borderId="0"/>
    <xf numFmtId="0" fontId="39" fillId="0" borderId="0" applyNumberFormat="0" applyFill="0" applyBorder="0" applyAlignment="0" applyProtection="0"/>
  </cellStyleXfs>
  <cellXfs count="493">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xf numFmtId="0" fontId="0" fillId="0" borderId="16" xfId="0" applyBorder="1"/>
    <xf numFmtId="0" fontId="0" fillId="0" borderId="17" xfId="0" applyBorder="1"/>
    <xf numFmtId="0" fontId="0" fillId="0" borderId="20" xfId="0" applyBorder="1"/>
    <xf numFmtId="0" fontId="0" fillId="0" borderId="21" xfId="0" applyBorder="1"/>
    <xf numFmtId="0" fontId="0" fillId="5" borderId="0" xfId="0" applyFill="1"/>
    <xf numFmtId="0" fontId="0" fillId="5" borderId="0" xfId="0" applyFill="1" applyBorder="1"/>
    <xf numFmtId="0" fontId="0" fillId="5" borderId="23" xfId="0" applyFill="1" applyBorder="1"/>
    <xf numFmtId="0" fontId="0" fillId="5" borderId="5" xfId="0" applyFill="1" applyBorder="1"/>
    <xf numFmtId="0" fontId="14" fillId="5" borderId="0" xfId="0" applyFont="1" applyFill="1" applyAlignment="1">
      <alignment vertical="center"/>
    </xf>
    <xf numFmtId="0" fontId="0" fillId="0" borderId="26" xfId="0" applyBorder="1"/>
    <xf numFmtId="0" fontId="0" fillId="0" borderId="30" xfId="0" applyBorder="1"/>
    <xf numFmtId="0" fontId="0" fillId="0" borderId="33" xfId="0" applyBorder="1"/>
    <xf numFmtId="0" fontId="19" fillId="0" borderId="55" xfId="0" applyFont="1" applyFill="1" applyBorder="1" applyAlignment="1" applyProtection="1">
      <alignment horizontal="left" vertical="center" wrapText="1"/>
    </xf>
    <xf numFmtId="0" fontId="9" fillId="0" borderId="0" xfId="0" applyFont="1"/>
    <xf numFmtId="49" fontId="13" fillId="5" borderId="1" xfId="0" applyNumberFormat="1" applyFont="1" applyFill="1" applyBorder="1" applyAlignment="1">
      <alignment horizontal="left" vertical="center" wrapText="1"/>
    </xf>
    <xf numFmtId="0" fontId="0" fillId="0" borderId="0" xfId="0" applyAlignment="1">
      <alignment horizontal="center" vertical="center"/>
    </xf>
    <xf numFmtId="0" fontId="0" fillId="0" borderId="29" xfId="0" applyBorder="1" applyProtection="1"/>
    <xf numFmtId="0" fontId="0" fillId="0" borderId="32" xfId="0" applyBorder="1" applyProtection="1"/>
    <xf numFmtId="0" fontId="0" fillId="0" borderId="21" xfId="0" applyBorder="1" applyProtection="1"/>
    <xf numFmtId="0" fontId="0" fillId="0" borderId="16" xfId="0" applyBorder="1" applyProtection="1"/>
    <xf numFmtId="0" fontId="0" fillId="0" borderId="28" xfId="0" applyBorder="1" applyProtection="1"/>
    <xf numFmtId="0" fontId="0" fillId="0" borderId="0" xfId="0" applyProtection="1"/>
    <xf numFmtId="0" fontId="0" fillId="0" borderId="51" xfId="0" applyBorder="1" applyProtection="1"/>
    <xf numFmtId="0" fontId="0" fillId="0" borderId="39" xfId="0" applyBorder="1" applyProtection="1"/>
    <xf numFmtId="0" fontId="29" fillId="0" borderId="37" xfId="0" applyFont="1" applyBorder="1" applyAlignment="1" applyProtection="1">
      <alignment horizontal="center" vertical="center"/>
    </xf>
    <xf numFmtId="0" fontId="28" fillId="0" borderId="37" xfId="0" applyFont="1" applyBorder="1" applyProtection="1"/>
    <xf numFmtId="0" fontId="0" fillId="0" borderId="37" xfId="0" applyBorder="1" applyProtection="1"/>
    <xf numFmtId="0" fontId="0" fillId="0" borderId="43" xfId="0" applyBorder="1" applyProtection="1"/>
    <xf numFmtId="0" fontId="29" fillId="0" borderId="64" xfId="0" applyFont="1" applyFill="1" applyBorder="1" applyProtection="1"/>
    <xf numFmtId="0" fontId="29" fillId="0" borderId="45" xfId="0" applyFont="1" applyFill="1" applyBorder="1" applyProtection="1"/>
    <xf numFmtId="0" fontId="28" fillId="0" borderId="39" xfId="0" applyFont="1" applyBorder="1" applyProtection="1"/>
    <xf numFmtId="0" fontId="0" fillId="0" borderId="40" xfId="0" applyBorder="1" applyProtection="1"/>
    <xf numFmtId="0" fontId="0" fillId="0" borderId="41" xfId="0" applyBorder="1" applyProtection="1"/>
    <xf numFmtId="0" fontId="0" fillId="0" borderId="45" xfId="0" applyBorder="1" applyProtection="1"/>
    <xf numFmtId="0" fontId="28" fillId="0" borderId="40" xfId="0" applyFont="1" applyBorder="1" applyProtection="1"/>
    <xf numFmtId="0" fontId="0" fillId="0" borderId="44" xfId="0" applyBorder="1" applyProtection="1"/>
    <xf numFmtId="0" fontId="0" fillId="0" borderId="0" xfId="0" applyBorder="1" applyProtection="1"/>
    <xf numFmtId="0" fontId="0" fillId="0" borderId="31" xfId="0" applyBorder="1" applyProtection="1"/>
    <xf numFmtId="0" fontId="29" fillId="0" borderId="30" xfId="0" applyFont="1" applyBorder="1" applyAlignment="1" applyProtection="1">
      <alignment horizontal="center" vertical="center"/>
    </xf>
    <xf numFmtId="0" fontId="29" fillId="0" borderId="21" xfId="0" applyFont="1" applyBorder="1" applyAlignment="1" applyProtection="1">
      <alignment horizontal="center" vertical="center"/>
    </xf>
    <xf numFmtId="164" fontId="29" fillId="0" borderId="30" xfId="0" applyNumberFormat="1" applyFont="1" applyBorder="1" applyAlignment="1" applyProtection="1">
      <alignment vertical="center"/>
    </xf>
    <xf numFmtId="164" fontId="29" fillId="0" borderId="53" xfId="0" applyNumberFormat="1" applyFont="1" applyBorder="1" applyAlignment="1" applyProtection="1">
      <alignment vertical="center"/>
    </xf>
    <xf numFmtId="164" fontId="29" fillId="0" borderId="27" xfId="0" applyNumberFormat="1" applyFont="1" applyBorder="1" applyAlignment="1" applyProtection="1">
      <alignment vertical="center"/>
    </xf>
    <xf numFmtId="0" fontId="0" fillId="0" borderId="62" xfId="0" applyBorder="1" applyProtection="1"/>
    <xf numFmtId="0" fontId="0" fillId="0" borderId="66" xfId="0" applyBorder="1" applyProtection="1"/>
    <xf numFmtId="0" fontId="0" fillId="0" borderId="70" xfId="0" applyBorder="1" applyProtection="1"/>
    <xf numFmtId="164" fontId="29" fillId="0" borderId="21" xfId="0" applyNumberFormat="1" applyFont="1" applyBorder="1" applyAlignment="1" applyProtection="1">
      <alignment vertical="center"/>
    </xf>
    <xf numFmtId="0" fontId="0" fillId="0" borderId="50" xfId="0" applyBorder="1" applyProtection="1"/>
    <xf numFmtId="0" fontId="0" fillId="0" borderId="60" xfId="0" applyBorder="1" applyProtection="1"/>
    <xf numFmtId="0" fontId="0" fillId="0" borderId="38" xfId="0" applyBorder="1" applyProtection="1"/>
    <xf numFmtId="0" fontId="0" fillId="0" borderId="42" xfId="0" applyBorder="1" applyProtection="1"/>
    <xf numFmtId="0" fontId="0" fillId="0" borderId="30" xfId="0" applyBorder="1" applyProtection="1"/>
    <xf numFmtId="0" fontId="0" fillId="0" borderId="59" xfId="0" applyBorder="1" applyProtection="1"/>
    <xf numFmtId="0" fontId="0" fillId="0" borderId="61" xfId="0" applyBorder="1" applyProtection="1"/>
    <xf numFmtId="0" fontId="0" fillId="0" borderId="63" xfId="0" applyBorder="1" applyProtection="1"/>
    <xf numFmtId="0" fontId="0" fillId="0" borderId="16" xfId="0" applyNumberFormat="1" applyBorder="1" applyProtection="1"/>
    <xf numFmtId="0" fontId="0" fillId="0" borderId="71" xfId="0" applyBorder="1" applyProtection="1"/>
    <xf numFmtId="0" fontId="0" fillId="0" borderId="72" xfId="0" applyBorder="1" applyProtection="1"/>
    <xf numFmtId="0" fontId="0" fillId="0" borderId="73" xfId="0" applyBorder="1" applyProtection="1"/>
    <xf numFmtId="0" fontId="0" fillId="0" borderId="34" xfId="0" applyBorder="1" applyProtection="1"/>
    <xf numFmtId="0" fontId="0" fillId="0" borderId="35" xfId="0" applyBorder="1" applyProtection="1"/>
    <xf numFmtId="0" fontId="0" fillId="0" borderId="57" xfId="0" applyBorder="1" applyProtection="1"/>
    <xf numFmtId="0" fontId="0" fillId="0" borderId="42" xfId="0" applyFont="1" applyBorder="1" applyProtection="1"/>
    <xf numFmtId="0" fontId="0" fillId="0" borderId="0" xfId="0" applyFont="1" applyProtection="1"/>
    <xf numFmtId="0" fontId="0" fillId="0" borderId="41" xfId="0" applyFont="1" applyBorder="1" applyProtection="1"/>
    <xf numFmtId="0" fontId="0" fillId="0" borderId="37" xfId="0" applyFont="1" applyBorder="1" applyProtection="1"/>
    <xf numFmtId="0" fontId="0" fillId="0" borderId="0" xfId="0" applyFont="1" applyBorder="1" applyProtection="1"/>
    <xf numFmtId="0" fontId="13" fillId="5" borderId="1" xfId="0" applyNumberFormat="1" applyFont="1" applyFill="1" applyBorder="1" applyAlignment="1">
      <alignment horizontal="left" vertical="center" wrapText="1"/>
    </xf>
    <xf numFmtId="0" fontId="0" fillId="0" borderId="35" xfId="0" applyBorder="1"/>
    <xf numFmtId="0" fontId="0" fillId="0" borderId="35" xfId="0" applyBorder="1" applyAlignment="1">
      <alignment horizontal="center" vertical="center"/>
    </xf>
    <xf numFmtId="0" fontId="0" fillId="0" borderId="84" xfId="0" applyBorder="1" applyProtection="1"/>
    <xf numFmtId="0" fontId="0" fillId="0" borderId="85" xfId="0" applyBorder="1" applyProtection="1"/>
    <xf numFmtId="0" fontId="29" fillId="0" borderId="20" xfId="0" applyFont="1" applyBorder="1" applyProtection="1"/>
    <xf numFmtId="0" fontId="29" fillId="0" borderId="21" xfId="0" applyFont="1" applyBorder="1" applyProtection="1"/>
    <xf numFmtId="0" fontId="29" fillId="0" borderId="87" xfId="0" applyFont="1" applyBorder="1" applyAlignment="1" applyProtection="1">
      <alignment vertical="center"/>
    </xf>
    <xf numFmtId="0" fontId="29" fillId="0" borderId="87" xfId="0" applyFont="1" applyBorder="1" applyProtection="1"/>
    <xf numFmtId="0" fontId="0" fillId="0" borderId="87" xfId="0" applyBorder="1" applyProtection="1"/>
    <xf numFmtId="0" fontId="0" fillId="0" borderId="88" xfId="0" applyBorder="1" applyProtection="1"/>
    <xf numFmtId="0" fontId="0" fillId="0" borderId="89" xfId="0" applyBorder="1" applyProtection="1"/>
    <xf numFmtId="0" fontId="0" fillId="0" borderId="90" xfId="0" applyBorder="1" applyProtection="1"/>
    <xf numFmtId="0" fontId="29" fillId="0" borderId="62" xfId="0" applyFont="1" applyBorder="1" applyProtection="1"/>
    <xf numFmtId="0" fontId="29" fillId="0" borderId="47" xfId="0" applyFont="1" applyBorder="1" applyProtection="1"/>
    <xf numFmtId="0" fontId="29" fillId="0" borderId="17" xfId="0" applyFont="1" applyBorder="1" applyProtection="1"/>
    <xf numFmtId="0" fontId="0" fillId="0" borderId="91" xfId="0" applyBorder="1" applyProtection="1"/>
    <xf numFmtId="0" fontId="0" fillId="0" borderId="18" xfId="0" applyBorder="1" applyProtection="1"/>
    <xf numFmtId="0" fontId="0" fillId="0" borderId="19" xfId="0" applyBorder="1" applyProtection="1"/>
    <xf numFmtId="0" fontId="0" fillId="0" borderId="92" xfId="0" applyBorder="1" applyProtection="1"/>
    <xf numFmtId="0" fontId="0" fillId="0" borderId="56" xfId="0" applyBorder="1" applyProtection="1"/>
    <xf numFmtId="0" fontId="0" fillId="0" borderId="96" xfId="0" applyBorder="1" applyProtection="1"/>
    <xf numFmtId="0" fontId="19" fillId="0" borderId="1" xfId="0" applyNumberFormat="1" applyFont="1" applyFill="1" applyBorder="1" applyAlignment="1" applyProtection="1">
      <alignment horizontal="center" vertical="center" wrapText="1"/>
    </xf>
    <xf numFmtId="0" fontId="24" fillId="0" borderId="0" xfId="0" applyFont="1" applyBorder="1" applyAlignment="1">
      <alignment vertical="center" wrapText="1"/>
    </xf>
    <xf numFmtId="0" fontId="25" fillId="0" borderId="0" xfId="0" applyFont="1" applyBorder="1" applyAlignment="1">
      <alignment vertical="center" wrapText="1"/>
    </xf>
    <xf numFmtId="0" fontId="24" fillId="0" borderId="100" xfId="0" applyFont="1" applyBorder="1" applyAlignment="1">
      <alignment vertical="center" wrapText="1"/>
    </xf>
    <xf numFmtId="0" fontId="24" fillId="0" borderId="35" xfId="0" applyFont="1" applyBorder="1" applyAlignment="1">
      <alignment vertical="center" wrapText="1"/>
    </xf>
    <xf numFmtId="0" fontId="0" fillId="0" borderId="29" xfId="0" applyBorder="1"/>
    <xf numFmtId="0" fontId="24" fillId="0" borderId="16" xfId="0" applyFont="1" applyBorder="1" applyAlignment="1">
      <alignment vertical="center" wrapText="1"/>
    </xf>
    <xf numFmtId="49" fontId="13" fillId="4"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2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56" xfId="0" applyBorder="1" applyAlignment="1"/>
    <xf numFmtId="0" fontId="0" fillId="0" borderId="0" xfId="0" applyBorder="1" applyAlignment="1"/>
    <xf numFmtId="0" fontId="0" fillId="0" borderId="20" xfId="0" applyBorder="1" applyAlignment="1"/>
    <xf numFmtId="0" fontId="0" fillId="0" borderId="57" xfId="0" applyBorder="1" applyAlignment="1"/>
    <xf numFmtId="0" fontId="10" fillId="0" borderId="1" xfId="0" applyFont="1" applyBorder="1" applyAlignment="1">
      <alignment horizontal="center" vertical="center" wrapText="1"/>
    </xf>
    <xf numFmtId="0" fontId="12" fillId="0" borderId="21" xfId="0" applyFont="1" applyBorder="1" applyAlignment="1"/>
    <xf numFmtId="0" fontId="12" fillId="0" borderId="31" xfId="0" applyFont="1" applyBorder="1" applyAlignment="1"/>
    <xf numFmtId="0" fontId="10"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0" fillId="0" borderId="16" xfId="0" applyBorder="1" applyAlignment="1">
      <alignment horizontal="left" vertical="center"/>
    </xf>
    <xf numFmtId="0" fontId="0" fillId="0" borderId="0" xfId="0" applyAlignment="1">
      <alignment horizontal="left" vertical="center"/>
    </xf>
    <xf numFmtId="0" fontId="26" fillId="0" borderId="1" xfId="0" applyNumberFormat="1" applyFont="1" applyFill="1" applyBorder="1" applyAlignment="1">
      <alignment horizontal="left" vertical="center" wrapText="1"/>
    </xf>
    <xf numFmtId="0" fontId="37" fillId="5" borderId="0" xfId="0" applyFont="1" applyFill="1"/>
    <xf numFmtId="0" fontId="29" fillId="0" borderId="41" xfId="0" applyFont="1" applyBorder="1" applyAlignment="1" applyProtection="1">
      <alignment horizontal="center" vertical="center"/>
    </xf>
    <xf numFmtId="0" fontId="29" fillId="0" borderId="46" xfId="0" applyFont="1" applyBorder="1" applyAlignment="1" applyProtection="1">
      <alignment horizontal="center" vertical="center"/>
    </xf>
    <xf numFmtId="0" fontId="29" fillId="0" borderId="43" xfId="0" applyFont="1" applyBorder="1" applyAlignment="1" applyProtection="1">
      <alignment horizontal="center" vertical="center"/>
    </xf>
    <xf numFmtId="0" fontId="19" fillId="0" borderId="48" xfId="0"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97" xfId="0" applyFont="1" applyFill="1" applyBorder="1" applyAlignment="1" applyProtection="1">
      <alignment horizontal="center" vertical="center" wrapText="1"/>
    </xf>
    <xf numFmtId="0" fontId="0" fillId="0" borderId="104" xfId="0" applyBorder="1" applyProtection="1"/>
    <xf numFmtId="0" fontId="0" fillId="0" borderId="105" xfId="0" applyBorder="1" applyProtection="1"/>
    <xf numFmtId="0" fontId="0" fillId="0" borderId="86" xfId="0" applyBorder="1" applyProtection="1"/>
    <xf numFmtId="0" fontId="0" fillId="0" borderId="57" xfId="0" applyBorder="1"/>
    <xf numFmtId="0" fontId="0" fillId="0" borderId="0" xfId="0" applyBorder="1"/>
    <xf numFmtId="0" fontId="0" fillId="0" borderId="32" xfId="0" applyBorder="1"/>
    <xf numFmtId="0" fontId="0" fillId="0" borderId="28" xfId="0" applyBorder="1"/>
    <xf numFmtId="49" fontId="26" fillId="5" borderId="1" xfId="0" applyNumberFormat="1" applyFont="1" applyFill="1" applyBorder="1" applyAlignment="1">
      <alignment horizontal="left" vertical="center" wrapText="1"/>
    </xf>
    <xf numFmtId="0" fontId="0" fillId="8" borderId="12" xfId="0" applyFill="1" applyBorder="1"/>
    <xf numFmtId="0" fontId="0" fillId="8" borderId="1" xfId="0" applyFill="1" applyBorder="1"/>
    <xf numFmtId="0" fontId="8" fillId="0" borderId="0" xfId="2"/>
    <xf numFmtId="0" fontId="38" fillId="10" borderId="0" xfId="2" applyFont="1" applyFill="1"/>
    <xf numFmtId="0" fontId="7" fillId="0" borderId="0" xfId="2" applyFont="1"/>
    <xf numFmtId="0" fontId="9" fillId="2" borderId="1" xfId="0" applyFont="1" applyFill="1" applyBorder="1" applyAlignment="1">
      <alignment wrapText="1"/>
    </xf>
    <xf numFmtId="0" fontId="0" fillId="0" borderId="0" xfId="0" applyAlignment="1">
      <alignment wrapText="1"/>
    </xf>
    <xf numFmtId="49" fontId="0" fillId="0" borderId="0" xfId="0" applyNumberFormat="1" applyAlignment="1">
      <alignment wrapText="1"/>
    </xf>
    <xf numFmtId="0" fontId="9" fillId="2" borderId="1" xfId="0" applyFont="1" applyFill="1" applyBorder="1"/>
    <xf numFmtId="165" fontId="0" fillId="0" borderId="0" xfId="0" applyNumberFormat="1"/>
    <xf numFmtId="0" fontId="9" fillId="2" borderId="12" xfId="0" applyFont="1" applyFill="1" applyBorder="1"/>
    <xf numFmtId="49" fontId="0" fillId="0" borderId="0" xfId="0" applyNumberFormat="1"/>
    <xf numFmtId="49" fontId="9" fillId="2" borderId="14" xfId="0" applyNumberFormat="1" applyFont="1" applyFill="1" applyBorder="1" applyAlignment="1">
      <alignment wrapText="1"/>
    </xf>
    <xf numFmtId="49" fontId="8" fillId="0" borderId="0" xfId="2" applyNumberFormat="1"/>
    <xf numFmtId="14" fontId="8" fillId="0" borderId="0" xfId="2" applyNumberFormat="1"/>
    <xf numFmtId="0" fontId="40" fillId="5" borderId="0" xfId="0" applyFont="1" applyFill="1"/>
    <xf numFmtId="49" fontId="0" fillId="5" borderId="1" xfId="0" applyNumberFormat="1" applyFill="1" applyBorder="1" applyAlignment="1">
      <alignment wrapText="1"/>
    </xf>
    <xf numFmtId="165" fontId="0" fillId="5" borderId="1" xfId="0" applyNumberFormat="1" applyFill="1" applyBorder="1"/>
    <xf numFmtId="49" fontId="0" fillId="5" borderId="1" xfId="0" applyNumberFormat="1" applyFill="1" applyBorder="1"/>
    <xf numFmtId="49" fontId="0" fillId="5" borderId="1" xfId="0" applyNumberFormat="1" applyFont="1" applyFill="1" applyBorder="1" applyAlignment="1">
      <alignment wrapText="1"/>
    </xf>
    <xf numFmtId="49" fontId="0" fillId="5" borderId="4" xfId="0" applyNumberFormat="1" applyFont="1" applyFill="1" applyBorder="1" applyAlignment="1">
      <alignment wrapText="1"/>
    </xf>
    <xf numFmtId="0" fontId="0" fillId="0" borderId="20" xfId="0" applyBorder="1" applyAlignment="1">
      <alignment horizontal="left" vertical="center"/>
    </xf>
    <xf numFmtId="0" fontId="26" fillId="5"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left" vertical="center"/>
    </xf>
    <xf numFmtId="0" fontId="0" fillId="13" borderId="1" xfId="0" applyFill="1" applyBorder="1"/>
    <xf numFmtId="0" fontId="0" fillId="8" borderId="1" xfId="0" applyFill="1" applyBorder="1" applyAlignment="1"/>
    <xf numFmtId="0" fontId="9" fillId="8" borderId="1" xfId="0" applyFont="1" applyFill="1" applyBorder="1" applyAlignment="1">
      <alignment horizontal="center" vertical="center"/>
    </xf>
    <xf numFmtId="0" fontId="0" fillId="8" borderId="1" xfId="0" applyFill="1" applyBorder="1" applyAlignment="1">
      <alignment horizontal="left" vertical="center"/>
    </xf>
    <xf numFmtId="0" fontId="0" fillId="8" borderId="15" xfId="0" applyFill="1" applyBorder="1" applyAlignment="1"/>
    <xf numFmtId="0" fontId="0" fillId="8" borderId="15" xfId="0" applyFill="1" applyBorder="1" applyAlignment="1">
      <alignment horizontal="center" vertical="center"/>
    </xf>
    <xf numFmtId="0" fontId="0" fillId="8" borderId="15" xfId="0" applyFill="1" applyBorder="1" applyAlignment="1">
      <alignment horizontal="left" vertical="center"/>
    </xf>
    <xf numFmtId="0" fontId="0" fillId="8" borderId="25" xfId="0" applyFill="1" applyBorder="1" applyAlignment="1"/>
    <xf numFmtId="0" fontId="0" fillId="8" borderId="65" xfId="0" applyFill="1" applyBorder="1" applyAlignment="1"/>
    <xf numFmtId="49" fontId="13" fillId="12" borderId="1" xfId="0" applyNumberFormat="1" applyFont="1" applyFill="1" applyBorder="1" applyAlignment="1">
      <alignment horizontal="left" vertical="center" wrapText="1"/>
    </xf>
    <xf numFmtId="49" fontId="13" fillId="12" borderId="1" xfId="0" quotePrefix="1" applyNumberFormat="1" applyFont="1" applyFill="1" applyBorder="1" applyAlignment="1">
      <alignment horizontal="left" vertical="center" wrapText="1"/>
    </xf>
    <xf numFmtId="49" fontId="26" fillId="12" borderId="1" xfId="0" applyNumberFormat="1" applyFont="1" applyFill="1" applyBorder="1" applyAlignment="1">
      <alignment horizontal="left" vertical="center" wrapText="1"/>
    </xf>
    <xf numFmtId="0" fontId="13" fillId="12" borderId="1" xfId="0" applyNumberFormat="1" applyFont="1" applyFill="1" applyBorder="1" applyAlignment="1">
      <alignment horizontal="left" vertical="center" wrapText="1"/>
    </xf>
    <xf numFmtId="0" fontId="9" fillId="13" borderId="36" xfId="0" applyFont="1" applyFill="1" applyBorder="1" applyAlignment="1" applyProtection="1">
      <alignment horizontal="center" vertical="center" textRotation="90" wrapText="1"/>
    </xf>
    <xf numFmtId="0" fontId="45" fillId="9" borderId="1" xfId="0" applyNumberFormat="1" applyFont="1" applyFill="1" applyBorder="1" applyAlignment="1" applyProtection="1">
      <alignment horizontal="center" vertical="center" wrapText="1"/>
    </xf>
    <xf numFmtId="0" fontId="47" fillId="9" borderId="1" xfId="0" applyNumberFormat="1" applyFont="1" applyFill="1" applyBorder="1" applyAlignment="1" applyProtection="1">
      <alignment horizontal="center" vertical="center" wrapText="1"/>
    </xf>
    <xf numFmtId="0" fontId="44" fillId="14" borderId="15" xfId="0" applyFont="1" applyFill="1" applyBorder="1" applyAlignment="1">
      <alignment horizontal="center" vertical="center"/>
    </xf>
    <xf numFmtId="0" fontId="48" fillId="9" borderId="1" xfId="0" applyNumberFormat="1" applyFont="1" applyFill="1" applyBorder="1" applyAlignment="1" applyProtection="1">
      <alignment horizontal="center" vertical="center" wrapText="1"/>
    </xf>
    <xf numFmtId="0" fontId="48" fillId="9" borderId="48" xfId="0" applyNumberFormat="1" applyFont="1" applyFill="1" applyBorder="1" applyAlignment="1" applyProtection="1">
      <alignment horizontal="center" vertical="center" wrapText="1"/>
    </xf>
    <xf numFmtId="0" fontId="48" fillId="9" borderId="12" xfId="0" applyNumberFormat="1" applyFont="1" applyFill="1" applyBorder="1" applyAlignment="1" applyProtection="1">
      <alignment horizontal="center" vertical="center" wrapText="1"/>
    </xf>
    <xf numFmtId="0" fontId="48" fillId="9" borderId="14" xfId="0" applyNumberFormat="1" applyFont="1" applyFill="1" applyBorder="1" applyAlignment="1" applyProtection="1">
      <alignment horizontal="center" vertical="center" wrapText="1"/>
    </xf>
    <xf numFmtId="0" fontId="9" fillId="13" borderId="49" xfId="0" applyFont="1" applyFill="1" applyBorder="1" applyAlignment="1" applyProtection="1">
      <alignment horizontal="center" vertical="center" textRotation="90"/>
    </xf>
    <xf numFmtId="0" fontId="29" fillId="0" borderId="44" xfId="0" applyFont="1" applyBorder="1" applyAlignment="1" applyProtection="1">
      <alignment horizontal="center" vertical="center"/>
    </xf>
    <xf numFmtId="0" fontId="48" fillId="14" borderId="111" xfId="0" applyFont="1" applyFill="1" applyBorder="1" applyAlignment="1" applyProtection="1">
      <alignment horizontal="center" vertical="center" wrapText="1"/>
    </xf>
    <xf numFmtId="0" fontId="48" fillId="14" borderId="112" xfId="0" applyFont="1" applyFill="1" applyBorder="1" applyAlignment="1" applyProtection="1">
      <alignment horizontal="center" vertical="center" wrapText="1"/>
    </xf>
    <xf numFmtId="0" fontId="48" fillId="14" borderId="113" xfId="0" applyFont="1" applyFill="1" applyBorder="1" applyAlignment="1" applyProtection="1">
      <alignment horizontal="center" vertical="center" wrapText="1"/>
    </xf>
    <xf numFmtId="0" fontId="15" fillId="0" borderId="114" xfId="0" applyFont="1" applyFill="1" applyBorder="1" applyAlignment="1" applyProtection="1">
      <alignment horizontal="center" vertical="center"/>
    </xf>
    <xf numFmtId="0" fontId="15" fillId="0" borderId="115" xfId="0" applyFont="1" applyFill="1" applyBorder="1" applyAlignment="1" applyProtection="1">
      <alignment horizontal="center" vertical="center"/>
    </xf>
    <xf numFmtId="0" fontId="15" fillId="0" borderId="116" xfId="0" applyFont="1" applyFill="1" applyBorder="1" applyAlignment="1" applyProtection="1">
      <alignment horizontal="center" vertical="center"/>
    </xf>
    <xf numFmtId="0" fontId="15" fillId="0" borderId="117" xfId="0" applyFont="1" applyFill="1" applyBorder="1" applyAlignment="1" applyProtection="1">
      <alignment horizontal="center" vertical="center"/>
    </xf>
    <xf numFmtId="0" fontId="48" fillId="9" borderId="118" xfId="0" applyNumberFormat="1" applyFont="1" applyFill="1" applyBorder="1" applyAlignment="1" applyProtection="1">
      <alignment horizontal="center" vertical="center"/>
    </xf>
    <xf numFmtId="0" fontId="15" fillId="0" borderId="120" xfId="0" applyFont="1" applyFill="1" applyBorder="1" applyAlignment="1" applyProtection="1">
      <alignment horizontal="center" vertical="center"/>
    </xf>
    <xf numFmtId="0" fontId="19" fillId="0" borderId="54" xfId="0" applyFont="1" applyFill="1" applyBorder="1" applyAlignment="1" applyProtection="1">
      <alignment horizontal="left" vertical="center" wrapText="1"/>
    </xf>
    <xf numFmtId="0" fontId="9" fillId="2" borderId="0" xfId="0" applyFont="1" applyFill="1"/>
    <xf numFmtId="0" fontId="9" fillId="2" borderId="9" xfId="0" applyFont="1" applyFill="1" applyBorder="1"/>
    <xf numFmtId="0" fontId="33" fillId="2" borderId="0" xfId="0" applyFont="1" applyFill="1" applyBorder="1" applyAlignment="1">
      <alignment horizontal="center" vertical="center" wrapText="1"/>
    </xf>
    <xf numFmtId="0" fontId="33" fillId="2" borderId="76" xfId="0" applyFont="1" applyFill="1" applyBorder="1" applyAlignment="1">
      <alignment horizontal="center" vertical="center" wrapText="1"/>
    </xf>
    <xf numFmtId="0" fontId="33" fillId="2" borderId="77" xfId="0" applyFont="1" applyFill="1" applyBorder="1" applyAlignment="1">
      <alignment horizontal="center" vertical="center" wrapText="1"/>
    </xf>
    <xf numFmtId="0" fontId="33" fillId="2" borderId="0" xfId="0" applyFont="1" applyFill="1" applyBorder="1" applyAlignment="1">
      <alignment horizontal="left" vertical="center"/>
    </xf>
    <xf numFmtId="0" fontId="0" fillId="0" borderId="0" xfId="0" applyBorder="1" applyAlignment="1">
      <alignment horizontal="center" vertical="center"/>
    </xf>
    <xf numFmtId="49" fontId="9" fillId="2" borderId="7" xfId="0" applyNumberFormat="1" applyFont="1" applyFill="1" applyBorder="1" applyAlignment="1">
      <alignment horizontal="left" vertical="center"/>
    </xf>
    <xf numFmtId="49" fontId="9" fillId="2" borderId="7"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44" fillId="14" borderId="1" xfId="0" applyFont="1" applyFill="1" applyBorder="1" applyAlignment="1">
      <alignment horizontal="center" vertical="center"/>
    </xf>
    <xf numFmtId="0" fontId="0" fillId="0" borderId="1" xfId="0" applyFill="1" applyBorder="1" applyAlignment="1">
      <alignment horizontal="left" vertical="center" wrapText="1"/>
    </xf>
    <xf numFmtId="49" fontId="46" fillId="16" borderId="4" xfId="0" applyNumberFormat="1" applyFont="1" applyFill="1" applyBorder="1" applyAlignment="1">
      <alignment horizontal="center" vertical="center" wrapText="1"/>
    </xf>
    <xf numFmtId="49" fontId="46" fillId="11" borderId="4" xfId="0" applyNumberFormat="1" applyFont="1" applyFill="1" applyBorder="1" applyAlignment="1">
      <alignment horizontal="center" vertical="center" wrapText="1"/>
    </xf>
    <xf numFmtId="49" fontId="46" fillId="15" borderId="4" xfId="0" applyNumberFormat="1" applyFont="1" applyFill="1" applyBorder="1" applyAlignment="1">
      <alignment horizontal="center" vertical="center" wrapText="1"/>
    </xf>
    <xf numFmtId="49" fontId="46" fillId="6" borderId="4" xfId="0" applyNumberFormat="1" applyFont="1" applyFill="1" applyBorder="1" applyAlignment="1">
      <alignment horizontal="center" vertical="center" wrapText="1"/>
    </xf>
    <xf numFmtId="49" fontId="46" fillId="17" borderId="4" xfId="0" applyNumberFormat="1" applyFont="1" applyFill="1" applyBorder="1" applyAlignment="1">
      <alignment horizontal="center" vertical="center" wrapText="1"/>
    </xf>
    <xf numFmtId="49" fontId="46" fillId="16" borderId="1" xfId="0" applyNumberFormat="1" applyFont="1" applyFill="1" applyBorder="1" applyAlignment="1">
      <alignment horizontal="center" vertical="center" wrapText="1"/>
    </xf>
    <xf numFmtId="49" fontId="46" fillId="11" borderId="1" xfId="0" applyNumberFormat="1" applyFont="1" applyFill="1" applyBorder="1" applyAlignment="1">
      <alignment horizontal="center" vertical="center" wrapText="1"/>
    </xf>
    <xf numFmtId="49" fontId="46" fillId="15" borderId="1" xfId="0" applyNumberFormat="1" applyFont="1" applyFill="1" applyBorder="1" applyAlignment="1">
      <alignment horizontal="center" vertical="center" wrapText="1"/>
    </xf>
    <xf numFmtId="49" fontId="46" fillId="6" borderId="1" xfId="0" applyNumberFormat="1" applyFont="1" applyFill="1" applyBorder="1" applyAlignment="1">
      <alignment horizontal="center" vertical="center" wrapText="1"/>
    </xf>
    <xf numFmtId="49" fontId="46" fillId="18" borderId="1" xfId="0" applyNumberFormat="1" applyFont="1" applyFill="1" applyBorder="1" applyAlignment="1">
      <alignment horizontal="center" vertical="center" wrapText="1"/>
    </xf>
    <xf numFmtId="49" fontId="46" fillId="17" borderId="1" xfId="0" applyNumberFormat="1" applyFont="1" applyFill="1" applyBorder="1" applyAlignment="1">
      <alignment horizontal="center" vertical="center" wrapText="1"/>
    </xf>
    <xf numFmtId="0" fontId="0" fillId="0" borderId="0" xfId="0" applyProtection="1">
      <protection locked="0"/>
    </xf>
    <xf numFmtId="0" fontId="39" fillId="2" borderId="5" xfId="3" applyFill="1" applyBorder="1" applyAlignment="1" applyProtection="1">
      <alignment horizontal="center" vertical="center" wrapText="1"/>
      <protection locked="0"/>
    </xf>
    <xf numFmtId="0" fontId="39" fillId="2" borderId="5" xfId="3" applyFill="1" applyBorder="1" applyAlignment="1" applyProtection="1">
      <alignment horizontal="center" vertical="center"/>
      <protection locked="0"/>
    </xf>
    <xf numFmtId="0" fontId="39" fillId="2" borderId="82" xfId="3" applyFill="1" applyBorder="1" applyAlignment="1" applyProtection="1">
      <alignment horizontal="center" vertical="center"/>
      <protection locked="0"/>
    </xf>
    <xf numFmtId="0" fontId="44" fillId="14" borderId="1" xfId="0" applyFont="1" applyFill="1" applyBorder="1" applyAlignment="1" applyProtection="1">
      <alignment horizontal="center" vertical="center" wrapText="1"/>
      <protection locked="0"/>
    </xf>
    <xf numFmtId="49" fontId="0" fillId="8" borderId="1" xfId="0" applyNumberFormat="1" applyFill="1" applyBorder="1" applyAlignment="1" applyProtection="1">
      <protection locked="0"/>
    </xf>
    <xf numFmtId="49" fontId="0" fillId="8" borderId="1" xfId="0" applyNumberFormat="1" applyFont="1" applyFill="1" applyBorder="1" applyAlignment="1" applyProtection="1">
      <alignment horizontal="center" wrapText="1"/>
      <protection locked="0"/>
    </xf>
    <xf numFmtId="49" fontId="9"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vertic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vertical="center"/>
      <protection locked="0"/>
    </xf>
    <xf numFmtId="49" fontId="0" fillId="0" borderId="12" xfId="0" applyNumberFormat="1" applyBorder="1" applyAlignment="1" applyProtection="1">
      <alignment wrapText="1"/>
      <protection locked="0"/>
    </xf>
    <xf numFmtId="165" fontId="0" fillId="0" borderId="1" xfId="0" applyNumberFormat="1" applyBorder="1" applyAlignment="1" applyProtection="1">
      <alignment wrapText="1"/>
      <protection locked="0"/>
    </xf>
    <xf numFmtId="1" fontId="0" fillId="0" borderId="1" xfId="0" applyNumberFormat="1" applyBorder="1" applyAlignment="1" applyProtection="1">
      <alignment wrapText="1"/>
      <protection locked="0"/>
    </xf>
    <xf numFmtId="49" fontId="0" fillId="0" borderId="1" xfId="0" applyNumberFormat="1" applyBorder="1" applyAlignment="1" applyProtection="1">
      <alignment wrapText="1"/>
      <protection locked="0"/>
    </xf>
    <xf numFmtId="49" fontId="0" fillId="0" borderId="12" xfId="0" applyNumberFormat="1" applyBorder="1" applyProtection="1">
      <protection locked="0"/>
    </xf>
    <xf numFmtId="49" fontId="0" fillId="0" borderId="1" xfId="0" applyNumberFormat="1" applyBorder="1" applyProtection="1">
      <protection locked="0"/>
    </xf>
    <xf numFmtId="0" fontId="0" fillId="0" borderId="1" xfId="0" applyNumberFormat="1" applyBorder="1" applyProtection="1">
      <protection locked="0"/>
    </xf>
    <xf numFmtId="165" fontId="0" fillId="0" borderId="1" xfId="0" applyNumberFormat="1" applyBorder="1" applyProtection="1">
      <protection locked="0"/>
    </xf>
    <xf numFmtId="0" fontId="39" fillId="0" borderId="0" xfId="3" applyAlignment="1" applyProtection="1">
      <alignment vertical="center"/>
      <protection locked="0"/>
    </xf>
    <xf numFmtId="49" fontId="0" fillId="5" borderId="1" xfId="0" applyNumberFormat="1" applyFill="1" applyBorder="1" applyAlignment="1" applyProtection="1">
      <alignment wrapText="1"/>
      <protection locked="0"/>
    </xf>
    <xf numFmtId="165" fontId="0" fillId="5" borderId="1" xfId="0" applyNumberFormat="1" applyFill="1" applyBorder="1" applyProtection="1">
      <protection locked="0"/>
    </xf>
    <xf numFmtId="49" fontId="0" fillId="5" borderId="1" xfId="0" applyNumberFormat="1" applyFill="1" applyBorder="1" applyProtection="1">
      <protection locked="0"/>
    </xf>
    <xf numFmtId="49" fontId="0" fillId="5" borderId="4" xfId="0" applyNumberFormat="1" applyFont="1" applyFill="1" applyBorder="1" applyAlignment="1" applyProtection="1">
      <alignment wrapText="1"/>
      <protection locked="0"/>
    </xf>
    <xf numFmtId="49" fontId="0" fillId="5" borderId="1" xfId="0" applyNumberFormat="1" applyFont="1" applyFill="1" applyBorder="1" applyAlignment="1" applyProtection="1">
      <alignment wrapText="1"/>
      <protection locked="0"/>
    </xf>
    <xf numFmtId="0" fontId="38" fillId="10" borderId="0" xfId="2" applyNumberFormat="1" applyFont="1" applyFill="1"/>
    <xf numFmtId="0" fontId="6" fillId="0" borderId="131" xfId="2" applyNumberFormat="1" applyFont="1" applyBorder="1" applyAlignment="1"/>
    <xf numFmtId="0" fontId="8" fillId="0" borderId="0" xfId="2" applyNumberFormat="1"/>
    <xf numFmtId="0" fontId="6" fillId="0" borderId="0" xfId="2" applyFont="1"/>
    <xf numFmtId="0" fontId="39" fillId="0" borderId="0" xfId="3"/>
    <xf numFmtId="0" fontId="5" fillId="0" borderId="0" xfId="2" applyFont="1"/>
    <xf numFmtId="0" fontId="39" fillId="0" borderId="1" xfId="3" applyNumberFormat="1" applyBorder="1" applyAlignment="1" applyProtection="1">
      <alignment wrapText="1"/>
      <protection locked="0"/>
    </xf>
    <xf numFmtId="0" fontId="39" fillId="0" borderId="1" xfId="3" applyNumberFormat="1" applyBorder="1" applyAlignment="1" applyProtection="1">
      <alignment wrapText="1"/>
    </xf>
    <xf numFmtId="0" fontId="39" fillId="5" borderId="1" xfId="3" applyNumberFormat="1" applyFill="1" applyBorder="1" applyAlignment="1" applyProtection="1">
      <alignment wrapText="1"/>
    </xf>
    <xf numFmtId="0" fontId="39" fillId="8" borderId="1" xfId="3" applyNumberFormat="1" applyFill="1" applyBorder="1" applyAlignment="1" applyProtection="1">
      <protection locked="0"/>
    </xf>
    <xf numFmtId="0" fontId="39" fillId="5" borderId="1" xfId="3" applyFill="1" applyBorder="1" applyAlignment="1" applyProtection="1">
      <alignment horizontal="center" vertical="center"/>
      <protection locked="0"/>
    </xf>
    <xf numFmtId="0" fontId="39" fillId="5" borderId="1" xfId="3" applyNumberForma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41" fillId="2" borderId="4" xfId="0" applyFont="1" applyFill="1" applyBorder="1" applyAlignment="1" applyProtection="1">
      <alignment wrapText="1"/>
      <protection locked="0"/>
    </xf>
    <xf numFmtId="0" fontId="41" fillId="2" borderId="1" xfId="0" applyFont="1" applyFill="1" applyBorder="1" applyAlignment="1" applyProtection="1">
      <alignment wrapText="1"/>
      <protection locked="0"/>
    </xf>
    <xf numFmtId="49" fontId="41" fillId="2" borderId="1" xfId="0" applyNumberFormat="1" applyFont="1" applyFill="1" applyBorder="1" applyAlignment="1" applyProtection="1">
      <alignment wrapText="1"/>
      <protection locked="0"/>
    </xf>
    <xf numFmtId="49" fontId="9" fillId="2" borderId="0" xfId="0" applyNumberFormat="1" applyFont="1" applyFill="1" applyBorder="1" applyAlignment="1">
      <alignment horizontal="left" vertical="center" wrapText="1"/>
    </xf>
    <xf numFmtId="49" fontId="9" fillId="2" borderId="83" xfId="0" applyNumberFormat="1" applyFont="1" applyFill="1" applyBorder="1" applyAlignment="1">
      <alignment horizontal="left" vertical="center" wrapText="1"/>
    </xf>
    <xf numFmtId="49" fontId="9" fillId="2" borderId="109" xfId="0" applyNumberFormat="1" applyFont="1" applyFill="1" applyBorder="1" applyAlignment="1">
      <alignment horizontal="left" vertical="center" wrapText="1"/>
    </xf>
    <xf numFmtId="0" fontId="0" fillId="0" borderId="32" xfId="0" applyBorder="1" applyAlignment="1">
      <alignment horizontal="left" vertical="center"/>
    </xf>
    <xf numFmtId="0" fontId="0" fillId="0" borderId="1" xfId="0" applyBorder="1" applyAlignment="1"/>
    <xf numFmtId="0" fontId="50" fillId="0" borderId="16" xfId="0" applyFont="1" applyBorder="1" applyAlignment="1">
      <alignment vertical="center"/>
    </xf>
    <xf numFmtId="0" fontId="10" fillId="0" borderId="16" xfId="0" applyFont="1" applyBorder="1"/>
    <xf numFmtId="0" fontId="33" fillId="2" borderId="23" xfId="0" applyFont="1" applyFill="1" applyBorder="1" applyAlignment="1">
      <alignment horizontal="left" vertical="center"/>
    </xf>
    <xf numFmtId="0" fontId="33" fillId="2" borderId="9" xfId="0" applyFont="1" applyFill="1" applyBorder="1" applyAlignment="1">
      <alignment horizontal="left" vertical="center"/>
    </xf>
    <xf numFmtId="49" fontId="9" fillId="2" borderId="7" xfId="0" applyNumberFormat="1" applyFont="1" applyFill="1" applyBorder="1" applyAlignment="1">
      <alignment horizontal="left" vertical="top" wrapText="1"/>
    </xf>
    <xf numFmtId="0" fontId="39" fillId="0" borderId="1" xfId="3" applyBorder="1" applyAlignment="1" applyProtection="1">
      <alignment horizontal="left"/>
      <protection locked="0"/>
    </xf>
    <xf numFmtId="0" fontId="39" fillId="0" borderId="1" xfId="3" applyFill="1" applyBorder="1" applyAlignment="1" applyProtection="1">
      <alignment horizontal="left"/>
      <protection locked="0"/>
    </xf>
    <xf numFmtId="0" fontId="4" fillId="0" borderId="0" xfId="2" applyFont="1"/>
    <xf numFmtId="49" fontId="64" fillId="18" borderId="4" xfId="0" applyNumberFormat="1" applyFont="1" applyFill="1" applyBorder="1" applyAlignment="1">
      <alignment horizontal="center" vertical="center" wrapText="1"/>
    </xf>
    <xf numFmtId="49" fontId="13" fillId="12" borderId="1" xfId="0" applyNumberFormat="1" applyFont="1" applyFill="1" applyBorder="1" applyAlignment="1">
      <alignment horizontal="left" vertical="top" wrapText="1"/>
    </xf>
    <xf numFmtId="49" fontId="13" fillId="5" borderId="1" xfId="0" applyNumberFormat="1" applyFont="1" applyFill="1" applyBorder="1" applyAlignment="1">
      <alignment horizontal="left" vertical="top" wrapText="1"/>
    </xf>
    <xf numFmtId="0" fontId="30" fillId="0" borderId="1" xfId="0" applyNumberFormat="1" applyFont="1" applyFill="1" applyBorder="1" applyAlignment="1">
      <alignment horizontal="left" vertical="center" wrapText="1"/>
    </xf>
    <xf numFmtId="49" fontId="13" fillId="12" borderId="1" xfId="0" quotePrefix="1" applyNumberFormat="1" applyFont="1" applyFill="1" applyBorder="1" applyAlignment="1">
      <alignment horizontal="left" vertical="top" wrapText="1"/>
    </xf>
    <xf numFmtId="0" fontId="48" fillId="14" borderId="54" xfId="0" applyFont="1" applyFill="1" applyBorder="1" applyAlignment="1" applyProtection="1">
      <alignment horizontal="center" vertical="center" wrapText="1"/>
    </xf>
    <xf numFmtId="165" fontId="11" fillId="0" borderId="83" xfId="0" applyNumberFormat="1" applyFont="1" applyBorder="1" applyAlignment="1" applyProtection="1">
      <alignment horizontal="center" vertical="center"/>
      <protection locked="0"/>
    </xf>
    <xf numFmtId="165" fontId="11" fillId="0" borderId="80" xfId="0" applyNumberFormat="1" applyFont="1" applyBorder="1" applyAlignment="1" applyProtection="1">
      <alignment horizontal="center" vertical="center"/>
      <protection locked="0"/>
    </xf>
    <xf numFmtId="0" fontId="3" fillId="0" borderId="0" xfId="2" applyFont="1"/>
    <xf numFmtId="165" fontId="11" fillId="0" borderId="136" xfId="0" applyNumberFormat="1" applyFont="1" applyBorder="1" applyAlignment="1" applyProtection="1">
      <alignment horizontal="center" vertical="center"/>
      <protection locked="0"/>
    </xf>
    <xf numFmtId="0" fontId="2" fillId="0" borderId="0" xfId="2" applyFont="1"/>
    <xf numFmtId="1" fontId="11" fillId="0" borderId="135" xfId="0" applyNumberFormat="1" applyFont="1" applyBorder="1" applyAlignment="1" applyProtection="1">
      <alignment horizontal="center" vertical="center"/>
      <protection locked="0"/>
    </xf>
    <xf numFmtId="1" fontId="11" fillId="0" borderId="137" xfId="0" applyNumberFormat="1" applyFont="1" applyBorder="1" applyAlignment="1" applyProtection="1">
      <alignment horizontal="center" vertical="center"/>
      <protection locked="0"/>
    </xf>
    <xf numFmtId="165" fontId="46" fillId="0" borderId="13" xfId="0" applyNumberFormat="1" applyFont="1" applyBorder="1" applyAlignment="1" applyProtection="1">
      <alignment horizontal="center" vertical="center"/>
    </xf>
    <xf numFmtId="165" fontId="46" fillId="0" borderId="14" xfId="0" applyNumberFormat="1" applyFont="1" applyBorder="1" applyAlignment="1" applyProtection="1">
      <alignment horizontal="center" vertical="center"/>
    </xf>
    <xf numFmtId="49" fontId="4" fillId="0" borderId="0" xfId="2" applyNumberFormat="1" applyFont="1"/>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 fillId="0" borderId="0" xfId="2" applyFont="1"/>
    <xf numFmtId="0" fontId="19" fillId="0" borderId="103" xfId="0" applyFont="1" applyFill="1" applyBorder="1" applyAlignment="1" applyProtection="1">
      <alignment horizontal="center" vertical="center" wrapText="1"/>
    </xf>
    <xf numFmtId="0" fontId="15" fillId="0" borderId="13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72" fillId="5" borderId="0" xfId="0" applyFont="1" applyFill="1" applyBorder="1" applyAlignment="1">
      <alignment horizontal="center" vertical="center"/>
    </xf>
    <xf numFmtId="0" fontId="72" fillId="5" borderId="0" xfId="0" applyFont="1" applyFill="1" applyBorder="1" applyAlignment="1">
      <alignment vertical="center"/>
    </xf>
    <xf numFmtId="0" fontId="51" fillId="14" borderId="0" xfId="0" applyFont="1" applyFill="1" applyAlignment="1">
      <alignment horizontal="center" vertical="center"/>
    </xf>
    <xf numFmtId="49" fontId="9" fillId="2" borderId="7"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9" fillId="2" borderId="0" xfId="0" applyFont="1" applyFill="1" applyBorder="1" applyAlignment="1">
      <alignment horizontal="left" vertical="top"/>
    </xf>
    <xf numFmtId="0" fontId="9" fillId="2" borderId="9" xfId="0" applyFont="1" applyFill="1" applyBorder="1" applyAlignment="1">
      <alignment horizontal="left" vertical="top"/>
    </xf>
    <xf numFmtId="0" fontId="57" fillId="2" borderId="22" xfId="0" applyFont="1" applyFill="1" applyBorder="1" applyAlignment="1">
      <alignment horizontal="left" vertical="center"/>
    </xf>
    <xf numFmtId="0" fontId="33" fillId="2" borderId="22" xfId="0" applyFont="1" applyFill="1" applyBorder="1" applyAlignment="1">
      <alignment horizontal="left" vertical="center"/>
    </xf>
    <xf numFmtId="49" fontId="9" fillId="2" borderId="7" xfId="0" applyNumberFormat="1" applyFont="1" applyFill="1" applyBorder="1" applyAlignment="1">
      <alignment horizontal="left" vertical="center"/>
    </xf>
    <xf numFmtId="49" fontId="9" fillId="2" borderId="0" xfId="0" applyNumberFormat="1" applyFont="1" applyFill="1" applyBorder="1" applyAlignment="1">
      <alignment horizontal="left" vertical="center"/>
    </xf>
    <xf numFmtId="49" fontId="9" fillId="2" borderId="9" xfId="0" applyNumberFormat="1" applyFont="1" applyFill="1" applyBorder="1" applyAlignment="1">
      <alignment horizontal="left" vertical="center"/>
    </xf>
    <xf numFmtId="0" fontId="9" fillId="2" borderId="0" xfId="0" quotePrefix="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9"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9" xfId="0" applyNumberFormat="1"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9" xfId="0" applyFont="1" applyFill="1" applyBorder="1" applyAlignment="1">
      <alignment horizontal="left" vertical="center"/>
    </xf>
    <xf numFmtId="0" fontId="32" fillId="2" borderId="130"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33" fillId="2" borderId="74" xfId="0" applyFont="1" applyFill="1" applyBorder="1" applyAlignment="1">
      <alignment horizontal="center" wrapText="1"/>
    </xf>
    <xf numFmtId="0" fontId="33" fillId="2" borderId="110" xfId="0" applyFont="1" applyFill="1" applyBorder="1" applyAlignment="1">
      <alignment horizontal="center" wrapText="1"/>
    </xf>
    <xf numFmtId="0" fontId="33" fillId="2" borderId="75" xfId="0" applyFont="1" applyFill="1" applyBorder="1" applyAlignment="1">
      <alignment horizontal="center" wrapText="1"/>
    </xf>
    <xf numFmtId="0" fontId="39" fillId="2" borderId="76" xfId="3" applyFill="1" applyBorder="1" applyAlignment="1" applyProtection="1">
      <alignment horizontal="center" vertical="center" wrapText="1"/>
      <protection locked="0"/>
    </xf>
    <xf numFmtId="0" fontId="39" fillId="2" borderId="0" xfId="3" applyFill="1" applyBorder="1" applyAlignment="1" applyProtection="1">
      <alignment horizontal="center" vertical="center" wrapText="1"/>
      <protection locked="0"/>
    </xf>
    <xf numFmtId="0" fontId="39" fillId="2" borderId="77" xfId="3" applyFill="1" applyBorder="1" applyAlignment="1" applyProtection="1">
      <alignment horizontal="center" vertical="center" wrapText="1"/>
      <protection locked="0"/>
    </xf>
    <xf numFmtId="0" fontId="9" fillId="2" borderId="7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20" fillId="2" borderId="76"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77" xfId="0" applyFont="1" applyBorder="1" applyAlignment="1">
      <alignment horizontal="center" vertical="center"/>
    </xf>
    <xf numFmtId="0" fontId="20" fillId="2" borderId="110" xfId="0" applyFont="1" applyFill="1" applyBorder="1" applyAlignment="1">
      <alignment horizontal="center" vertical="center" wrapText="1"/>
    </xf>
    <xf numFmtId="0" fontId="0" fillId="2" borderId="110" xfId="0" applyFill="1" applyBorder="1" applyAlignment="1">
      <alignment horizontal="center" vertical="center" wrapText="1"/>
    </xf>
    <xf numFmtId="0" fontId="0" fillId="2" borderId="132" xfId="0" applyFill="1" applyBorder="1" applyAlignment="1">
      <alignment horizontal="center" vertical="center" wrapText="1"/>
    </xf>
    <xf numFmtId="0" fontId="0" fillId="0" borderId="15" xfId="0" applyBorder="1" applyAlignment="1">
      <alignment horizontal="center" wrapText="1"/>
    </xf>
    <xf numFmtId="0" fontId="0" fillId="0" borderId="11" xfId="0" applyBorder="1" applyAlignment="1">
      <alignment horizontal="center" wrapText="1"/>
    </xf>
    <xf numFmtId="49" fontId="9" fillId="2" borderId="23" xfId="0" applyNumberFormat="1" applyFont="1" applyFill="1"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9" fillId="2" borderId="8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5" borderId="0" xfId="0" applyFont="1" applyFill="1" applyBorder="1" applyAlignment="1">
      <alignment horizontal="center" vertical="center"/>
    </xf>
    <xf numFmtId="0" fontId="72" fillId="5" borderId="7" xfId="0" applyFont="1" applyFill="1" applyBorder="1" applyAlignment="1">
      <alignment horizontal="center" vertical="center"/>
    </xf>
    <xf numFmtId="0" fontId="72" fillId="5" borderId="0" xfId="0" applyFont="1" applyFill="1" applyBorder="1" applyAlignment="1">
      <alignment horizontal="center" vertical="center"/>
    </xf>
    <xf numFmtId="0" fontId="47" fillId="14" borderId="24" xfId="0" applyFont="1" applyFill="1" applyBorder="1" applyAlignment="1">
      <alignment horizontal="center" vertical="center" textRotation="90"/>
    </xf>
    <xf numFmtId="0" fontId="47" fillId="14" borderId="52" xfId="0" applyFont="1" applyFill="1" applyBorder="1" applyAlignment="1">
      <alignment horizontal="center" vertical="center" textRotation="90"/>
    </xf>
    <xf numFmtId="0" fontId="9" fillId="2" borderId="74" xfId="0" applyFont="1" applyFill="1" applyBorder="1" applyAlignment="1">
      <alignment horizontal="center" vertical="center" wrapText="1"/>
    </xf>
    <xf numFmtId="0" fontId="0" fillId="0" borderId="110"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0" fillId="2" borderId="0" xfId="0" applyFont="1" applyFill="1" applyBorder="1" applyAlignment="1">
      <alignment horizontal="left" vertical="top"/>
    </xf>
    <xf numFmtId="49" fontId="9" fillId="2" borderId="7" xfId="0" applyNumberFormat="1" applyFont="1" applyFill="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51" fillId="14" borderId="67" xfId="0" applyFont="1" applyFill="1" applyBorder="1" applyAlignment="1">
      <alignment horizontal="center" vertical="center"/>
    </xf>
    <xf numFmtId="0" fontId="51" fillId="14" borderId="68"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47" fillId="14" borderId="134" xfId="0" applyFont="1" applyFill="1" applyBorder="1" applyAlignment="1">
      <alignment horizontal="center" vertical="center" textRotation="90"/>
    </xf>
    <xf numFmtId="0" fontId="21" fillId="2" borderId="133" xfId="0" applyFont="1" applyFill="1" applyBorder="1" applyAlignment="1">
      <alignment horizontal="left" vertical="center"/>
    </xf>
    <xf numFmtId="0" fontId="33" fillId="2" borderId="5" xfId="0" applyFont="1" applyFill="1" applyBorder="1" applyAlignment="1">
      <alignment horizontal="left" vertical="center"/>
    </xf>
    <xf numFmtId="0" fontId="33" fillId="2" borderId="8" xfId="0" applyFont="1" applyFill="1" applyBorder="1" applyAlignment="1">
      <alignment horizontal="left" vertical="center"/>
    </xf>
    <xf numFmtId="0" fontId="49" fillId="14" borderId="2" xfId="0" applyFont="1" applyFill="1" applyBorder="1" applyAlignment="1">
      <alignment horizontal="center" vertical="center"/>
    </xf>
    <xf numFmtId="0" fontId="49" fillId="14" borderId="3" xfId="0" applyFont="1" applyFill="1" applyBorder="1" applyAlignment="1">
      <alignment horizontal="center" vertical="center"/>
    </xf>
    <xf numFmtId="0" fontId="49" fillId="14" borderId="4" xfId="0" applyFont="1" applyFill="1" applyBorder="1" applyAlignment="1">
      <alignment horizontal="center" vertical="center"/>
    </xf>
    <xf numFmtId="0" fontId="44" fillId="14" borderId="101" xfId="0" applyFont="1" applyFill="1" applyBorder="1" applyAlignment="1">
      <alignment horizontal="center" vertical="center"/>
    </xf>
    <xf numFmtId="0" fontId="44" fillId="14" borderId="102" xfId="0" applyFont="1" applyFill="1" applyBorder="1" applyAlignment="1">
      <alignment horizontal="center" vertical="center"/>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32" fillId="2" borderId="108" xfId="0" applyFont="1" applyFill="1" applyBorder="1" applyAlignment="1">
      <alignment horizontal="left" vertical="center"/>
    </xf>
    <xf numFmtId="0" fontId="50" fillId="2" borderId="68" xfId="0" applyFont="1" applyFill="1" applyBorder="1" applyAlignment="1">
      <alignment horizontal="left" vertical="center"/>
    </xf>
    <xf numFmtId="0" fontId="50" fillId="2" borderId="69" xfId="0" applyFont="1" applyFill="1" applyBorder="1" applyAlignment="1">
      <alignment horizontal="left" vertical="center"/>
    </xf>
    <xf numFmtId="0" fontId="14" fillId="13" borderId="13"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2" xfId="0" applyFont="1" applyFill="1" applyBorder="1" applyAlignment="1">
      <alignment horizontal="center" vertical="center" wrapText="1"/>
    </xf>
    <xf numFmtId="49" fontId="0" fillId="0" borderId="13" xfId="0" applyNumberFormat="1" applyFill="1" applyBorder="1" applyAlignment="1">
      <alignment horizontal="left" vertical="center" wrapText="1"/>
    </xf>
    <xf numFmtId="49" fontId="0" fillId="0" borderId="12" xfId="0" applyNumberFormat="1" applyFill="1" applyBorder="1" applyAlignment="1">
      <alignment horizontal="left"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22" fillId="13" borderId="13" xfId="0" applyFont="1" applyFill="1" applyBorder="1" applyAlignment="1">
      <alignment horizontal="left" vertical="center" wrapText="1"/>
    </xf>
    <xf numFmtId="0" fontId="22" fillId="13" borderId="14" xfId="0" applyFont="1" applyFill="1" applyBorder="1" applyAlignment="1">
      <alignment horizontal="left" vertical="center" wrapText="1"/>
    </xf>
    <xf numFmtId="0" fontId="22" fillId="13" borderId="12" xfId="0" applyFont="1" applyFill="1" applyBorder="1" applyAlignment="1">
      <alignment horizontal="left" vertical="center" wrapText="1"/>
    </xf>
    <xf numFmtId="0" fontId="32" fillId="0" borderId="1" xfId="0" applyFont="1" applyBorder="1" applyAlignment="1"/>
    <xf numFmtId="0" fontId="37" fillId="0" borderId="1" xfId="0" applyFont="1" applyBorder="1" applyAlignment="1"/>
    <xf numFmtId="0" fontId="50" fillId="2" borderId="108" xfId="0" applyFont="1" applyFill="1" applyBorder="1" applyAlignment="1">
      <alignment horizontal="left" vertical="center"/>
    </xf>
    <xf numFmtId="0" fontId="44" fillId="14" borderId="130" xfId="0" applyFont="1" applyFill="1" applyBorder="1" applyAlignment="1">
      <alignment horizontal="center" vertical="center"/>
    </xf>
    <xf numFmtId="0" fontId="44" fillId="14" borderId="129" xfId="0" applyFont="1" applyFill="1" applyBorder="1" applyAlignment="1">
      <alignment horizontal="center" vertical="center"/>
    </xf>
    <xf numFmtId="0" fontId="45"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4" xfId="0" applyFont="1" applyFill="1" applyBorder="1" applyAlignment="1">
      <alignment horizontal="center" vertical="center"/>
    </xf>
    <xf numFmtId="0" fontId="16" fillId="13" borderId="14" xfId="0" applyFont="1" applyFill="1" applyBorder="1" applyAlignment="1">
      <alignment horizontal="center" vertical="center" wrapText="1"/>
    </xf>
    <xf numFmtId="0" fontId="16" fillId="13" borderId="12" xfId="0" applyFont="1" applyFill="1" applyBorder="1" applyAlignment="1">
      <alignment horizontal="center" vertical="center" wrapText="1"/>
    </xf>
    <xf numFmtId="0" fontId="15" fillId="0" borderId="8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7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8"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7" fillId="13" borderId="13" xfId="0" applyFont="1" applyFill="1" applyBorder="1" applyAlignment="1">
      <alignment horizontal="left" vertical="center" wrapText="1"/>
    </xf>
    <xf numFmtId="0" fontId="37" fillId="13" borderId="14" xfId="0" applyFont="1" applyFill="1" applyBorder="1" applyAlignment="1">
      <alignment horizontal="left" vertical="center" wrapText="1"/>
    </xf>
    <xf numFmtId="0" fontId="37" fillId="13" borderId="12" xfId="0" applyFont="1" applyFill="1" applyBorder="1" applyAlignment="1">
      <alignment horizontal="left" vertical="center" wrapText="1"/>
    </xf>
    <xf numFmtId="0" fontId="45" fillId="14" borderId="98" xfId="0" applyFont="1" applyFill="1" applyBorder="1" applyAlignment="1">
      <alignment horizontal="left" vertical="center" wrapText="1"/>
    </xf>
    <xf numFmtId="0" fontId="45" fillId="14" borderId="99" xfId="0" applyFont="1" applyFill="1" applyBorder="1" applyAlignment="1">
      <alignment horizontal="left" vertical="center" wrapText="1"/>
    </xf>
    <xf numFmtId="0" fontId="45" fillId="14" borderId="106" xfId="0" applyFont="1" applyFill="1" applyBorder="1" applyAlignment="1">
      <alignment horizontal="left" vertical="center" wrapText="1"/>
    </xf>
    <xf numFmtId="0" fontId="45" fillId="14" borderId="107"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2" xfId="0" applyFill="1" applyBorder="1" applyAlignment="1">
      <alignment horizontal="left" vertical="center" wrapText="1"/>
    </xf>
    <xf numFmtId="0" fontId="45" fillId="14" borderId="130" xfId="0" applyFont="1" applyFill="1" applyBorder="1" applyAlignment="1">
      <alignment horizontal="left" vertical="center" wrapText="1"/>
    </xf>
    <xf numFmtId="0" fontId="45" fillId="14" borderId="102" xfId="0" applyFont="1" applyFill="1" applyBorder="1" applyAlignment="1">
      <alignment horizontal="left" vertical="center" wrapText="1"/>
    </xf>
    <xf numFmtId="0" fontId="51" fillId="14" borderId="31" xfId="0" applyFont="1" applyFill="1" applyBorder="1" applyAlignment="1" applyProtection="1">
      <alignment horizontal="center"/>
    </xf>
    <xf numFmtId="0" fontId="0" fillId="0" borderId="31" xfId="0" applyBorder="1" applyAlignment="1"/>
    <xf numFmtId="0" fontId="18" fillId="13" borderId="124" xfId="0" applyFont="1" applyFill="1" applyBorder="1" applyAlignment="1" applyProtection="1">
      <alignment horizontal="left" vertical="center" wrapText="1"/>
    </xf>
    <xf numFmtId="0" fontId="18" fillId="13" borderId="24" xfId="0" applyFont="1" applyFill="1" applyBorder="1" applyAlignment="1" applyProtection="1">
      <alignment horizontal="left" vertical="center" wrapText="1"/>
    </xf>
    <xf numFmtId="164" fontId="0" fillId="0" borderId="24" xfId="0" applyNumberFormat="1" applyBorder="1" applyAlignment="1" applyProtection="1">
      <alignment horizontal="center" vertical="center"/>
    </xf>
    <xf numFmtId="164" fontId="0" fillId="0" borderId="52" xfId="0" applyNumberFormat="1" applyBorder="1" applyAlignment="1" applyProtection="1">
      <alignment horizontal="center" vertical="center"/>
    </xf>
    <xf numFmtId="0" fontId="18" fillId="13" borderId="125" xfId="0" applyFont="1" applyFill="1" applyBorder="1" applyAlignment="1" applyProtection="1">
      <alignment horizontal="left" vertical="center" wrapText="1"/>
    </xf>
    <xf numFmtId="0" fontId="18" fillId="13" borderId="126" xfId="0" applyFont="1" applyFill="1" applyBorder="1" applyAlignment="1" applyProtection="1">
      <alignment horizontal="left" vertical="center" wrapText="1"/>
    </xf>
    <xf numFmtId="164" fontId="0" fillId="0" borderId="127" xfId="0" applyNumberFormat="1" applyBorder="1" applyAlignment="1" applyProtection="1">
      <alignment horizontal="center" vertical="center"/>
    </xf>
    <xf numFmtId="164" fontId="0" fillId="0" borderId="128" xfId="0" applyNumberFormat="1" applyBorder="1" applyAlignment="1" applyProtection="1">
      <alignment horizontal="center" vertical="center"/>
    </xf>
    <xf numFmtId="0" fontId="17" fillId="0" borderId="48" xfId="0" applyFont="1" applyFill="1" applyBorder="1" applyAlignment="1" applyProtection="1">
      <alignment horizontal="left" vertical="center" wrapText="1"/>
    </xf>
    <xf numFmtId="0" fontId="17" fillId="0" borderId="103" xfId="0" applyFont="1" applyFill="1" applyBorder="1" applyAlignment="1" applyProtection="1">
      <alignment horizontal="left" vertical="center" wrapText="1"/>
    </xf>
    <xf numFmtId="0" fontId="10" fillId="0" borderId="5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48" fillId="14" borderId="121" xfId="0" applyFont="1" applyFill="1" applyBorder="1" applyAlignment="1" applyProtection="1">
      <alignment horizontal="center" vertical="center" wrapText="1"/>
    </xf>
    <xf numFmtId="0" fontId="48" fillId="14" borderId="122" xfId="0" applyFont="1" applyFill="1" applyBorder="1" applyAlignment="1" applyProtection="1">
      <alignment horizontal="center" vertical="center" wrapText="1"/>
    </xf>
    <xf numFmtId="0" fontId="48" fillId="14" borderId="123"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48" fillId="14" borderId="112" xfId="0" applyFont="1" applyFill="1" applyBorder="1" applyAlignment="1" applyProtection="1">
      <alignment horizontal="center" vertical="center"/>
    </xf>
    <xf numFmtId="0" fontId="9" fillId="13" borderId="58" xfId="0" applyFont="1" applyFill="1" applyBorder="1" applyAlignment="1" applyProtection="1">
      <alignment horizontal="center" vertical="center" textRotation="90" wrapText="1"/>
    </xf>
    <xf numFmtId="0" fontId="9" fillId="13" borderId="36" xfId="0" applyFont="1" applyFill="1" applyBorder="1" applyAlignment="1" applyProtection="1">
      <alignment horizontal="center" vertical="center" textRotation="90" wrapText="1"/>
    </xf>
    <xf numFmtId="0" fontId="17" fillId="0" borderId="13" xfId="0" applyFont="1" applyFill="1" applyBorder="1" applyAlignment="1" applyProtection="1">
      <alignment horizontal="left" vertical="center" wrapText="1"/>
    </xf>
    <xf numFmtId="0" fontId="9" fillId="13" borderId="58" xfId="0" applyFont="1" applyFill="1" applyBorder="1" applyAlignment="1" applyProtection="1">
      <alignment horizontal="center" vertical="center" textRotation="90"/>
    </xf>
    <xf numFmtId="0" fontId="9" fillId="13" borderId="49" xfId="0" applyFont="1" applyFill="1" applyBorder="1" applyAlignment="1" applyProtection="1">
      <alignment horizontal="center" vertical="center" textRotation="90"/>
    </xf>
    <xf numFmtId="0" fontId="23" fillId="0" borderId="93" xfId="0" applyFont="1" applyBorder="1" applyAlignment="1" applyProtection="1">
      <alignment horizontal="left" vertical="center" wrapText="1"/>
    </xf>
    <xf numFmtId="0" fontId="23" fillId="0" borderId="94" xfId="0" applyFont="1" applyBorder="1" applyAlignment="1" applyProtection="1">
      <alignment horizontal="left" vertical="center" wrapText="1"/>
    </xf>
    <xf numFmtId="0" fontId="23" fillId="0" borderId="95" xfId="0" applyFont="1" applyBorder="1" applyAlignment="1" applyProtection="1">
      <alignment horizontal="left" vertical="center" wrapText="1"/>
    </xf>
    <xf numFmtId="0" fontId="9" fillId="13" borderId="1" xfId="0" applyFont="1" applyFill="1" applyBorder="1" applyAlignment="1" applyProtection="1">
      <alignment horizontal="center" vertical="center" textRotation="90" wrapText="1"/>
    </xf>
    <xf numFmtId="0" fontId="23" fillId="0" borderId="67" xfId="0" applyFont="1" applyBorder="1" applyAlignment="1" applyProtection="1">
      <alignment horizontal="left" vertical="center"/>
    </xf>
    <xf numFmtId="0" fontId="23" fillId="0" borderId="68" xfId="0" applyFont="1" applyBorder="1" applyAlignment="1" applyProtection="1">
      <alignment horizontal="left" vertical="center"/>
    </xf>
    <xf numFmtId="0" fontId="23" fillId="0" borderId="69" xfId="0" applyFont="1" applyBorder="1" applyAlignment="1" applyProtection="1">
      <alignment horizontal="left" vertical="center"/>
    </xf>
    <xf numFmtId="0" fontId="9" fillId="13" borderId="49" xfId="0" applyFont="1" applyFill="1" applyBorder="1" applyAlignment="1" applyProtection="1">
      <alignment horizontal="center" vertical="center" textRotation="90" wrapText="1"/>
    </xf>
    <xf numFmtId="0" fontId="17" fillId="0" borderId="97" xfId="0" applyFont="1" applyFill="1" applyBorder="1" applyAlignment="1" applyProtection="1">
      <alignment horizontal="left" vertical="center" wrapText="1"/>
    </xf>
    <xf numFmtId="0" fontId="17" fillId="0" borderId="119" xfId="0" applyFont="1" applyFill="1" applyBorder="1" applyAlignment="1" applyProtection="1">
      <alignment horizontal="left" vertical="center" wrapText="1"/>
    </xf>
    <xf numFmtId="49" fontId="17" fillId="0" borderId="119" xfId="0" applyNumberFormat="1" applyFont="1" applyFill="1" applyBorder="1" applyAlignment="1" applyProtection="1">
      <alignment horizontal="left" vertical="center" wrapText="1"/>
    </xf>
    <xf numFmtId="0" fontId="9" fillId="13" borderId="138" xfId="0" applyFont="1" applyFill="1" applyBorder="1" applyAlignment="1" applyProtection="1">
      <alignment horizontal="center" vertical="center" textRotation="90" wrapText="1"/>
    </xf>
    <xf numFmtId="0" fontId="9" fillId="13" borderId="0" xfId="0" applyFont="1" applyFill="1" applyBorder="1" applyAlignment="1" applyProtection="1">
      <alignment horizontal="center" vertical="center" textRotation="90" wrapText="1"/>
    </xf>
    <xf numFmtId="0" fontId="9" fillId="13" borderId="28" xfId="0" applyFont="1" applyFill="1" applyBorder="1" applyAlignment="1" applyProtection="1">
      <alignment horizontal="center" vertical="center" textRotation="90" wrapText="1"/>
    </xf>
    <xf numFmtId="0" fontId="61" fillId="0" borderId="67" xfId="0" applyFont="1" applyBorder="1" applyAlignment="1"/>
    <xf numFmtId="0" fontId="61" fillId="0" borderId="68" xfId="0" applyFont="1" applyBorder="1" applyAlignment="1"/>
    <xf numFmtId="0" fontId="0" fillId="0" borderId="80" xfId="0" applyBorder="1" applyAlignment="1"/>
    <xf numFmtId="0" fontId="49" fillId="14" borderId="0" xfId="0" applyFont="1" applyFill="1" applyBorder="1" applyAlignment="1">
      <alignment horizontal="center" vertical="center"/>
    </xf>
    <xf numFmtId="0" fontId="49" fillId="14" borderId="9" xfId="0" applyFont="1" applyFill="1" applyBorder="1" applyAlignment="1">
      <alignment horizontal="center" vertical="center"/>
    </xf>
    <xf numFmtId="0" fontId="0" fillId="0" borderId="0" xfId="0" applyAlignment="1"/>
    <xf numFmtId="0" fontId="49" fillId="14" borderId="101" xfId="0" applyFont="1" applyFill="1" applyBorder="1" applyAlignment="1">
      <alignment horizontal="center" vertical="center"/>
    </xf>
    <xf numFmtId="0" fontId="52" fillId="0" borderId="129" xfId="0" applyFont="1" applyBorder="1" applyAlignment="1">
      <alignment horizontal="center" vertical="center"/>
    </xf>
    <xf numFmtId="0" fontId="52" fillId="0" borderId="102" xfId="0" applyFont="1" applyBorder="1" applyAlignment="1">
      <alignment horizontal="center" vertical="center"/>
    </xf>
    <xf numFmtId="0" fontId="39" fillId="0" borderId="1" xfId="3" applyNumberFormat="1" applyBorder="1" applyAlignment="1" applyProtection="1">
      <alignment horizontal="center" wrapText="1"/>
    </xf>
    <xf numFmtId="0" fontId="0" fillId="0" borderId="1" xfId="0" applyNumberFormat="1" applyBorder="1" applyAlignment="1" applyProtection="1">
      <alignment horizontal="center" wrapText="1"/>
    </xf>
    <xf numFmtId="0" fontId="9" fillId="2" borderId="1" xfId="0" applyFont="1" applyFill="1" applyBorder="1" applyAlignment="1">
      <alignment horizontal="left" wrapText="1"/>
    </xf>
    <xf numFmtId="0" fontId="45" fillId="14" borderId="0" xfId="0" applyFont="1" applyFill="1" applyAlignment="1">
      <alignment horizontal="left"/>
    </xf>
    <xf numFmtId="0" fontId="45" fillId="14" borderId="67" xfId="0" applyFont="1" applyFill="1" applyBorder="1" applyAlignment="1">
      <alignment horizontal="left" vertical="center"/>
    </xf>
    <xf numFmtId="0" fontId="45" fillId="14" borderId="68" xfId="0" applyFont="1" applyFill="1" applyBorder="1" applyAlignment="1">
      <alignment horizontal="left" vertical="center"/>
    </xf>
    <xf numFmtId="0" fontId="45" fillId="14" borderId="69" xfId="0" applyFont="1" applyFill="1" applyBorder="1" applyAlignment="1">
      <alignment horizontal="left" vertical="center"/>
    </xf>
    <xf numFmtId="0" fontId="9" fillId="2" borderId="1" xfId="0" applyFont="1" applyFill="1" applyBorder="1" applyAlignment="1">
      <alignment horizontal="left"/>
    </xf>
    <xf numFmtId="0" fontId="9" fillId="2" borderId="6" xfId="0" applyFont="1" applyFill="1" applyBorder="1" applyAlignment="1">
      <alignment horizontal="left" wrapText="1"/>
    </xf>
    <xf numFmtId="0" fontId="9" fillId="2" borderId="8" xfId="0" applyFont="1" applyFill="1" applyBorder="1" applyAlignment="1">
      <alignment horizontal="left" wrapText="1"/>
    </xf>
    <xf numFmtId="0" fontId="9" fillId="2" borderId="10" xfId="0" applyFont="1" applyFill="1" applyBorder="1" applyAlignment="1">
      <alignment horizontal="left" wrapText="1"/>
    </xf>
    <xf numFmtId="0" fontId="9" fillId="2" borderId="11" xfId="0" applyFont="1" applyFill="1" applyBorder="1" applyAlignment="1">
      <alignment horizontal="left" wrapText="1"/>
    </xf>
    <xf numFmtId="0" fontId="9" fillId="2" borderId="1" xfId="0" applyFont="1" applyFill="1" applyBorder="1" applyAlignment="1">
      <alignment wrapText="1"/>
    </xf>
    <xf numFmtId="0" fontId="9" fillId="2" borderId="1" xfId="0" applyFont="1" applyFill="1" applyBorder="1" applyAlignment="1">
      <alignment vertical="top" wrapText="1"/>
    </xf>
    <xf numFmtId="0" fontId="70" fillId="14" borderId="2" xfId="0" applyFont="1" applyFill="1" applyBorder="1" applyAlignment="1"/>
    <xf numFmtId="0" fontId="17" fillId="0" borderId="3" xfId="0" applyFont="1" applyBorder="1" applyAlignment="1"/>
    <xf numFmtId="0" fontId="17" fillId="0" borderId="4" xfId="0" applyFont="1" applyBorder="1" applyAlignment="1"/>
    <xf numFmtId="0" fontId="9" fillId="2" borderId="1" xfId="0" applyFont="1" applyFill="1" applyBorder="1" applyAlignment="1">
      <alignment horizontal="left"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wrapText="1"/>
    </xf>
    <xf numFmtId="0" fontId="9" fillId="2" borderId="1" xfId="0" applyFont="1" applyFill="1" applyBorder="1" applyAlignment="1">
      <alignment vertical="center" wrapText="1"/>
    </xf>
    <xf numFmtId="0" fontId="9" fillId="0" borderId="0" xfId="0" applyFont="1" applyAlignment="1">
      <alignment horizontal="center"/>
    </xf>
  </cellXfs>
  <cellStyles count="4">
    <cellStyle name="Hipervínculo" xfId="3" builtinId="8"/>
    <cellStyle name="Normal" xfId="0" builtinId="0"/>
    <cellStyle name="Normal 2" xfId="1" xr:uid="{00000000-0005-0000-0000-000002000000}"/>
    <cellStyle name="Normal 3" xfId="2" xr:uid="{00000000-0005-0000-0000-000003000000}"/>
  </cellStyles>
  <dxfs count="107">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409]d\-mmm\-yy;@"/>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65" formatCode="[$-409]d\-mmm\-yy;@"/>
      <border diagonalUp="0" diagonalDown="0">
        <left style="thin">
          <color indexed="64"/>
        </left>
        <right style="thin">
          <color indexed="64"/>
        </right>
        <top style="thin">
          <color indexed="64"/>
        </top>
        <bottom style="thin">
          <color indexed="64"/>
        </bottom>
        <vertical/>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0" formatCode="@"/>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rgb="FFF68E38"/>
        </patternFill>
      </fill>
    </dxf>
    <dxf>
      <fill>
        <patternFill>
          <bgColor rgb="FFFF0000"/>
        </patternFill>
      </fill>
    </dxf>
    <dxf>
      <fill>
        <patternFill>
          <bgColor theme="0"/>
        </patternFill>
      </fill>
    </dxf>
    <dxf>
      <fill>
        <patternFill>
          <bgColor rgb="FF00FF00"/>
        </patternFill>
      </fill>
    </dxf>
    <dxf>
      <fill>
        <patternFill>
          <bgColor theme="9"/>
        </patternFill>
      </fill>
    </dxf>
    <dxf>
      <fill>
        <patternFill>
          <bgColor rgb="FFFF00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FF66FF"/>
      <color rgb="FFFFFF66"/>
      <color rgb="FF6600CC"/>
      <color rgb="FFFFFF99"/>
      <color rgb="FFFFFFCC"/>
      <color rgb="FF00FF00"/>
      <color rgb="FF9966FF"/>
      <color rgb="FFF68E38"/>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xsd:schema xmlns:xsd="http://www.w3.org/2001/XMLSchema" xmlns="">
      <xsd:element nillable="true" name="data-set">
        <xsd:complexType>
          <xsd:sequence minOccurs="0">
            <xsd:element minOccurs="0" nillable="true" name="EPA" form="unqualified">
              <xsd:complexType>
                <xsd:sequence minOccurs="0">
                  <xsd:element minOccurs="0" nillable="true" type="xsd:string" name="RegionalTeam" form="unqualified"/>
                  <xsd:element minOccurs="0" nillable="true" type="xsd:string" name="CCM" form="unqualified"/>
                  <xsd:element minOccurs="0" nillable="true" type="xsd:date" name="AssessmentDate" form="unqualified"/>
                  <xsd:element minOccurs="0" nillable="true" type="xsd:string" name="Type" form="unqualified"/>
                  <xsd:element minOccurs="0" nillable="true" type="xsd:string" name="FileID" form="unqualified"/>
                  <xsd:element minOccurs="0" nillable="true" name="Assessment" form="unqualified">
                    <xsd:complexType>
                      <xsd:sequence minOccurs="0">
                        <xsd:element minOccurs="0" maxOccurs="unbounded" nillable="true" name="Compliance" form="unqualified">
                          <xsd:complexType>
                            <xsd:sequence minOccurs="0">
                              <xsd:element minOccurs="0" nillable="true" type="xsd:string" name="Attachments" form="unqualified"/>
                              <xsd:element minOccurs="0" nillable="true" type="xsd:string" name="InitialRating" form="unqualified"/>
                              <xsd:element minOccurs="0" nillable="true" type="xsd:string" name="Comments" form="unqualified"/>
                              <xsd:element minOccurs="0" nillable="true" type="xsd:integer" name="Indicator" form="unqualified"/>
                            </xsd:sequence>
                          </xsd:complexType>
                        </xsd:element>
                      </xsd:sequence>
                    </xsd:complexType>
                  </xsd:element>
                  <xsd:element minOccurs="0" nillable="true" type="xsd:string" name="LegalEntity" form="unqualified"/>
                  <xsd:element minOccurs="0" nillable="true" type="xsd:date" name="EndOfTermsDate" form="unqualified"/>
                  <xsd:element minOccurs="0" nillable="true" type="xsd:date" name="NextElectionsDate" form="unqualified"/>
                  <xsd:element minOccurs="0" nillable="true" type="xsd:integer" name="NumberOfMembers" form="unqualified"/>
                  <xsd:element minOccurs="0" nillable="true" type="xsd:integer" name="Male" form="unqualified"/>
                  <xsd:element minOccurs="0" nillable="true" type="xsd:integer" name="Female" form="unqualified"/>
                  <xsd:element minOccurs="0" nillable="true" type="xsd:integer" name="Other" form="unqualified"/>
                  <xsd:element minOccurs="0" nillable="true" type="xsd:string" name="MembershipDistribution" form="unqualified"/>
                  <xsd:element minOccurs="0" nillable="true" type="xsd:string" name="StructuralUnits" form="unqualified"/>
                  <xsd:element minOccurs="0" nillable="true" type="xsd:string" name="SecAvailable" form="unqualified"/>
                  <xsd:element minOccurs="0" nillable="true" type="xsd:string" name="NumberOfStaff" form="unqualified"/>
                  <xsd:element minOccurs="0" nillable="true" type="xsd:string" name="WebsiteAvailable" form="unqualified"/>
                  <xsd:element minOccurs="0" nillable="true" type="xsd:string" name="WebsiteAddress" form="unqualified"/>
                  <xsd:element minOccurs="0" nillable="true" type="xsd:string" name="CCMFundingAvailable" form="unqualified"/>
                  <xsd:element minOccurs="0" nillable="true" type="xsd:integer" name="CCMFundingAmount" form="unqualified"/>
                  <xsd:element minOccurs="0" nillable="true" type="xsd:date" name="CCMFundingDate" form="unqualified"/>
                  <xsd:element minOccurs="0" nillable="true" type="xsd:string" name="CCMContext" form="unqualified"/>
                  <xsd:element minOccurs="0" nillable="true" type="xsd:date" name="CRMUpdateDate" form="unqualified"/>
                  <xsd:element minOccurs="0" nillable="true" name="ImrpovementPlan" form="unqualified">
                    <xsd:complexType>
                      <xsd:sequence minOccurs="0">
                        <xsd:element minOccurs="0" maxOccurs="unbounded" nillable="true" name="ImprovementPlanItem" form="unqualified">
                          <xsd:complexType>
                            <xsd:sequence minOccurs="0">
                              <xsd:element minOccurs="0" nillable="true" type="xsd:string" name="Thematic" form="unqualified"/>
                              <xsd:element minOccurs="0" nillable="true" type="xsd:string" name="Milestones" form="unqualified"/>
                              <xsd:element minOccurs="0" nillable="true" type="xsd:string" name="Activities" form="unqualified"/>
                              <xsd:element minOccurs="0" nillable="true" type="xsd:date" name="TargetDates" form="unqualified"/>
                              <xsd:element minOccurs="0" nillable="true" type="xsd:string" name="Status" form="unqualified"/>
                              <xsd:element minOccurs="0" nillable="true" type="xsd:string" name="TANeed" form="unqualified"/>
                              <xsd:element minOccurs="0" nillable="true" type="xsd:string" name="TASource" form="unqualified"/>
                              <xsd:element minOccurs="0" nillable="true" type="xsd:string" name="FSNeed" form="unqualified"/>
                              <xsd:element minOccurs="0" nillable="true" type="xsd:string" name="FSAmount" form="unqualified"/>
                              <xsd:element minOccurs="0" nillable="true" type="xsd:string" name="Priority" form="unqualified"/>
                              <xsd:element minOccurs="0" nillable="true" type="xsd:string" name="Comments" form="unqualified"/>
                              <xsd:element minOccurs="0" nillable="true" type="xsd:date" name="CommentDate" form="unqualified"/>
                              <xsd:element minOccurs="0" nillable="true" type="xsd:string" name="CommentUser" form="unqualified"/>
                              <xsd:element minOccurs="0" nillable="true" type="xsd:string" name="AttachmentLink" form="unqualified"/>
                              <xsd:element minOccurs="0" nillable="true" type="xsd:string" name="IndicatorLink" form="unqualified"/>
                            </xsd:sequence>
                          </xsd:complexType>
                        </xsd:element>
                      </xsd:sequence>
                    </xsd:complexType>
                  </xsd:element>
                </xsd:sequence>
              </xsd:complexType>
            </xsd:element>
          </xsd:sequence>
        </xsd:complexType>
      </xsd:element>
    </xsd:schema>
  </Schema>
  <Map ID="4" Name="data-set_Map" RootElement="data-set" SchemaID="Schema4" ShowImportExportValidationErrors="false" AutoFit="true" Append="false" PreserveSortAFLayout="true" PreserveFormat="true">
    <DataBinding FileBinding="true" ConnectionID="4"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43007371603306"/>
          <c:y val="0.27005196396559938"/>
          <c:w val="0.5853413372833346"/>
          <c:h val="0.6905495170452397"/>
        </c:manualLayout>
      </c:layout>
      <c:barChart>
        <c:barDir val="bar"/>
        <c:grouping val="clustered"/>
        <c:varyColors val="0"/>
        <c:ser>
          <c:idx val="0"/>
          <c:order val="0"/>
          <c:invertIfNegative val="0"/>
          <c:cat>
            <c:strRef>
              <c:f>'RESULTADOS - Requisitos'!$B$16:$B$19</c:f>
              <c:strCache>
                <c:ptCount val="4"/>
                <c:pt idx="0">
                  <c:v>Requisito 3</c:v>
                </c:pt>
                <c:pt idx="1">
                  <c:v>Requisito 4</c:v>
                </c:pt>
                <c:pt idx="2">
                  <c:v>Requisito 5</c:v>
                </c:pt>
                <c:pt idx="3">
                  <c:v>Requisito 6</c:v>
                </c:pt>
              </c:strCache>
            </c:strRef>
          </c:cat>
          <c:val>
            <c:numRef>
              <c:f>'RESULTADOS - Requisitos'!$C$16:$C$19</c:f>
              <c:numCache>
                <c:formatCode>General</c:formatCode>
                <c:ptCount val="4"/>
              </c:numCache>
            </c:numRef>
          </c:val>
          <c:extLst>
            <c:ext xmlns:c16="http://schemas.microsoft.com/office/drawing/2014/chart" uri="{C3380CC4-5D6E-409C-BE32-E72D297353CC}">
              <c16:uniqueId val="{00000000-6831-4A65-988C-2F02E96C8983}"/>
            </c:ext>
          </c:extLst>
        </c:ser>
        <c:ser>
          <c:idx val="1"/>
          <c:order val="1"/>
          <c:invertIfNegative val="0"/>
          <c:cat>
            <c:strRef>
              <c:f>'RESULTADOS - Requisitos'!$B$16:$B$19</c:f>
              <c:strCache>
                <c:ptCount val="4"/>
                <c:pt idx="0">
                  <c:v>Requisito 3</c:v>
                </c:pt>
                <c:pt idx="1">
                  <c:v>Requisito 4</c:v>
                </c:pt>
                <c:pt idx="2">
                  <c:v>Requisito 5</c:v>
                </c:pt>
                <c:pt idx="3">
                  <c:v>Requisito 6</c:v>
                </c:pt>
              </c:strCache>
            </c:strRef>
          </c:cat>
          <c:val>
            <c:numRef>
              <c:f>'RESULTADOS - Requisitos'!$D$16:$D$19</c:f>
              <c:numCache>
                <c:formatCode>General</c:formatCode>
                <c:ptCount val="4"/>
              </c:numCache>
            </c:numRef>
          </c:val>
          <c:extLst>
            <c:ext xmlns:c16="http://schemas.microsoft.com/office/drawing/2014/chart" uri="{C3380CC4-5D6E-409C-BE32-E72D297353CC}">
              <c16:uniqueId val="{00000001-6831-4A65-988C-2F02E96C8983}"/>
            </c:ext>
          </c:extLst>
        </c:ser>
        <c:ser>
          <c:idx val="2"/>
          <c:order val="2"/>
          <c:invertIfNegative val="0"/>
          <c:dLbls>
            <c:spPr>
              <a:solidFill>
                <a:schemeClr val="bg2"/>
              </a:solidFill>
              <a:ln>
                <a:noFill/>
              </a:ln>
            </c:spPr>
            <c:txPr>
              <a:bodyPr/>
              <a:lstStyle/>
              <a:p>
                <a:pPr>
                  <a:defRPr sz="900">
                    <a:latin typeface="Arial" pitchFamily="34" charset="0"/>
                    <a:cs typeface="Arial" pitchFamily="34" charset="0"/>
                  </a:defRPr>
                </a:pPr>
                <a:endParaRPr lang="es-S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Requisitos'!$B$16:$B$19</c:f>
              <c:strCache>
                <c:ptCount val="4"/>
                <c:pt idx="0">
                  <c:v>Requisito 3</c:v>
                </c:pt>
                <c:pt idx="1">
                  <c:v>Requisito 4</c:v>
                </c:pt>
                <c:pt idx="2">
                  <c:v>Requisito 5</c:v>
                </c:pt>
                <c:pt idx="3">
                  <c:v>Requisito 6</c:v>
                </c:pt>
              </c:strCache>
            </c:strRef>
          </c:cat>
          <c:val>
            <c:numRef>
              <c:f>'RESULTADOS - Requisitos'!$E$16:$E$19</c:f>
              <c:numCache>
                <c:formatCode>0.0</c:formatCode>
                <c:ptCount val="4"/>
                <c:pt idx="0">
                  <c:v>3</c:v>
                </c:pt>
                <c:pt idx="1">
                  <c:v>3</c:v>
                </c:pt>
                <c:pt idx="2">
                  <c:v>3</c:v>
                </c:pt>
                <c:pt idx="3">
                  <c:v>3</c:v>
                </c:pt>
              </c:numCache>
            </c:numRef>
          </c:val>
          <c:extLst>
            <c:ext xmlns:c16="http://schemas.microsoft.com/office/drawing/2014/chart" uri="{C3380CC4-5D6E-409C-BE32-E72D297353CC}">
              <c16:uniqueId val="{00000002-6831-4A65-988C-2F02E96C8983}"/>
            </c:ext>
          </c:extLst>
        </c:ser>
        <c:ser>
          <c:idx val="3"/>
          <c:order val="3"/>
          <c:invertIfNegative val="0"/>
          <c:cat>
            <c:strRef>
              <c:f>'RESULTADOS - Requisitos'!$B$16:$B$19</c:f>
              <c:strCache>
                <c:ptCount val="4"/>
                <c:pt idx="0">
                  <c:v>Requisito 3</c:v>
                </c:pt>
                <c:pt idx="1">
                  <c:v>Requisito 4</c:v>
                </c:pt>
                <c:pt idx="2">
                  <c:v>Requisito 5</c:v>
                </c:pt>
                <c:pt idx="3">
                  <c:v>Requisito 6</c:v>
                </c:pt>
              </c:strCache>
            </c:strRef>
          </c:cat>
          <c:val>
            <c:numRef>
              <c:f>'RESULTADOS - Requisitos'!$F$16:$F$19</c:f>
              <c:numCache>
                <c:formatCode>0.0</c:formatCode>
                <c:ptCount val="4"/>
              </c:numCache>
            </c:numRef>
          </c:val>
          <c:extLst>
            <c:ext xmlns:c16="http://schemas.microsoft.com/office/drawing/2014/chart" uri="{C3380CC4-5D6E-409C-BE32-E72D297353CC}">
              <c16:uniqueId val="{00000003-6831-4A65-988C-2F02E96C8983}"/>
            </c:ext>
          </c:extLst>
        </c:ser>
        <c:ser>
          <c:idx val="4"/>
          <c:order val="4"/>
          <c:tx>
            <c:strRef>
              <c:f>'RESULTADOS - Requisitos'!$H$15</c:f>
              <c:strCache>
                <c:ptCount val="1"/>
                <c:pt idx="0">
                  <c:v>Non- compliant</c:v>
                </c:pt>
              </c:strCache>
            </c:strRef>
          </c:tx>
          <c:spPr>
            <a:solidFill>
              <a:srgbClr val="FF0000"/>
            </a:solidFill>
            <a:ln>
              <a:solidFill>
                <a:schemeClr val="tx1"/>
              </a:solidFill>
            </a:ln>
            <a:effectLst>
              <a:glow>
                <a:schemeClr val="accent1">
                  <a:alpha val="40000"/>
                </a:schemeClr>
              </a:glow>
              <a:softEdge rad="0"/>
            </a:effectLst>
          </c:spPr>
          <c:invertIfNegative val="0"/>
          <c:val>
            <c:numRef>
              <c:f>'RESULTADOS - Requisitos'!$H$16:$H$19</c:f>
              <c:numCache>
                <c:formatCode>0.0</c:formatCode>
                <c:ptCount val="4"/>
                <c:pt idx="0">
                  <c:v>0</c:v>
                </c:pt>
                <c:pt idx="1">
                  <c:v>0</c:v>
                </c:pt>
                <c:pt idx="2">
                  <c:v>0</c:v>
                </c:pt>
                <c:pt idx="3">
                  <c:v>0</c:v>
                </c:pt>
              </c:numCache>
            </c:numRef>
          </c:val>
          <c:extLst>
            <c:ext xmlns:c16="http://schemas.microsoft.com/office/drawing/2014/chart" uri="{C3380CC4-5D6E-409C-BE32-E72D297353CC}">
              <c16:uniqueId val="{00000004-6831-4A65-988C-2F02E96C8983}"/>
            </c:ext>
          </c:extLst>
        </c:ser>
        <c:ser>
          <c:idx val="5"/>
          <c:order val="5"/>
          <c:tx>
            <c:strRef>
              <c:f>'RESULTADOS - Requisitos'!$I$15</c:f>
              <c:strCache>
                <c:ptCount val="1"/>
                <c:pt idx="0">
                  <c:v>Indeterminate Compliant</c:v>
                </c:pt>
              </c:strCache>
            </c:strRef>
          </c:tx>
          <c:spPr>
            <a:solidFill>
              <a:srgbClr val="F68E38"/>
            </a:solidFill>
            <a:ln>
              <a:solidFill>
                <a:schemeClr val="tx1"/>
              </a:solidFill>
            </a:ln>
          </c:spPr>
          <c:invertIfNegative val="0"/>
          <c:val>
            <c:numRef>
              <c:f>'RESULTADOS - Requisitos'!$I$16:$I$19</c:f>
              <c:numCache>
                <c:formatCode>0.0</c:formatCode>
                <c:ptCount val="4"/>
                <c:pt idx="0">
                  <c:v>0</c:v>
                </c:pt>
                <c:pt idx="1">
                  <c:v>0</c:v>
                </c:pt>
                <c:pt idx="2">
                  <c:v>0</c:v>
                </c:pt>
                <c:pt idx="3">
                  <c:v>0</c:v>
                </c:pt>
              </c:numCache>
            </c:numRef>
          </c:val>
          <c:extLst>
            <c:ext xmlns:c16="http://schemas.microsoft.com/office/drawing/2014/chart" uri="{C3380CC4-5D6E-409C-BE32-E72D297353CC}">
              <c16:uniqueId val="{00000005-6831-4A65-988C-2F02E96C8983}"/>
            </c:ext>
          </c:extLst>
        </c:ser>
        <c:ser>
          <c:idx val="6"/>
          <c:order val="6"/>
          <c:tx>
            <c:strRef>
              <c:f>'RESULTADOS - Requisitos'!$J$15</c:f>
              <c:strCache>
                <c:ptCount val="1"/>
                <c:pt idx="0">
                  <c:v>Fully compliant</c:v>
                </c:pt>
              </c:strCache>
            </c:strRef>
          </c:tx>
          <c:spPr>
            <a:solidFill>
              <a:srgbClr val="00FF00"/>
            </a:solidFill>
            <a:ln>
              <a:solidFill>
                <a:schemeClr val="tx1"/>
              </a:solidFill>
            </a:ln>
          </c:spPr>
          <c:invertIfNegative val="0"/>
          <c:val>
            <c:numRef>
              <c:f>'RESULTADOS - Requisitos'!$J$16:$J$19</c:f>
              <c:numCache>
                <c:formatCode>0.0</c:formatCode>
                <c:ptCount val="4"/>
                <c:pt idx="0">
                  <c:v>3</c:v>
                </c:pt>
                <c:pt idx="1">
                  <c:v>3</c:v>
                </c:pt>
                <c:pt idx="2">
                  <c:v>3</c:v>
                </c:pt>
                <c:pt idx="3">
                  <c:v>3</c:v>
                </c:pt>
              </c:numCache>
            </c:numRef>
          </c:val>
          <c:extLst>
            <c:ext xmlns:c16="http://schemas.microsoft.com/office/drawing/2014/chart" uri="{C3380CC4-5D6E-409C-BE32-E72D297353CC}">
              <c16:uniqueId val="{00000006-6831-4A65-988C-2F02E96C8983}"/>
            </c:ext>
          </c:extLst>
        </c:ser>
        <c:dLbls>
          <c:showLegendKey val="0"/>
          <c:showVal val="0"/>
          <c:showCatName val="0"/>
          <c:showSerName val="0"/>
          <c:showPercent val="0"/>
          <c:showBubbleSize val="0"/>
        </c:dLbls>
        <c:gapWidth val="101"/>
        <c:overlap val="100"/>
        <c:axId val="403086184"/>
        <c:axId val="403086968"/>
      </c:barChart>
      <c:catAx>
        <c:axId val="403086184"/>
        <c:scaling>
          <c:orientation val="maxMin"/>
        </c:scaling>
        <c:delete val="0"/>
        <c:axPos val="l"/>
        <c:numFmt formatCode="General" sourceLinked="0"/>
        <c:majorTickMark val="out"/>
        <c:minorTickMark val="none"/>
        <c:tickLblPos val="nextTo"/>
        <c:spPr>
          <a:solidFill>
            <a:srgbClr val="FFFF66"/>
          </a:solidFill>
        </c:spPr>
        <c:txPr>
          <a:bodyPr/>
          <a:lstStyle/>
          <a:p>
            <a:pPr>
              <a:defRPr>
                <a:latin typeface="Arial" pitchFamily="34" charset="0"/>
                <a:cs typeface="Arial" pitchFamily="34" charset="0"/>
              </a:defRPr>
            </a:pPr>
            <a:endParaRPr lang="es-SV"/>
          </a:p>
        </c:txPr>
        <c:crossAx val="403086968"/>
        <c:crosses val="autoZero"/>
        <c:auto val="1"/>
        <c:lblAlgn val="ctr"/>
        <c:lblOffset val="100"/>
        <c:noMultiLvlLbl val="0"/>
      </c:catAx>
      <c:valAx>
        <c:axId val="403086968"/>
        <c:scaling>
          <c:orientation val="minMax"/>
          <c:max val="3"/>
        </c:scaling>
        <c:delete val="0"/>
        <c:axPos val="t"/>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86184"/>
        <c:crosses val="autoZero"/>
        <c:crossBetween val="between"/>
        <c:majorUnit val="1"/>
      </c:valAx>
    </c:plotArea>
    <c:legend>
      <c:legendPos val="t"/>
      <c:legendEntry>
        <c:idx val="0"/>
        <c:delete val="1"/>
      </c:legendEntry>
      <c:legendEntry>
        <c:idx val="1"/>
        <c:delete val="1"/>
      </c:legendEntry>
      <c:legendEntry>
        <c:idx val="2"/>
        <c:delete val="1"/>
      </c:legendEntry>
      <c:legendEntry>
        <c:idx val="3"/>
        <c:delete val="1"/>
      </c:legendEntry>
      <c:legendEntry>
        <c:idx val="4"/>
        <c:txPr>
          <a:bodyPr/>
          <a:lstStyle/>
          <a:p>
            <a:pPr>
              <a:defRPr sz="900">
                <a:latin typeface="Arial" pitchFamily="34" charset="0"/>
                <a:cs typeface="Arial" pitchFamily="34" charset="0"/>
              </a:defRPr>
            </a:pPr>
            <a:endParaRPr lang="es-SV"/>
          </a:p>
        </c:txPr>
      </c:legendEntry>
      <c:legendEntry>
        <c:idx val="5"/>
        <c:txPr>
          <a:bodyPr/>
          <a:lstStyle/>
          <a:p>
            <a:pPr>
              <a:defRPr sz="900">
                <a:latin typeface="Arial" pitchFamily="34" charset="0"/>
                <a:cs typeface="Arial" pitchFamily="34" charset="0"/>
              </a:defRPr>
            </a:pPr>
            <a:endParaRPr lang="es-SV"/>
          </a:p>
        </c:txPr>
      </c:legendEntry>
      <c:legendEntry>
        <c:idx val="6"/>
        <c:txPr>
          <a:bodyPr/>
          <a:lstStyle/>
          <a:p>
            <a:pPr>
              <a:defRPr sz="900">
                <a:latin typeface="Arial" pitchFamily="34" charset="0"/>
                <a:cs typeface="Arial" pitchFamily="34" charset="0"/>
              </a:defRPr>
            </a:pPr>
            <a:endParaRPr lang="es-SV"/>
          </a:p>
        </c:txPr>
      </c:legendEntry>
      <c:layout>
        <c:manualLayout>
          <c:xMode val="edge"/>
          <c:yMode val="edge"/>
          <c:x val="0.84859752259474364"/>
          <c:y val="0.26333695480142977"/>
          <c:w val="0.13486633175377968"/>
          <c:h val="0.65735289388509965"/>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1" l="0.70000000000000062" r="0.70000000000000062" t="0.75000000000000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3755178193087"/>
          <c:y val="0.18460018289569013"/>
          <c:w val="0.84842914966954441"/>
          <c:h val="0.54971041119860031"/>
        </c:manualLayout>
      </c:layout>
      <c:barChart>
        <c:barDir val="col"/>
        <c:grouping val="clustered"/>
        <c:varyColors val="0"/>
        <c:ser>
          <c:idx val="0"/>
          <c:order val="0"/>
          <c:tx>
            <c:strRef>
              <c:f>'RESULTADOS - Requisitos'!$H$4</c:f>
              <c:strCache>
                <c:ptCount val="1"/>
                <c:pt idx="0">
                  <c:v>Calificación del desempeño</c:v>
                </c:pt>
              </c:strCache>
            </c:strRef>
          </c:tx>
          <c:spPr>
            <a:ln>
              <a:solidFill>
                <a:schemeClr val="tx1"/>
              </a:solidFill>
            </a:ln>
          </c:spPr>
          <c:invertIfNegative val="0"/>
          <c:dLbls>
            <c:spPr>
              <a:solidFill>
                <a:schemeClr val="bg2"/>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Requisitos'!$H$5:$H$13</c:f>
              <c:numCache>
                <c:formatCode>General</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0-F904-4466-A7CB-5EF03B6E5236}"/>
            </c:ext>
          </c:extLst>
        </c:ser>
        <c:ser>
          <c:idx val="1"/>
          <c:order val="1"/>
          <c:tx>
            <c:strRef>
              <c:f>'RESULTADOS - Requisitos'!$I$4</c:f>
              <c:strCache>
                <c:ptCount val="1"/>
                <c:pt idx="0">
                  <c:v>NC</c:v>
                </c:pt>
              </c:strCache>
            </c:strRef>
          </c:tx>
          <c:spPr>
            <a:solidFill>
              <a:srgbClr val="FF0000"/>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Requisitos'!$I$5:$I$13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904-4466-A7CB-5EF03B6E5236}"/>
            </c:ext>
          </c:extLst>
        </c:ser>
        <c:ser>
          <c:idx val="2"/>
          <c:order val="2"/>
          <c:tx>
            <c:strRef>
              <c:f>'RESULTADOS - Requisitos'!$J$4</c:f>
              <c:strCache>
                <c:ptCount val="1"/>
                <c:pt idx="0">
                  <c:v>IC</c:v>
                </c:pt>
              </c:strCache>
            </c:strRef>
          </c:tx>
          <c:spPr>
            <a:solidFill>
              <a:srgbClr val="F68E38"/>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Requisitos'!$J$5:$J$13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904-4466-A7CB-5EF03B6E5236}"/>
            </c:ext>
          </c:extLst>
        </c:ser>
        <c:ser>
          <c:idx val="3"/>
          <c:order val="3"/>
          <c:tx>
            <c:strRef>
              <c:f>'RESULTADOS - Requisitos'!$K$4</c:f>
              <c:strCache>
                <c:ptCount val="1"/>
                <c:pt idx="0">
                  <c:v>FC</c:v>
                </c:pt>
              </c:strCache>
            </c:strRef>
          </c:tx>
          <c:spPr>
            <a:solidFill>
              <a:srgbClr val="00FF00"/>
            </a:solidFill>
            <a:ln>
              <a:solidFill>
                <a:schemeClr val="tx1"/>
              </a:solidFill>
            </a:ln>
          </c:spPr>
          <c:invertIfNegative val="0"/>
          <c:cat>
            <c:strRef>
              <c:f>'RESULTADOS - Requisitos'!$B$5:$B$13</c:f>
              <c:strCache>
                <c:ptCount val="9"/>
                <c:pt idx="0">
                  <c:v>A</c:v>
                </c:pt>
                <c:pt idx="1">
                  <c:v>B</c:v>
                </c:pt>
                <c:pt idx="2">
                  <c:v>C</c:v>
                </c:pt>
                <c:pt idx="3">
                  <c:v>G</c:v>
                </c:pt>
                <c:pt idx="4">
                  <c:v>H</c:v>
                </c:pt>
                <c:pt idx="5">
                  <c:v>J</c:v>
                </c:pt>
                <c:pt idx="6">
                  <c:v>N</c:v>
                </c:pt>
                <c:pt idx="7">
                  <c:v>O</c:v>
                </c:pt>
                <c:pt idx="8">
                  <c:v>Q</c:v>
                </c:pt>
              </c:strCache>
            </c:strRef>
          </c:cat>
          <c:val>
            <c:numRef>
              <c:f>'RESULTADOS - Requisitos'!$K$5:$K$13</c:f>
              <c:numCache>
                <c:formatCode>General</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3-F904-4466-A7CB-5EF03B6E5236}"/>
            </c:ext>
          </c:extLst>
        </c:ser>
        <c:dLbls>
          <c:showLegendKey val="0"/>
          <c:showVal val="0"/>
          <c:showCatName val="0"/>
          <c:showSerName val="0"/>
          <c:showPercent val="0"/>
          <c:showBubbleSize val="0"/>
        </c:dLbls>
        <c:gapWidth val="76"/>
        <c:overlap val="100"/>
        <c:axId val="403087752"/>
        <c:axId val="403088144"/>
      </c:barChart>
      <c:catAx>
        <c:axId val="403087752"/>
        <c:scaling>
          <c:orientation val="minMax"/>
        </c:scaling>
        <c:delete val="0"/>
        <c:axPos val="b"/>
        <c:title>
          <c:tx>
            <c:rich>
              <a:bodyPr/>
              <a:lstStyle/>
              <a:p>
                <a:pPr>
                  <a:defRPr/>
                </a:pPr>
                <a:endParaRPr lang="en-US">
                  <a:latin typeface="Arial" pitchFamily="34" charset="0"/>
                  <a:cs typeface="Arial" pitchFamily="34" charset="0"/>
                </a:endParaRPr>
              </a:p>
              <a:p>
                <a:pPr>
                  <a:defRPr/>
                </a:pPr>
                <a:r>
                  <a:rPr lang="en-US">
                    <a:latin typeface="Arial" pitchFamily="34" charset="0"/>
                    <a:cs typeface="Arial" pitchFamily="34" charset="0"/>
                  </a:rPr>
                  <a:t>Requisitos</a:t>
                </a:r>
              </a:p>
            </c:rich>
          </c:tx>
          <c:layout>
            <c:manualLayout>
              <c:xMode val="edge"/>
              <c:yMode val="edge"/>
              <c:x val="0.48956503178066602"/>
              <c:y val="0.89412737799834563"/>
            </c:manualLayout>
          </c:layout>
          <c:overlay val="0"/>
        </c:title>
        <c:numFmt formatCode="General" sourceLinked="0"/>
        <c:majorTickMark val="out"/>
        <c:minorTickMark val="none"/>
        <c:tickLblPos val="nextTo"/>
        <c:txPr>
          <a:bodyPr/>
          <a:lstStyle/>
          <a:p>
            <a:pPr>
              <a:defRPr b="1">
                <a:latin typeface="Arial" pitchFamily="34" charset="0"/>
                <a:cs typeface="Arial" pitchFamily="34" charset="0"/>
              </a:defRPr>
            </a:pPr>
            <a:endParaRPr lang="es-SV"/>
          </a:p>
        </c:txPr>
        <c:crossAx val="403088144"/>
        <c:crosses val="autoZero"/>
        <c:auto val="1"/>
        <c:lblAlgn val="ctr"/>
        <c:lblOffset val="100"/>
        <c:noMultiLvlLbl val="0"/>
      </c:catAx>
      <c:valAx>
        <c:axId val="403088144"/>
        <c:scaling>
          <c:orientation val="minMax"/>
          <c:max val="3"/>
        </c:scaling>
        <c:delete val="0"/>
        <c:axPos val="l"/>
        <c:title>
          <c:tx>
            <c:rich>
              <a:bodyPr rot="-5400000" vert="horz"/>
              <a:lstStyle/>
              <a:p>
                <a:pPr>
                  <a:defRPr/>
                </a:pPr>
                <a:endParaRPr lang="en-GB">
                  <a:latin typeface="Arial" pitchFamily="34" charset="0"/>
                  <a:cs typeface="Arial" pitchFamily="34" charset="0"/>
                </a:endParaRPr>
              </a:p>
              <a:p>
                <a:pPr>
                  <a:defRPr/>
                </a:pPr>
                <a:r>
                  <a:rPr lang="en-GB">
                    <a:latin typeface="Arial" pitchFamily="34" charset="0"/>
                    <a:cs typeface="Arial" pitchFamily="34" charset="0"/>
                  </a:rPr>
                  <a:t>Calificación del desempeño</a:t>
                </a:r>
                <a:r>
                  <a:rPr lang="en-GB" baseline="0">
                    <a:latin typeface="Arial" pitchFamily="34" charset="0"/>
                    <a:cs typeface="Arial" pitchFamily="34" charset="0"/>
                  </a:rPr>
                  <a:t> </a:t>
                </a:r>
                <a:endParaRPr lang="en-GB">
                  <a:latin typeface="Arial" pitchFamily="34" charset="0"/>
                  <a:cs typeface="Arial" pitchFamily="34" charset="0"/>
                </a:endParaRPr>
              </a:p>
            </c:rich>
          </c:tx>
          <c:layout>
            <c:manualLayout>
              <c:xMode val="edge"/>
              <c:yMode val="edge"/>
              <c:x val="3.6181892926034853E-2"/>
              <c:y val="0.36008622225389253"/>
            </c:manualLayout>
          </c:layout>
          <c:overlay val="0"/>
        </c:title>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87752"/>
        <c:crosses val="autoZero"/>
        <c:crossBetween val="between"/>
        <c:majorUnit val="1"/>
      </c:valAx>
    </c:plotArea>
    <c:legend>
      <c:legendPos val="r"/>
      <c:legendEntry>
        <c:idx val="0"/>
        <c:delete val="1"/>
      </c:legendEntry>
      <c:layout>
        <c:manualLayout>
          <c:xMode val="edge"/>
          <c:yMode val="edge"/>
          <c:x val="0.40527780412990549"/>
          <c:y val="0.10113870381586916"/>
          <c:w val="0.29742734718401176"/>
          <c:h val="5.4041163406610374E-2"/>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2520881958158"/>
          <c:y val="0.18460018289569013"/>
          <c:w val="0.83957936853984461"/>
          <c:h val="0.5495969410508923"/>
        </c:manualLayout>
      </c:layout>
      <c:barChart>
        <c:barDir val="col"/>
        <c:grouping val="clustered"/>
        <c:varyColors val="0"/>
        <c:ser>
          <c:idx val="0"/>
          <c:order val="0"/>
          <c:tx>
            <c:strRef>
              <c:f>'RESULTADOS - Estándares Mínimos'!$H$4</c:f>
              <c:strCache>
                <c:ptCount val="1"/>
                <c:pt idx="0">
                  <c:v>Calificación del desempeño</c:v>
                </c:pt>
              </c:strCache>
            </c:strRef>
          </c:tx>
          <c:spPr>
            <a:ln>
              <a:solidFill>
                <a:schemeClr val="tx1"/>
              </a:solidFill>
            </a:ln>
          </c:spPr>
          <c:invertIfNegative val="0"/>
          <c:dPt>
            <c:idx val="2"/>
            <c:invertIfNegative val="0"/>
            <c:bubble3D val="0"/>
            <c:spPr>
              <a:solidFill>
                <a:srgbClr val="FF0000"/>
              </a:solidFill>
              <a:ln>
                <a:solidFill>
                  <a:schemeClr val="tx1"/>
                </a:solidFill>
              </a:ln>
            </c:spPr>
            <c:extLst>
              <c:ext xmlns:c16="http://schemas.microsoft.com/office/drawing/2014/chart" uri="{C3380CC4-5D6E-409C-BE32-E72D297353CC}">
                <c16:uniqueId val="{00000001-0F59-4F27-B144-E5D8A3BA0BB2}"/>
              </c:ext>
            </c:extLst>
          </c:dPt>
          <c:dPt>
            <c:idx val="5"/>
            <c:invertIfNegative val="0"/>
            <c:bubble3D val="0"/>
            <c:spPr>
              <a:solidFill>
                <a:srgbClr val="FF0000"/>
              </a:solidFill>
              <a:ln>
                <a:solidFill>
                  <a:schemeClr val="tx1"/>
                </a:solidFill>
              </a:ln>
            </c:spPr>
            <c:extLst>
              <c:ext xmlns:c16="http://schemas.microsoft.com/office/drawing/2014/chart" uri="{C3380CC4-5D6E-409C-BE32-E72D297353CC}">
                <c16:uniqueId val="{00000003-0F59-4F27-B144-E5D8A3BA0BB2}"/>
              </c:ext>
            </c:extLst>
          </c:dPt>
          <c:dPt>
            <c:idx val="7"/>
            <c:invertIfNegative val="0"/>
            <c:bubble3D val="0"/>
            <c:spPr>
              <a:solidFill>
                <a:srgbClr val="00FF00"/>
              </a:solidFill>
              <a:ln>
                <a:solidFill>
                  <a:schemeClr val="tx1"/>
                </a:solidFill>
              </a:ln>
            </c:spPr>
            <c:extLst>
              <c:ext xmlns:c16="http://schemas.microsoft.com/office/drawing/2014/chart" uri="{C3380CC4-5D6E-409C-BE32-E72D297353CC}">
                <c16:uniqueId val="{00000005-0F59-4F27-B144-E5D8A3BA0BB2}"/>
              </c:ext>
            </c:extLst>
          </c:dPt>
          <c:dLbls>
            <c:spPr>
              <a:solidFill>
                <a:schemeClr val="bg2"/>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Mínimos'!$H$5:$H$14</c:f>
              <c:numCache>
                <c:formatCode>General</c:formatCode>
                <c:ptCount val="10"/>
                <c:pt idx="0">
                  <c:v>3</c:v>
                </c:pt>
                <c:pt idx="1">
                  <c:v>3</c:v>
                </c:pt>
                <c:pt idx="2">
                  <c:v>3</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6-0F59-4F27-B144-E5D8A3BA0BB2}"/>
            </c:ext>
          </c:extLst>
        </c:ser>
        <c:ser>
          <c:idx val="1"/>
          <c:order val="1"/>
          <c:tx>
            <c:strRef>
              <c:f>'RESULTADOS - Estándares Mínimos'!$I$4</c:f>
              <c:strCache>
                <c:ptCount val="1"/>
                <c:pt idx="0">
                  <c:v>NC</c:v>
                </c:pt>
              </c:strCache>
            </c:strRef>
          </c:tx>
          <c:spPr>
            <a:solidFill>
              <a:srgbClr val="FF0000"/>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Mínimos'!$I$5:$I$14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0F59-4F27-B144-E5D8A3BA0BB2}"/>
            </c:ext>
          </c:extLst>
        </c:ser>
        <c:ser>
          <c:idx val="2"/>
          <c:order val="2"/>
          <c:tx>
            <c:strRef>
              <c:f>'RESULTADOS - Estándares Mínimos'!$J$4</c:f>
              <c:strCache>
                <c:ptCount val="1"/>
                <c:pt idx="0">
                  <c:v>IC</c:v>
                </c:pt>
              </c:strCache>
            </c:strRef>
          </c:tx>
          <c:spPr>
            <a:solidFill>
              <a:srgbClr val="F68E38"/>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Mínimos'!$J$5:$J$14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0F59-4F27-B144-E5D8A3BA0BB2}"/>
            </c:ext>
          </c:extLst>
        </c:ser>
        <c:ser>
          <c:idx val="3"/>
          <c:order val="3"/>
          <c:tx>
            <c:strRef>
              <c:f>'RESULTADOS - Estándares Mínimos'!$K$4</c:f>
              <c:strCache>
                <c:ptCount val="1"/>
                <c:pt idx="0">
                  <c:v>FC</c:v>
                </c:pt>
              </c:strCache>
            </c:strRef>
          </c:tx>
          <c:spPr>
            <a:solidFill>
              <a:srgbClr val="00FF00"/>
            </a:solidFill>
            <a:ln>
              <a:solidFill>
                <a:schemeClr val="tx1"/>
              </a:solidFill>
            </a:ln>
          </c:spPr>
          <c:invertIfNegative val="0"/>
          <c:cat>
            <c:strRef>
              <c:f>'RESULTADOS - Estándares Mínimos'!$B$5:$B$14</c:f>
              <c:strCache>
                <c:ptCount val="10"/>
                <c:pt idx="0">
                  <c:v>D</c:v>
                </c:pt>
                <c:pt idx="1">
                  <c:v>E</c:v>
                </c:pt>
                <c:pt idx="2">
                  <c:v>F</c:v>
                </c:pt>
                <c:pt idx="3">
                  <c:v>I</c:v>
                </c:pt>
                <c:pt idx="4">
                  <c:v>K</c:v>
                </c:pt>
                <c:pt idx="5">
                  <c:v>L</c:v>
                </c:pt>
                <c:pt idx="6">
                  <c:v>M</c:v>
                </c:pt>
                <c:pt idx="7">
                  <c:v>P</c:v>
                </c:pt>
                <c:pt idx="8">
                  <c:v>R</c:v>
                </c:pt>
                <c:pt idx="9">
                  <c:v>S</c:v>
                </c:pt>
              </c:strCache>
            </c:strRef>
          </c:cat>
          <c:val>
            <c:numRef>
              <c:f>'RESULTADOS - Estándares Mínimos'!$K$5:$K$14</c:f>
              <c:numCache>
                <c:formatCode>General</c:formatCode>
                <c:ptCount val="10"/>
                <c:pt idx="0">
                  <c:v>3</c:v>
                </c:pt>
                <c:pt idx="1">
                  <c:v>3</c:v>
                </c:pt>
                <c:pt idx="2">
                  <c:v>3</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9-0F59-4F27-B144-E5D8A3BA0BB2}"/>
            </c:ext>
          </c:extLst>
        </c:ser>
        <c:dLbls>
          <c:showLegendKey val="0"/>
          <c:showVal val="0"/>
          <c:showCatName val="0"/>
          <c:showSerName val="0"/>
          <c:showPercent val="0"/>
          <c:showBubbleSize val="0"/>
        </c:dLbls>
        <c:gapWidth val="76"/>
        <c:overlap val="100"/>
        <c:axId val="403090496"/>
        <c:axId val="403090888"/>
      </c:barChart>
      <c:catAx>
        <c:axId val="403090496"/>
        <c:scaling>
          <c:orientation val="minMax"/>
        </c:scaling>
        <c:delete val="0"/>
        <c:axPos val="b"/>
        <c:title>
          <c:tx>
            <c:rich>
              <a:bodyPr/>
              <a:lstStyle/>
              <a:p>
                <a:pPr>
                  <a:defRPr>
                    <a:solidFill>
                      <a:schemeClr val="bg1"/>
                    </a:solidFill>
                  </a:defRPr>
                </a:pPr>
                <a:r>
                  <a:rPr lang="en-US">
                    <a:solidFill>
                      <a:schemeClr val="bg1"/>
                    </a:solidFill>
                    <a:latin typeface="Arial" pitchFamily="34" charset="0"/>
                    <a:cs typeface="Arial" pitchFamily="34" charset="0"/>
                  </a:rPr>
                  <a:t>Estándares</a:t>
                </a:r>
                <a:r>
                  <a:rPr lang="en-US" baseline="0">
                    <a:solidFill>
                      <a:schemeClr val="bg1"/>
                    </a:solidFill>
                    <a:latin typeface="Arial" pitchFamily="34" charset="0"/>
                    <a:cs typeface="Arial" pitchFamily="34" charset="0"/>
                  </a:rPr>
                  <a:t> Minímos</a:t>
                </a:r>
                <a:endParaRPr lang="en-US">
                  <a:solidFill>
                    <a:schemeClr val="bg1"/>
                  </a:solidFill>
                  <a:latin typeface="Arial" pitchFamily="34" charset="0"/>
                  <a:cs typeface="Arial" pitchFamily="34" charset="0"/>
                </a:endParaRPr>
              </a:p>
            </c:rich>
          </c:tx>
          <c:layout>
            <c:manualLayout>
              <c:xMode val="edge"/>
              <c:yMode val="edge"/>
              <c:x val="0.43751964229227053"/>
              <c:y val="0.92382004880968838"/>
            </c:manualLayout>
          </c:layout>
          <c:overlay val="0"/>
          <c:spPr>
            <a:solidFill>
              <a:schemeClr val="accent1"/>
            </a:solidFill>
          </c:spPr>
        </c:title>
        <c:numFmt formatCode="General" sourceLinked="0"/>
        <c:majorTickMark val="out"/>
        <c:minorTickMark val="none"/>
        <c:tickLblPos val="nextTo"/>
        <c:txPr>
          <a:bodyPr/>
          <a:lstStyle/>
          <a:p>
            <a:pPr>
              <a:defRPr b="1">
                <a:latin typeface="Arial" pitchFamily="34" charset="0"/>
                <a:cs typeface="Arial" pitchFamily="34" charset="0"/>
              </a:defRPr>
            </a:pPr>
            <a:endParaRPr lang="es-SV"/>
          </a:p>
        </c:txPr>
        <c:crossAx val="403090888"/>
        <c:crosses val="autoZero"/>
        <c:auto val="1"/>
        <c:lblAlgn val="ctr"/>
        <c:lblOffset val="100"/>
        <c:noMultiLvlLbl val="0"/>
      </c:catAx>
      <c:valAx>
        <c:axId val="403090888"/>
        <c:scaling>
          <c:orientation val="minMax"/>
          <c:max val="3"/>
        </c:scaling>
        <c:delete val="0"/>
        <c:axPos val="l"/>
        <c:title>
          <c:tx>
            <c:rich>
              <a:bodyPr rot="-5400000" vert="horz"/>
              <a:lstStyle/>
              <a:p>
                <a:pPr>
                  <a:defRPr>
                    <a:solidFill>
                      <a:schemeClr val="bg1"/>
                    </a:solidFill>
                  </a:defRPr>
                </a:pPr>
                <a:r>
                  <a:rPr lang="en-GB">
                    <a:solidFill>
                      <a:schemeClr val="bg1"/>
                    </a:solidFill>
                    <a:latin typeface="Arial" pitchFamily="34" charset="0"/>
                    <a:cs typeface="Arial" pitchFamily="34" charset="0"/>
                  </a:rPr>
                  <a:t>Calificación del desempeño</a:t>
                </a:r>
              </a:p>
              <a:p>
                <a:pPr>
                  <a:defRPr>
                    <a:solidFill>
                      <a:schemeClr val="bg1"/>
                    </a:solidFill>
                  </a:defRPr>
                </a:pPr>
                <a:endParaRPr lang="en-GB">
                  <a:solidFill>
                    <a:schemeClr val="bg1"/>
                  </a:solidFill>
                  <a:latin typeface="Arial" pitchFamily="34" charset="0"/>
                  <a:cs typeface="Arial" pitchFamily="34" charset="0"/>
                </a:endParaRPr>
              </a:p>
            </c:rich>
          </c:tx>
          <c:layout>
            <c:manualLayout>
              <c:xMode val="edge"/>
              <c:yMode val="edge"/>
              <c:x val="3.6181829062898081E-2"/>
              <c:y val="0.36268524913917932"/>
            </c:manualLayout>
          </c:layout>
          <c:overlay val="0"/>
          <c:spPr>
            <a:solidFill>
              <a:schemeClr val="accent1"/>
            </a:solidFill>
          </c:spPr>
        </c:title>
        <c:numFmt formatCode="General" sourceLinked="1"/>
        <c:majorTickMark val="out"/>
        <c:minorTickMark val="none"/>
        <c:tickLblPos val="nextTo"/>
        <c:txPr>
          <a:bodyPr/>
          <a:lstStyle/>
          <a:p>
            <a:pPr>
              <a:defRPr>
                <a:latin typeface="Arial" pitchFamily="34" charset="0"/>
                <a:cs typeface="Arial" pitchFamily="34" charset="0"/>
              </a:defRPr>
            </a:pPr>
            <a:endParaRPr lang="es-SV"/>
          </a:p>
        </c:txPr>
        <c:crossAx val="403090496"/>
        <c:crosses val="autoZero"/>
        <c:crossBetween val="between"/>
        <c:majorUnit val="1"/>
      </c:valAx>
    </c:plotArea>
    <c:legend>
      <c:legendPos val="r"/>
      <c:legendEntry>
        <c:idx val="0"/>
        <c:delete val="1"/>
      </c:legendEntry>
      <c:layout>
        <c:manualLayout>
          <c:xMode val="edge"/>
          <c:yMode val="edge"/>
          <c:x val="0.40744928056631352"/>
          <c:y val="0.11723527516806879"/>
          <c:w val="0.29742734718401176"/>
          <c:h val="5.4041163406610374E-2"/>
        </c:manualLayout>
      </c:layout>
      <c:overlay val="0"/>
      <c:spPr>
        <a:solidFill>
          <a:schemeClr val="bg1">
            <a:lumMod val="95000"/>
          </a:schemeClr>
        </a:solidFill>
      </c:spPr>
      <c:txPr>
        <a:bodyPr/>
        <a:lstStyle/>
        <a:p>
          <a:pPr>
            <a:defRPr>
              <a:latin typeface="Arial" pitchFamily="34" charset="0"/>
              <a:cs typeface="Arial" pitchFamily="34" charset="0"/>
            </a:defRPr>
          </a:pPr>
          <a:endParaRPr lang="es-SV"/>
        </a:p>
      </c:txPr>
    </c:legend>
    <c:plotVisOnly val="1"/>
    <c:dispBlanksAs val="gap"/>
    <c:showDLblsOverMax val="0"/>
  </c:chart>
  <c:spPr>
    <a:solidFill>
      <a:schemeClr val="bg2"/>
    </a:solidFill>
  </c:sp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bin"/><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685799</xdr:colOff>
      <xdr:row>35</xdr:row>
      <xdr:rowOff>38100</xdr:rowOff>
    </xdr:from>
    <xdr:to>
      <xdr:col>16</xdr:col>
      <xdr:colOff>295275</xdr:colOff>
      <xdr:row>38</xdr:row>
      <xdr:rowOff>66675</xdr:rowOff>
    </xdr:to>
    <xdr:sp macro="" textlink="">
      <xdr:nvSpPr>
        <xdr:cNvPr id="2" name="clipart_drawncirclered">
          <a:extLst>
            <a:ext uri="{FF2B5EF4-FFF2-40B4-BE49-F238E27FC236}">
              <a16:creationId xmlns:a16="http://schemas.microsoft.com/office/drawing/2014/main" id="{00000000-0008-0000-0000-000002000000}"/>
            </a:ext>
          </a:extLst>
        </xdr:cNvPr>
        <xdr:cNvSpPr>
          <a:spLocks/>
        </xdr:cNvSpPr>
      </xdr:nvSpPr>
      <xdr:spPr bwMode="gray">
        <a:xfrm>
          <a:off x="685799" y="8886825"/>
          <a:ext cx="11068051" cy="714375"/>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twoCellAnchor editAs="oneCell">
    <xdr:from>
      <xdr:col>2</xdr:col>
      <xdr:colOff>611308</xdr:colOff>
      <xdr:row>13</xdr:row>
      <xdr:rowOff>42749</xdr:rowOff>
    </xdr:from>
    <xdr:to>
      <xdr:col>3</xdr:col>
      <xdr:colOff>256054</xdr:colOff>
      <xdr:row>13</xdr:row>
      <xdr:rowOff>274417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rot="-5400000">
          <a:off x="2041419" y="1932781"/>
          <a:ext cx="231668" cy="334175"/>
        </a:xfrm>
        <a:prstGeom prst="rect">
          <a:avLst/>
        </a:prstGeom>
      </xdr:spPr>
    </xdr:pic>
    <xdr:clientData/>
  </xdr:twoCellAnchor>
  <xdr:twoCellAnchor editAs="oneCell">
    <xdr:from>
      <xdr:col>8</xdr:col>
      <xdr:colOff>687845</xdr:colOff>
      <xdr:row>13</xdr:row>
      <xdr:rowOff>49099</xdr:rowOff>
    </xdr:from>
    <xdr:to>
      <xdr:col>9</xdr:col>
      <xdr:colOff>333726</xdr:colOff>
      <xdr:row>13</xdr:row>
      <xdr:rowOff>280767</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rot="-5400000">
          <a:off x="6255095" y="1938564"/>
          <a:ext cx="231668" cy="335309"/>
        </a:xfrm>
        <a:prstGeom prst="rect">
          <a:avLst/>
        </a:prstGeom>
      </xdr:spPr>
    </xdr:pic>
    <xdr:clientData/>
  </xdr:twoCellAnchor>
  <xdr:twoCellAnchor editAs="oneCell">
    <xdr:from>
      <xdr:col>12</xdr:col>
      <xdr:colOff>604615</xdr:colOff>
      <xdr:row>13</xdr:row>
      <xdr:rowOff>35719</xdr:rowOff>
    </xdr:from>
    <xdr:to>
      <xdr:col>13</xdr:col>
      <xdr:colOff>154111</xdr:colOff>
      <xdr:row>13</xdr:row>
      <xdr:rowOff>267387</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rot="-5400000">
          <a:off x="9139922" y="1923484"/>
          <a:ext cx="231668" cy="338710"/>
        </a:xfrm>
        <a:prstGeom prst="rect">
          <a:avLst/>
        </a:prstGeom>
      </xdr:spPr>
    </xdr:pic>
    <xdr:clientData/>
  </xdr:twoCellAnchor>
  <xdr:twoCellAnchor editAs="oneCell">
    <xdr:from>
      <xdr:col>6</xdr:col>
      <xdr:colOff>136872</xdr:colOff>
      <xdr:row>13</xdr:row>
      <xdr:rowOff>56697</xdr:rowOff>
    </xdr:from>
    <xdr:to>
      <xdr:col>6</xdr:col>
      <xdr:colOff>472181</xdr:colOff>
      <xdr:row>13</xdr:row>
      <xdr:rowOff>288365</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rot="-5400000">
          <a:off x="4325264" y="1946162"/>
          <a:ext cx="231668" cy="335309"/>
        </a:xfrm>
        <a:prstGeom prst="rect">
          <a:avLst/>
        </a:prstGeom>
      </xdr:spPr>
    </xdr:pic>
    <xdr:clientData/>
  </xdr:twoCellAnchor>
  <xdr:twoCellAnchor>
    <xdr:from>
      <xdr:col>0</xdr:col>
      <xdr:colOff>507206</xdr:colOff>
      <xdr:row>53</xdr:row>
      <xdr:rowOff>71437</xdr:rowOff>
    </xdr:from>
    <xdr:to>
      <xdr:col>16</xdr:col>
      <xdr:colOff>202406</xdr:colOff>
      <xdr:row>56</xdr:row>
      <xdr:rowOff>66675</xdr:rowOff>
    </xdr:to>
    <xdr:sp macro="" textlink="">
      <xdr:nvSpPr>
        <xdr:cNvPr id="10" name="clipart_drawncirclered">
          <a:extLst>
            <a:ext uri="{FF2B5EF4-FFF2-40B4-BE49-F238E27FC236}">
              <a16:creationId xmlns:a16="http://schemas.microsoft.com/office/drawing/2014/main" id="{00000000-0008-0000-0000-00000A000000}"/>
            </a:ext>
          </a:extLst>
        </xdr:cNvPr>
        <xdr:cNvSpPr>
          <a:spLocks/>
        </xdr:cNvSpPr>
      </xdr:nvSpPr>
      <xdr:spPr bwMode="gray">
        <a:xfrm>
          <a:off x="507206" y="17502187"/>
          <a:ext cx="11184731" cy="626269"/>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twoCellAnchor editAs="oneCell">
    <xdr:from>
      <xdr:col>0</xdr:col>
      <xdr:colOff>18142</xdr:colOff>
      <xdr:row>0</xdr:row>
      <xdr:rowOff>27213</xdr:rowOff>
    </xdr:from>
    <xdr:to>
      <xdr:col>4</xdr:col>
      <xdr:colOff>90623</xdr:colOff>
      <xdr:row>1</xdr:row>
      <xdr:rowOff>161379</xdr:rowOff>
    </xdr:to>
    <xdr:pic>
      <xdr:nvPicPr>
        <xdr:cNvPr id="8" name="Picture 7">
          <a:extLst>
            <a:ext uri="{FF2B5EF4-FFF2-40B4-BE49-F238E27FC236}">
              <a16:creationId xmlns:a16="http://schemas.microsoft.com/office/drawing/2014/main" id="{C4E66156-4EC5-4DE8-83B9-E18F279A3B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42" y="27213"/>
          <a:ext cx="2830195" cy="315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1869281</xdr:colOff>
      <xdr:row>41</xdr:row>
      <xdr:rowOff>369094</xdr:rowOff>
    </xdr:from>
    <xdr:to>
      <xdr:col>4</xdr:col>
      <xdr:colOff>3799996</xdr:colOff>
      <xdr:row>46</xdr:row>
      <xdr:rowOff>338584</xdr:rowOff>
    </xdr:to>
    <xdr:sp macro="" textlink="">
      <xdr:nvSpPr>
        <xdr:cNvPr id="2" name="Pentagon 1">
          <a:extLst>
            <a:ext uri="{FF2B5EF4-FFF2-40B4-BE49-F238E27FC236}">
              <a16:creationId xmlns:a16="http://schemas.microsoft.com/office/drawing/2014/main" id="{00000000-0008-0000-0100-000002000000}"/>
            </a:ext>
          </a:extLst>
        </xdr:cNvPr>
        <xdr:cNvSpPr/>
      </xdr:nvSpPr>
      <xdr:spPr>
        <a:xfrm>
          <a:off x="7798594" y="27622500"/>
          <a:ext cx="1930715" cy="2160240"/>
        </a:xfrm>
        <a:prstGeom prst="homePlate">
          <a:avLst>
            <a:gd name="adj" fmla="val 12792"/>
          </a:avLst>
        </a:prstGeom>
        <a:solidFill>
          <a:schemeClr val="accent1"/>
        </a:solidFill>
        <a:ln>
          <a:noFill/>
        </a:ln>
      </xdr:spPr>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66675" fontAlgn="base">
            <a:spcBef>
              <a:spcPct val="0"/>
            </a:spcBef>
            <a:spcAft>
              <a:spcPct val="0"/>
            </a:spcAft>
          </a:pPr>
          <a:r>
            <a:rPr lang="en-US" sz="1500" b="1">
              <a:solidFill>
                <a:srgbClr val="FFFFFF"/>
              </a:solidFill>
              <a:latin typeface="Arial" charset="0"/>
              <a:cs typeface="Arial" charset="0"/>
            </a:rPr>
            <a:t>Notas</a:t>
          </a:r>
          <a:r>
            <a:rPr lang="en-US" sz="1500" b="1" baseline="0">
              <a:solidFill>
                <a:srgbClr val="FFFFFF"/>
              </a:solidFill>
              <a:latin typeface="Arial" charset="0"/>
              <a:cs typeface="Arial" charset="0"/>
            </a:rPr>
            <a:t> a pie de página:</a:t>
          </a:r>
          <a:endParaRPr lang="en-US" sz="1500" b="1">
            <a:solidFill>
              <a:srgbClr val="FFFFFF"/>
            </a:solidFill>
            <a:latin typeface="Arial" charset="0"/>
            <a:cs typeface="Arial" charset="0"/>
          </a:endParaRPr>
        </a:p>
      </xdr:txBody>
    </xdr:sp>
    <xdr:clientData/>
  </xdr:twoCellAnchor>
  <xdr:twoCellAnchor>
    <xdr:from>
      <xdr:col>5</xdr:col>
      <xdr:colOff>119062</xdr:colOff>
      <xdr:row>3</xdr:row>
      <xdr:rowOff>166688</xdr:rowOff>
    </xdr:from>
    <xdr:to>
      <xdr:col>6</xdr:col>
      <xdr:colOff>2464593</xdr:colOff>
      <xdr:row>6</xdr:row>
      <xdr:rowOff>23813</xdr:rowOff>
    </xdr:to>
    <xdr:sp macro="" textlink="">
      <xdr:nvSpPr>
        <xdr:cNvPr id="5" name="clipart_drawncirclered">
          <a:extLst>
            <a:ext uri="{FF2B5EF4-FFF2-40B4-BE49-F238E27FC236}">
              <a16:creationId xmlns:a16="http://schemas.microsoft.com/office/drawing/2014/main" id="{00000000-0008-0000-0100-000005000000}"/>
            </a:ext>
          </a:extLst>
        </xdr:cNvPr>
        <xdr:cNvSpPr>
          <a:spLocks/>
        </xdr:cNvSpPr>
      </xdr:nvSpPr>
      <xdr:spPr bwMode="gray">
        <a:xfrm>
          <a:off x="10060781" y="1059657"/>
          <a:ext cx="6465093" cy="797719"/>
        </a:xfrm>
        <a:custGeom>
          <a:avLst/>
          <a:gdLst>
            <a:gd name="T0" fmla="*/ 2147483647 w 3884"/>
            <a:gd name="T1" fmla="*/ 2147483647 h 1600"/>
            <a:gd name="T2" fmla="*/ 2147483647 w 3884"/>
            <a:gd name="T3" fmla="*/ 2147483647 h 1600"/>
            <a:gd name="T4" fmla="*/ 2147483647 w 3884"/>
            <a:gd name="T5" fmla="*/ 2147483647 h 1600"/>
            <a:gd name="T6" fmla="*/ 2147483647 w 3884"/>
            <a:gd name="T7" fmla="*/ 2147483647 h 1600"/>
            <a:gd name="T8" fmla="*/ 2147483647 w 3884"/>
            <a:gd name="T9" fmla="*/ 2147483647 h 1600"/>
            <a:gd name="T10" fmla="*/ 2147483647 w 3884"/>
            <a:gd name="T11" fmla="*/ 2147483647 h 1600"/>
            <a:gd name="T12" fmla="*/ 0 w 3884"/>
            <a:gd name="T13" fmla="*/ 2147483647 h 1600"/>
            <a:gd name="T14" fmla="*/ 2147483647 w 3884"/>
            <a:gd name="T15" fmla="*/ 2147483647 h 1600"/>
            <a:gd name="T16" fmla="*/ 2147483647 w 3884"/>
            <a:gd name="T17" fmla="*/ 2147483647 h 1600"/>
            <a:gd name="T18" fmla="*/ 2147483647 w 3884"/>
            <a:gd name="T19" fmla="*/ 2147483647 h 1600"/>
            <a:gd name="T20" fmla="*/ 2147483647 w 3884"/>
            <a:gd name="T21" fmla="*/ 2147483647 h 16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884"/>
            <a:gd name="T34" fmla="*/ 0 h 1600"/>
            <a:gd name="T35" fmla="*/ 3884 w 3884"/>
            <a:gd name="T36" fmla="*/ 1600 h 16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884" h="1600">
              <a:moveTo>
                <a:pt x="297" y="1346"/>
              </a:moveTo>
              <a:cubicBezTo>
                <a:pt x="918" y="1523"/>
                <a:pt x="1726" y="1533"/>
                <a:pt x="2310" y="1448"/>
              </a:cubicBezTo>
              <a:cubicBezTo>
                <a:pt x="3125" y="1334"/>
                <a:pt x="3798" y="1192"/>
                <a:pt x="3810" y="884"/>
              </a:cubicBezTo>
              <a:cubicBezTo>
                <a:pt x="3822" y="576"/>
                <a:pt x="3114" y="204"/>
                <a:pt x="1945" y="137"/>
              </a:cubicBezTo>
              <a:cubicBezTo>
                <a:pt x="645" y="63"/>
                <a:pt x="74" y="564"/>
                <a:pt x="74" y="724"/>
              </a:cubicBezTo>
              <a:cubicBezTo>
                <a:pt x="74" y="884"/>
                <a:pt x="394" y="1032"/>
                <a:pt x="781" y="1072"/>
              </a:cubicBezTo>
              <a:cubicBezTo>
                <a:pt x="280" y="1135"/>
                <a:pt x="0" y="912"/>
                <a:pt x="0" y="724"/>
              </a:cubicBezTo>
              <a:cubicBezTo>
                <a:pt x="0" y="536"/>
                <a:pt x="473" y="0"/>
                <a:pt x="1951" y="68"/>
              </a:cubicBezTo>
              <a:cubicBezTo>
                <a:pt x="2863" y="110"/>
                <a:pt x="3884" y="433"/>
                <a:pt x="3878" y="884"/>
              </a:cubicBezTo>
              <a:cubicBezTo>
                <a:pt x="3872" y="1335"/>
                <a:pt x="2873" y="1446"/>
                <a:pt x="2276" y="1523"/>
              </a:cubicBezTo>
              <a:cubicBezTo>
                <a:pt x="1679" y="1600"/>
                <a:pt x="553" y="1580"/>
                <a:pt x="297" y="1346"/>
              </a:cubicBezTo>
              <a:close/>
            </a:path>
          </a:pathLst>
        </a:custGeom>
        <a:solidFill>
          <a:srgbClr val="CC0000"/>
        </a:solidFill>
        <a:ln w="9525">
          <a:solidFill>
            <a:srgbClr val="CC0000"/>
          </a:solidFill>
          <a:round/>
          <a:headEnd/>
          <a:tailEnd/>
        </a:ln>
      </xdr:spPr>
      <xdr:txBody>
        <a:bodyPr wrap="square" tIns="68580" bIns="6858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en-GB" sz="1050" b="1">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657224</xdr:colOff>
      <xdr:row>10</xdr:row>
      <xdr:rowOff>304798</xdr:rowOff>
    </xdr:from>
    <xdr:to>
      <xdr:col>18</xdr:col>
      <xdr:colOff>114299</xdr:colOff>
      <xdr:row>19</xdr:row>
      <xdr:rowOff>190499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638175</xdr:colOff>
      <xdr:row>3</xdr:row>
      <xdr:rowOff>0</xdr:rowOff>
    </xdr:from>
    <xdr:to>
      <xdr:col>18</xdr:col>
      <xdr:colOff>104775</xdr:colOff>
      <xdr:row>10</xdr:row>
      <xdr:rowOff>95250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0.32838</cdr:x>
      <cdr:y>0.03458</cdr:y>
    </cdr:from>
    <cdr:to>
      <cdr:x>0.78548</cdr:x>
      <cdr:y>0.19304</cdr:y>
    </cdr:to>
    <cdr:sp macro="" textlink="">
      <cdr:nvSpPr>
        <cdr:cNvPr id="2" name="TextBox 1"/>
        <cdr:cNvSpPr txBox="1"/>
      </cdr:nvSpPr>
      <cdr:spPr>
        <a:xfrm xmlns:a="http://schemas.openxmlformats.org/drawingml/2006/main">
          <a:off x="2073744" y="104081"/>
          <a:ext cx="2886621" cy="476945"/>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Calificación media del desempeño por requisito de elegibilidad</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0.35994</cdr:x>
      <cdr:y>0.0181</cdr:y>
    </cdr:from>
    <cdr:to>
      <cdr:x>0.81928</cdr:x>
      <cdr:y>0.08371</cdr:y>
    </cdr:to>
    <cdr:sp macro="" textlink="">
      <cdr:nvSpPr>
        <cdr:cNvPr id="2" name="TextBox 1"/>
        <cdr:cNvSpPr txBox="1"/>
      </cdr:nvSpPr>
      <cdr:spPr>
        <a:xfrm xmlns:a="http://schemas.openxmlformats.org/drawingml/2006/main">
          <a:off x="2276477" y="67237"/>
          <a:ext cx="2905123" cy="243725"/>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Calificación</a:t>
          </a:r>
          <a:r>
            <a:rPr lang="en-GB" sz="1100" b="1" baseline="0">
              <a:effectLst/>
              <a:latin typeface="+mn-lt"/>
              <a:ea typeface="+mn-ea"/>
              <a:cs typeface="+mn-cs"/>
            </a:rPr>
            <a:t> del desempeño por requisito</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dr:relSizeAnchor xmlns:cdr="http://schemas.openxmlformats.org/drawingml/2006/chartDrawing">
    <cdr:from>
      <cdr:x>0.13178</cdr:x>
      <cdr:y>0.7775</cdr:y>
    </cdr:from>
    <cdr:to>
      <cdr:x>0.40964</cdr:x>
      <cdr:y>0.81795</cdr:y>
    </cdr:to>
    <cdr:sp macro="" textlink="">
      <cdr:nvSpPr>
        <cdr:cNvPr id="3" name="Left Brace 2"/>
        <cdr:cNvSpPr/>
      </cdr:nvSpPr>
      <cdr:spPr>
        <a:xfrm xmlns:a="http://schemas.openxmlformats.org/drawingml/2006/main" rot="16200000">
          <a:off x="1635071" y="2160660"/>
          <a:ext cx="154115" cy="1757344"/>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0.43825</cdr:x>
      <cdr:y>0.77547</cdr:y>
    </cdr:from>
    <cdr:to>
      <cdr:x>0.58584</cdr:x>
      <cdr:y>0.8175</cdr:y>
    </cdr:to>
    <cdr:sp macro="" textlink="">
      <cdr:nvSpPr>
        <cdr:cNvPr id="4" name="Left Brace 3"/>
        <cdr:cNvSpPr/>
      </cdr:nvSpPr>
      <cdr:spPr>
        <a:xfrm xmlns:a="http://schemas.openxmlformats.org/drawingml/2006/main" rot="16200000">
          <a:off x="3158436" y="2567885"/>
          <a:ext cx="160134" cy="933446"/>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0.59789</cdr:x>
      <cdr:y>0.775</cdr:y>
    </cdr:from>
    <cdr:to>
      <cdr:x>0.69729</cdr:x>
      <cdr:y>0.815</cdr:y>
    </cdr:to>
    <cdr:sp macro="" textlink="">
      <cdr:nvSpPr>
        <cdr:cNvPr id="5" name="Left Brace 4"/>
        <cdr:cNvSpPr/>
      </cdr:nvSpPr>
      <cdr:spPr>
        <a:xfrm xmlns:a="http://schemas.openxmlformats.org/drawingml/2006/main" rot="16200000">
          <a:off x="4019543" y="2714616"/>
          <a:ext cx="152399" cy="628666"/>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0.71687</cdr:x>
      <cdr:y>0.78055</cdr:y>
    </cdr:from>
    <cdr:to>
      <cdr:x>0.9744</cdr:x>
      <cdr:y>0.8125</cdr:y>
    </cdr:to>
    <cdr:sp macro="" textlink="">
      <cdr:nvSpPr>
        <cdr:cNvPr id="6" name="Left Brace 5"/>
        <cdr:cNvSpPr/>
      </cdr:nvSpPr>
      <cdr:spPr>
        <a:xfrm xmlns:a="http://schemas.openxmlformats.org/drawingml/2006/main" rot="16200000">
          <a:off x="5287430" y="2220366"/>
          <a:ext cx="121729" cy="1628790"/>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0.26808</cdr:x>
      <cdr:y>0.83595</cdr:y>
    </cdr:from>
    <cdr:to>
      <cdr:x>0.36597</cdr:x>
      <cdr:y>0.89929</cdr:y>
    </cdr:to>
    <cdr:sp macro="" textlink="">
      <cdr:nvSpPr>
        <cdr:cNvPr id="7" name="TextBox 6"/>
        <cdr:cNvSpPr txBox="1"/>
      </cdr:nvSpPr>
      <cdr:spPr>
        <a:xfrm xmlns:a="http://schemas.openxmlformats.org/drawingml/2006/main">
          <a:off x="1695478" y="2866475"/>
          <a:ext cx="619115" cy="2171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3</a:t>
          </a:r>
          <a:endParaRPr lang="en-GB" sz="1000">
            <a:latin typeface="Arial" pitchFamily="34" charset="0"/>
            <a:cs typeface="Arial" pitchFamily="34" charset="0"/>
          </a:endParaRPr>
        </a:p>
      </cdr:txBody>
    </cdr:sp>
  </cdr:relSizeAnchor>
  <cdr:relSizeAnchor xmlns:cdr="http://schemas.openxmlformats.org/drawingml/2006/chartDrawing">
    <cdr:from>
      <cdr:x>0.54819</cdr:x>
      <cdr:y>0.8458</cdr:y>
    </cdr:from>
    <cdr:to>
      <cdr:x>0.64608</cdr:x>
      <cdr:y>0.90915</cdr:y>
    </cdr:to>
    <cdr:sp macro="" textlink="">
      <cdr:nvSpPr>
        <cdr:cNvPr id="8" name="TextBox 7"/>
        <cdr:cNvSpPr txBox="1"/>
      </cdr:nvSpPr>
      <cdr:spPr>
        <a:xfrm xmlns:a="http://schemas.openxmlformats.org/drawingml/2006/main">
          <a:off x="3467111" y="2884147"/>
          <a:ext cx="619116" cy="2160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4</a:t>
          </a:r>
          <a:endParaRPr lang="en-GB" sz="1000">
            <a:latin typeface="Arial" pitchFamily="34" charset="0"/>
            <a:cs typeface="Arial" pitchFamily="34" charset="0"/>
          </a:endParaRPr>
        </a:p>
      </cdr:txBody>
    </cdr:sp>
  </cdr:relSizeAnchor>
  <cdr:relSizeAnchor xmlns:cdr="http://schemas.openxmlformats.org/drawingml/2006/chartDrawing">
    <cdr:from>
      <cdr:x>0.66416</cdr:x>
      <cdr:y>0.84341</cdr:y>
    </cdr:from>
    <cdr:to>
      <cdr:x>0.76206</cdr:x>
      <cdr:y>0.90675</cdr:y>
    </cdr:to>
    <cdr:sp macro="" textlink="">
      <cdr:nvSpPr>
        <cdr:cNvPr id="9" name="TextBox 8"/>
        <cdr:cNvSpPr txBox="1"/>
      </cdr:nvSpPr>
      <cdr:spPr>
        <a:xfrm xmlns:a="http://schemas.openxmlformats.org/drawingml/2006/main">
          <a:off x="4200523" y="2875997"/>
          <a:ext cx="619178" cy="21598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5</a:t>
          </a:r>
          <a:endParaRPr lang="en-GB" sz="1000">
            <a:latin typeface="Arial" pitchFamily="34" charset="0"/>
            <a:cs typeface="Arial" pitchFamily="34" charset="0"/>
          </a:endParaRPr>
        </a:p>
      </cdr:txBody>
    </cdr:sp>
  </cdr:relSizeAnchor>
  <cdr:relSizeAnchor xmlns:cdr="http://schemas.openxmlformats.org/drawingml/2006/chartDrawing">
    <cdr:from>
      <cdr:x>0.82681</cdr:x>
      <cdr:y>0.84696</cdr:y>
    </cdr:from>
    <cdr:to>
      <cdr:x>0.9247</cdr:x>
      <cdr:y>0.9103</cdr:y>
    </cdr:to>
    <cdr:sp macro="" textlink="">
      <cdr:nvSpPr>
        <cdr:cNvPr id="10" name="TextBox 9"/>
        <cdr:cNvSpPr txBox="1"/>
      </cdr:nvSpPr>
      <cdr:spPr>
        <a:xfrm xmlns:a="http://schemas.openxmlformats.org/drawingml/2006/main">
          <a:off x="5229267" y="2888079"/>
          <a:ext cx="619115" cy="21598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6</a:t>
          </a:r>
          <a:endParaRPr lang="en-GB" sz="10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657225</xdr:colOff>
      <xdr:row>2</xdr:row>
      <xdr:rowOff>180975</xdr:rowOff>
    </xdr:from>
    <xdr:to>
      <xdr:col>17</xdr:col>
      <xdr:colOff>333375</xdr:colOff>
      <xdr:row>12</xdr:row>
      <xdr:rowOff>9525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0.33225</cdr:x>
      <cdr:y>0.01396</cdr:y>
    </cdr:from>
    <cdr:to>
      <cdr:x>0.78664</cdr:x>
      <cdr:y>0.10048</cdr:y>
    </cdr:to>
    <cdr:sp macro="" textlink="">
      <cdr:nvSpPr>
        <cdr:cNvPr id="2" name="TextBox 1"/>
        <cdr:cNvSpPr txBox="1"/>
      </cdr:nvSpPr>
      <cdr:spPr>
        <a:xfrm xmlns:a="http://schemas.openxmlformats.org/drawingml/2006/main">
          <a:off x="1943130" y="70227"/>
          <a:ext cx="2657432" cy="435127"/>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Calificación</a:t>
          </a:r>
          <a:r>
            <a:rPr lang="en-GB" sz="1100" b="1" baseline="0">
              <a:effectLst/>
              <a:latin typeface="+mn-lt"/>
              <a:ea typeface="+mn-ea"/>
              <a:cs typeface="+mn-cs"/>
            </a:rPr>
            <a:t> del desempeño por requisito</a:t>
          </a:r>
          <a:endParaRPr lang="en-GB" sz="1000">
            <a:effectLst/>
          </a:endParaRPr>
        </a:p>
        <a:p xmlns:a="http://schemas.openxmlformats.org/drawingml/2006/main">
          <a:pPr algn="ctr"/>
          <a:endParaRPr lang="en-GB" sz="1000" b="1">
            <a:solidFill>
              <a:schemeClr val="bg1"/>
            </a:solidFill>
            <a:latin typeface="Arial" pitchFamily="34" charset="0"/>
            <a:cs typeface="Arial" pitchFamily="34" charset="0"/>
          </a:endParaRPr>
        </a:p>
        <a:p xmlns:a="http://schemas.openxmlformats.org/drawingml/2006/main">
          <a:pPr algn="ctr"/>
          <a:endParaRPr lang="en-GB" sz="1000" b="1">
            <a:solidFill>
              <a:schemeClr val="bg1"/>
            </a:solidFill>
            <a:latin typeface="Arial" pitchFamily="34" charset="0"/>
            <a:cs typeface="Arial" pitchFamily="34" charset="0"/>
          </a:endParaRPr>
        </a:p>
      </cdr:txBody>
    </cdr:sp>
  </cdr:relSizeAnchor>
  <cdr:relSizeAnchor xmlns:cdr="http://schemas.openxmlformats.org/drawingml/2006/chartDrawing">
    <cdr:from>
      <cdr:x>0.14167</cdr:x>
      <cdr:y>0.7827</cdr:y>
    </cdr:from>
    <cdr:to>
      <cdr:x>0.37948</cdr:x>
      <cdr:y>0.833</cdr:y>
    </cdr:to>
    <cdr:sp macro="" textlink="">
      <cdr:nvSpPr>
        <cdr:cNvPr id="3" name="Left Brace 2"/>
        <cdr:cNvSpPr/>
      </cdr:nvSpPr>
      <cdr:spPr>
        <a:xfrm xmlns:a="http://schemas.openxmlformats.org/drawingml/2006/main" rot="16200000">
          <a:off x="1397446" y="3367444"/>
          <a:ext cx="252969" cy="1390789"/>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0.38599</cdr:x>
      <cdr:y>0.77979</cdr:y>
    </cdr:from>
    <cdr:to>
      <cdr:x>0.4772</cdr:x>
      <cdr:y>0.82765</cdr:y>
    </cdr:to>
    <cdr:sp macro="" textlink="">
      <cdr:nvSpPr>
        <cdr:cNvPr id="4" name="Left Brace 3"/>
        <cdr:cNvSpPr/>
      </cdr:nvSpPr>
      <cdr:spPr>
        <a:xfrm xmlns:a="http://schemas.openxmlformats.org/drawingml/2006/main" rot="16200000">
          <a:off x="2403769" y="3775369"/>
          <a:ext cx="240684" cy="533428"/>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0.48534</cdr:x>
      <cdr:y>0.78409</cdr:y>
    </cdr:from>
    <cdr:to>
      <cdr:x>0.72638</cdr:x>
      <cdr:y>0.82147</cdr:y>
    </cdr:to>
    <cdr:sp macro="" textlink="">
      <cdr:nvSpPr>
        <cdr:cNvPr id="5" name="Left Brace 4"/>
        <cdr:cNvSpPr/>
      </cdr:nvSpPr>
      <cdr:spPr>
        <a:xfrm xmlns:a="http://schemas.openxmlformats.org/drawingml/2006/main" rot="16200000">
          <a:off x="3449297" y="3332492"/>
          <a:ext cx="187999" cy="1409713"/>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0.74919</cdr:x>
      <cdr:y>0.78788</cdr:y>
    </cdr:from>
    <cdr:to>
      <cdr:x>0.9658</cdr:x>
      <cdr:y>0.81958</cdr:y>
    </cdr:to>
    <cdr:sp macro="" textlink="">
      <cdr:nvSpPr>
        <cdr:cNvPr id="6" name="Left Brace 5"/>
        <cdr:cNvSpPr/>
      </cdr:nvSpPr>
      <cdr:spPr>
        <a:xfrm xmlns:a="http://schemas.openxmlformats.org/drawingml/2006/main" rot="16200000">
          <a:off x="4935222" y="3408682"/>
          <a:ext cx="159424" cy="1266857"/>
        </a:xfrm>
        <a:prstGeom xmlns:a="http://schemas.openxmlformats.org/drawingml/2006/main" prst="leftBrace">
          <a:avLst/>
        </a:prstGeom>
        <a:noFill xmlns:a="http://schemas.openxmlformats.org/drawingml/2006/main"/>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0.24093</cdr:x>
      <cdr:y>0.8284</cdr:y>
    </cdr:from>
    <cdr:to>
      <cdr:x>0.33882</cdr:x>
      <cdr:y>0.89174</cdr:y>
    </cdr:to>
    <cdr:sp macro="" textlink="">
      <cdr:nvSpPr>
        <cdr:cNvPr id="7" name="TextBox 6"/>
        <cdr:cNvSpPr txBox="1"/>
      </cdr:nvSpPr>
      <cdr:spPr>
        <a:xfrm xmlns:a="http://schemas.openxmlformats.org/drawingml/2006/main">
          <a:off x="1409027" y="3921564"/>
          <a:ext cx="572495" cy="2998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3</a:t>
          </a:r>
          <a:endParaRPr lang="en-GB" sz="1000">
            <a:latin typeface="Arial" pitchFamily="34" charset="0"/>
            <a:cs typeface="Arial" pitchFamily="34" charset="0"/>
          </a:endParaRPr>
        </a:p>
      </cdr:txBody>
    </cdr:sp>
  </cdr:relSizeAnchor>
  <cdr:relSizeAnchor xmlns:cdr="http://schemas.openxmlformats.org/drawingml/2006/chartDrawing">
    <cdr:from>
      <cdr:x>0.45011</cdr:x>
      <cdr:y>0.82243</cdr:y>
    </cdr:from>
    <cdr:to>
      <cdr:x>0.548</cdr:x>
      <cdr:y>0.88578</cdr:y>
    </cdr:to>
    <cdr:sp macro="" textlink="">
      <cdr:nvSpPr>
        <cdr:cNvPr id="8" name="TextBox 7"/>
        <cdr:cNvSpPr txBox="1"/>
      </cdr:nvSpPr>
      <cdr:spPr>
        <a:xfrm xmlns:a="http://schemas.openxmlformats.org/drawingml/2006/main">
          <a:off x="2632381" y="3893320"/>
          <a:ext cx="572495" cy="29989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4</a:t>
          </a:r>
          <a:endParaRPr lang="en-GB" sz="1000">
            <a:latin typeface="Arial" pitchFamily="34" charset="0"/>
            <a:cs typeface="Arial" pitchFamily="34" charset="0"/>
          </a:endParaRPr>
        </a:p>
      </cdr:txBody>
    </cdr:sp>
  </cdr:relSizeAnchor>
  <cdr:relSizeAnchor xmlns:cdr="http://schemas.openxmlformats.org/drawingml/2006/chartDrawing">
    <cdr:from>
      <cdr:x>0.6705</cdr:x>
      <cdr:y>0.82767</cdr:y>
    </cdr:from>
    <cdr:to>
      <cdr:x>0.7684</cdr:x>
      <cdr:y>0.89101</cdr:y>
    </cdr:to>
    <cdr:sp macro="" textlink="">
      <cdr:nvSpPr>
        <cdr:cNvPr id="9" name="TextBox 8"/>
        <cdr:cNvSpPr txBox="1"/>
      </cdr:nvSpPr>
      <cdr:spPr>
        <a:xfrm xmlns:a="http://schemas.openxmlformats.org/drawingml/2006/main">
          <a:off x="3921303" y="3918146"/>
          <a:ext cx="572554" cy="29984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5</a:t>
          </a:r>
          <a:endParaRPr lang="en-GB" sz="1000">
            <a:latin typeface="Arial" pitchFamily="34" charset="0"/>
            <a:cs typeface="Arial" pitchFamily="34" charset="0"/>
          </a:endParaRPr>
        </a:p>
      </cdr:txBody>
    </cdr:sp>
  </cdr:relSizeAnchor>
  <cdr:relSizeAnchor xmlns:cdr="http://schemas.openxmlformats.org/drawingml/2006/chartDrawing">
    <cdr:from>
      <cdr:x>0.8146</cdr:x>
      <cdr:y>0.82333</cdr:y>
    </cdr:from>
    <cdr:to>
      <cdr:x>0.91249</cdr:x>
      <cdr:y>0.88667</cdr:y>
    </cdr:to>
    <cdr:sp macro="" textlink="">
      <cdr:nvSpPr>
        <cdr:cNvPr id="10" name="TextBox 9"/>
        <cdr:cNvSpPr txBox="1"/>
      </cdr:nvSpPr>
      <cdr:spPr>
        <a:xfrm xmlns:a="http://schemas.openxmlformats.org/drawingml/2006/main">
          <a:off x="4764094" y="4140693"/>
          <a:ext cx="572495" cy="31854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latin typeface="Arial" pitchFamily="34" charset="0"/>
              <a:cs typeface="Arial" pitchFamily="34" charset="0"/>
            </a:rPr>
            <a:t>Req.</a:t>
          </a:r>
          <a:r>
            <a:rPr lang="en-GB" sz="1000" baseline="0">
              <a:latin typeface="Arial" pitchFamily="34" charset="0"/>
              <a:cs typeface="Arial" pitchFamily="34" charset="0"/>
            </a:rPr>
            <a:t> 6</a:t>
          </a:r>
          <a:endParaRPr lang="en-GB" sz="1000">
            <a:latin typeface="Arial" pitchFamily="34" charset="0"/>
            <a:cs typeface="Arial"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8" displayName="Table18" ref="I13:L38" tableType="xml" totalsRowShown="0" connectionId="4">
  <autoFilter ref="I13:L38" xr:uid="{00000000-0009-0000-0100-000012000000}"/>
  <tableColumns count="4">
    <tableColumn id="1" xr3:uid="{00000000-0010-0000-0000-000001000000}" uniqueName="Attachments" name="Documentación Enviada_x000a_(Enlace para subir los anexos)" dataDxfId="74">
      <calculatedColumnFormula>HYPERLINK(CCMs!L8, "Link to upload the attachments")</calculatedColumnFormula>
      <xmlColumnPr mapId="4" xpath="/data-set/EPA/Assessment/Compliance/Attachments" xmlDataType="string"/>
    </tableColumn>
    <tableColumn id="2" xr3:uid="{00000000-0010-0000-0000-000002000000}" uniqueName="InitialRating" name="Evaluación del cumplimiento" dataDxfId="73">
      <xmlColumnPr mapId="4" xpath="/data-set/EPA/Assessment/Compliance/InitialRating" xmlDataType="string"/>
    </tableColumn>
    <tableColumn id="3" xr3:uid="{00000000-0010-0000-0000-000003000000}" uniqueName="Comments" name="Comentarios" dataDxfId="72">
      <xmlColumnPr mapId="4" xpath="/data-set/EPA/Assessment/Compliance/Comments" xmlDataType="string"/>
    </tableColumn>
    <tableColumn id="4" xr3:uid="{00000000-0010-0000-0000-000004000000}" uniqueName="Indicator" name="Indicator">
      <xmlColumnPr mapId="4" xpath="/data-set/EPA/Assessment/Compliance/Indicator" xmlDataType="integer"/>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A24:O111" tableType="xml" totalsRowShown="0" headerRowDxfId="14" dataDxfId="13" tableBorderDxfId="12" connectionId="4">
  <autoFilter ref="A24:O111" xr:uid="{00000000-0009-0000-0100-00000B000000}"/>
  <tableColumns count="15">
    <tableColumn id="1" xr3:uid="{00000000-0010-0000-0100-000001000000}" uniqueName="Thematic" name="Temático">
      <xmlColumnPr mapId="4" xpath="/data-set/EPA/ImrpovementPlan/ImprovementPlanItem/Thematic" xmlDataType="string"/>
    </tableColumn>
    <tableColumn id="2" xr3:uid="{00000000-0010-0000-0100-000002000000}" uniqueName="Milestones" name="Hitos">
      <xmlColumnPr mapId="4" xpath="/data-set/EPA/ImrpovementPlan/ImprovementPlanItem/Milestones" xmlDataType="string"/>
    </tableColumn>
    <tableColumn id="3" xr3:uid="{00000000-0010-0000-0100-000003000000}" uniqueName="Activities" name="Actividades " dataDxfId="11">
      <xmlColumnPr mapId="4" xpath="/data-set/EPA/ImrpovementPlan/ImprovementPlanItem/Activities" xmlDataType="string"/>
    </tableColumn>
    <tableColumn id="4" xr3:uid="{00000000-0010-0000-0100-000004000000}" uniqueName="TargetDates" name="Fechas de los objetivos" dataDxfId="10">
      <xmlColumnPr mapId="4" xpath="/data-set/EPA/ImrpovementPlan/ImprovementPlanItem/TargetDates" xmlDataType="date"/>
    </tableColumn>
    <tableColumn id="5" xr3:uid="{00000000-0010-0000-0100-000005000000}" uniqueName="Status" name="Estado" dataDxfId="9">
      <xmlColumnPr mapId="4" xpath="/data-set/EPA/ImrpovementPlan/ImprovementPlanItem/Status" xmlDataType="string"/>
    </tableColumn>
    <tableColumn id="6" xr3:uid="{00000000-0010-0000-0100-000006000000}" uniqueName="TANeed" name="Necesidad de Asistencia Técnica" dataDxfId="8">
      <xmlColumnPr mapId="4" xpath="/data-set/EPA/ImrpovementPlan/ImprovementPlanItem/TANeed" xmlDataType="string"/>
    </tableColumn>
    <tableColumn id="7" xr3:uid="{00000000-0010-0000-0100-000007000000}" uniqueName="TASource" name="Fuente de Asistencia Técnica" dataDxfId="7">
      <xmlColumnPr mapId="4" xpath="/data-set/EPA/ImrpovementPlan/ImprovementPlanItem/TASource" xmlDataType="string"/>
    </tableColumn>
    <tableColumn id="8" xr3:uid="{00000000-0010-0000-0100-000008000000}" uniqueName="FSNeed" name="Apoyo financiero necesario" dataDxfId="6">
      <xmlColumnPr mapId="4" xpath="/data-set/EPA/ImrpovementPlan/ImprovementPlanItem/FSNeed" xmlDataType="string"/>
    </tableColumn>
    <tableColumn id="9" xr3:uid="{00000000-0010-0000-0100-000009000000}" uniqueName="FSAmount" name="Monto del apoyo financiero" dataDxfId="5">
      <xmlColumnPr mapId="4" xpath="/data-set/EPA/ImrpovementPlan/ImprovementPlanItem/FSAmount" xmlDataType="string"/>
    </tableColumn>
    <tableColumn id="10" xr3:uid="{00000000-0010-0000-0100-00000A000000}" uniqueName="Priority" name="Prioridad" dataDxfId="4">
      <xmlColumnPr mapId="4" xpath="/data-set/EPA/ImrpovementPlan/ImprovementPlanItem/Priority" xmlDataType="string"/>
    </tableColumn>
    <tableColumn id="11" xr3:uid="{00000000-0010-0000-0100-00000B000000}" uniqueName="Comments" name="Comentarios" dataDxfId="3">
      <xmlColumnPr mapId="4" xpath="/data-set/EPA/ImrpovementPlan/ImprovementPlanItem/Comments" xmlDataType="string"/>
    </tableColumn>
    <tableColumn id="12" xr3:uid="{00000000-0010-0000-0100-00000C000000}" uniqueName="CommentDate" name="Fecha del comentario" dataDxfId="2">
      <xmlColumnPr mapId="4" xpath="/data-set/EPA/ImrpovementPlan/ImprovementPlanItem/CommentDate" xmlDataType="date"/>
    </tableColumn>
    <tableColumn id="13" xr3:uid="{00000000-0010-0000-0100-00000D000000}" uniqueName="CommentUser" name="Usuario que ha hecho el comentario" dataDxfId="1">
      <xmlColumnPr mapId="4" xpath="/data-set/EPA/ImrpovementPlan/ImprovementPlanItem/CommentUser" xmlDataType="string"/>
    </tableColumn>
    <tableColumn id="14" xr3:uid="{00000000-0010-0000-0100-00000E000000}" uniqueName="AttachmentLink" name="Anexo (que tiene que ser subido utilizando el enlace especificado)" dataDxfId="0">
      <calculatedColumnFormula>HYPERLINK(CCMs!L$6, "Link to upload the attachments")</calculatedColumnFormula>
      <xmlColumnPr mapId="4" xpath="/data-set/EPA/ImrpovementPlan/ImprovementPlanItem/AttachmentLink" xmlDataType="string"/>
    </tableColumn>
    <tableColumn id="15" xr3:uid="{00000000-0010-0000-0100-00000F000000}" uniqueName="IndicatorLink" name="Indicador it corresponde to">
      <xmlColumnPr mapId="4" xpath="/data-set/EPA/ImrpovementPlan/ImprovementPlanItem/IndicatorLink"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 xr6:uid="{00000000-000C-0000-FFFF-FFFF02000000}" r="C4" connectionId="4">
    <xmlCellPr id="1" xr6:uid="{00000000-0010-0000-0200-000001000000}" uniqueName="LegalEntity">
      <xmlPr mapId="4" xpath="/data-set/EPA/LegalEntity" xmlDataType="string"/>
    </xmlCellPr>
  </singleXmlCell>
  <singleXmlCell id="37" xr6:uid="{00000000-000C-0000-FFFF-FFFF03000000}" r="C5" connectionId="4">
    <xmlCellPr id="1" xr6:uid="{00000000-0010-0000-0300-000001000000}" uniqueName="EndOfTermsDate">
      <xmlPr mapId="4" xpath="/data-set/EPA/EndOfTermsDate" xmlDataType="date"/>
    </xmlCellPr>
  </singleXmlCell>
  <singleXmlCell id="38" xr6:uid="{00000000-000C-0000-FFFF-FFFF04000000}" r="C6" connectionId="4">
    <xmlCellPr id="1" xr6:uid="{00000000-0010-0000-0400-000001000000}" uniqueName="NextElectionsDate">
      <xmlPr mapId="4" xpath="/data-set/EPA/NextElectionsDate" xmlDataType="date"/>
    </xmlCellPr>
  </singleXmlCell>
  <singleXmlCell id="39" xr6:uid="{00000000-000C-0000-FFFF-FFFF05000000}" r="C7" connectionId="4">
    <xmlCellPr id="1" xr6:uid="{00000000-0010-0000-0500-000001000000}" uniqueName="NumberOfMembers">
      <xmlPr mapId="4" xpath="/data-set/EPA/NumberOfMembers" xmlDataType="integer"/>
    </xmlCellPr>
  </singleXmlCell>
  <singleXmlCell id="40" xr6:uid="{00000000-000C-0000-FFFF-FFFF06000000}" r="C8" connectionId="4">
    <xmlCellPr id="1" xr6:uid="{00000000-0010-0000-0600-000001000000}" uniqueName="Male">
      <xmlPr mapId="4" xpath="/data-set/EPA/Male" xmlDataType="integer"/>
    </xmlCellPr>
  </singleXmlCell>
  <singleXmlCell id="41" xr6:uid="{00000000-000C-0000-FFFF-FFFF07000000}" r="C9" connectionId="4">
    <xmlCellPr id="1" xr6:uid="{00000000-0010-0000-0700-000001000000}" uniqueName="Female">
      <xmlPr mapId="4" xpath="/data-set/EPA/Female" xmlDataType="integer"/>
    </xmlCellPr>
  </singleXmlCell>
  <singleXmlCell id="42" xr6:uid="{00000000-000C-0000-FFFF-FFFF08000000}" r="C10" connectionId="4">
    <xmlCellPr id="1" xr6:uid="{00000000-0010-0000-0800-000001000000}" uniqueName="Other">
      <xmlPr mapId="4" xpath="/data-set/EPA/Other" xmlDataType="integer"/>
    </xmlCellPr>
  </singleXmlCell>
  <singleXmlCell id="43" xr6:uid="{00000000-000C-0000-FFFF-FFFF09000000}" r="C11" connectionId="4">
    <xmlCellPr id="1" xr6:uid="{00000000-0010-0000-0900-000001000000}" uniqueName="MembershipDistribution">
      <xmlPr mapId="4" xpath="/data-set/EPA/MembershipDistribution" xmlDataType="string"/>
    </xmlCellPr>
  </singleXmlCell>
  <singleXmlCell id="44" xr6:uid="{00000000-000C-0000-FFFF-FFFF0A000000}" r="C12" connectionId="4">
    <xmlCellPr id="1" xr6:uid="{00000000-0010-0000-0A00-000001000000}" uniqueName="StructuralUnits">
      <xmlPr mapId="4" xpath="/data-set/EPA/StructuralUnits" xmlDataType="string"/>
    </xmlCellPr>
  </singleXmlCell>
  <singleXmlCell id="45" xr6:uid="{00000000-000C-0000-FFFF-FFFF0B000000}" r="C13" connectionId="4">
    <xmlCellPr id="1" xr6:uid="{00000000-0010-0000-0B00-000001000000}" uniqueName="SecAvailable">
      <xmlPr mapId="4" xpath="/data-set/EPA/SecAvailable" xmlDataType="string"/>
    </xmlCellPr>
  </singleXmlCell>
  <singleXmlCell id="46" xr6:uid="{00000000-000C-0000-FFFF-FFFF0C000000}" r="C14" connectionId="4">
    <xmlCellPr id="1" xr6:uid="{00000000-0010-0000-0C00-000001000000}" uniqueName="NumberOfStaff">
      <xmlPr mapId="4" xpath="/data-set/EPA/NumberOfStaff" xmlDataType="string"/>
    </xmlCellPr>
  </singleXmlCell>
  <singleXmlCell id="47" xr6:uid="{00000000-000C-0000-FFFF-FFFF0D000000}" r="F4" connectionId="4">
    <xmlCellPr id="1" xr6:uid="{00000000-0010-0000-0D00-000001000000}" uniqueName="WebsiteAvailable">
      <xmlPr mapId="4" xpath="/data-set/EPA/WebsiteAvailable" xmlDataType="string"/>
    </xmlCellPr>
  </singleXmlCell>
  <singleXmlCell id="48" xr6:uid="{00000000-000C-0000-FFFF-FFFF0E000000}" r="F5" connectionId="4">
    <xmlCellPr id="1" xr6:uid="{00000000-0010-0000-0E00-000001000000}" uniqueName="WebsiteAddress">
      <xmlPr mapId="4" xpath="/data-set/EPA/WebsiteAddress" xmlDataType="string"/>
    </xmlCellPr>
  </singleXmlCell>
  <singleXmlCell id="49" xr6:uid="{00000000-000C-0000-FFFF-FFFF0F000000}" r="F6" connectionId="4">
    <xmlCellPr id="1" xr6:uid="{00000000-0010-0000-0F00-000001000000}" uniqueName="CCMFundingAvailable">
      <xmlPr mapId="4" xpath="/data-set/EPA/CCMFundingAvailable" xmlDataType="string"/>
    </xmlCellPr>
  </singleXmlCell>
  <singleXmlCell id="50" xr6:uid="{00000000-000C-0000-FFFF-FFFF10000000}" r="F7" connectionId="4">
    <xmlCellPr id="1" xr6:uid="{00000000-0010-0000-1000-000001000000}" uniqueName="CCMFundingAmount">
      <xmlPr mapId="4" xpath="/data-set/EPA/CCMFundingAmount" xmlDataType="integer"/>
    </xmlCellPr>
  </singleXmlCell>
  <singleXmlCell id="51" xr6:uid="{00000000-000C-0000-FFFF-FFFF11000000}" r="F8" connectionId="4">
    <xmlCellPr id="1" xr6:uid="{00000000-0010-0000-1100-000001000000}" uniqueName="CCMFundingDate">
      <xmlPr mapId="4" xpath="/data-set/EPA/CCMFundingDate" xmlDataType="date"/>
    </xmlCellPr>
  </singleXmlCell>
  <singleXmlCell id="54" xr6:uid="{00000000-000C-0000-FFFF-FFFF12000000}" r="F12" connectionId="4">
    <xmlCellPr id="1" xr6:uid="{00000000-0010-0000-1200-000001000000}" uniqueName="CCMContext">
      <xmlPr mapId="4" xpath="/data-set/EPA/CCMContext" xmlDataType="string"/>
    </xmlCellPr>
  </singleXmlCell>
  <singleXmlCell id="55" xr6:uid="{00000000-000C-0000-FFFF-FFFF13000000}" r="F15" connectionId="4">
    <xmlCellPr id="1" xr6:uid="{00000000-0010-0000-1300-000001000000}" uniqueName="CRMUpdateDate">
      <xmlPr mapId="4" xpath="/data-set/EPA/CRMUpdateDate" xmlDataType="date"/>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 xr6:uid="{00000000-000C-0000-FFFF-FFFF14000000}" r="L2" connectionId="4">
    <xmlCellPr id="1" xr6:uid="{00000000-0010-0000-1400-000001000000}" uniqueName="RegionalTeam">
      <xmlPr mapId="4" xpath="/data-set/EPA/RegionalTeam" xmlDataType="string"/>
    </xmlCellPr>
  </singleXmlCell>
  <singleXmlCell id="34" xr6:uid="{00000000-000C-0000-FFFF-FFFF15000000}" r="L1" connectionId="4">
    <xmlCellPr id="1" xr6:uid="{00000000-0010-0000-1500-000001000000}" uniqueName="CCM">
      <xmlPr mapId="4" xpath="/data-set/EPA/CCM" xmlDataType="string"/>
    </xmlCellPr>
  </singleXmlCell>
  <singleXmlCell id="35" xr6:uid="{00000000-000C-0000-FFFF-FFFF16000000}" r="L3" connectionId="4">
    <xmlCellPr id="1" xr6:uid="{00000000-0010-0000-1600-000001000000}" uniqueName="AssessmentDate">
      <xmlPr mapId="4" xpath="/data-set/EPA/AssessmentDate" xmlDataType="date"/>
    </xmlCellPr>
  </singleXmlCell>
  <singleXmlCell id="1" xr6:uid="{00000000-000C-0000-FFFF-FFFF17000000}" r="L30" connectionId="4">
    <xmlCellPr id="1" xr6:uid="{00000000-0010-0000-1700-000001000000}" uniqueName="Type">
      <xmlPr mapId="4" xpath="/data-set/EPA/Type" xmlDataType="string"/>
    </xmlCellPr>
  </singleXmlCell>
  <singleXmlCell id="2" xr6:uid="{00000000-000C-0000-FFFF-FFFF18000000}" r="L31" connectionId="4">
    <xmlCellPr id="1" xr6:uid="{00000000-0010-0000-1800-000001000000}" uniqueName="FileID">
      <xmlPr mapId="4" xpath="/data-set/EPA/FileID"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o5rWh18aQ1w" TargetMode="External"/><Relationship Id="rId7" Type="http://schemas.openxmlformats.org/officeDocument/2006/relationships/drawing" Target="../drawings/drawing1.xml"/><Relationship Id="rId2" Type="http://schemas.openxmlformats.org/officeDocument/2006/relationships/hyperlink" Target="https://youtu.be/ZW4KIpWE_QQ" TargetMode="External"/><Relationship Id="rId1" Type="http://schemas.openxmlformats.org/officeDocument/2006/relationships/hyperlink" Target="https://youtu.be/iIGhLCosPos" TargetMode="External"/><Relationship Id="rId6" Type="http://schemas.openxmlformats.org/officeDocument/2006/relationships/printerSettings" Target="../printerSettings/printerSettings1.bin"/><Relationship Id="rId5" Type="http://schemas.openxmlformats.org/officeDocument/2006/relationships/hyperlink" Target="http://www.theglobalfund.org/en/ccm/guidelines/eligibilityperformance/" TargetMode="External"/><Relationship Id="rId4" Type="http://schemas.openxmlformats.org/officeDocument/2006/relationships/hyperlink" Target="https://youtu.be/qncsxK5eIQw"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5.bin"/><Relationship Id="rId1" Type="http://schemas.openxmlformats.org/officeDocument/2006/relationships/hyperlink" Target="https://www.theglobalfund.org/media/8372/fundingmodel_partnerportalmasterdatacountrycoordinatingmechanism_guideline_es.pdf"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X63"/>
  <sheetViews>
    <sheetView showGridLines="0" zoomScale="70" zoomScaleNormal="70" zoomScaleSheetLayoutView="90" workbookViewId="0">
      <selection activeCell="U15" sqref="U15"/>
    </sheetView>
  </sheetViews>
  <sheetFormatPr baseColWidth="10" defaultColWidth="9" defaultRowHeight="13.8" x14ac:dyDescent="0.25"/>
  <cols>
    <col min="12" max="12" width="11.69921875" customWidth="1"/>
    <col min="13" max="13" width="10.296875" customWidth="1"/>
    <col min="14" max="16" width="9.69921875" bestFit="1" customWidth="1"/>
    <col min="17" max="17" width="5.19921875" style="8" customWidth="1"/>
  </cols>
  <sheetData>
    <row r="2" spans="1:24" ht="27" customHeight="1" x14ac:dyDescent="0.25"/>
    <row r="3" spans="1:24" ht="28.2" x14ac:dyDescent="0.25">
      <c r="A3" s="347" t="s">
        <v>520</v>
      </c>
      <c r="B3" s="348"/>
      <c r="C3" s="348"/>
      <c r="D3" s="348"/>
      <c r="E3" s="348"/>
      <c r="F3" s="348"/>
      <c r="G3" s="348"/>
      <c r="H3" s="348"/>
      <c r="I3" s="348"/>
      <c r="J3" s="348"/>
      <c r="K3" s="348"/>
      <c r="L3" s="348"/>
      <c r="M3" s="348"/>
      <c r="N3" s="348"/>
      <c r="O3" s="348"/>
      <c r="P3" s="348"/>
      <c r="Q3" s="299"/>
    </row>
    <row r="4" spans="1:24" ht="16.05" customHeight="1" x14ac:dyDescent="0.25">
      <c r="A4" s="346" t="s">
        <v>521</v>
      </c>
      <c r="B4" s="346"/>
      <c r="C4" s="346"/>
      <c r="D4" s="346"/>
      <c r="E4" s="346"/>
      <c r="F4" s="346"/>
      <c r="G4" s="346"/>
      <c r="H4" s="346"/>
      <c r="I4" s="346"/>
      <c r="J4" s="346"/>
      <c r="K4" s="346"/>
      <c r="L4" s="346"/>
      <c r="M4" s="346"/>
      <c r="N4" s="346"/>
      <c r="O4" s="346"/>
      <c r="P4" s="346"/>
      <c r="Q4" s="298"/>
    </row>
    <row r="5" spans="1:24" ht="14.25" customHeight="1" x14ac:dyDescent="0.25">
      <c r="A5" s="8"/>
      <c r="B5" s="8"/>
      <c r="C5" s="8"/>
      <c r="D5" s="8"/>
      <c r="E5" s="8"/>
      <c r="F5" s="8"/>
      <c r="G5" s="8"/>
      <c r="H5" s="8"/>
      <c r="I5" s="8"/>
      <c r="J5" s="8"/>
      <c r="K5" s="8"/>
      <c r="L5" s="8"/>
      <c r="M5" s="8"/>
      <c r="N5" s="8"/>
      <c r="O5" s="8"/>
      <c r="P5" s="8"/>
    </row>
    <row r="6" spans="1:24" ht="21" x14ac:dyDescent="0.25">
      <c r="A6" s="8"/>
      <c r="B6" s="12"/>
      <c r="C6" s="12"/>
      <c r="D6" s="300" t="s">
        <v>400</v>
      </c>
      <c r="E6" s="300"/>
      <c r="F6" s="300"/>
      <c r="G6" s="300"/>
      <c r="H6" s="300"/>
      <c r="I6" s="300"/>
      <c r="J6" s="300"/>
      <c r="K6" s="300"/>
      <c r="L6" s="300"/>
      <c r="M6" s="300"/>
      <c r="N6" s="300"/>
      <c r="O6" s="300"/>
      <c r="P6" s="8"/>
    </row>
    <row r="7" spans="1:24" ht="14.4" thickBot="1" x14ac:dyDescent="0.3">
      <c r="A7" s="8"/>
      <c r="B7" s="8"/>
      <c r="C7" s="8"/>
      <c r="D7" s="8"/>
      <c r="E7" s="8"/>
      <c r="F7" s="8"/>
      <c r="G7" s="8"/>
      <c r="H7" s="8"/>
      <c r="I7" s="8"/>
      <c r="J7" s="8"/>
      <c r="K7" s="8"/>
      <c r="L7" s="8"/>
      <c r="M7" s="8"/>
      <c r="N7" s="8"/>
      <c r="O7" s="8"/>
      <c r="P7" s="8"/>
    </row>
    <row r="8" spans="1:24" ht="33" hidden="1" customHeight="1" x14ac:dyDescent="0.25">
      <c r="A8" s="318" t="s">
        <v>448</v>
      </c>
      <c r="B8" s="319"/>
      <c r="C8" s="319"/>
      <c r="D8" s="319"/>
      <c r="E8" s="319"/>
      <c r="F8" s="319"/>
      <c r="G8" s="319"/>
      <c r="H8" s="319"/>
      <c r="I8" s="319"/>
      <c r="J8" s="319"/>
      <c r="K8" s="319"/>
      <c r="L8" s="319"/>
      <c r="M8" s="319"/>
      <c r="N8" s="319"/>
      <c r="O8" s="319"/>
      <c r="P8" s="320"/>
    </row>
    <row r="9" spans="1:24" ht="22.5" hidden="1" customHeight="1" x14ac:dyDescent="0.25">
      <c r="A9" s="327" t="s">
        <v>449</v>
      </c>
      <c r="B9" s="328"/>
      <c r="C9" s="328"/>
      <c r="D9" s="328"/>
      <c r="E9" s="328"/>
      <c r="F9" s="328"/>
      <c r="G9" s="328"/>
      <c r="H9" s="328"/>
      <c r="I9" s="328"/>
      <c r="J9" s="328"/>
      <c r="K9" s="328"/>
      <c r="L9" s="328"/>
      <c r="M9" s="328"/>
      <c r="N9" s="328"/>
      <c r="O9" s="328"/>
      <c r="P9" s="329"/>
    </row>
    <row r="10" spans="1:24" ht="27.75" hidden="1" customHeight="1" x14ac:dyDescent="0.25">
      <c r="A10" s="324" t="s">
        <v>406</v>
      </c>
      <c r="B10" s="325"/>
      <c r="C10" s="325"/>
      <c r="D10" s="325"/>
      <c r="E10" s="325"/>
      <c r="F10" s="325"/>
      <c r="G10" s="325"/>
      <c r="H10" s="325"/>
      <c r="I10" s="325"/>
      <c r="J10" s="325"/>
      <c r="K10" s="325"/>
      <c r="L10" s="325"/>
      <c r="M10" s="325"/>
      <c r="N10" s="325"/>
      <c r="O10" s="325"/>
      <c r="P10" s="326"/>
    </row>
    <row r="11" spans="1:24" ht="34.5" hidden="1" customHeight="1" thickBot="1" x14ac:dyDescent="0.3">
      <c r="A11" s="341" t="s">
        <v>407</v>
      </c>
      <c r="B11" s="342"/>
      <c r="C11" s="342"/>
      <c r="D11" s="342"/>
      <c r="E11" s="342"/>
      <c r="F11" s="342"/>
      <c r="G11" s="342"/>
      <c r="H11" s="342"/>
      <c r="I11" s="342"/>
      <c r="J11" s="342"/>
      <c r="K11" s="342"/>
      <c r="L11" s="342"/>
      <c r="M11" s="221" t="s">
        <v>205</v>
      </c>
      <c r="N11" s="222" t="s">
        <v>206</v>
      </c>
      <c r="O11" s="222" t="s">
        <v>207</v>
      </c>
      <c r="P11" s="223" t="s">
        <v>208</v>
      </c>
    </row>
    <row r="12" spans="1:24" ht="19.5" customHeight="1" x14ac:dyDescent="0.25">
      <c r="A12" s="321" t="s">
        <v>329</v>
      </c>
      <c r="B12" s="322"/>
      <c r="C12" s="322"/>
      <c r="D12" s="322"/>
      <c r="E12" s="322"/>
      <c r="F12" s="322"/>
      <c r="G12" s="322"/>
      <c r="H12" s="322"/>
      <c r="I12" s="322"/>
      <c r="J12" s="322"/>
      <c r="K12" s="322"/>
      <c r="L12" s="322"/>
      <c r="M12" s="322"/>
      <c r="N12" s="322"/>
      <c r="O12" s="322"/>
      <c r="P12" s="323"/>
    </row>
    <row r="13" spans="1:24" ht="11.25" hidden="1" customHeight="1" x14ac:dyDescent="0.25">
      <c r="A13" s="199"/>
      <c r="B13" s="198"/>
      <c r="C13" s="198"/>
      <c r="D13" s="198"/>
      <c r="E13" s="198"/>
      <c r="F13" s="198"/>
      <c r="G13" s="198"/>
      <c r="H13" s="198"/>
      <c r="I13" s="198"/>
      <c r="J13" s="198"/>
      <c r="K13" s="198"/>
      <c r="L13" s="198"/>
      <c r="M13" s="198"/>
      <c r="N13" s="198"/>
      <c r="O13" s="198"/>
      <c r="P13" s="200"/>
    </row>
    <row r="14" spans="1:24" ht="24.75" customHeight="1" x14ac:dyDescent="0.25">
      <c r="A14" s="330" t="s">
        <v>431</v>
      </c>
      <c r="B14" s="331"/>
      <c r="C14" s="331"/>
      <c r="D14" s="331"/>
      <c r="E14" s="331"/>
      <c r="F14" s="331"/>
      <c r="G14" s="331"/>
      <c r="H14" s="331"/>
      <c r="I14" s="331"/>
      <c r="J14" s="331"/>
      <c r="K14" s="331"/>
      <c r="L14" s="331"/>
      <c r="M14" s="331"/>
      <c r="N14" s="331"/>
      <c r="O14" s="331"/>
      <c r="P14" s="332"/>
    </row>
    <row r="15" spans="1:24" ht="82.5" customHeight="1" thickBot="1" x14ac:dyDescent="0.3">
      <c r="A15" s="343" t="s">
        <v>511</v>
      </c>
      <c r="B15" s="344"/>
      <c r="C15" s="344"/>
      <c r="D15" s="344"/>
      <c r="E15" s="344"/>
      <c r="F15" s="344"/>
      <c r="G15" s="344"/>
      <c r="H15" s="344"/>
      <c r="I15" s="344"/>
      <c r="J15" s="344"/>
      <c r="K15" s="344"/>
      <c r="L15" s="344"/>
      <c r="M15" s="344"/>
      <c r="N15" s="344"/>
      <c r="O15" s="344"/>
      <c r="P15" s="345"/>
      <c r="X15" s="220"/>
    </row>
    <row r="16" spans="1:24" ht="60" customHeight="1" thickBot="1" x14ac:dyDescent="0.3">
      <c r="A16" s="343" t="s">
        <v>432</v>
      </c>
      <c r="B16" s="344"/>
      <c r="C16" s="344"/>
      <c r="D16" s="344"/>
      <c r="E16" s="344"/>
      <c r="F16" s="344"/>
      <c r="G16" s="344"/>
      <c r="H16" s="344"/>
      <c r="I16" s="344"/>
      <c r="J16" s="344"/>
      <c r="K16" s="344"/>
      <c r="L16" s="344"/>
      <c r="M16" s="344"/>
      <c r="N16" s="344"/>
      <c r="O16" s="344"/>
      <c r="P16" s="345"/>
    </row>
    <row r="17" spans="1:17" ht="18.75" customHeight="1" x14ac:dyDescent="0.25">
      <c r="A17" s="8"/>
      <c r="B17" s="9"/>
      <c r="C17" s="9"/>
      <c r="D17" s="8"/>
      <c r="E17" s="8"/>
      <c r="F17" s="8"/>
      <c r="G17" s="8"/>
      <c r="H17" s="8"/>
      <c r="I17" s="8"/>
      <c r="J17" s="8"/>
      <c r="K17" s="8"/>
      <c r="L17" s="8"/>
      <c r="M17" s="8"/>
      <c r="N17" s="8"/>
      <c r="O17" s="8"/>
      <c r="P17" s="8"/>
    </row>
    <row r="18" spans="1:17" ht="16.5" customHeight="1" x14ac:dyDescent="0.25">
      <c r="A18" s="349" t="s">
        <v>433</v>
      </c>
      <c r="B18" s="306" t="s">
        <v>434</v>
      </c>
      <c r="C18" s="307"/>
      <c r="D18" s="307"/>
      <c r="E18" s="307"/>
      <c r="F18" s="307"/>
      <c r="G18" s="307"/>
      <c r="H18" s="307"/>
      <c r="I18" s="307"/>
      <c r="J18" s="307"/>
      <c r="K18" s="307"/>
      <c r="L18" s="307"/>
      <c r="M18" s="307"/>
      <c r="N18" s="307"/>
      <c r="O18" s="307"/>
      <c r="P18" s="307"/>
      <c r="Q18" s="10"/>
    </row>
    <row r="19" spans="1:17" ht="8.25" customHeight="1" x14ac:dyDescent="0.25">
      <c r="A19" s="349"/>
      <c r="B19" s="201"/>
      <c r="C19" s="201"/>
      <c r="D19" s="201"/>
      <c r="E19" s="201"/>
      <c r="F19" s="201"/>
      <c r="G19" s="201"/>
      <c r="H19" s="201"/>
      <c r="I19" s="201"/>
      <c r="J19" s="201"/>
      <c r="K19" s="201"/>
      <c r="L19" s="201"/>
      <c r="M19" s="201"/>
      <c r="N19" s="201"/>
      <c r="O19" s="201"/>
      <c r="P19" s="201"/>
      <c r="Q19" s="10"/>
    </row>
    <row r="20" spans="1:17" ht="17.25" customHeight="1" x14ac:dyDescent="0.25">
      <c r="A20" s="350"/>
      <c r="B20" s="308" t="s">
        <v>435</v>
      </c>
      <c r="C20" s="309"/>
      <c r="D20" s="309"/>
      <c r="E20" s="309"/>
      <c r="F20" s="309"/>
      <c r="G20" s="309"/>
      <c r="H20" s="309"/>
      <c r="I20" s="309"/>
      <c r="J20" s="309"/>
      <c r="K20" s="309"/>
      <c r="L20" s="309"/>
      <c r="M20" s="309"/>
      <c r="N20" s="309"/>
      <c r="O20" s="309"/>
      <c r="P20" s="310"/>
      <c r="Q20" s="9"/>
    </row>
    <row r="21" spans="1:17" ht="17.25" customHeight="1" x14ac:dyDescent="0.25">
      <c r="A21" s="350"/>
      <c r="B21" s="308" t="s">
        <v>265</v>
      </c>
      <c r="C21" s="309"/>
      <c r="D21" s="309"/>
      <c r="E21" s="309"/>
      <c r="F21" s="309"/>
      <c r="G21" s="309"/>
      <c r="H21" s="309"/>
      <c r="I21" s="309"/>
      <c r="J21" s="309"/>
      <c r="K21" s="309"/>
      <c r="L21" s="309"/>
      <c r="M21" s="309"/>
      <c r="N21" s="309"/>
      <c r="O21" s="309"/>
      <c r="P21" s="310"/>
      <c r="Q21" s="9"/>
    </row>
    <row r="22" spans="1:17" ht="94.5" customHeight="1" x14ac:dyDescent="0.25">
      <c r="A22" s="350"/>
      <c r="B22" s="301" t="s">
        <v>438</v>
      </c>
      <c r="C22" s="314"/>
      <c r="D22" s="314"/>
      <c r="E22" s="314"/>
      <c r="F22" s="314"/>
      <c r="G22" s="314"/>
      <c r="H22" s="314"/>
      <c r="I22" s="314"/>
      <c r="J22" s="314"/>
      <c r="K22" s="314"/>
      <c r="L22" s="314"/>
      <c r="M22" s="314"/>
      <c r="N22" s="314"/>
      <c r="O22" s="314"/>
      <c r="P22" s="315"/>
      <c r="Q22" s="9"/>
    </row>
    <row r="23" spans="1:17" ht="70.5" customHeight="1" x14ac:dyDescent="0.25">
      <c r="A23" s="350"/>
      <c r="B23" s="359" t="s">
        <v>442</v>
      </c>
      <c r="C23" s="360"/>
      <c r="D23" s="360"/>
      <c r="E23" s="360"/>
      <c r="F23" s="360"/>
      <c r="G23" s="360"/>
      <c r="H23" s="360"/>
      <c r="I23" s="360"/>
      <c r="J23" s="360"/>
      <c r="K23" s="360"/>
      <c r="L23" s="360"/>
      <c r="M23" s="360"/>
      <c r="N23" s="360"/>
      <c r="O23" s="360"/>
      <c r="P23" s="361"/>
      <c r="Q23" s="9"/>
    </row>
    <row r="24" spans="1:17" ht="21" customHeight="1" x14ac:dyDescent="0.25">
      <c r="A24" s="350"/>
      <c r="B24" s="359" t="s">
        <v>450</v>
      </c>
      <c r="C24" s="360"/>
      <c r="D24" s="360"/>
      <c r="E24" s="360"/>
      <c r="F24" s="360"/>
      <c r="G24" s="360"/>
      <c r="H24" s="360"/>
      <c r="I24" s="360"/>
      <c r="J24" s="360"/>
      <c r="K24" s="360"/>
      <c r="L24" s="360"/>
      <c r="M24" s="360"/>
      <c r="N24" s="360"/>
      <c r="O24" s="360"/>
      <c r="P24" s="361"/>
      <c r="Q24" s="9"/>
    </row>
    <row r="25" spans="1:17" ht="32.25" customHeight="1" x14ac:dyDescent="0.25">
      <c r="A25" s="350"/>
      <c r="B25" s="301" t="s">
        <v>404</v>
      </c>
      <c r="C25" s="314"/>
      <c r="D25" s="314"/>
      <c r="E25" s="314"/>
      <c r="F25" s="314"/>
      <c r="G25" s="314"/>
      <c r="H25" s="314"/>
      <c r="I25" s="314"/>
      <c r="J25" s="314"/>
      <c r="K25" s="314"/>
      <c r="L25" s="314"/>
      <c r="M25" s="314"/>
      <c r="N25" s="314"/>
      <c r="O25" s="314"/>
      <c r="P25" s="315"/>
      <c r="Q25" s="9"/>
    </row>
    <row r="26" spans="1:17" ht="20.25" customHeight="1" x14ac:dyDescent="0.25">
      <c r="A26" s="350"/>
      <c r="B26" s="204"/>
      <c r="C26" s="316" t="s">
        <v>401</v>
      </c>
      <c r="D26" s="316"/>
      <c r="E26" s="316"/>
      <c r="F26" s="316"/>
      <c r="G26" s="316"/>
      <c r="H26" s="316"/>
      <c r="I26" s="316"/>
      <c r="J26" s="316"/>
      <c r="K26" s="316"/>
      <c r="L26" s="316"/>
      <c r="M26" s="316"/>
      <c r="N26" s="316"/>
      <c r="O26" s="316"/>
      <c r="P26" s="317"/>
      <c r="Q26" s="9"/>
    </row>
    <row r="27" spans="1:17" ht="18.75" customHeight="1" x14ac:dyDescent="0.25">
      <c r="A27" s="350"/>
      <c r="B27" s="204"/>
      <c r="C27" s="316" t="s">
        <v>512</v>
      </c>
      <c r="D27" s="316"/>
      <c r="E27" s="316"/>
      <c r="F27" s="316"/>
      <c r="G27" s="316"/>
      <c r="H27" s="316"/>
      <c r="I27" s="316"/>
      <c r="J27" s="316"/>
      <c r="K27" s="316"/>
      <c r="L27" s="316"/>
      <c r="M27" s="316"/>
      <c r="N27" s="316"/>
      <c r="O27" s="316"/>
      <c r="P27" s="317"/>
      <c r="Q27" s="9"/>
    </row>
    <row r="28" spans="1:17" ht="21.75" customHeight="1" x14ac:dyDescent="0.25">
      <c r="A28" s="350"/>
      <c r="B28" s="203"/>
      <c r="C28" s="311" t="s">
        <v>513</v>
      </c>
      <c r="D28" s="312"/>
      <c r="E28" s="312"/>
      <c r="F28" s="312"/>
      <c r="G28" s="312"/>
      <c r="H28" s="312"/>
      <c r="I28" s="312"/>
      <c r="J28" s="312"/>
      <c r="K28" s="312"/>
      <c r="L28" s="312"/>
      <c r="M28" s="312"/>
      <c r="N28" s="312"/>
      <c r="O28" s="312"/>
      <c r="P28" s="313"/>
      <c r="Q28" s="9"/>
    </row>
    <row r="29" spans="1:17" ht="50.25" customHeight="1" x14ac:dyDescent="0.25">
      <c r="A29" s="350"/>
      <c r="B29" s="301" t="s">
        <v>514</v>
      </c>
      <c r="C29" s="314"/>
      <c r="D29" s="314"/>
      <c r="E29" s="314"/>
      <c r="F29" s="314"/>
      <c r="G29" s="314"/>
      <c r="H29" s="314"/>
      <c r="I29" s="314"/>
      <c r="J29" s="314"/>
      <c r="K29" s="314"/>
      <c r="L29" s="314"/>
      <c r="M29" s="314"/>
      <c r="N29" s="314"/>
      <c r="O29" s="314"/>
      <c r="P29" s="315"/>
      <c r="Q29" s="9"/>
    </row>
    <row r="30" spans="1:17" ht="36" customHeight="1" x14ac:dyDescent="0.25">
      <c r="A30" s="350"/>
      <c r="B30" s="301" t="s">
        <v>515</v>
      </c>
      <c r="C30" s="302"/>
      <c r="D30" s="302"/>
      <c r="E30" s="302"/>
      <c r="F30" s="302"/>
      <c r="G30" s="302"/>
      <c r="H30" s="302"/>
      <c r="I30" s="302"/>
      <c r="J30" s="302"/>
      <c r="K30" s="302"/>
      <c r="L30" s="302"/>
      <c r="M30" s="302"/>
      <c r="N30" s="302"/>
      <c r="O30" s="302"/>
      <c r="P30" s="303"/>
      <c r="Q30" s="9"/>
    </row>
    <row r="31" spans="1:17" ht="20.25" hidden="1" customHeight="1" x14ac:dyDescent="0.25">
      <c r="A31" s="350"/>
      <c r="B31" s="301" t="s">
        <v>405</v>
      </c>
      <c r="C31" s="302"/>
      <c r="D31" s="302"/>
      <c r="E31" s="302"/>
      <c r="F31" s="302"/>
      <c r="G31" s="302"/>
      <c r="H31" s="302"/>
      <c r="I31" s="302"/>
      <c r="J31" s="302"/>
      <c r="K31" s="302"/>
      <c r="L31" s="302"/>
      <c r="M31" s="302"/>
      <c r="N31" s="302"/>
      <c r="O31" s="302"/>
      <c r="P31" s="303"/>
      <c r="Q31" s="9"/>
    </row>
    <row r="32" spans="1:17" ht="15.75" hidden="1" customHeight="1" x14ac:dyDescent="0.25">
      <c r="A32" s="350"/>
      <c r="B32" s="271"/>
      <c r="C32" s="304" t="s">
        <v>451</v>
      </c>
      <c r="D32" s="304"/>
      <c r="E32" s="304"/>
      <c r="F32" s="304"/>
      <c r="G32" s="304"/>
      <c r="H32" s="304"/>
      <c r="I32" s="304"/>
      <c r="J32" s="304"/>
      <c r="K32" s="304"/>
      <c r="L32" s="304"/>
      <c r="M32" s="304"/>
      <c r="N32" s="304"/>
      <c r="O32" s="304"/>
      <c r="P32" s="305"/>
    </row>
    <row r="33" spans="1:16" ht="15.75" hidden="1" customHeight="1" x14ac:dyDescent="0.25">
      <c r="A33" s="350"/>
      <c r="B33" s="271"/>
      <c r="C33" s="358" t="s">
        <v>408</v>
      </c>
      <c r="D33" s="304"/>
      <c r="E33" s="304"/>
      <c r="F33" s="304"/>
      <c r="G33" s="304"/>
      <c r="H33" s="304"/>
      <c r="I33" s="304"/>
      <c r="J33" s="304"/>
      <c r="K33" s="304"/>
      <c r="L33" s="304"/>
      <c r="M33" s="304"/>
      <c r="N33" s="304"/>
      <c r="O33" s="304"/>
      <c r="P33" s="305"/>
    </row>
    <row r="34" spans="1:16" ht="23.25" customHeight="1" x14ac:dyDescent="0.25">
      <c r="A34" s="349"/>
      <c r="B34" s="338" t="s">
        <v>402</v>
      </c>
      <c r="C34" s="314"/>
      <c r="D34" s="314"/>
      <c r="E34" s="314"/>
      <c r="F34" s="314"/>
      <c r="G34" s="314"/>
      <c r="H34" s="314"/>
      <c r="I34" s="314"/>
      <c r="J34" s="314"/>
      <c r="K34" s="314"/>
      <c r="L34" s="314"/>
      <c r="M34" s="314"/>
      <c r="N34" s="314"/>
      <c r="O34" s="314"/>
      <c r="P34" s="315"/>
    </row>
    <row r="35" spans="1:16" ht="32.25" customHeight="1" x14ac:dyDescent="0.25">
      <c r="A35" s="349"/>
      <c r="B35" s="338" t="s">
        <v>439</v>
      </c>
      <c r="C35" s="314"/>
      <c r="D35" s="314"/>
      <c r="E35" s="314"/>
      <c r="F35" s="314"/>
      <c r="G35" s="314"/>
      <c r="H35" s="314"/>
      <c r="I35" s="314"/>
      <c r="J35" s="314"/>
      <c r="K35" s="314"/>
      <c r="L35" s="314"/>
      <c r="M35" s="314"/>
      <c r="N35" s="314"/>
      <c r="O35" s="314"/>
      <c r="P35" s="315"/>
    </row>
    <row r="36" spans="1:16" ht="14.4" thickBot="1" x14ac:dyDescent="0.3">
      <c r="A36" s="349"/>
      <c r="B36" s="196"/>
      <c r="C36" s="196"/>
      <c r="D36" s="196"/>
      <c r="E36" s="196"/>
      <c r="F36" s="196"/>
      <c r="G36" s="196"/>
      <c r="H36" s="196"/>
      <c r="I36" s="196"/>
      <c r="J36" s="196"/>
      <c r="K36" s="196"/>
      <c r="L36" s="196"/>
      <c r="M36" s="196"/>
      <c r="N36" s="196"/>
      <c r="O36" s="196"/>
      <c r="P36" s="197"/>
    </row>
    <row r="37" spans="1:16" ht="24.75" customHeight="1" x14ac:dyDescent="0.25">
      <c r="A37" s="350"/>
      <c r="B37" s="333" t="s">
        <v>403</v>
      </c>
      <c r="C37" s="334"/>
      <c r="D37" s="334"/>
      <c r="E37" s="334"/>
      <c r="F37" s="334"/>
      <c r="G37" s="334"/>
      <c r="H37" s="334"/>
      <c r="I37" s="334"/>
      <c r="J37" s="334"/>
      <c r="K37" s="334"/>
      <c r="L37" s="334"/>
      <c r="M37" s="334"/>
      <c r="N37" s="334"/>
      <c r="O37" s="334"/>
      <c r="P37" s="335"/>
    </row>
    <row r="38" spans="1:16" x14ac:dyDescent="0.25">
      <c r="A38" s="349"/>
      <c r="B38" s="336"/>
      <c r="C38" s="336"/>
      <c r="D38" s="336"/>
      <c r="E38" s="336"/>
      <c r="F38" s="336"/>
      <c r="G38" s="336"/>
      <c r="H38" s="336"/>
      <c r="I38" s="336"/>
      <c r="J38" s="336"/>
      <c r="K38" s="336"/>
      <c r="L38" s="336"/>
      <c r="M38" s="336"/>
      <c r="N38" s="336"/>
      <c r="O38" s="336"/>
      <c r="P38" s="337"/>
    </row>
    <row r="39" spans="1:16" x14ac:dyDescent="0.25">
      <c r="A39" s="8"/>
      <c r="B39" s="11"/>
      <c r="C39" s="11"/>
      <c r="D39" s="11"/>
      <c r="E39" s="8"/>
      <c r="F39" s="8"/>
      <c r="G39" s="8"/>
      <c r="H39" s="8"/>
      <c r="I39" s="8"/>
      <c r="J39" s="8"/>
      <c r="K39" s="8"/>
      <c r="L39" s="8"/>
      <c r="M39" s="8"/>
      <c r="N39" s="8"/>
      <c r="O39" s="8"/>
      <c r="P39" s="8"/>
    </row>
    <row r="40" spans="1:16" x14ac:dyDescent="0.25">
      <c r="A40" s="9"/>
      <c r="B40" s="9"/>
      <c r="C40" s="9"/>
      <c r="D40" s="9"/>
      <c r="E40" s="9"/>
      <c r="F40" s="9"/>
      <c r="G40" s="9"/>
      <c r="H40" s="9"/>
      <c r="I40" s="9"/>
      <c r="J40" s="9"/>
      <c r="K40" s="9"/>
      <c r="L40" s="9"/>
      <c r="M40" s="9"/>
      <c r="N40" s="9"/>
      <c r="O40" s="9"/>
      <c r="P40" s="9"/>
    </row>
    <row r="41" spans="1:16" x14ac:dyDescent="0.25">
      <c r="A41" s="366" t="s">
        <v>267</v>
      </c>
      <c r="B41" s="367" t="s">
        <v>266</v>
      </c>
      <c r="C41" s="368"/>
      <c r="D41" s="368"/>
      <c r="E41" s="368"/>
      <c r="F41" s="368"/>
      <c r="G41" s="368"/>
      <c r="H41" s="368"/>
      <c r="I41" s="368"/>
      <c r="J41" s="368"/>
      <c r="K41" s="368"/>
      <c r="L41" s="368"/>
      <c r="M41" s="368"/>
      <c r="N41" s="368"/>
      <c r="O41" s="368"/>
      <c r="P41" s="369"/>
    </row>
    <row r="42" spans="1:16" x14ac:dyDescent="0.25">
      <c r="A42" s="349"/>
      <c r="B42" s="269"/>
      <c r="C42" s="201"/>
      <c r="D42" s="201"/>
      <c r="E42" s="201"/>
      <c r="F42" s="201"/>
      <c r="G42" s="201"/>
      <c r="H42" s="201"/>
      <c r="I42" s="201"/>
      <c r="J42" s="201"/>
      <c r="K42" s="201"/>
      <c r="L42" s="201"/>
      <c r="M42" s="201"/>
      <c r="N42" s="201"/>
      <c r="O42" s="201"/>
      <c r="P42" s="270"/>
    </row>
    <row r="43" spans="1:16" ht="21.75" customHeight="1" x14ac:dyDescent="0.25">
      <c r="A43" s="350"/>
      <c r="B43" s="308" t="s">
        <v>425</v>
      </c>
      <c r="C43" s="309"/>
      <c r="D43" s="309"/>
      <c r="E43" s="309"/>
      <c r="F43" s="309"/>
      <c r="G43" s="309"/>
      <c r="H43" s="309"/>
      <c r="I43" s="309"/>
      <c r="J43" s="309"/>
      <c r="K43" s="309"/>
      <c r="L43" s="309"/>
      <c r="M43" s="309"/>
      <c r="N43" s="309"/>
      <c r="O43" s="309"/>
      <c r="P43" s="310"/>
    </row>
    <row r="44" spans="1:16" ht="38.25" customHeight="1" x14ac:dyDescent="0.25">
      <c r="A44" s="350"/>
      <c r="B44" s="301" t="s">
        <v>436</v>
      </c>
      <c r="C44" s="314"/>
      <c r="D44" s="314"/>
      <c r="E44" s="314"/>
      <c r="F44" s="314"/>
      <c r="G44" s="314"/>
      <c r="H44" s="314"/>
      <c r="I44" s="314"/>
      <c r="J44" s="314"/>
      <c r="K44" s="314"/>
      <c r="L44" s="314"/>
      <c r="M44" s="314"/>
      <c r="N44" s="314"/>
      <c r="O44" s="314"/>
      <c r="P44" s="315"/>
    </row>
    <row r="45" spans="1:16" ht="66" customHeight="1" x14ac:dyDescent="0.25">
      <c r="A45" s="350"/>
      <c r="B45" s="301" t="s">
        <v>437</v>
      </c>
      <c r="C45" s="314"/>
      <c r="D45" s="314"/>
      <c r="E45" s="314"/>
      <c r="F45" s="314"/>
      <c r="G45" s="314"/>
      <c r="H45" s="314"/>
      <c r="I45" s="314"/>
      <c r="J45" s="314"/>
      <c r="K45" s="314"/>
      <c r="L45" s="314"/>
      <c r="M45" s="314"/>
      <c r="N45" s="314"/>
      <c r="O45" s="314"/>
      <c r="P45" s="315"/>
    </row>
    <row r="46" spans="1:16" ht="23.25" customHeight="1" x14ac:dyDescent="0.25">
      <c r="A46" s="350"/>
      <c r="B46" s="301" t="s">
        <v>492</v>
      </c>
      <c r="C46" s="314"/>
      <c r="D46" s="314"/>
      <c r="E46" s="314"/>
      <c r="F46" s="314"/>
      <c r="G46" s="314"/>
      <c r="H46" s="314"/>
      <c r="I46" s="314"/>
      <c r="J46" s="314"/>
      <c r="K46" s="314"/>
      <c r="L46" s="314"/>
      <c r="M46" s="314"/>
      <c r="N46" s="314"/>
      <c r="O46" s="314"/>
      <c r="P46" s="315"/>
    </row>
    <row r="47" spans="1:16" ht="45.75" customHeight="1" x14ac:dyDescent="0.25">
      <c r="A47" s="350"/>
      <c r="B47" s="301" t="s">
        <v>427</v>
      </c>
      <c r="C47" s="339"/>
      <c r="D47" s="339"/>
      <c r="E47" s="339"/>
      <c r="F47" s="339"/>
      <c r="G47" s="339"/>
      <c r="H47" s="339"/>
      <c r="I47" s="339"/>
      <c r="J47" s="339"/>
      <c r="K47" s="339"/>
      <c r="L47" s="339"/>
      <c r="M47" s="339"/>
      <c r="N47" s="339"/>
      <c r="O47" s="339"/>
      <c r="P47" s="340"/>
    </row>
    <row r="48" spans="1:16" ht="50.25" customHeight="1" x14ac:dyDescent="0.25">
      <c r="A48" s="350"/>
      <c r="B48" s="301" t="s">
        <v>428</v>
      </c>
      <c r="C48" s="314"/>
      <c r="D48" s="314"/>
      <c r="E48" s="314"/>
      <c r="F48" s="314"/>
      <c r="G48" s="314"/>
      <c r="H48" s="314"/>
      <c r="I48" s="314"/>
      <c r="J48" s="314"/>
      <c r="K48" s="314"/>
      <c r="L48" s="314"/>
      <c r="M48" s="314"/>
      <c r="N48" s="314"/>
      <c r="O48" s="314"/>
      <c r="P48" s="315"/>
    </row>
    <row r="49" spans="1:16" ht="23.25" customHeight="1" x14ac:dyDescent="0.25">
      <c r="A49" s="350"/>
      <c r="B49" s="301" t="s">
        <v>429</v>
      </c>
      <c r="C49" s="302"/>
      <c r="D49" s="302"/>
      <c r="E49" s="302"/>
      <c r="F49" s="302"/>
      <c r="G49" s="302"/>
      <c r="H49" s="302"/>
      <c r="I49" s="302"/>
      <c r="J49" s="302"/>
      <c r="K49" s="302"/>
      <c r="L49" s="302"/>
      <c r="M49" s="302"/>
      <c r="N49" s="302"/>
      <c r="O49" s="302"/>
      <c r="P49" s="303"/>
    </row>
    <row r="50" spans="1:16" ht="23.25" customHeight="1" x14ac:dyDescent="0.25">
      <c r="A50" s="350"/>
      <c r="B50" s="308" t="s">
        <v>409</v>
      </c>
      <c r="C50" s="339"/>
      <c r="D50" s="339"/>
      <c r="E50" s="339"/>
      <c r="F50" s="339"/>
      <c r="G50" s="339"/>
      <c r="H50" s="339"/>
      <c r="I50" s="339"/>
      <c r="J50" s="339"/>
      <c r="K50" s="339"/>
      <c r="L50" s="339"/>
      <c r="M50" s="339"/>
      <c r="N50" s="339"/>
      <c r="O50" s="339"/>
      <c r="P50" s="340"/>
    </row>
    <row r="51" spans="1:16" ht="42" customHeight="1" x14ac:dyDescent="0.25">
      <c r="A51" s="350"/>
      <c r="B51" s="301" t="s">
        <v>430</v>
      </c>
      <c r="C51" s="314"/>
      <c r="D51" s="314"/>
      <c r="E51" s="314"/>
      <c r="F51" s="314"/>
      <c r="G51" s="314"/>
      <c r="H51" s="314"/>
      <c r="I51" s="314"/>
      <c r="J51" s="314"/>
      <c r="K51" s="314"/>
      <c r="L51" s="314"/>
      <c r="M51" s="314"/>
      <c r="N51" s="314"/>
      <c r="O51" s="314"/>
      <c r="P51" s="315"/>
    </row>
    <row r="52" spans="1:16" ht="59.25" customHeight="1" x14ac:dyDescent="0.25">
      <c r="A52" s="350"/>
      <c r="B52" s="301" t="s">
        <v>496</v>
      </c>
      <c r="C52" s="314"/>
      <c r="D52" s="314"/>
      <c r="E52" s="314"/>
      <c r="F52" s="314"/>
      <c r="G52" s="314"/>
      <c r="H52" s="314"/>
      <c r="I52" s="314"/>
      <c r="J52" s="314"/>
      <c r="K52" s="314"/>
      <c r="L52" s="314"/>
      <c r="M52" s="314"/>
      <c r="N52" s="314"/>
      <c r="O52" s="314"/>
      <c r="P52" s="315"/>
    </row>
    <row r="53" spans="1:16" ht="36" customHeight="1" x14ac:dyDescent="0.25">
      <c r="A53" s="350"/>
      <c r="B53" s="301" t="s">
        <v>494</v>
      </c>
      <c r="C53" s="314"/>
      <c r="D53" s="314"/>
      <c r="E53" s="314"/>
      <c r="F53" s="314"/>
      <c r="G53" s="314"/>
      <c r="H53" s="314"/>
      <c r="I53" s="314"/>
      <c r="J53" s="314"/>
      <c r="K53" s="314"/>
      <c r="L53" s="314"/>
      <c r="M53" s="314"/>
      <c r="N53" s="314"/>
      <c r="O53" s="314"/>
      <c r="P53" s="315"/>
    </row>
    <row r="54" spans="1:16" ht="21.75" customHeight="1" thickBot="1" x14ac:dyDescent="0.3">
      <c r="A54" s="350"/>
      <c r="B54" s="263"/>
      <c r="C54" s="262"/>
      <c r="D54" s="262"/>
      <c r="E54" s="262"/>
      <c r="F54" s="262"/>
      <c r="G54" s="262"/>
      <c r="H54" s="262"/>
      <c r="I54" s="262"/>
      <c r="J54" s="262"/>
      <c r="K54" s="262"/>
      <c r="L54" s="262"/>
      <c r="M54" s="262"/>
      <c r="N54" s="262"/>
      <c r="O54" s="262"/>
      <c r="P54" s="264"/>
    </row>
    <row r="55" spans="1:16" x14ac:dyDescent="0.25">
      <c r="A55" s="350"/>
      <c r="B55" s="333" t="s">
        <v>403</v>
      </c>
      <c r="C55" s="334"/>
      <c r="D55" s="334"/>
      <c r="E55" s="334"/>
      <c r="F55" s="334"/>
      <c r="G55" s="334"/>
      <c r="H55" s="334"/>
      <c r="I55" s="334"/>
      <c r="J55" s="334"/>
      <c r="K55" s="334"/>
      <c r="L55" s="334"/>
      <c r="M55" s="334"/>
      <c r="N55" s="334"/>
      <c r="O55" s="334"/>
      <c r="P55" s="335"/>
    </row>
    <row r="56" spans="1:16" x14ac:dyDescent="0.25">
      <c r="A56" s="349"/>
      <c r="B56" s="336"/>
      <c r="C56" s="336"/>
      <c r="D56" s="336"/>
      <c r="E56" s="336"/>
      <c r="F56" s="336"/>
      <c r="G56" s="336"/>
      <c r="H56" s="336"/>
      <c r="I56" s="336"/>
      <c r="J56" s="336"/>
      <c r="K56" s="336"/>
      <c r="L56" s="336"/>
      <c r="M56" s="336"/>
      <c r="N56" s="336"/>
      <c r="O56" s="336"/>
      <c r="P56" s="337"/>
    </row>
    <row r="57" spans="1:16" ht="14.4" thickBot="1" x14ac:dyDescent="0.3">
      <c r="A57" s="8"/>
      <c r="B57" s="8"/>
      <c r="C57" s="8"/>
      <c r="D57" s="8"/>
      <c r="E57" s="8"/>
      <c r="F57" s="8"/>
      <c r="G57" s="8"/>
      <c r="H57" s="8"/>
      <c r="I57" s="8"/>
      <c r="J57" s="8"/>
      <c r="K57" s="8"/>
      <c r="L57" s="8"/>
      <c r="M57" s="8"/>
      <c r="N57" s="8"/>
      <c r="O57" s="8"/>
      <c r="P57" s="8"/>
    </row>
    <row r="58" spans="1:16" ht="21.6" thickBot="1" x14ac:dyDescent="0.3">
      <c r="A58" s="362" t="s">
        <v>495</v>
      </c>
      <c r="B58" s="363"/>
      <c r="C58" s="363"/>
      <c r="D58" s="363"/>
      <c r="E58" s="363"/>
      <c r="F58" s="363"/>
      <c r="G58" s="363"/>
      <c r="H58" s="363"/>
      <c r="I58" s="363"/>
      <c r="J58" s="364"/>
      <c r="K58" s="364"/>
      <c r="L58" s="364"/>
      <c r="M58" s="364"/>
      <c r="N58" s="364"/>
      <c r="O58" s="364"/>
      <c r="P58" s="365"/>
    </row>
    <row r="59" spans="1:16" x14ac:dyDescent="0.25">
      <c r="A59" s="351" t="s">
        <v>497</v>
      </c>
      <c r="B59" s="352"/>
      <c r="C59" s="352"/>
      <c r="D59" s="352"/>
      <c r="E59" s="352"/>
      <c r="F59" s="352"/>
      <c r="G59" s="352"/>
      <c r="H59" s="352"/>
      <c r="I59" s="352"/>
      <c r="J59" s="352"/>
      <c r="K59" s="352"/>
      <c r="L59" s="352"/>
      <c r="M59" s="352"/>
      <c r="N59" s="352"/>
      <c r="O59" s="352"/>
      <c r="P59" s="353"/>
    </row>
    <row r="60" spans="1:16" x14ac:dyDescent="0.25">
      <c r="A60" s="354"/>
      <c r="B60" s="328"/>
      <c r="C60" s="328"/>
      <c r="D60" s="328"/>
      <c r="E60" s="328"/>
      <c r="F60" s="328"/>
      <c r="G60" s="328"/>
      <c r="H60" s="328"/>
      <c r="I60" s="328"/>
      <c r="J60" s="328"/>
      <c r="K60" s="328"/>
      <c r="L60" s="328"/>
      <c r="M60" s="328"/>
      <c r="N60" s="328"/>
      <c r="O60" s="328"/>
      <c r="P60" s="329"/>
    </row>
    <row r="61" spans="1:16" ht="14.4" thickBot="1" x14ac:dyDescent="0.3">
      <c r="A61" s="355"/>
      <c r="B61" s="356"/>
      <c r="C61" s="356"/>
      <c r="D61" s="356"/>
      <c r="E61" s="356"/>
      <c r="F61" s="356"/>
      <c r="G61" s="356"/>
      <c r="H61" s="356"/>
      <c r="I61" s="356"/>
      <c r="J61" s="356"/>
      <c r="K61" s="356"/>
      <c r="L61" s="356"/>
      <c r="M61" s="356"/>
      <c r="N61" s="356"/>
      <c r="O61" s="356"/>
      <c r="P61" s="357"/>
    </row>
    <row r="62" spans="1:16" x14ac:dyDescent="0.25">
      <c r="A62" s="8"/>
      <c r="B62" s="8"/>
      <c r="C62" s="8"/>
      <c r="D62" s="8"/>
      <c r="E62" s="8"/>
      <c r="F62" s="8"/>
      <c r="G62" s="8"/>
      <c r="H62" s="8"/>
      <c r="I62" s="8"/>
      <c r="J62" s="8"/>
      <c r="K62" s="8"/>
      <c r="L62" s="8"/>
      <c r="M62" s="8"/>
      <c r="N62" s="8"/>
      <c r="O62" s="8"/>
      <c r="P62" s="8"/>
    </row>
    <row r="63" spans="1:16" x14ac:dyDescent="0.25">
      <c r="A63" s="8"/>
      <c r="B63" s="8"/>
      <c r="C63" s="8"/>
      <c r="D63" s="8"/>
      <c r="E63" s="8"/>
      <c r="F63" s="8"/>
      <c r="G63" s="8"/>
      <c r="H63" s="8"/>
      <c r="I63" s="8"/>
      <c r="J63" s="8"/>
      <c r="K63" s="8"/>
      <c r="L63" s="8"/>
      <c r="M63" s="8"/>
      <c r="N63" s="8"/>
      <c r="O63" s="8"/>
      <c r="P63" s="8"/>
    </row>
  </sheetData>
  <mergeCells count="46">
    <mergeCell ref="A4:P4"/>
    <mergeCell ref="A3:P3"/>
    <mergeCell ref="B53:P53"/>
    <mergeCell ref="A18:A38"/>
    <mergeCell ref="A59:P61"/>
    <mergeCell ref="C33:P33"/>
    <mergeCell ref="B23:P23"/>
    <mergeCell ref="B24:P24"/>
    <mergeCell ref="A58:P58"/>
    <mergeCell ref="B45:P45"/>
    <mergeCell ref="B44:P44"/>
    <mergeCell ref="B43:P43"/>
    <mergeCell ref="A41:A56"/>
    <mergeCell ref="B41:P41"/>
    <mergeCell ref="B55:P56"/>
    <mergeCell ref="B46:P46"/>
    <mergeCell ref="A9:P9"/>
    <mergeCell ref="A14:P14"/>
    <mergeCell ref="B52:P52"/>
    <mergeCell ref="B51:P51"/>
    <mergeCell ref="B49:P49"/>
    <mergeCell ref="B37:P38"/>
    <mergeCell ref="B34:P34"/>
    <mergeCell ref="B35:P35"/>
    <mergeCell ref="B50:P50"/>
    <mergeCell ref="B47:P47"/>
    <mergeCell ref="B48:P48"/>
    <mergeCell ref="A11:L11"/>
    <mergeCell ref="A16:P16"/>
    <mergeCell ref="A15:P15"/>
    <mergeCell ref="D6:O6"/>
    <mergeCell ref="B30:P30"/>
    <mergeCell ref="B31:P31"/>
    <mergeCell ref="C32:P32"/>
    <mergeCell ref="B18:P18"/>
    <mergeCell ref="B20:P20"/>
    <mergeCell ref="C28:P28"/>
    <mergeCell ref="B29:P29"/>
    <mergeCell ref="B21:P21"/>
    <mergeCell ref="B22:P22"/>
    <mergeCell ref="B25:P25"/>
    <mergeCell ref="C26:P26"/>
    <mergeCell ref="C27:P27"/>
    <mergeCell ref="A8:P8"/>
    <mergeCell ref="A12:P12"/>
    <mergeCell ref="A10:P10"/>
  </mergeCells>
  <hyperlinks>
    <hyperlink ref="M11" r:id="rId1" xr:uid="{00000000-0004-0000-0000-000000000000}"/>
    <hyperlink ref="N11" r:id="rId2" xr:uid="{00000000-0004-0000-0000-000001000000}"/>
    <hyperlink ref="O11" r:id="rId3" xr:uid="{00000000-0004-0000-0000-000002000000}"/>
    <hyperlink ref="P11" r:id="rId4" xr:uid="{00000000-0004-0000-0000-000003000000}"/>
    <hyperlink ref="A10:P10" r:id="rId5" display="Please refer to the guidance note on the Light Strategy here. " xr:uid="{00000000-0004-0000-0000-000004000000}"/>
  </hyperlinks>
  <printOptions horizontalCentered="1" verticalCentered="1"/>
  <pageMargins left="0.47244094488188981" right="0.47244094488188981" top="0.55118110236220474" bottom="0.55118110236220474" header="0.31496062992125984" footer="0.31496062992125984"/>
  <pageSetup paperSize="9" scale="4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L48"/>
  <sheetViews>
    <sheetView tabSelected="1" topLeftCell="H1" zoomScale="85" zoomScaleNormal="85" zoomScaleSheetLayoutView="80" workbookViewId="0">
      <selection activeCell="K24" sqref="K24"/>
    </sheetView>
  </sheetViews>
  <sheetFormatPr baseColWidth="10" defaultColWidth="9" defaultRowHeight="13.8" x14ac:dyDescent="0.25"/>
  <cols>
    <col min="1" max="1" width="20.5" customWidth="1"/>
    <col min="2" max="2" width="47.69921875" customWidth="1"/>
    <col min="3" max="3" width="5.5" customWidth="1"/>
    <col min="4" max="4" width="6.296875" style="19" customWidth="1"/>
    <col min="5" max="5" width="50.19921875" customWidth="1"/>
    <col min="6" max="6" width="54.09765625" customWidth="1"/>
    <col min="7" max="7" width="75.5" style="117" customWidth="1"/>
    <col min="8" max="8" width="48" bestFit="1" customWidth="1"/>
    <col min="9" max="9" width="32.796875" customWidth="1"/>
    <col min="10" max="10" width="28.59765625" customWidth="1"/>
    <col min="11" max="11" width="66.09765625" customWidth="1"/>
    <col min="12" max="12" width="11.296875" hidden="1" customWidth="1"/>
  </cols>
  <sheetData>
    <row r="1" spans="1:12" ht="37.5" customHeight="1" x14ac:dyDescent="0.25">
      <c r="A1" s="370" t="s">
        <v>344</v>
      </c>
      <c r="B1" s="371"/>
      <c r="C1" s="371"/>
      <c r="D1" s="371"/>
      <c r="E1" s="371"/>
      <c r="F1" s="371"/>
      <c r="G1" s="371"/>
      <c r="H1" s="372"/>
      <c r="I1" s="14"/>
      <c r="J1" s="4"/>
    </row>
    <row r="2" spans="1:12" s="140" customFormat="1" ht="15.6" x14ac:dyDescent="0.3">
      <c r="A2" s="390" t="s">
        <v>500</v>
      </c>
      <c r="B2" s="391"/>
      <c r="C2" s="391"/>
      <c r="D2" s="391"/>
      <c r="E2" s="391"/>
      <c r="F2" s="391"/>
      <c r="G2" s="272" t="e">
        <f>HYPERLINK(CCMs!L7,"Additional documents only")</f>
        <v>#N/A</v>
      </c>
      <c r="H2" s="266"/>
    </row>
    <row r="3" spans="1:12" ht="14.4" thickBot="1" x14ac:dyDescent="0.3">
      <c r="B3" s="72"/>
      <c r="C3" s="72"/>
      <c r="D3" s="73"/>
      <c r="E3" s="72"/>
      <c r="F3" s="131"/>
      <c r="G3" s="265"/>
      <c r="I3" s="4"/>
      <c r="J3" s="4"/>
    </row>
    <row r="4" spans="1:12" ht="28.5" customHeight="1" thickBot="1" x14ac:dyDescent="0.3">
      <c r="A4" s="392" t="s">
        <v>503</v>
      </c>
      <c r="B4" s="378"/>
      <c r="C4" s="378"/>
      <c r="D4" s="378"/>
      <c r="E4" s="379"/>
      <c r="F4" s="4"/>
      <c r="G4" s="116"/>
      <c r="H4" s="4"/>
      <c r="I4" s="4"/>
      <c r="J4" s="4"/>
      <c r="K4" s="6"/>
    </row>
    <row r="5" spans="1:12" ht="24.75" customHeight="1" x14ac:dyDescent="0.3">
      <c r="A5" s="393" t="s">
        <v>317</v>
      </c>
      <c r="B5" s="394"/>
      <c r="C5" s="179"/>
      <c r="D5" s="373" t="s">
        <v>318</v>
      </c>
      <c r="E5" s="374"/>
      <c r="F5" s="268" t="s">
        <v>498</v>
      </c>
      <c r="G5" s="116"/>
      <c r="H5" s="4"/>
      <c r="I5" s="4"/>
      <c r="J5" s="4"/>
      <c r="K5" s="7"/>
    </row>
    <row r="6" spans="1:12" ht="21.75" customHeight="1" x14ac:dyDescent="0.25">
      <c r="A6" s="400"/>
      <c r="B6" s="401"/>
      <c r="C6" s="402"/>
      <c r="D6" s="288" t="s">
        <v>455</v>
      </c>
      <c r="E6" s="286"/>
      <c r="F6" s="267"/>
      <c r="G6" s="116"/>
      <c r="H6" s="4"/>
      <c r="I6" s="4"/>
      <c r="J6" s="4"/>
      <c r="K6" s="7"/>
    </row>
    <row r="7" spans="1:12" ht="21" customHeight="1" x14ac:dyDescent="0.3">
      <c r="A7" s="403"/>
      <c r="B7" s="404"/>
      <c r="C7" s="405"/>
      <c r="D7" s="289" t="s">
        <v>456</v>
      </c>
      <c r="E7" s="284"/>
      <c r="F7" s="268" t="s">
        <v>499</v>
      </c>
      <c r="G7" s="116"/>
      <c r="H7" s="4"/>
      <c r="I7" s="4"/>
      <c r="J7" s="4"/>
      <c r="K7" s="7"/>
    </row>
    <row r="8" spans="1:12" ht="21" customHeight="1" x14ac:dyDescent="0.25">
      <c r="A8" s="403"/>
      <c r="B8" s="404"/>
      <c r="C8" s="405"/>
      <c r="D8" s="289" t="s">
        <v>457</v>
      </c>
      <c r="E8" s="287"/>
      <c r="F8" s="4"/>
      <c r="G8" s="116"/>
      <c r="H8" s="4"/>
      <c r="I8" s="4"/>
      <c r="J8" s="4"/>
      <c r="K8" s="7"/>
    </row>
    <row r="9" spans="1:12" ht="0.75" customHeight="1" thickBot="1" x14ac:dyDescent="0.35">
      <c r="A9" s="406"/>
      <c r="B9" s="407"/>
      <c r="C9" s="408"/>
      <c r="D9" s="281"/>
      <c r="E9" s="282"/>
      <c r="G9" s="116"/>
      <c r="H9" s="111"/>
      <c r="I9" s="4"/>
      <c r="J9" s="112"/>
      <c r="K9" s="112"/>
    </row>
    <row r="10" spans="1:12" ht="14.4" thickBot="1" x14ac:dyDescent="0.3">
      <c r="B10" s="72"/>
      <c r="C10" s="72"/>
      <c r="D10" s="73"/>
      <c r="E10" s="72"/>
      <c r="F10" s="4"/>
      <c r="G10" s="116"/>
      <c r="H10" s="4"/>
      <c r="I10" s="4"/>
      <c r="J10" s="4"/>
    </row>
    <row r="11" spans="1:12" ht="28.5" customHeight="1" thickBot="1" x14ac:dyDescent="0.3">
      <c r="A11" s="377" t="s">
        <v>504</v>
      </c>
      <c r="B11" s="378"/>
      <c r="C11" s="378"/>
      <c r="D11" s="378"/>
      <c r="E11" s="379"/>
      <c r="F11" s="4"/>
      <c r="G11" s="116"/>
      <c r="H11" s="4"/>
      <c r="I11" s="4"/>
      <c r="J11" s="4"/>
      <c r="K11" s="6"/>
    </row>
    <row r="12" spans="1:12" x14ac:dyDescent="0.25">
      <c r="B12" s="72"/>
      <c r="C12" s="72"/>
      <c r="D12" s="73"/>
      <c r="E12" s="72"/>
      <c r="F12" s="6"/>
      <c r="G12" s="155"/>
      <c r="H12" s="6"/>
      <c r="I12" s="6"/>
      <c r="J12" s="5"/>
      <c r="K12" s="6"/>
    </row>
    <row r="13" spans="1:12" s="119" customFormat="1" ht="33" customHeight="1" x14ac:dyDescent="0.25">
      <c r="A13" s="207" t="s">
        <v>313</v>
      </c>
      <c r="B13" s="207" t="s">
        <v>505</v>
      </c>
      <c r="C13" s="395" t="s">
        <v>325</v>
      </c>
      <c r="D13" s="396"/>
      <c r="E13" s="397"/>
      <c r="F13" s="207" t="s">
        <v>314</v>
      </c>
      <c r="G13" s="207" t="s">
        <v>342</v>
      </c>
      <c r="H13" s="207" t="s">
        <v>315</v>
      </c>
      <c r="I13" s="224" t="s">
        <v>316</v>
      </c>
      <c r="J13" s="224" t="s">
        <v>343</v>
      </c>
      <c r="K13" s="224" t="s">
        <v>262</v>
      </c>
      <c r="L13" s="149" t="s">
        <v>8</v>
      </c>
    </row>
    <row r="14" spans="1:12" ht="75" customHeight="1" x14ac:dyDescent="0.25">
      <c r="A14" s="380" t="s">
        <v>345</v>
      </c>
      <c r="B14" s="387" t="s">
        <v>309</v>
      </c>
      <c r="C14" s="205" t="s">
        <v>37</v>
      </c>
      <c r="D14" s="110" t="s">
        <v>9</v>
      </c>
      <c r="E14" s="102" t="s">
        <v>268</v>
      </c>
      <c r="F14" s="172" t="s">
        <v>333</v>
      </c>
      <c r="G14" s="277" t="s">
        <v>277</v>
      </c>
      <c r="H14" s="172" t="s">
        <v>349</v>
      </c>
      <c r="I14" s="256" t="e">
        <f>HYPERLINK(CCMs!L8, "Link to upload the attachments")</f>
        <v>#N/A</v>
      </c>
      <c r="J14" s="258" t="s">
        <v>23</v>
      </c>
      <c r="K14" s="230" t="s">
        <v>524</v>
      </c>
      <c r="L14">
        <v>1</v>
      </c>
    </row>
    <row r="15" spans="1:12" ht="94.5" customHeight="1" x14ac:dyDescent="0.25">
      <c r="A15" s="381"/>
      <c r="B15" s="388"/>
      <c r="C15" s="375" t="s">
        <v>37</v>
      </c>
      <c r="D15" s="385" t="s">
        <v>10</v>
      </c>
      <c r="E15" s="383" t="s">
        <v>269</v>
      </c>
      <c r="F15" s="279" t="s">
        <v>332</v>
      </c>
      <c r="G15" s="18" t="s">
        <v>278</v>
      </c>
      <c r="H15" s="172" t="s">
        <v>347</v>
      </c>
      <c r="I15" s="256" t="e">
        <f>HYPERLINK(CCMs!L9, "Link to upload the attachments")</f>
        <v>#N/A</v>
      </c>
      <c r="J15" s="258" t="s">
        <v>23</v>
      </c>
      <c r="K15" s="231" t="s">
        <v>543</v>
      </c>
      <c r="L15">
        <v>2</v>
      </c>
    </row>
    <row r="16" spans="1:12" ht="65.25" customHeight="1" x14ac:dyDescent="0.25">
      <c r="A16" s="381"/>
      <c r="B16" s="388"/>
      <c r="C16" s="376"/>
      <c r="D16" s="386"/>
      <c r="E16" s="384"/>
      <c r="F16" s="276" t="s">
        <v>279</v>
      </c>
      <c r="G16" s="277" t="s">
        <v>337</v>
      </c>
      <c r="H16" s="172" t="s">
        <v>330</v>
      </c>
      <c r="I16" s="256" t="e">
        <f>HYPERLINK(CCMs!L10, "Link to upload the attachments")</f>
        <v>#N/A</v>
      </c>
      <c r="J16" s="258" t="s">
        <v>23</v>
      </c>
      <c r="K16" s="231" t="s">
        <v>544</v>
      </c>
      <c r="L16">
        <v>3</v>
      </c>
    </row>
    <row r="17" spans="1:12" ht="82.5" customHeight="1" x14ac:dyDescent="0.25">
      <c r="A17" s="381"/>
      <c r="B17" s="388"/>
      <c r="C17" s="205" t="s">
        <v>37</v>
      </c>
      <c r="D17" s="110" t="s">
        <v>11</v>
      </c>
      <c r="E17" s="208" t="s">
        <v>334</v>
      </c>
      <c r="F17" s="172" t="s">
        <v>280</v>
      </c>
      <c r="G17" s="71" t="s">
        <v>281</v>
      </c>
      <c r="H17" s="172" t="s">
        <v>348</v>
      </c>
      <c r="I17" s="256" t="e">
        <f>HYPERLINK(CCMs!L11, "Link to upload the attachments")</f>
        <v>#N/A</v>
      </c>
      <c r="J17" s="258" t="s">
        <v>23</v>
      </c>
      <c r="K17" s="230" t="s">
        <v>545</v>
      </c>
      <c r="L17">
        <v>4</v>
      </c>
    </row>
    <row r="18" spans="1:12" ht="87" customHeight="1" x14ac:dyDescent="0.25">
      <c r="A18" s="381"/>
      <c r="B18" s="388"/>
      <c r="C18" s="177" t="s">
        <v>38</v>
      </c>
      <c r="D18" s="178" t="s">
        <v>39</v>
      </c>
      <c r="E18" s="102" t="s">
        <v>275</v>
      </c>
      <c r="F18" s="172" t="s">
        <v>282</v>
      </c>
      <c r="G18" s="18" t="s">
        <v>338</v>
      </c>
      <c r="H18" s="172" t="s">
        <v>350</v>
      </c>
      <c r="I18" s="256" t="e">
        <f>HYPERLINK(CCMs!L12, "Link to upload the attachments")</f>
        <v>#N/A</v>
      </c>
      <c r="J18" s="258" t="s">
        <v>23</v>
      </c>
      <c r="K18" s="230" t="s">
        <v>541</v>
      </c>
      <c r="L18">
        <v>5</v>
      </c>
    </row>
    <row r="19" spans="1:12" ht="115.5" customHeight="1" x14ac:dyDescent="0.25">
      <c r="A19" s="381"/>
      <c r="B19" s="388"/>
      <c r="C19" s="177" t="s">
        <v>38</v>
      </c>
      <c r="D19" s="178" t="s">
        <v>12</v>
      </c>
      <c r="E19" s="104" t="s">
        <v>336</v>
      </c>
      <c r="F19" s="174" t="s">
        <v>335</v>
      </c>
      <c r="G19" s="156" t="s">
        <v>285</v>
      </c>
      <c r="H19" s="172" t="s">
        <v>351</v>
      </c>
      <c r="I19" s="256" t="e">
        <f>HYPERLINK(CCMs!L13, "Link to upload the attachments")</f>
        <v>#N/A</v>
      </c>
      <c r="J19" s="258" t="s">
        <v>23</v>
      </c>
      <c r="K19" s="230" t="s">
        <v>542</v>
      </c>
      <c r="L19">
        <v>6</v>
      </c>
    </row>
    <row r="20" spans="1:12" ht="91.5" customHeight="1" x14ac:dyDescent="0.25">
      <c r="A20" s="382"/>
      <c r="B20" s="389"/>
      <c r="C20" s="177" t="s">
        <v>38</v>
      </c>
      <c r="D20" s="178" t="s">
        <v>13</v>
      </c>
      <c r="E20" s="208" t="s">
        <v>276</v>
      </c>
      <c r="F20" s="172" t="s">
        <v>283</v>
      </c>
      <c r="G20" s="71" t="s">
        <v>284</v>
      </c>
      <c r="H20" s="172" t="s">
        <v>352</v>
      </c>
      <c r="I20" s="256" t="e">
        <f>HYPERLINK(CCMs!L14, "Link to upload the attachments")</f>
        <v>#N/A</v>
      </c>
      <c r="J20" s="258" t="s">
        <v>23</v>
      </c>
      <c r="K20" s="230" t="s">
        <v>546</v>
      </c>
      <c r="L20">
        <v>7</v>
      </c>
    </row>
    <row r="21" spans="1:12" x14ac:dyDescent="0.25">
      <c r="A21" s="135"/>
      <c r="B21" s="164"/>
      <c r="C21" s="164"/>
      <c r="D21" s="165"/>
      <c r="E21" s="164"/>
      <c r="F21" s="164"/>
      <c r="G21" s="166"/>
      <c r="H21" s="164"/>
      <c r="I21" s="255"/>
      <c r="J21" s="226"/>
      <c r="K21" s="225"/>
      <c r="L21">
        <v>0</v>
      </c>
    </row>
    <row r="22" spans="1:12" ht="124.5" customHeight="1" x14ac:dyDescent="0.25">
      <c r="A22" s="380" t="s">
        <v>341</v>
      </c>
      <c r="B22" s="387" t="s">
        <v>310</v>
      </c>
      <c r="C22" s="205" t="s">
        <v>37</v>
      </c>
      <c r="D22" s="206" t="s">
        <v>14</v>
      </c>
      <c r="E22" s="157" t="s">
        <v>270</v>
      </c>
      <c r="F22" s="175" t="s">
        <v>286</v>
      </c>
      <c r="G22" s="18" t="s">
        <v>287</v>
      </c>
      <c r="H22" s="172" t="s">
        <v>353</v>
      </c>
      <c r="I22" s="257" t="e">
        <f>HYPERLINK(CCMs!L15, "Link to upload the attachments")</f>
        <v>#N/A</v>
      </c>
      <c r="J22" s="227" t="s">
        <v>23</v>
      </c>
      <c r="K22" s="228" t="s">
        <v>525</v>
      </c>
      <c r="L22">
        <v>8</v>
      </c>
    </row>
    <row r="23" spans="1:12" ht="207.75" customHeight="1" x14ac:dyDescent="0.25">
      <c r="A23" s="381"/>
      <c r="B23" s="388"/>
      <c r="C23" s="205" t="s">
        <v>37</v>
      </c>
      <c r="D23" s="113" t="s">
        <v>15</v>
      </c>
      <c r="E23" s="105" t="s">
        <v>271</v>
      </c>
      <c r="F23" s="175" t="s">
        <v>288</v>
      </c>
      <c r="G23" s="71" t="s">
        <v>289</v>
      </c>
      <c r="H23" s="172" t="s">
        <v>354</v>
      </c>
      <c r="I23" s="257" t="e">
        <f>HYPERLINK(CCMs!L16, "Link to upload the attachments")</f>
        <v>#N/A</v>
      </c>
      <c r="J23" s="227" t="s">
        <v>23</v>
      </c>
      <c r="K23" s="228" t="s">
        <v>528</v>
      </c>
      <c r="L23">
        <v>9</v>
      </c>
    </row>
    <row r="24" spans="1:12" ht="230.55" customHeight="1" x14ac:dyDescent="0.25">
      <c r="A24" s="382"/>
      <c r="B24" s="389"/>
      <c r="C24" s="177" t="s">
        <v>38</v>
      </c>
      <c r="D24" s="178" t="s">
        <v>16</v>
      </c>
      <c r="E24" s="105" t="s">
        <v>291</v>
      </c>
      <c r="F24" s="174" t="s">
        <v>292</v>
      </c>
      <c r="G24" s="133" t="s">
        <v>290</v>
      </c>
      <c r="H24" s="172" t="s">
        <v>354</v>
      </c>
      <c r="I24" s="257" t="e">
        <f>HYPERLINK(CCMs!L17, "Link to upload the attachments")</f>
        <v>#N/A</v>
      </c>
      <c r="J24" s="227" t="s">
        <v>23</v>
      </c>
      <c r="K24" s="228" t="s">
        <v>529</v>
      </c>
      <c r="L24">
        <v>10</v>
      </c>
    </row>
    <row r="25" spans="1:12" ht="14.25" customHeight="1" x14ac:dyDescent="0.25">
      <c r="A25" s="164"/>
      <c r="B25" s="164"/>
      <c r="C25" s="164"/>
      <c r="D25" s="165"/>
      <c r="E25" s="164"/>
      <c r="F25" s="164"/>
      <c r="G25" s="166"/>
      <c r="H25" s="164"/>
      <c r="I25" s="255"/>
      <c r="J25" s="226"/>
      <c r="K25" s="225"/>
      <c r="L25">
        <v>0</v>
      </c>
    </row>
    <row r="26" spans="1:12" ht="106.5" customHeight="1" x14ac:dyDescent="0.25">
      <c r="A26" s="380" t="s">
        <v>341</v>
      </c>
      <c r="B26" s="411" t="s">
        <v>311</v>
      </c>
      <c r="C26" s="205" t="s">
        <v>37</v>
      </c>
      <c r="D26" s="206" t="s">
        <v>17</v>
      </c>
      <c r="E26" s="157" t="s">
        <v>295</v>
      </c>
      <c r="F26" s="172" t="s">
        <v>293</v>
      </c>
      <c r="G26" s="71" t="s">
        <v>294</v>
      </c>
      <c r="H26" s="172" t="s">
        <v>355</v>
      </c>
      <c r="I26" s="257" t="e">
        <f>HYPERLINK(CCMs!L18, "Link to upload the attachments")</f>
        <v>#N/A</v>
      </c>
      <c r="J26" s="227" t="s">
        <v>23</v>
      </c>
      <c r="K26" s="228" t="s">
        <v>522</v>
      </c>
      <c r="L26">
        <v>11</v>
      </c>
    </row>
    <row r="27" spans="1:12" ht="92.25" customHeight="1" x14ac:dyDescent="0.25">
      <c r="A27" s="398"/>
      <c r="B27" s="412"/>
      <c r="C27" s="177" t="s">
        <v>38</v>
      </c>
      <c r="D27" s="178" t="s">
        <v>18</v>
      </c>
      <c r="E27" s="157" t="s">
        <v>296</v>
      </c>
      <c r="F27" s="173" t="s">
        <v>502</v>
      </c>
      <c r="G27" s="71" t="s">
        <v>299</v>
      </c>
      <c r="H27" s="172" t="s">
        <v>354</v>
      </c>
      <c r="I27" s="257" t="e">
        <f>HYPERLINK(CCMs!L19, "Link to upload the attachments")</f>
        <v>#N/A</v>
      </c>
      <c r="J27" s="227" t="s">
        <v>23</v>
      </c>
      <c r="K27" s="228" t="s">
        <v>523</v>
      </c>
      <c r="L27">
        <v>12</v>
      </c>
    </row>
    <row r="28" spans="1:12" ht="98.25" customHeight="1" x14ac:dyDescent="0.25">
      <c r="A28" s="398"/>
      <c r="B28" s="412"/>
      <c r="C28" s="177" t="s">
        <v>38</v>
      </c>
      <c r="D28" s="178" t="s">
        <v>19</v>
      </c>
      <c r="E28" s="103" t="s">
        <v>297</v>
      </c>
      <c r="F28" s="172" t="s">
        <v>300</v>
      </c>
      <c r="G28" s="71" t="s">
        <v>301</v>
      </c>
      <c r="H28" s="172" t="s">
        <v>356</v>
      </c>
      <c r="I28" s="257" t="e">
        <f>HYPERLINK(CCMs!L20, "Link to upload the attachments")</f>
        <v>#N/A</v>
      </c>
      <c r="J28" s="227" t="s">
        <v>23</v>
      </c>
      <c r="K28" s="228" t="s">
        <v>530</v>
      </c>
      <c r="L28">
        <v>13</v>
      </c>
    </row>
    <row r="29" spans="1:12" ht="84.75" customHeight="1" x14ac:dyDescent="0.25">
      <c r="A29" s="399"/>
      <c r="B29" s="413"/>
      <c r="C29" s="177" t="s">
        <v>38</v>
      </c>
      <c r="D29" s="178" t="s">
        <v>20</v>
      </c>
      <c r="E29" s="103" t="s">
        <v>298</v>
      </c>
      <c r="F29" s="175" t="s">
        <v>302</v>
      </c>
      <c r="G29" s="71" t="s">
        <v>339</v>
      </c>
      <c r="H29" s="172" t="s">
        <v>357</v>
      </c>
      <c r="I29" s="257" t="e">
        <f>HYPERLINK(CCMs!L21, "Link to upload the attachments")</f>
        <v>#N/A</v>
      </c>
      <c r="J29" s="227" t="s">
        <v>23</v>
      </c>
      <c r="K29" s="228" t="s">
        <v>531</v>
      </c>
      <c r="L29">
        <v>14</v>
      </c>
    </row>
    <row r="30" spans="1:12" x14ac:dyDescent="0.25">
      <c r="A30" s="135"/>
      <c r="B30" s="164"/>
      <c r="C30" s="164"/>
      <c r="D30" s="165"/>
      <c r="E30" s="164"/>
      <c r="F30" s="164"/>
      <c r="G30" s="166"/>
      <c r="H30" s="164"/>
      <c r="I30" s="255"/>
      <c r="J30" s="226"/>
      <c r="K30" s="225"/>
      <c r="L30">
        <v>0</v>
      </c>
    </row>
    <row r="31" spans="1:12" ht="101.25" customHeight="1" x14ac:dyDescent="0.25">
      <c r="A31" s="380" t="s">
        <v>346</v>
      </c>
      <c r="B31" s="411" t="s">
        <v>312</v>
      </c>
      <c r="C31" s="375" t="s">
        <v>37</v>
      </c>
      <c r="D31" s="409" t="s">
        <v>21</v>
      </c>
      <c r="E31" s="418" t="s">
        <v>272</v>
      </c>
      <c r="F31" s="174" t="s">
        <v>304</v>
      </c>
      <c r="G31" s="115" t="s">
        <v>303</v>
      </c>
      <c r="H31" s="172" t="s">
        <v>331</v>
      </c>
      <c r="I31" s="257" t="e">
        <f>HYPERLINK(CCMs!L22, "Link to upload the attachments")</f>
        <v>#N/A</v>
      </c>
      <c r="J31" s="227" t="s">
        <v>23</v>
      </c>
      <c r="K31" s="229" t="s">
        <v>532</v>
      </c>
      <c r="L31">
        <v>15</v>
      </c>
    </row>
    <row r="32" spans="1:12" ht="91.5" customHeight="1" x14ac:dyDescent="0.25">
      <c r="A32" s="381"/>
      <c r="B32" s="412"/>
      <c r="C32" s="376"/>
      <c r="D32" s="410"/>
      <c r="E32" s="419"/>
      <c r="F32" s="172" t="s">
        <v>305</v>
      </c>
      <c r="G32" s="114" t="s">
        <v>340</v>
      </c>
      <c r="H32" s="172" t="s">
        <v>358</v>
      </c>
      <c r="I32" s="257" t="e">
        <f>HYPERLINK(CCMs!L23, "Link to upload the attachments")</f>
        <v>#N/A</v>
      </c>
      <c r="J32" s="227" t="s">
        <v>23</v>
      </c>
      <c r="K32" s="229" t="s">
        <v>533</v>
      </c>
      <c r="L32">
        <v>16</v>
      </c>
    </row>
    <row r="33" spans="1:12" ht="90" customHeight="1" x14ac:dyDescent="0.25">
      <c r="A33" s="381"/>
      <c r="B33" s="412"/>
      <c r="C33" s="205" t="s">
        <v>37</v>
      </c>
      <c r="D33" s="206" t="s">
        <v>32</v>
      </c>
      <c r="E33" s="102" t="s">
        <v>273</v>
      </c>
      <c r="F33" s="172" t="s">
        <v>306</v>
      </c>
      <c r="G33" s="278" t="s">
        <v>307</v>
      </c>
      <c r="H33" s="174" t="s">
        <v>359</v>
      </c>
      <c r="I33" s="257" t="e">
        <f>HYPERLINK(CCMs!L24, "Link to upload the attachments")</f>
        <v>#N/A</v>
      </c>
      <c r="J33" s="227" t="s">
        <v>23</v>
      </c>
      <c r="K33" s="228" t="s">
        <v>534</v>
      </c>
      <c r="L33">
        <v>17</v>
      </c>
    </row>
    <row r="34" spans="1:12" ht="153.75" customHeight="1" x14ac:dyDescent="0.25">
      <c r="A34" s="381"/>
      <c r="B34" s="412"/>
      <c r="C34" s="177" t="s">
        <v>38</v>
      </c>
      <c r="D34" s="178" t="s">
        <v>33</v>
      </c>
      <c r="E34" s="102" t="s">
        <v>274</v>
      </c>
      <c r="F34" s="174" t="s">
        <v>501</v>
      </c>
      <c r="G34" s="118" t="s">
        <v>308</v>
      </c>
      <c r="H34" s="172" t="s">
        <v>360</v>
      </c>
      <c r="I34" s="257" t="e">
        <f>HYPERLINK(CCMs!L25, "Link to upload the attachments")</f>
        <v>#N/A</v>
      </c>
      <c r="J34" s="227" t="s">
        <v>23</v>
      </c>
      <c r="K34" s="228" t="s">
        <v>526</v>
      </c>
      <c r="L34">
        <v>18</v>
      </c>
    </row>
    <row r="35" spans="1:12" ht="132" customHeight="1" x14ac:dyDescent="0.25">
      <c r="A35" s="381"/>
      <c r="B35" s="412"/>
      <c r="C35" s="375" t="s">
        <v>37</v>
      </c>
      <c r="D35" s="409" t="s">
        <v>474</v>
      </c>
      <c r="E35" s="418" t="s">
        <v>477</v>
      </c>
      <c r="F35" s="174" t="s">
        <v>478</v>
      </c>
      <c r="G35" s="118" t="s">
        <v>506</v>
      </c>
      <c r="H35" s="172" t="s">
        <v>483</v>
      </c>
      <c r="I35" s="257" t="e">
        <f>HYPERLINK(CCMs!L26, "Link to upload the attachments")</f>
        <v>#N/A</v>
      </c>
      <c r="J35" s="227" t="s">
        <v>23</v>
      </c>
      <c r="K35" s="291" t="s">
        <v>535</v>
      </c>
    </row>
    <row r="36" spans="1:12" ht="78.75" customHeight="1" x14ac:dyDescent="0.25">
      <c r="A36" s="381"/>
      <c r="B36" s="412"/>
      <c r="C36" s="376"/>
      <c r="D36" s="410"/>
      <c r="E36" s="419"/>
      <c r="F36" s="174" t="s">
        <v>479</v>
      </c>
      <c r="G36" s="118" t="s">
        <v>507</v>
      </c>
      <c r="H36" s="172" t="s">
        <v>486</v>
      </c>
      <c r="I36" s="257" t="e">
        <f>HYPERLINK(CCMs!L27, "Link to upload the attachments")</f>
        <v>#N/A</v>
      </c>
      <c r="J36" s="227" t="s">
        <v>23</v>
      </c>
      <c r="K36" s="291" t="s">
        <v>536</v>
      </c>
    </row>
    <row r="37" spans="1:12" ht="78" customHeight="1" x14ac:dyDescent="0.25">
      <c r="A37" s="381"/>
      <c r="B37" s="412"/>
      <c r="C37" s="177" t="s">
        <v>38</v>
      </c>
      <c r="D37" s="178" t="s">
        <v>475</v>
      </c>
      <c r="E37" s="208" t="s">
        <v>480</v>
      </c>
      <c r="F37" s="174" t="s">
        <v>481</v>
      </c>
      <c r="G37" s="118" t="s">
        <v>508</v>
      </c>
      <c r="H37" s="172" t="s">
        <v>484</v>
      </c>
      <c r="I37" s="257" t="e">
        <f>HYPERLINK(CCMs!L28, "Link to upload the attachments")</f>
        <v>#N/A</v>
      </c>
      <c r="J37" s="227" t="s">
        <v>23</v>
      </c>
      <c r="K37" s="291" t="s">
        <v>537</v>
      </c>
    </row>
    <row r="38" spans="1:12" ht="72.75" customHeight="1" x14ac:dyDescent="0.25">
      <c r="A38" s="382"/>
      <c r="B38" s="412"/>
      <c r="C38" s="177" t="s">
        <v>38</v>
      </c>
      <c r="D38" s="178" t="s">
        <v>476</v>
      </c>
      <c r="E38" s="101" t="s">
        <v>482</v>
      </c>
      <c r="F38" s="174" t="s">
        <v>482</v>
      </c>
      <c r="G38" s="118" t="s">
        <v>509</v>
      </c>
      <c r="H38" s="172" t="s">
        <v>485</v>
      </c>
      <c r="I38" s="257" t="e">
        <f>HYPERLINK(CCMs!L29, "Link to upload the attachments")</f>
        <v>#N/A</v>
      </c>
      <c r="J38" s="227" t="s">
        <v>23</v>
      </c>
      <c r="K38" s="292" t="s">
        <v>538</v>
      </c>
      <c r="L38" s="130"/>
    </row>
    <row r="39" spans="1:12" ht="2.25" customHeight="1" x14ac:dyDescent="0.25">
      <c r="A39" s="163"/>
      <c r="B39" s="413"/>
      <c r="C39" s="158"/>
      <c r="D39" s="159"/>
      <c r="E39" s="101"/>
      <c r="F39" s="100"/>
      <c r="G39" s="114"/>
      <c r="H39" s="100"/>
      <c r="I39" s="160"/>
      <c r="J39" s="161"/>
      <c r="K39" s="162"/>
    </row>
    <row r="40" spans="1:12" ht="6" customHeight="1" x14ac:dyDescent="0.25">
      <c r="A40" s="134"/>
      <c r="B40" s="167"/>
      <c r="C40" s="167"/>
      <c r="D40" s="168"/>
      <c r="E40" s="167"/>
      <c r="F40" s="167"/>
      <c r="G40" s="169"/>
      <c r="H40" s="167"/>
      <c r="I40" s="167"/>
      <c r="J40" s="170"/>
      <c r="K40" s="171"/>
    </row>
    <row r="41" spans="1:12" ht="16.2" thickBot="1" x14ac:dyDescent="0.35">
      <c r="A41" s="390" t="s">
        <v>510</v>
      </c>
      <c r="B41" s="391"/>
      <c r="C41" s="391"/>
      <c r="D41" s="391"/>
      <c r="E41" s="391"/>
      <c r="F41" s="391"/>
      <c r="G41" s="272" t="e">
        <f>HYPERLINK(CCMs!L7,"Additional documents only")</f>
        <v>#N/A</v>
      </c>
      <c r="H41" s="15"/>
      <c r="I41" s="13"/>
      <c r="J41" s="13"/>
      <c r="K41" s="15"/>
    </row>
    <row r="42" spans="1:12" ht="45" customHeight="1" x14ac:dyDescent="0.25">
      <c r="B42" s="129"/>
      <c r="C42" s="130"/>
      <c r="D42" s="202"/>
      <c r="E42" s="130"/>
      <c r="F42" s="420" t="s">
        <v>319</v>
      </c>
      <c r="G42" s="421"/>
      <c r="H42" s="130"/>
      <c r="I42" s="131"/>
      <c r="J42" s="131"/>
      <c r="K42" s="132"/>
    </row>
    <row r="43" spans="1:12" ht="31.5" customHeight="1" x14ac:dyDescent="0.25">
      <c r="B43" s="108"/>
      <c r="C43" s="106"/>
      <c r="D43" s="106"/>
      <c r="E43" s="106"/>
      <c r="F43" s="416" t="s">
        <v>320</v>
      </c>
      <c r="G43" s="417"/>
      <c r="H43" s="94"/>
      <c r="I43" s="99"/>
      <c r="J43" s="99"/>
      <c r="K43" s="98"/>
    </row>
    <row r="44" spans="1:12" ht="31.5" customHeight="1" x14ac:dyDescent="0.25">
      <c r="B44" s="109"/>
      <c r="C44" s="107"/>
      <c r="D44" s="107"/>
      <c r="E44" s="107"/>
      <c r="F44" s="416" t="s">
        <v>321</v>
      </c>
      <c r="G44" s="417"/>
      <c r="H44" s="96"/>
      <c r="I44" s="97"/>
      <c r="J44" s="97"/>
      <c r="K44" s="14"/>
    </row>
    <row r="45" spans="1:12" ht="48" customHeight="1" x14ac:dyDescent="0.25">
      <c r="B45" s="109"/>
      <c r="C45" s="107"/>
      <c r="D45" s="107"/>
      <c r="E45" s="107"/>
      <c r="F45" s="416" t="s">
        <v>322</v>
      </c>
      <c r="G45" s="417"/>
      <c r="H45" s="96"/>
      <c r="I45" s="99"/>
      <c r="J45" s="99"/>
      <c r="K45" s="14"/>
    </row>
    <row r="46" spans="1:12" ht="31.5" customHeight="1" x14ac:dyDescent="0.25">
      <c r="B46" s="109"/>
      <c r="C46" s="107"/>
      <c r="D46" s="107"/>
      <c r="E46" s="107"/>
      <c r="F46" s="416" t="s">
        <v>323</v>
      </c>
      <c r="G46" s="417"/>
      <c r="H46" s="96"/>
      <c r="I46" s="99"/>
      <c r="J46" s="99"/>
      <c r="K46" s="14"/>
    </row>
    <row r="47" spans="1:12" ht="66" customHeight="1" thickBot="1" x14ac:dyDescent="0.3">
      <c r="C47" s="107"/>
      <c r="D47" s="107"/>
      <c r="F47" s="414" t="s">
        <v>324</v>
      </c>
      <c r="G47" s="415"/>
      <c r="H47" s="95"/>
      <c r="I47" s="95"/>
      <c r="J47" s="95"/>
    </row>
    <row r="48" spans="1:12" ht="15" customHeight="1" x14ac:dyDescent="0.25">
      <c r="H48" s="95"/>
      <c r="I48" s="95"/>
      <c r="J48" s="95"/>
    </row>
  </sheetData>
  <sheetProtection password="DE2B" sheet="1" objects="1" scenarios="1"/>
  <dataConsolidate/>
  <mergeCells count="32">
    <mergeCell ref="F47:G47"/>
    <mergeCell ref="F43:G43"/>
    <mergeCell ref="F44:G44"/>
    <mergeCell ref="E31:E32"/>
    <mergeCell ref="F42:G42"/>
    <mergeCell ref="F46:G46"/>
    <mergeCell ref="A41:F41"/>
    <mergeCell ref="F45:G45"/>
    <mergeCell ref="C35:C36"/>
    <mergeCell ref="D35:D36"/>
    <mergeCell ref="E35:E36"/>
    <mergeCell ref="A22:A24"/>
    <mergeCell ref="A26:A29"/>
    <mergeCell ref="A6:C9"/>
    <mergeCell ref="C31:C32"/>
    <mergeCell ref="D31:D32"/>
    <mergeCell ref="B26:B29"/>
    <mergeCell ref="B31:B39"/>
    <mergeCell ref="B22:B24"/>
    <mergeCell ref="A31:A38"/>
    <mergeCell ref="A1:H1"/>
    <mergeCell ref="D5:E5"/>
    <mergeCell ref="C15:C16"/>
    <mergeCell ref="A11:E11"/>
    <mergeCell ref="A14:A20"/>
    <mergeCell ref="E15:E16"/>
    <mergeCell ref="D15:D16"/>
    <mergeCell ref="B14:B20"/>
    <mergeCell ref="A2:F2"/>
    <mergeCell ref="A4:E4"/>
    <mergeCell ref="A5:B5"/>
    <mergeCell ref="C13:E13"/>
  </mergeCells>
  <conditionalFormatting sqref="K26:K29">
    <cfRule type="expression" dxfId="106" priority="66">
      <formula>ISBLANK(K26)</formula>
    </cfRule>
  </conditionalFormatting>
  <conditionalFormatting sqref="I31:I32 I34">
    <cfRule type="expression" dxfId="105" priority="58">
      <formula>ISBLANK(I31)</formula>
    </cfRule>
  </conditionalFormatting>
  <conditionalFormatting sqref="I26:I27 I22:I23">
    <cfRule type="expression" dxfId="104" priority="53">
      <formula>ISBLANK(I22)</formula>
    </cfRule>
  </conditionalFormatting>
  <conditionalFormatting sqref="I28:I29">
    <cfRule type="expression" dxfId="103" priority="52">
      <formula>ISBLANK(I28)</formula>
    </cfRule>
  </conditionalFormatting>
  <conditionalFormatting sqref="K22:K24">
    <cfRule type="expression" dxfId="102" priority="43">
      <formula>ISBLANK(K22)</formula>
    </cfRule>
  </conditionalFormatting>
  <conditionalFormatting sqref="D6:E9">
    <cfRule type="expression" dxfId="101" priority="41">
      <formula>ISBLANK(D6)</formula>
    </cfRule>
  </conditionalFormatting>
  <conditionalFormatting sqref="J33">
    <cfRule type="expression" dxfId="100" priority="124">
      <formula>ISBLANK(J33:J41)</formula>
    </cfRule>
  </conditionalFormatting>
  <conditionalFormatting sqref="I33">
    <cfRule type="expression" dxfId="99" priority="36">
      <formula>ISBLANK(I33)</formula>
    </cfRule>
  </conditionalFormatting>
  <conditionalFormatting sqref="I39">
    <cfRule type="expression" dxfId="98" priority="34">
      <formula>ISBLANK(I39)</formula>
    </cfRule>
  </conditionalFormatting>
  <conditionalFormatting sqref="J39">
    <cfRule type="expression" dxfId="97" priority="33">
      <formula>ISBLANK(J39)</formula>
    </cfRule>
  </conditionalFormatting>
  <conditionalFormatting sqref="J15:J16 J34">
    <cfRule type="expression" dxfId="96" priority="31">
      <formula>ISBLANK(J15:J21)</formula>
    </cfRule>
  </conditionalFormatting>
  <conditionalFormatting sqref="J14 J17:J19">
    <cfRule type="expression" dxfId="95" priority="30">
      <formula>ISBLANK(J14:J29)</formula>
    </cfRule>
  </conditionalFormatting>
  <conditionalFormatting sqref="K31:K34 K39">
    <cfRule type="expression" dxfId="94" priority="28">
      <formula>ISBLANK(K31)</formula>
    </cfRule>
  </conditionalFormatting>
  <conditionalFormatting sqref="I24">
    <cfRule type="expression" dxfId="93" priority="22">
      <formula>ISBLANK(I24)</formula>
    </cfRule>
  </conditionalFormatting>
  <conditionalFormatting sqref="A6">
    <cfRule type="expression" dxfId="92" priority="21">
      <formula>ISBLANK(A6:A9)</formula>
    </cfRule>
  </conditionalFormatting>
  <conditionalFormatting sqref="I14:I16">
    <cfRule type="expression" dxfId="91" priority="20">
      <formula>ISBLANK(I14)</formula>
    </cfRule>
  </conditionalFormatting>
  <conditionalFormatting sqref="I17">
    <cfRule type="expression" dxfId="90" priority="19">
      <formula>ISBLANK(I17)</formula>
    </cfRule>
  </conditionalFormatting>
  <conditionalFormatting sqref="I18">
    <cfRule type="expression" dxfId="89" priority="18">
      <formula>ISBLANK(I18)</formula>
    </cfRule>
  </conditionalFormatting>
  <conditionalFormatting sqref="I19">
    <cfRule type="expression" dxfId="88" priority="17">
      <formula>ISBLANK(I19)</formula>
    </cfRule>
  </conditionalFormatting>
  <conditionalFormatting sqref="I20">
    <cfRule type="expression" dxfId="87" priority="16">
      <formula>ISBLANK(I20)</formula>
    </cfRule>
  </conditionalFormatting>
  <conditionalFormatting sqref="K17:K20">
    <cfRule type="expression" dxfId="86" priority="15">
      <formula>ISBLANK(K17)</formula>
    </cfRule>
  </conditionalFormatting>
  <conditionalFormatting sqref="K14">
    <cfRule type="expression" dxfId="85" priority="14">
      <formula>ISBLANK(K14)</formula>
    </cfRule>
  </conditionalFormatting>
  <conditionalFormatting sqref="K15">
    <cfRule type="expression" dxfId="84" priority="13">
      <formula>ISBLANK(K15)</formula>
    </cfRule>
  </conditionalFormatting>
  <conditionalFormatting sqref="K16">
    <cfRule type="expression" dxfId="83" priority="12">
      <formula>ISBLANK(K16)</formula>
    </cfRule>
  </conditionalFormatting>
  <conditionalFormatting sqref="J24">
    <cfRule type="expression" dxfId="82" priority="137">
      <formula>ISBLANK(J24:J41)</formula>
    </cfRule>
  </conditionalFormatting>
  <conditionalFormatting sqref="J20 J26:J27">
    <cfRule type="expression" dxfId="81" priority="152">
      <formula>ISBLANK(J20:J34)</formula>
    </cfRule>
  </conditionalFormatting>
  <conditionalFormatting sqref="K35:K38">
    <cfRule type="expression" dxfId="80" priority="11">
      <formula>ISBLANK(K35)</formula>
    </cfRule>
  </conditionalFormatting>
  <conditionalFormatting sqref="J31:J32">
    <cfRule type="expression" dxfId="79" priority="157">
      <formula>ISBLANK(J31:J40)</formula>
    </cfRule>
  </conditionalFormatting>
  <conditionalFormatting sqref="J28:J29">
    <cfRule type="expression" dxfId="78" priority="158">
      <formula>ISBLANK(J28:J40)</formula>
    </cfRule>
  </conditionalFormatting>
  <conditionalFormatting sqref="J22:J23">
    <cfRule type="expression" dxfId="77" priority="159">
      <formula>ISBLANK(J22:J40)</formula>
    </cfRule>
  </conditionalFormatting>
  <conditionalFormatting sqref="J35:J38">
    <cfRule type="expression" dxfId="76" priority="2">
      <formula>ISBLANK(J35:J41)</formula>
    </cfRule>
  </conditionalFormatting>
  <conditionalFormatting sqref="I35:I38">
    <cfRule type="expression" dxfId="75" priority="1">
      <formula>ISBLANK(I35)</formula>
    </cfRule>
  </conditionalFormatting>
  <dataValidations count="1">
    <dataValidation operator="greaterThan" allowBlank="1" showInputMessage="1" showErrorMessage="1" errorTitle="Date" error="You must use the format day/month/year" sqref="D6:D9 E9" xr:uid="{00000000-0002-0000-0100-000000000000}"/>
  </dataValidations>
  <printOptions horizontalCentered="1"/>
  <pageMargins left="0.23622047244094491" right="0.23622047244094491" top="0.74803149606299213" bottom="0.74803149606299213" header="0.31496062992125984" footer="0.31496062992125984"/>
  <pageSetup paperSize="8" scale="43" fitToHeight="0" orientation="landscape" r:id="rId1"/>
  <rowBreaks count="1" manualBreakCount="1">
    <brk id="25" max="10" man="1"/>
  </rowBreaks>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Sheet3!$A$12:$A$15</xm:f>
          </x14:formula1>
          <xm:sqref>J22:J24 J14:J20 J26:J29 J31:J39</xm:sqref>
        </x14:dataValidation>
        <x14:dataValidation type="list" allowBlank="1" showInputMessage="1" showErrorMessage="1" xr:uid="{00000000-0002-0000-0100-000002000000}">
          <x14:formula1>
            <xm:f>CCMs!$A$2:$A$133</xm:f>
          </x14:formula1>
          <xm:sqref>A6:C9</xm:sqref>
        </x14:dataValidation>
        <x14:dataValidation type="list" operator="greaterThan" allowBlank="1" showInputMessage="1" showErrorMessage="1" errorTitle="Date" error="Por favor, seleccione en el menú desplegable" xr:uid="{00000000-0002-0000-0100-000003000000}">
          <x14:formula1>
            <xm:f>CCMs!$N$2:$N$32</xm:f>
          </x14:formula1>
          <xm:sqref>E6</xm:sqref>
        </x14:dataValidation>
        <x14:dataValidation type="list" operator="greaterThan" allowBlank="1" showInputMessage="1" showErrorMessage="1" errorTitle="Date" error="Por favor, seleccione en el menú desplegable" xr:uid="{00000000-0002-0000-0100-000004000000}">
          <x14:formula1>
            <xm:f>CCMs!$O$2:$O$13</xm:f>
          </x14:formula1>
          <xm:sqref>E7</xm:sqref>
        </x14:dataValidation>
        <x14:dataValidation type="list" operator="greaterThan" allowBlank="1" showInputMessage="1" showErrorMessage="1" errorTitle="Date" error="Por favor, seleccione en el menú desplegable" xr:uid="{00000000-0002-0000-0100-000005000000}">
          <x14:formula1>
            <xm:f>CCMs!$Q$2:$Q$6</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8"/>
  <sheetViews>
    <sheetView topLeftCell="G4" zoomScaleNormal="100" zoomScaleSheetLayoutView="100" workbookViewId="0">
      <selection activeCell="C7" sqref="C7:G7"/>
    </sheetView>
  </sheetViews>
  <sheetFormatPr baseColWidth="10" defaultColWidth="9" defaultRowHeight="13.8" x14ac:dyDescent="0.25"/>
  <cols>
    <col min="1" max="1" width="13.296875" style="25" customWidth="1"/>
    <col min="2" max="4" width="9" style="25"/>
    <col min="5" max="5" width="10.59765625" style="25" customWidth="1"/>
    <col min="6" max="6" width="13.09765625" style="25" customWidth="1"/>
    <col min="7" max="7" width="17" style="25" customWidth="1"/>
    <col min="8" max="8" width="12.5" style="25" customWidth="1"/>
    <col min="9" max="9" width="9" style="25" customWidth="1"/>
    <col min="10" max="16384" width="9" style="25"/>
  </cols>
  <sheetData>
    <row r="1" spans="1:19" x14ac:dyDescent="0.25">
      <c r="A1" s="20"/>
      <c r="B1" s="21"/>
      <c r="C1" s="21"/>
      <c r="D1" s="21"/>
      <c r="E1" s="21"/>
      <c r="F1" s="21"/>
      <c r="G1" s="22"/>
      <c r="H1" s="22"/>
      <c r="I1" s="22"/>
      <c r="J1" s="22"/>
      <c r="K1" s="23"/>
      <c r="L1" s="21"/>
      <c r="M1" s="21"/>
      <c r="N1" s="21"/>
      <c r="O1" s="21"/>
      <c r="P1" s="21"/>
      <c r="Q1" s="21"/>
      <c r="R1" s="21"/>
      <c r="S1" s="24"/>
    </row>
    <row r="2" spans="1:19" ht="21" x14ac:dyDescent="0.4">
      <c r="A2" s="422" t="s">
        <v>365</v>
      </c>
      <c r="B2" s="423"/>
      <c r="C2" s="423"/>
      <c r="D2" s="423"/>
      <c r="E2" s="423"/>
      <c r="F2" s="423"/>
      <c r="G2" s="423"/>
      <c r="H2" s="423"/>
      <c r="I2" s="423"/>
      <c r="J2" s="423"/>
      <c r="K2" s="423"/>
      <c r="L2" s="423"/>
      <c r="M2" s="423"/>
      <c r="N2" s="423"/>
      <c r="O2" s="423"/>
      <c r="P2" s="423"/>
      <c r="Q2" s="423"/>
      <c r="R2" s="423"/>
      <c r="S2" s="423"/>
    </row>
    <row r="3" spans="1:19" ht="14.4" thickBot="1" x14ac:dyDescent="0.3">
      <c r="A3" s="64"/>
      <c r="B3" s="64"/>
      <c r="C3" s="64"/>
      <c r="D3" s="64"/>
      <c r="E3" s="64"/>
      <c r="F3" s="64"/>
      <c r="G3" s="64"/>
      <c r="H3" s="64"/>
      <c r="I3" s="26"/>
      <c r="J3" s="27"/>
      <c r="K3" s="27"/>
      <c r="M3" s="27"/>
      <c r="N3" s="27"/>
      <c r="O3" s="27"/>
      <c r="P3" s="27"/>
      <c r="Q3" s="27"/>
      <c r="R3" s="27"/>
    </row>
    <row r="4" spans="1:19" ht="39.75" customHeight="1" thickTop="1" thickBot="1" x14ac:dyDescent="0.3">
      <c r="A4" s="186" t="s">
        <v>363</v>
      </c>
      <c r="B4" s="187" t="s">
        <v>364</v>
      </c>
      <c r="C4" s="441" t="s">
        <v>362</v>
      </c>
      <c r="D4" s="441"/>
      <c r="E4" s="441"/>
      <c r="F4" s="441"/>
      <c r="G4" s="441"/>
      <c r="H4" s="188" t="s">
        <v>361</v>
      </c>
      <c r="I4" s="185" t="s">
        <v>29</v>
      </c>
      <c r="J4" s="28" t="s">
        <v>30</v>
      </c>
      <c r="K4" s="28" t="s">
        <v>31</v>
      </c>
      <c r="L4" s="66"/>
      <c r="M4" s="29"/>
      <c r="N4" s="30"/>
      <c r="O4" s="30"/>
      <c r="P4" s="30"/>
      <c r="Q4" s="30"/>
      <c r="R4" s="30"/>
      <c r="S4" s="31"/>
    </row>
    <row r="5" spans="1:19" ht="34.5" customHeight="1" thickTop="1" thickBot="1" x14ac:dyDescent="0.3">
      <c r="A5" s="442" t="s">
        <v>25</v>
      </c>
      <c r="B5" s="93" t="str">
        <f>'Evaluación del Desempeňo'!D14</f>
        <v>A</v>
      </c>
      <c r="C5" s="444" t="str">
        <f>'Evaluación del Desempeňo'!E14</f>
        <v>El MCP cuenta con un plan de monitoreo estratégico que detalla las actividades concretas, las responsabilidades individuales y/o de los sectores constituyentes, el calendario y el presupuesto de monitoreo estratégico.</v>
      </c>
      <c r="D5" s="444"/>
      <c r="E5" s="444"/>
      <c r="F5" s="444"/>
      <c r="G5" s="444"/>
      <c r="H5" s="189">
        <f>IF('Evaluación del Desempeňo'!J14="1. Non-compliant",1,IF('Evaluación del Desempeňo'!J14="2. Indeterminate compliant",2,IF('Evaluación del Desempeňo'!J14="3. Fully compliant",3,IF('Evaluación del Desempeňo'!J14="",""))))</f>
        <v>3</v>
      </c>
      <c r="I5" s="185" t="str">
        <f>IF($H5=1,$H5,"")</f>
        <v/>
      </c>
      <c r="J5" s="32" t="str">
        <f>IF($H5=2,$H5,"")</f>
        <v/>
      </c>
      <c r="K5" s="33">
        <f>IF($H5=3,$H5,"")</f>
        <v>3</v>
      </c>
      <c r="L5" s="67"/>
      <c r="M5" s="34"/>
      <c r="N5" s="27"/>
      <c r="O5" s="27"/>
      <c r="P5" s="27"/>
      <c r="Q5" s="27"/>
      <c r="R5" s="27"/>
    </row>
    <row r="6" spans="1:19" ht="33" customHeight="1" thickTop="1" thickBot="1" x14ac:dyDescent="0.3">
      <c r="A6" s="443"/>
      <c r="B6" s="93" t="str">
        <f>'Evaluación del Desempeňo'!D15</f>
        <v>B</v>
      </c>
      <c r="C6" s="444" t="str">
        <f>'Evaluación del Desempeňo'!E15</f>
        <v xml:space="preserve">El MCP ha designado un órgano permanente de monitoreo estratégico, con la experiencia y competencias necesarias para asegurar el monitoreo estratégico periódico. </v>
      </c>
      <c r="D6" s="444"/>
      <c r="E6" s="444"/>
      <c r="F6" s="444"/>
      <c r="G6" s="444"/>
      <c r="H6" s="189">
        <f>IF(AND('Evaluación del Desempeňo'!J15="1. Non-compliant",'Evaluación del Desempeňo'!J16="1. Non-compliant"),1,IF(AND('Evaluación del Desempeňo'!J15="1. Non-compliant",'Evaluación del Desempeňo'!J16="2. Indeterminate compliant"),1,IF(AND('Evaluación del Desempeňo'!J15="1. Non-compliant",'Evaluación del Desempeňo'!J16="3. Fully compliant"),2,IF(AND('Evaluación del Desempeňo'!J15="2. Indeterminate compliant",'Evaluación del Desempeňo'!J16="1. Non-compliant"),1,IF(AND('Evaluación del Desempeňo'!J15="2. Indeterminate compliant",'Evaluación del Desempeňo'!J16="2. Indeterminate compliant"),2,IF(AND('Evaluación del Desempeňo'!J15="2. Indeterminate compliant",'Evaluación del Desempeňo'!J16="3. Fully compliant"),2,IF(AND('Evaluación del Desempeňo'!J15="3. Fully compliant",'Evaluación del Desempeňo'!J16="1. Non-compliant"),2,IF(AND('Evaluación del Desempeňo'!J15="3. Fully compliant",'Evaluación del Desempeňo'!J16="2. Indeterminate compliant"),2,IF(AND('Evaluación del Desempeňo'!J15="3. Fully compliant",'Evaluación del Desempeňo'!J16="3. Fully compliant"),3,"")))))))))</f>
        <v>3</v>
      </c>
      <c r="I6" s="185" t="str">
        <f t="shared" ref="I6:I13" si="0">IF($H6=1,$H6,"")</f>
        <v/>
      </c>
      <c r="J6" s="32" t="str">
        <f t="shared" ref="J6:J13" si="1">IF($H6=2,$H6,"")</f>
        <v/>
      </c>
      <c r="K6" s="33">
        <f t="shared" ref="K6:K13" si="2">IF($H6=3,$H6,"")</f>
        <v>3</v>
      </c>
      <c r="L6" s="66"/>
      <c r="M6" s="29"/>
      <c r="N6" s="30"/>
      <c r="O6" s="30"/>
      <c r="P6" s="30"/>
      <c r="Q6" s="30"/>
      <c r="R6" s="30"/>
      <c r="S6" s="31"/>
    </row>
    <row r="7" spans="1:19" ht="40.5" customHeight="1" thickTop="1" thickBot="1" x14ac:dyDescent="0.3">
      <c r="A7" s="443"/>
      <c r="B7" s="124" t="str">
        <f>'Evaluación del Desempeňo'!D17</f>
        <v>C</v>
      </c>
      <c r="C7" s="444" t="str">
        <f>'Evaluación del Desempeňo'!E17</f>
        <v>El órgano de monitoreo estratégico o el MCP procuran obtener información de actores que no sean miembros del MCP y de personas que viven con las enfermedades y/o están afectadas por ellas.</v>
      </c>
      <c r="D7" s="444"/>
      <c r="E7" s="444"/>
      <c r="F7" s="444"/>
      <c r="G7" s="444"/>
      <c r="H7" s="191">
        <f>IF('Evaluación del Desempeňo'!J17="1. Non-compliant",1,IF('Evaluación del Desempeňo'!J17="2. Indeterminate compliant",2,IF('Evaluación del Desempeňo'!J17="3. Fully compliant",3,IF('Evaluación del Desempeňo'!J17="",""))))</f>
        <v>3</v>
      </c>
      <c r="I7" s="185" t="str">
        <f t="shared" si="0"/>
        <v/>
      </c>
      <c r="J7" s="32" t="str">
        <f t="shared" si="1"/>
        <v/>
      </c>
      <c r="K7" s="33">
        <f t="shared" si="2"/>
        <v>3</v>
      </c>
      <c r="L7" s="67"/>
      <c r="M7" s="34"/>
      <c r="N7" s="27"/>
      <c r="O7" s="27"/>
      <c r="P7" s="27"/>
      <c r="Q7" s="27"/>
      <c r="R7" s="27"/>
    </row>
    <row r="8" spans="1:19" ht="47.25" customHeight="1" thickTop="1" thickBot="1" x14ac:dyDescent="0.3">
      <c r="A8" s="445" t="s">
        <v>26</v>
      </c>
      <c r="B8" s="125" t="str">
        <f>'Evaluación del Desempeňo'!D22</f>
        <v>G</v>
      </c>
      <c r="C8" s="433" t="str">
        <f>'Evaluación del Desempeňo'!E22</f>
        <v xml:space="preserve">El MCP se asegura de que las poblaciones1 clave afectadas estén representadas adecuadamente 1 teniendo en cuenta la socio epidemiología de las tres enfermedades.
</v>
      </c>
      <c r="D8" s="433"/>
      <c r="E8" s="433"/>
      <c r="F8" s="433"/>
      <c r="G8" s="433"/>
      <c r="H8" s="192">
        <f>IF('Evaluación del Desempeňo'!J22="1. Non-compliant",1,IF('Evaluación del Desempeňo'!J22="2. Indeterminate compliant",2,IF('Evaluación del Desempeňo'!J22="3. Fully compliant",3,IF('Evaluación del Desempeňo'!J22="",""))))</f>
        <v>3</v>
      </c>
      <c r="I8" s="185" t="str">
        <f t="shared" si="0"/>
        <v/>
      </c>
      <c r="J8" s="32" t="str">
        <f t="shared" si="1"/>
        <v/>
      </c>
      <c r="K8" s="33">
        <f t="shared" si="2"/>
        <v>3</v>
      </c>
      <c r="L8" s="67"/>
      <c r="M8" s="34"/>
      <c r="N8" s="27"/>
      <c r="O8" s="27"/>
      <c r="P8" s="27"/>
      <c r="Q8" s="27"/>
      <c r="R8" s="27"/>
    </row>
    <row r="9" spans="1:19" ht="48" customHeight="1" thickTop="1" thickBot="1" x14ac:dyDescent="0.3">
      <c r="A9" s="446"/>
      <c r="B9" s="123" t="str">
        <f>'Evaluación del Desempeňo'!D23</f>
        <v>H</v>
      </c>
      <c r="C9" s="432" t="str">
        <f>'Evaluación del Desempeňo'!E23</f>
        <v xml:space="preserve">El MCP se asegura de que las personas que viven con las enfermedades estén representadas adecuadamente teniendo en cuenta la socio epidemiología de las tres enfermedades. </v>
      </c>
      <c r="D9" s="432"/>
      <c r="E9" s="432"/>
      <c r="F9" s="432"/>
      <c r="G9" s="432"/>
      <c r="H9" s="190">
        <f>IF('Evaluación del Desempeňo'!J23="1. Non-compliant",1,IF('Evaluación del Desempeňo'!J23="2. Indeterminate compliant",2,IF('Evaluación del Desempeňo'!J23="3. Fully compliant",3,IF('Evaluación del Desempeňo'!J23="",""))))</f>
        <v>3</v>
      </c>
      <c r="I9" s="185" t="str">
        <f t="shared" si="0"/>
        <v/>
      </c>
      <c r="J9" s="32" t="str">
        <f t="shared" si="1"/>
        <v/>
      </c>
      <c r="K9" s="33">
        <f t="shared" si="2"/>
        <v>3</v>
      </c>
      <c r="L9" s="66"/>
      <c r="M9" s="38"/>
      <c r="N9" s="30"/>
      <c r="O9" s="30"/>
      <c r="P9" s="30"/>
      <c r="Q9" s="30"/>
      <c r="R9" s="30"/>
      <c r="S9" s="31"/>
    </row>
    <row r="10" spans="1:19" ht="49.5" customHeight="1" thickTop="1" thickBot="1" x14ac:dyDescent="0.3">
      <c r="A10" s="176" t="s">
        <v>27</v>
      </c>
      <c r="B10" s="294" t="str">
        <f>'Evaluación del Desempeňo'!D26</f>
        <v>J</v>
      </c>
      <c r="C10" s="433" t="str">
        <f>'Evaluación del Desempeňo'!E26</f>
        <v>Todos los sectores constituyentes no gubernamentales representados en el MCP seleccionan a su(s) propio(s) representante(s) siguiendo un proceso transparente y documentado.</v>
      </c>
      <c r="D10" s="433"/>
      <c r="E10" s="433"/>
      <c r="F10" s="433"/>
      <c r="G10" s="433"/>
      <c r="H10" s="295">
        <f>IF('Evaluación del Desempeňo'!J26="1. Non-compliant",1,IF('Evaluación del Desempeňo'!J26="2. Indeterminate compliant",2,IF('Evaluación del Desempeňo'!J26="3. Fully compliant",3,IF('Evaluación del Desempeňo'!J26="",""))))</f>
        <v>3</v>
      </c>
      <c r="I10" s="185" t="str">
        <f t="shared" si="0"/>
        <v/>
      </c>
      <c r="J10" s="32" t="str">
        <f t="shared" si="1"/>
        <v/>
      </c>
      <c r="K10" s="33">
        <f t="shared" si="2"/>
        <v>3</v>
      </c>
      <c r="L10" s="66"/>
      <c r="M10" s="29"/>
      <c r="N10" s="30"/>
      <c r="O10" s="30"/>
      <c r="P10" s="30"/>
      <c r="Q10" s="30"/>
      <c r="R10" s="30"/>
      <c r="S10" s="31"/>
    </row>
    <row r="11" spans="1:19" ht="36" customHeight="1" thickTop="1" thickBot="1" x14ac:dyDescent="0.3">
      <c r="A11" s="450" t="s">
        <v>28</v>
      </c>
      <c r="B11" s="296" t="str">
        <f>'Evaluación del Desempeňo'!D31</f>
        <v>N</v>
      </c>
      <c r="C11" s="440" t="str">
        <f>'Evaluación del Desempeňo'!E31</f>
        <v>El MCP cuenta con una política de conflicto de intereses con reglas y procedimientos para evitarlos o mitigarlos5,  y los miembros del MCP firman un formulario de declaración de conflicto de intereses.</v>
      </c>
      <c r="D11" s="440"/>
      <c r="E11" s="440"/>
      <c r="F11" s="440"/>
      <c r="G11" s="440"/>
      <c r="H11" s="297">
        <f>IF(AND('Evaluación del Desempeňo'!J31="1. Non-compliant",'Evaluación del Desempeňo'!J32="1. Non-compliant"),1,IF(AND('Evaluación del Desempeňo'!J31="1. Non-compliant",'Evaluación del Desempeňo'!J32="2. Indeterminate compliant"),1,IF(AND('Evaluación del Desempeňo'!J31="1. Non-compliant",'Evaluación del Desempeňo'!J32="3. Fully compliant"),2,IF(AND('Evaluación del Desempeňo'!J31="2. Indeterminate compliant",'Evaluación del Desempeňo'!J32="1. Non-compliant"),1,IF(AND('Evaluación del Desempeňo'!J31="2. Indeterminate compliant",'Evaluación del Desempeňo'!J32="2. Indeterminate compliant"),2,IF(AND('Evaluación del Desempeňo'!J31="2. Indeterminate compliant",'Evaluación del Desempeňo'!J32="3. Fully compliant"),2,IF(AND('Evaluación del Desempeňo'!J31="3. Fully compliant",'Evaluación del Desempeňo'!J32="1. Non-compliant"),2,IF(AND('Evaluación del Desempeňo'!J31="3. Fully compliant",'Evaluación del Desempeňo'!J32="2. Indeterminate compliant"),2,IF(AND('Evaluación del Desempeňo'!J31="3. Fully compliant",'Evaluación del Desempeňo'!J32="3. Fully compliant"),3,"")))))))))</f>
        <v>3</v>
      </c>
      <c r="I11" s="185" t="str">
        <f t="shared" si="0"/>
        <v/>
      </c>
      <c r="J11" s="32" t="str">
        <f t="shared" si="1"/>
        <v/>
      </c>
      <c r="K11" s="33">
        <f t="shared" si="2"/>
        <v>3</v>
      </c>
      <c r="L11" s="68"/>
      <c r="M11" s="38"/>
      <c r="N11" s="35"/>
      <c r="O11" s="35"/>
      <c r="P11" s="35"/>
      <c r="Q11" s="35"/>
      <c r="R11" s="35"/>
      <c r="S11" s="36"/>
    </row>
    <row r="12" spans="1:19" ht="39" customHeight="1" thickTop="1" thickBot="1" x14ac:dyDescent="0.3">
      <c r="A12" s="450"/>
      <c r="B12" s="296" t="str">
        <f>'Evaluación del Desempeňo'!D33</f>
        <v>O</v>
      </c>
      <c r="C12" s="440" t="str">
        <f>'Evaluación del Desempeňo'!E33</f>
        <v>Las actas de las reuniones del MCP demuestran que los MCP siguen los procedimientos para evitar, gestionar y mitigar los conflictos de intereses</v>
      </c>
      <c r="D12" s="440"/>
      <c r="E12" s="440"/>
      <c r="F12" s="440"/>
      <c r="G12" s="440"/>
      <c r="H12" s="297">
        <f>IF('Evaluación del Desempeňo'!J33="1. Non-compliant",1,IF('Evaluación del Desempeňo'!J33="2. Indeterminate compliant",2,IF('Evaluación del Desempeňo'!J33="3. Fully compliant",3,IF('Evaluación del Desempeňo'!J33="",""))))</f>
        <v>3</v>
      </c>
      <c r="I12" s="122" t="str">
        <f t="shared" si="0"/>
        <v/>
      </c>
      <c r="J12" s="32" t="str">
        <f t="shared" si="1"/>
        <v/>
      </c>
      <c r="K12" s="33">
        <f t="shared" si="2"/>
        <v>3</v>
      </c>
      <c r="L12" s="66"/>
      <c r="M12" s="29"/>
      <c r="N12" s="30"/>
      <c r="O12" s="30"/>
      <c r="P12" s="30"/>
      <c r="Q12" s="30"/>
      <c r="R12" s="30"/>
      <c r="S12" s="31"/>
    </row>
    <row r="13" spans="1:19" ht="40.5" customHeight="1" thickTop="1" thickBot="1" x14ac:dyDescent="0.3">
      <c r="A13" s="450"/>
      <c r="B13" s="296" t="str">
        <f>'Evaluación del Desempeňo'!D35</f>
        <v>Q</v>
      </c>
      <c r="C13" s="440" t="str">
        <f>'Evaluación del Desempeňo'!E35</f>
        <v>El MCP ha adoptado el Código de Conducta ética. El código se aplica consistentemente a todos los miembros y suplentes del MCP, así como al personal de la Secretaría, quienes firman una declaración de cumplimiento.</v>
      </c>
      <c r="D13" s="440"/>
      <c r="E13" s="440"/>
      <c r="F13" s="440"/>
      <c r="G13" s="440"/>
      <c r="H13" s="297">
        <f>IF(AND('Evaluación del Desempeňo'!J35="1. Non-compliant",'Evaluación del Desempeňo'!J36="1. Non-compliant"),1,IF(AND('Evaluación del Desempeňo'!J35="1. Non-compliant",'Evaluación del Desempeňo'!J36="2. Indeterminate compliant"),1,IF(AND('Evaluación del Desempeňo'!J35="1. Non-compliant",'Evaluación del Desempeňo'!J36="3. Fully compliant"),2,IF(AND('Evaluación del Desempeňo'!J35="2. Indeterminate compliant",'Evaluación del Desempeňo'!J36="1. Non-compliant"),1,IF(AND('Evaluación del Desempeňo'!J35="2. Indeterminate compliant",'Evaluación del Desempeňo'!J36="2. Indeterminate compliant"),2,IF(AND('Evaluación del Desempeňo'!J35="2. Indeterminate compliant",'Evaluación del Desempeňo'!J36="3. Fully compliant"),2,IF(AND('Evaluación del Desempeňo'!J35="3. Fully compliant",'Evaluación del Desempeňo'!J36="1. Non-compliant"),2,IF(AND('Evaluación del Desempeňo'!J35="3. Fully compliant",'Evaluación del Desempeňo'!J36="2. Indeterminate compliant"),2,IF(AND('Evaluación del Desempeňo'!J35="3. Fully compliant",'Evaluación del Desempeňo'!J36="3. Fully compliant"),3,"")))))))))</f>
        <v>3</v>
      </c>
      <c r="I13" s="122" t="str">
        <f t="shared" si="0"/>
        <v/>
      </c>
      <c r="J13" s="32" t="str">
        <f t="shared" si="1"/>
        <v/>
      </c>
      <c r="K13" s="33">
        <f t="shared" si="2"/>
        <v>3</v>
      </c>
      <c r="L13" s="74"/>
      <c r="M13" s="74"/>
      <c r="N13" s="74"/>
      <c r="O13" s="74"/>
      <c r="P13" s="75"/>
      <c r="Q13" s="24"/>
      <c r="R13" s="74"/>
      <c r="S13" s="74"/>
    </row>
    <row r="14" spans="1:19" ht="42.75" customHeight="1" thickTop="1" thickBot="1" x14ac:dyDescent="0.3">
      <c r="A14" s="40"/>
      <c r="B14" s="434" t="s">
        <v>372</v>
      </c>
      <c r="C14" s="435"/>
      <c r="D14" s="435"/>
      <c r="E14" s="435"/>
      <c r="F14" s="435"/>
      <c r="G14" s="436"/>
      <c r="H14" s="64"/>
      <c r="I14" s="76"/>
      <c r="J14" s="77"/>
      <c r="K14" s="77"/>
      <c r="L14" s="23"/>
      <c r="M14" s="41"/>
      <c r="N14" s="22"/>
      <c r="O14" s="22"/>
      <c r="P14" s="22"/>
      <c r="Q14" s="22"/>
      <c r="R14" s="22"/>
      <c r="S14" s="22"/>
    </row>
    <row r="15" spans="1:19" ht="26.25" customHeight="1" thickBot="1" x14ac:dyDescent="0.3">
      <c r="A15" s="41"/>
      <c r="B15" s="437" t="s">
        <v>363</v>
      </c>
      <c r="C15" s="438"/>
      <c r="D15" s="438"/>
      <c r="E15" s="438" t="s">
        <v>373</v>
      </c>
      <c r="F15" s="439"/>
      <c r="G15" s="280" t="s">
        <v>371</v>
      </c>
      <c r="H15" s="42" t="s">
        <v>34</v>
      </c>
      <c r="I15" s="43" t="s">
        <v>35</v>
      </c>
      <c r="J15" s="78" t="s">
        <v>36</v>
      </c>
      <c r="K15" s="79"/>
      <c r="L15" s="80"/>
      <c r="M15" s="80"/>
      <c r="N15" s="81"/>
      <c r="O15" s="82"/>
      <c r="P15" s="80"/>
      <c r="Q15" s="80"/>
      <c r="R15" s="81"/>
      <c r="S15" s="83"/>
    </row>
    <row r="16" spans="1:19" ht="25.5" customHeight="1" thickBot="1" x14ac:dyDescent="0.3">
      <c r="A16" s="41"/>
      <c r="B16" s="424" t="s">
        <v>367</v>
      </c>
      <c r="C16" s="425"/>
      <c r="D16" s="425"/>
      <c r="E16" s="426">
        <f>IF(COUNTIF('RESULTADOS - Requisitos'!H5:H7,"&gt;=0")=0,"",IF(SUM('RESULTADOS - Requisitos'!H5:H7)/COUNTIF('RESULTADOS - Requisitos'!H5:H7,"&gt;0")=0,"",SUM('RESULTADOS - Requisitos'!H5:H7)/COUNTIF('RESULTADOS - Requisitos'!H5:H7,"&gt;0")))</f>
        <v>3</v>
      </c>
      <c r="F16" s="427"/>
      <c r="G16" s="16" t="str">
        <f>IF($E16="","",IF(AND($E16&gt;=1,$E16&lt;=1.5),"Non-compliant",IF(AND($E16&gt;1.5,$E16&lt;=2.5),"Indeterminate compliant",IF(AND($E16&gt;2.5),"Fully compliant"))))</f>
        <v>Fully compliant</v>
      </c>
      <c r="H16" s="44" t="str">
        <f>IF($E16&lt;=1.5,$E16,"")</f>
        <v/>
      </c>
      <c r="I16" s="45" t="str">
        <f>IF(AND(E16&gt;1.5,E16&lt;=2.5),E16,"")</f>
        <v/>
      </c>
      <c r="J16" s="46">
        <f>IF($E16&gt;2.5,$E16,"")</f>
        <v>3</v>
      </c>
      <c r="K16" s="84"/>
      <c r="L16" s="47"/>
      <c r="M16" s="47"/>
      <c r="N16" s="47"/>
      <c r="O16" s="47"/>
      <c r="P16" s="47"/>
      <c r="Q16" s="48"/>
      <c r="R16" s="39"/>
      <c r="S16" s="49"/>
    </row>
    <row r="17" spans="1:19" ht="26.25" customHeight="1" thickTop="1" thickBot="1" x14ac:dyDescent="0.3">
      <c r="A17" s="41"/>
      <c r="B17" s="424" t="s">
        <v>368</v>
      </c>
      <c r="C17" s="425"/>
      <c r="D17" s="425"/>
      <c r="E17" s="426">
        <f>IF(COUNTIF('RESULTADOS - Requisitos'!H8:H9,"&gt;=0")=0,"",IF(SUM('RESULTADOS - Requisitos'!H8:H9)/COUNTIF('RESULTADOS - Requisitos'!H8:H9,"&gt;0")=0,"",SUM('RESULTADOS - Requisitos'!H8:H9)/COUNTIF('RESULTADOS - Requisitos'!H8:H9,"&gt;0")))</f>
        <v>3</v>
      </c>
      <c r="F17" s="427"/>
      <c r="G17" s="16" t="str">
        <f t="shared" ref="G17:G19" si="3">IF($E17="","",IF(AND($E17&gt;=1,$E17&lt;=1.5),"Non-compliant",IF(AND($E17&gt;1.5,$E17&lt;=2.5),"Indeterminate compliant",IF(AND($E17&gt;2.5),"Fully compliant"))))</f>
        <v>Fully compliant</v>
      </c>
      <c r="H17" s="44" t="str">
        <f t="shared" ref="H17:H19" si="4">IF($E17&lt;=1.5,$E17,"")</f>
        <v/>
      </c>
      <c r="I17" s="45" t="str">
        <f t="shared" ref="I17:I19" si="5">IF(AND(E17&gt;1.5,E17&lt;=2.5),E17,"")</f>
        <v/>
      </c>
      <c r="J17" s="50">
        <f t="shared" ref="J17:J19" si="6">IF($E17&gt;2.5,$E17,"")</f>
        <v>3</v>
      </c>
      <c r="K17" s="85"/>
      <c r="L17" s="51"/>
      <c r="M17" s="35"/>
      <c r="N17" s="35"/>
      <c r="O17" s="35"/>
      <c r="P17" s="35"/>
      <c r="Q17" s="35"/>
      <c r="R17" s="35"/>
      <c r="S17" s="36"/>
    </row>
    <row r="18" spans="1:19" ht="24.75" customHeight="1" thickTop="1" thickBot="1" x14ac:dyDescent="0.3">
      <c r="A18" s="41"/>
      <c r="B18" s="424" t="s">
        <v>369</v>
      </c>
      <c r="C18" s="425"/>
      <c r="D18" s="425"/>
      <c r="E18" s="426">
        <f>IF(COUNTIF('RESULTADOS - Requisitos'!H10:H10,"&gt;=0")=0,"",IF(SUM('RESULTADOS - Requisitos'!H10:H10)/COUNTIF('RESULTADOS - Requisitos'!H10:H10,"&gt;0")=0,"",SUM('RESULTADOS - Requisitos'!H10:H10)/COUNTIF('RESULTADOS - Requisitos'!H10:H10,"&gt;0")))</f>
        <v>3</v>
      </c>
      <c r="F18" s="427"/>
      <c r="G18" s="16" t="str">
        <f t="shared" si="3"/>
        <v>Fully compliant</v>
      </c>
      <c r="H18" s="44" t="str">
        <f t="shared" si="4"/>
        <v/>
      </c>
      <c r="I18" s="45" t="str">
        <f t="shared" si="5"/>
        <v/>
      </c>
      <c r="J18" s="50">
        <f t="shared" si="6"/>
        <v>3</v>
      </c>
      <c r="K18" s="86"/>
      <c r="L18" s="52"/>
      <c r="M18" s="53"/>
      <c r="N18" s="53"/>
      <c r="O18" s="53"/>
      <c r="P18" s="53"/>
      <c r="Q18" s="30"/>
      <c r="R18" s="30"/>
      <c r="S18" s="54"/>
    </row>
    <row r="19" spans="1:19" ht="27.75" customHeight="1" thickTop="1" thickBot="1" x14ac:dyDescent="0.3">
      <c r="A19" s="41"/>
      <c r="B19" s="428" t="s">
        <v>370</v>
      </c>
      <c r="C19" s="429"/>
      <c r="D19" s="429"/>
      <c r="E19" s="430">
        <f>IF(COUNTIF('RESULTADOS - Requisitos'!H11:H13,"&gt;=0")=0,"",IF(SUM('RESULTADOS - Requisitos'!H11:H13)/COUNTIF('RESULTADOS - Requisitos'!H11:H13,"&gt;0")=0,"",SUM('RESULTADOS - Requisitos'!H11:H13)/COUNTIF('RESULTADOS - Requisitos'!H11:H13,"&gt;0")))</f>
        <v>3</v>
      </c>
      <c r="F19" s="431"/>
      <c r="G19" s="195" t="str">
        <f t="shared" si="3"/>
        <v>Fully compliant</v>
      </c>
      <c r="H19" s="44" t="str">
        <f t="shared" si="4"/>
        <v/>
      </c>
      <c r="I19" s="45" t="str">
        <f t="shared" si="5"/>
        <v/>
      </c>
      <c r="J19" s="50">
        <f t="shared" si="6"/>
        <v>3</v>
      </c>
      <c r="K19" s="77"/>
      <c r="L19" s="23"/>
      <c r="M19" s="22"/>
      <c r="N19" s="22"/>
      <c r="O19" s="23"/>
      <c r="P19" s="55"/>
      <c r="Q19" s="31"/>
      <c r="R19" s="30"/>
      <c r="S19" s="31"/>
    </row>
    <row r="20" spans="1:19" ht="14.4" thickTop="1" x14ac:dyDescent="0.25">
      <c r="A20" s="41"/>
      <c r="B20" s="21"/>
      <c r="C20" s="21"/>
      <c r="D20" s="21"/>
      <c r="E20" s="21"/>
      <c r="F20" s="21"/>
      <c r="G20" s="21"/>
      <c r="H20" s="21"/>
      <c r="I20" s="56"/>
      <c r="J20" s="87"/>
      <c r="K20" s="88"/>
      <c r="L20" s="88"/>
      <c r="M20" s="88"/>
      <c r="N20" s="89"/>
      <c r="O20" s="90"/>
      <c r="P20" s="88"/>
      <c r="Q20" s="87"/>
      <c r="R20" s="87"/>
      <c r="S20" s="128"/>
    </row>
    <row r="21" spans="1:19" x14ac:dyDescent="0.25">
      <c r="B21" s="22"/>
      <c r="C21" s="23"/>
      <c r="D21" s="23"/>
      <c r="F21" s="22"/>
      <c r="G21" s="23"/>
      <c r="I21" s="22"/>
      <c r="J21" s="126"/>
      <c r="K21" s="126"/>
      <c r="L21" s="127"/>
      <c r="M21" s="127"/>
      <c r="O21" s="126"/>
      <c r="P21" s="127"/>
      <c r="R21" s="127"/>
      <c r="S21" s="88"/>
    </row>
    <row r="22" spans="1:19" ht="33.75" customHeight="1" x14ac:dyDescent="0.25">
      <c r="A22" s="55"/>
      <c r="B22" s="59"/>
      <c r="C22" s="23"/>
      <c r="D22" s="23"/>
      <c r="E22" s="23"/>
      <c r="F22" s="55"/>
      <c r="G22" s="23"/>
      <c r="H22" s="23"/>
      <c r="I22" s="41"/>
      <c r="J22" s="447" t="s">
        <v>366</v>
      </c>
      <c r="K22" s="448"/>
      <c r="L22" s="448"/>
      <c r="M22" s="448"/>
      <c r="N22" s="448"/>
      <c r="O22" s="448"/>
      <c r="P22" s="448"/>
      <c r="Q22" s="448"/>
      <c r="R22" s="448"/>
      <c r="S22" s="449"/>
    </row>
    <row r="23" spans="1:19" x14ac:dyDescent="0.25">
      <c r="A23" s="63"/>
      <c r="B23" s="64"/>
      <c r="C23" s="64"/>
      <c r="D23" s="64"/>
      <c r="E23" s="64"/>
      <c r="F23" s="63"/>
      <c r="G23" s="64"/>
      <c r="H23" s="64"/>
      <c r="J23" s="64"/>
      <c r="K23" s="64"/>
      <c r="L23" s="64"/>
      <c r="M23" s="64"/>
      <c r="N23" s="64"/>
      <c r="O23" s="64"/>
      <c r="Q23" s="64"/>
      <c r="R23" s="65"/>
      <c r="S23" s="65"/>
    </row>
    <row r="24" spans="1:19" ht="15" customHeight="1" x14ac:dyDescent="0.25"/>
    <row r="28" spans="1:19" x14ac:dyDescent="0.25">
      <c r="N28" s="91"/>
    </row>
    <row r="48" spans="10:10" x14ac:dyDescent="0.25">
      <c r="J48" s="40"/>
    </row>
  </sheetData>
  <sheetProtection password="DE2B" sheet="1" selectLockedCells="1" selectUnlockedCells="1"/>
  <mergeCells count="26">
    <mergeCell ref="C7:G7"/>
    <mergeCell ref="C8:G8"/>
    <mergeCell ref="A8:A9"/>
    <mergeCell ref="J22:S22"/>
    <mergeCell ref="B16:D16"/>
    <mergeCell ref="E16:F16"/>
    <mergeCell ref="B17:D17"/>
    <mergeCell ref="E17:F17"/>
    <mergeCell ref="A11:A13"/>
    <mergeCell ref="C13:G13"/>
    <mergeCell ref="A2:S2"/>
    <mergeCell ref="B18:D18"/>
    <mergeCell ref="E18:F18"/>
    <mergeCell ref="B19:D19"/>
    <mergeCell ref="E19:F19"/>
    <mergeCell ref="C9:G9"/>
    <mergeCell ref="C10:G10"/>
    <mergeCell ref="B14:G14"/>
    <mergeCell ref="B15:D15"/>
    <mergeCell ref="E15:F15"/>
    <mergeCell ref="C11:G11"/>
    <mergeCell ref="C12:G12"/>
    <mergeCell ref="C4:G4"/>
    <mergeCell ref="A5:A7"/>
    <mergeCell ref="C5:G5"/>
    <mergeCell ref="C6:G6"/>
  </mergeCells>
  <conditionalFormatting sqref="G16:G19">
    <cfRule type="cellIs" dxfId="71" priority="49" operator="equal">
      <formula>"Non-compliant"</formula>
    </cfRule>
    <cfRule type="cellIs" dxfId="70" priority="50" operator="equal">
      <formula>"Indeterminate compliant"</formula>
    </cfRule>
    <cfRule type="cellIs" dxfId="69" priority="51" operator="equal">
      <formula>"Fully compliant"</formula>
    </cfRule>
  </conditionalFormatting>
  <conditionalFormatting sqref="H11">
    <cfRule type="containsBlanks" dxfId="68" priority="21">
      <formula>LEN(TRIM(H11))=0</formula>
    </cfRule>
    <cfRule type="cellIs" dxfId="67" priority="22" operator="equal">
      <formula>1</formula>
    </cfRule>
    <cfRule type="cellIs" dxfId="66" priority="23" operator="equal">
      <formula>2</formula>
    </cfRule>
    <cfRule type="cellIs" dxfId="65" priority="24" operator="equal">
      <formula>3</formula>
    </cfRule>
  </conditionalFormatting>
  <conditionalFormatting sqref="H5">
    <cfRule type="containsBlanks" dxfId="64" priority="45">
      <formula>LEN(TRIM(H5))=0</formula>
    </cfRule>
    <cfRule type="cellIs" dxfId="63" priority="46" operator="equal">
      <formula>1</formula>
    </cfRule>
    <cfRule type="cellIs" dxfId="62" priority="47" operator="equal">
      <formula>2</formula>
    </cfRule>
    <cfRule type="cellIs" dxfId="61" priority="48" operator="equal">
      <formula>3</formula>
    </cfRule>
  </conditionalFormatting>
  <conditionalFormatting sqref="H6">
    <cfRule type="containsBlanks" dxfId="60" priority="41">
      <formula>LEN(TRIM(H6))=0</formula>
    </cfRule>
    <cfRule type="cellIs" dxfId="59" priority="42" operator="equal">
      <formula>1</formula>
    </cfRule>
    <cfRule type="cellIs" dxfId="58" priority="43" operator="equal">
      <formula>2</formula>
    </cfRule>
    <cfRule type="cellIs" dxfId="57" priority="44" operator="equal">
      <formula>3</formula>
    </cfRule>
  </conditionalFormatting>
  <conditionalFormatting sqref="H7:H8">
    <cfRule type="containsBlanks" dxfId="56" priority="37">
      <formula>LEN(TRIM(H7))=0</formula>
    </cfRule>
    <cfRule type="cellIs" dxfId="55" priority="38" operator="equal">
      <formula>1</formula>
    </cfRule>
    <cfRule type="cellIs" dxfId="54" priority="39" operator="equal">
      <formula>2</formula>
    </cfRule>
    <cfRule type="cellIs" dxfId="53" priority="40" operator="equal">
      <formula>3</formula>
    </cfRule>
  </conditionalFormatting>
  <conditionalFormatting sqref="H9">
    <cfRule type="containsBlanks" dxfId="52" priority="17">
      <formula>LEN(TRIM(H9))=0</formula>
    </cfRule>
    <cfRule type="cellIs" dxfId="51" priority="18" operator="equal">
      <formula>1</formula>
    </cfRule>
    <cfRule type="cellIs" dxfId="50" priority="19" operator="equal">
      <formula>2</formula>
    </cfRule>
    <cfRule type="cellIs" dxfId="49" priority="20" operator="equal">
      <formula>3</formula>
    </cfRule>
  </conditionalFormatting>
  <conditionalFormatting sqref="H10">
    <cfRule type="containsBlanks" dxfId="48" priority="13">
      <formula>LEN(TRIM(H10))=0</formula>
    </cfRule>
    <cfRule type="cellIs" dxfId="47" priority="14" operator="equal">
      <formula>1</formula>
    </cfRule>
    <cfRule type="cellIs" dxfId="46" priority="15" operator="equal">
      <formula>2</formula>
    </cfRule>
    <cfRule type="cellIs" dxfId="45" priority="16" operator="equal">
      <formula>3</formula>
    </cfRule>
  </conditionalFormatting>
  <conditionalFormatting sqref="H12">
    <cfRule type="containsBlanks" dxfId="44" priority="9">
      <formula>LEN(TRIM(H12))=0</formula>
    </cfRule>
    <cfRule type="cellIs" dxfId="43" priority="10" operator="equal">
      <formula>1</formula>
    </cfRule>
    <cfRule type="cellIs" dxfId="42" priority="11" operator="equal">
      <formula>2</formula>
    </cfRule>
    <cfRule type="cellIs" dxfId="41" priority="12" operator="equal">
      <formula>3</formula>
    </cfRule>
  </conditionalFormatting>
  <conditionalFormatting sqref="H13">
    <cfRule type="containsBlanks" dxfId="40" priority="1">
      <formula>LEN(TRIM(H13))=0</formula>
    </cfRule>
    <cfRule type="cellIs" dxfId="39" priority="2" operator="equal">
      <formula>1</formula>
    </cfRule>
    <cfRule type="cellIs" dxfId="38" priority="3" operator="equal">
      <formula>2</formula>
    </cfRule>
    <cfRule type="cellIs" dxfId="37" priority="4" operator="equal">
      <formula>3</formula>
    </cfRule>
  </conditionalFormatting>
  <printOptions horizontalCentered="1" verticalCentered="1"/>
  <pageMargins left="7.874015748031496E-2" right="7.874015748031496E-2" top="0.55118110236220474" bottom="0.55118110236220474" header="0.31496062992125984" footer="0.31496062992125984"/>
  <pageSetup paperSize="9" scale="57" orientation="landscape" r:id="rId1"/>
  <rowBreaks count="1" manualBreakCount="1">
    <brk id="23"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2"/>
  <sheetViews>
    <sheetView topLeftCell="F11" zoomScaleNormal="100" zoomScaleSheetLayoutView="100" workbookViewId="0">
      <selection activeCell="H23" sqref="H23"/>
    </sheetView>
  </sheetViews>
  <sheetFormatPr baseColWidth="10" defaultColWidth="9" defaultRowHeight="13.8" x14ac:dyDescent="0.25"/>
  <cols>
    <col min="1" max="1" width="13.296875" style="25" customWidth="1"/>
    <col min="2" max="4" width="9" style="25"/>
    <col min="5" max="5" width="10.59765625" style="25" customWidth="1"/>
    <col min="6" max="6" width="13.09765625" style="25" customWidth="1"/>
    <col min="7" max="7" width="17" style="25" customWidth="1"/>
    <col min="8" max="8" width="13.59765625" style="25" customWidth="1"/>
    <col min="9" max="16384" width="9" style="25"/>
  </cols>
  <sheetData>
    <row r="1" spans="1:19" x14ac:dyDescent="0.25">
      <c r="A1" s="20"/>
      <c r="B1" s="21"/>
      <c r="C1" s="21"/>
      <c r="D1" s="21"/>
      <c r="E1" s="21"/>
      <c r="F1" s="21"/>
      <c r="G1" s="22"/>
      <c r="H1" s="22"/>
      <c r="I1" s="22"/>
      <c r="J1" s="22"/>
      <c r="K1" s="23"/>
      <c r="L1" s="21"/>
      <c r="M1" s="21"/>
      <c r="N1" s="21"/>
      <c r="O1" s="21"/>
      <c r="P1" s="21"/>
      <c r="Q1" s="21"/>
      <c r="R1" s="21"/>
      <c r="S1" s="24"/>
    </row>
    <row r="2" spans="1:19" ht="21" x14ac:dyDescent="0.4">
      <c r="A2" s="422" t="s">
        <v>326</v>
      </c>
      <c r="B2" s="423"/>
      <c r="C2" s="423"/>
      <c r="D2" s="423"/>
      <c r="E2" s="423"/>
      <c r="F2" s="423"/>
      <c r="G2" s="423"/>
      <c r="H2" s="423"/>
      <c r="I2" s="423"/>
      <c r="J2" s="423"/>
      <c r="K2" s="423"/>
      <c r="L2" s="423"/>
      <c r="M2" s="423"/>
      <c r="N2" s="423"/>
      <c r="O2" s="423"/>
      <c r="P2" s="423"/>
      <c r="Q2" s="423"/>
      <c r="R2" s="423"/>
      <c r="S2" s="423"/>
    </row>
    <row r="3" spans="1:19" ht="14.4" thickBot="1" x14ac:dyDescent="0.3">
      <c r="A3" s="64"/>
      <c r="B3" s="64"/>
      <c r="C3" s="64"/>
      <c r="D3" s="64"/>
      <c r="E3" s="64"/>
      <c r="F3" s="64"/>
      <c r="G3" s="64"/>
      <c r="H3" s="64"/>
      <c r="I3" s="26"/>
      <c r="J3" s="27"/>
      <c r="K3" s="27"/>
      <c r="M3" s="27"/>
      <c r="N3" s="27"/>
      <c r="O3" s="27"/>
      <c r="P3" s="27"/>
      <c r="Q3" s="27"/>
      <c r="R3" s="27"/>
    </row>
    <row r="4" spans="1:19" ht="41.25" customHeight="1" thickTop="1" thickBot="1" x14ac:dyDescent="0.3">
      <c r="A4" s="186" t="s">
        <v>327</v>
      </c>
      <c r="B4" s="187" t="s">
        <v>364</v>
      </c>
      <c r="C4" s="441" t="s">
        <v>328</v>
      </c>
      <c r="D4" s="441"/>
      <c r="E4" s="441"/>
      <c r="F4" s="441"/>
      <c r="G4" s="441"/>
      <c r="H4" s="188" t="s">
        <v>361</v>
      </c>
      <c r="I4" s="185" t="s">
        <v>29</v>
      </c>
      <c r="J4" s="28" t="s">
        <v>30</v>
      </c>
      <c r="K4" s="28" t="s">
        <v>31</v>
      </c>
      <c r="L4" s="66"/>
      <c r="M4" s="29"/>
      <c r="N4" s="30"/>
      <c r="O4" s="30"/>
      <c r="P4" s="30"/>
      <c r="Q4" s="30"/>
      <c r="R4" s="30"/>
      <c r="S4" s="31"/>
    </row>
    <row r="5" spans="1:19" ht="49.5" customHeight="1" thickTop="1" thickBot="1" x14ac:dyDescent="0.3">
      <c r="A5" s="442" t="s">
        <v>25</v>
      </c>
      <c r="B5" s="180" t="str">
        <f>'Evaluación del Desempeňo'!D18</f>
        <v>D</v>
      </c>
      <c r="C5" s="444" t="str">
        <f>'Evaluación del Desempeňo'!E18</f>
        <v>El órgano de monitoreo estratégico realiza actividades de monitoreo estratégico donde se debaten los problemas que plantea cada uno de los RP y se identifican los problemas, una posible reprogramación y la correspondiente reasignación de fondos entre las distintas actividades del programa, si fuese necesario.</v>
      </c>
      <c r="D5" s="444"/>
      <c r="E5" s="444"/>
      <c r="F5" s="444"/>
      <c r="G5" s="444"/>
      <c r="H5" s="189">
        <f>IF('Evaluación del Desempeňo'!J18="1. Non-compliant",1,IF('Evaluación del Desempeňo'!J18="2. Indeterminate compliant",2,IF('Evaluación del Desempeňo'!J18="3. Fully compliant",3,IF('Evaluación del Desempeňo'!J18="",""))))</f>
        <v>3</v>
      </c>
      <c r="I5" s="120" t="str">
        <f>IF($H5=1,$H5,"")</f>
        <v/>
      </c>
      <c r="J5" s="121" t="str">
        <f>IF($H5=2,$H5,"")</f>
        <v/>
      </c>
      <c r="K5" s="122">
        <f>IF($H5=3,$H5,"")</f>
        <v>3</v>
      </c>
      <c r="L5" s="68"/>
      <c r="M5" s="34"/>
      <c r="N5" s="35"/>
      <c r="O5" s="35"/>
      <c r="P5" s="35"/>
      <c r="Q5" s="35"/>
      <c r="R5" s="35"/>
      <c r="S5" s="36"/>
    </row>
    <row r="6" spans="1:19" ht="36.75" customHeight="1" thickTop="1" thickBot="1" x14ac:dyDescent="0.3">
      <c r="A6" s="443"/>
      <c r="B6" s="180" t="str">
        <f>'Evaluación del Desempeňo'!D19</f>
        <v>E</v>
      </c>
      <c r="C6" s="444" t="str">
        <f>'Evaluación del Desempeňo'!E19</f>
        <v>El MCP toma decisiones y adopta medidas correctivas cuando se identifican problemas y retos.</v>
      </c>
      <c r="D6" s="444"/>
      <c r="E6" s="444"/>
      <c r="F6" s="444"/>
      <c r="G6" s="444"/>
      <c r="H6" s="189">
        <f>IF('Evaluación del Desempeňo'!J19="1. Non-compliant",1,IF('Evaluación del Desempeňo'!J19="2. Indeterminate compliant",2,IF('Evaluación del Desempeňo'!J19="3. Fully compliant",3,IF('Evaluación del Desempeňo'!J19="",""))))</f>
        <v>3</v>
      </c>
      <c r="I6" s="120" t="str">
        <f t="shared" ref="I6:I14" si="0">IF($H6=1,$H6,"")</f>
        <v/>
      </c>
      <c r="J6" s="121" t="str">
        <f t="shared" ref="J6:J14" si="1">IF($H6=2,$H6,"")</f>
        <v/>
      </c>
      <c r="K6" s="122">
        <f t="shared" ref="K6:K14" si="2">IF($H6=3,$H6,"")</f>
        <v>3</v>
      </c>
      <c r="L6" s="68"/>
      <c r="M6" s="34"/>
      <c r="N6" s="35"/>
      <c r="O6" s="35"/>
      <c r="P6" s="35"/>
      <c r="Q6" s="35"/>
      <c r="R6" s="35"/>
      <c r="S6" s="36"/>
    </row>
    <row r="7" spans="1:19" ht="34.5" customHeight="1" thickTop="1" thickBot="1" x14ac:dyDescent="0.3">
      <c r="A7" s="454"/>
      <c r="B7" s="181" t="str">
        <f>'Evaluación del Desempeňo'!D20</f>
        <v>F</v>
      </c>
      <c r="C7" s="432" t="str">
        <f>'Evaluación del Desempeňo'!E20</f>
        <v>El MCP comparte trimestralmente los resultados del monitoreo estratégico con la Secretaría del Fondo Mundial y las partes interesadas nacionales a través del proceso definido en su Plan de monitoreo estratégico.</v>
      </c>
      <c r="D7" s="432"/>
      <c r="E7" s="432"/>
      <c r="F7" s="432"/>
      <c r="G7" s="432"/>
      <c r="H7" s="190">
        <f>IF('Evaluación del Desempeňo'!J20="1. Non-compliant",1,IF('Evaluación del Desempeňo'!J20="2. Indeterminate compliant",2,IF('Evaluación del Desempeňo'!J20="3. Fully compliant",3,IF('Evaluación del Desempeňo'!J20="",""))))</f>
        <v>3</v>
      </c>
      <c r="I7" s="120" t="str">
        <f t="shared" si="0"/>
        <v/>
      </c>
      <c r="J7" s="121" t="str">
        <f t="shared" si="1"/>
        <v/>
      </c>
      <c r="K7" s="122">
        <f t="shared" si="2"/>
        <v>3</v>
      </c>
      <c r="L7" s="69"/>
      <c r="M7" s="29"/>
      <c r="N7" s="37"/>
      <c r="O7" s="27"/>
      <c r="P7" s="27"/>
      <c r="Q7" s="27"/>
      <c r="R7" s="27"/>
    </row>
    <row r="8" spans="1:19" ht="43.5" customHeight="1" thickTop="1" thickBot="1" x14ac:dyDescent="0.3">
      <c r="A8" s="184" t="s">
        <v>26</v>
      </c>
      <c r="B8" s="181" t="str">
        <f>'Evaluación del Desempeňo'!D24</f>
        <v>I</v>
      </c>
      <c r="C8" s="444" t="str">
        <f>'Evaluación del Desempeňo'!E24</f>
        <v>EL MCP tiene una representación equilibrada de hombres y mujeres (la Estrategia sobre la Igualdad de Género del Fondo Mundial explica por qué las mujeres y las niñas son grupos afectados clave en el contexto de las tres enfermedades).</v>
      </c>
      <c r="D8" s="444"/>
      <c r="E8" s="444"/>
      <c r="F8" s="444"/>
      <c r="G8" s="444"/>
      <c r="H8" s="191">
        <f>IF('Evaluación del Desempeňo'!J24="1. Non-compliant",1,IF('Evaluación del Desempeňo'!J24="2. Indeterminate compliant",2,IF('Evaluación del Desempeňo'!J24="3. Fully compliant",3,IF('Evaluación del Desempeňo'!J24="",""))))</f>
        <v>3</v>
      </c>
      <c r="I8" s="120" t="str">
        <f t="shared" si="0"/>
        <v/>
      </c>
      <c r="J8" s="121" t="str">
        <f t="shared" si="1"/>
        <v/>
      </c>
      <c r="K8" s="122">
        <f t="shared" si="2"/>
        <v>3</v>
      </c>
      <c r="L8" s="67"/>
      <c r="M8" s="34"/>
      <c r="N8" s="30"/>
      <c r="O8" s="27"/>
      <c r="P8" s="27"/>
      <c r="Q8" s="27"/>
      <c r="R8" s="27"/>
    </row>
    <row r="9" spans="1:19" ht="37.5" customHeight="1" thickTop="1" thickBot="1" x14ac:dyDescent="0.3">
      <c r="A9" s="443" t="s">
        <v>27</v>
      </c>
      <c r="B9" s="182" t="str">
        <f>'Evaluación del Desempeňo'!D27</f>
        <v>K</v>
      </c>
      <c r="C9" s="455" t="str">
        <f>'Evaluación del Desempeňo'!E27</f>
        <v xml:space="preserve">La composición del MCP incluye al menos un 40% de representantes de los sectores de la sociedad civil nacional.4
</v>
      </c>
      <c r="D9" s="455"/>
      <c r="E9" s="455"/>
      <c r="F9" s="455"/>
      <c r="G9" s="455"/>
      <c r="H9" s="192">
        <f>IF('Evaluación del Desempeňo'!J27="1. Non-compliant",1,IF('Evaluación del Desempeňo'!J27="2. Indeterminate compliant",2,IF('Evaluación del Desempeňo'!J27="3. Fully compliant",3,IF('Evaluación del Desempeňo'!J27="",""))))</f>
        <v>3</v>
      </c>
      <c r="I9" s="120" t="str">
        <f t="shared" si="0"/>
        <v/>
      </c>
      <c r="J9" s="121" t="str">
        <f t="shared" si="1"/>
        <v/>
      </c>
      <c r="K9" s="122">
        <f t="shared" si="2"/>
        <v>3</v>
      </c>
      <c r="L9" s="67"/>
      <c r="M9" s="34"/>
      <c r="N9" s="27"/>
      <c r="O9" s="27"/>
      <c r="P9" s="27"/>
      <c r="Q9" s="27"/>
      <c r="R9" s="27"/>
    </row>
    <row r="10" spans="1:19" ht="43.5" customHeight="1" thickTop="1" thickBot="1" x14ac:dyDescent="0.3">
      <c r="A10" s="443"/>
      <c r="B10" s="183" t="str">
        <f>'Evaluación del Desempeňo'!D28</f>
        <v>L</v>
      </c>
      <c r="C10" s="444" t="str">
        <f>'Evaluación del Desempeňo'!E28</f>
        <v xml:space="preserve">El MCP cuenta con procesos claramente definidos destinados a recabar y transmitir información a sus sectores constituyentes, que fueron seleccionados para representar sus intereses en el MCP. </v>
      </c>
      <c r="D10" s="444"/>
      <c r="E10" s="444"/>
      <c r="F10" s="444"/>
      <c r="G10" s="444"/>
      <c r="H10" s="189">
        <f>IF('Evaluación del Desempeňo'!J28="1. Non-compliant",1,IF('Evaluación del Desempeňo'!J28="2. Indeterminate compliant",2,IF('Evaluación del Desempeňo'!J28="3. Fully compliant",3,IF('Evaluación del Desempeňo'!J28="",""))))</f>
        <v>3</v>
      </c>
      <c r="I10" s="120" t="str">
        <f t="shared" si="0"/>
        <v/>
      </c>
      <c r="J10" s="121" t="str">
        <f t="shared" si="1"/>
        <v/>
      </c>
      <c r="K10" s="122">
        <f t="shared" si="2"/>
        <v>3</v>
      </c>
      <c r="L10" s="67"/>
      <c r="M10" s="34"/>
      <c r="N10" s="27"/>
      <c r="O10" s="27"/>
      <c r="P10" s="27"/>
      <c r="Q10" s="27"/>
      <c r="R10" s="27"/>
    </row>
    <row r="11" spans="1:19" ht="51" customHeight="1" thickTop="1" thickBot="1" x14ac:dyDescent="0.3">
      <c r="A11" s="454"/>
      <c r="B11" s="181" t="str">
        <f>'Evaluación del Desempeňo'!D29</f>
        <v>M</v>
      </c>
      <c r="C11" s="444" t="str">
        <f>'Evaluación del Desempeňo'!E29</f>
        <v xml:space="preserve">El MCP elige a su Presidente y Vicepresidente(s) de entre los diferentes sectores (gubernamental, sociedad civil nacional y asociados para el desarrollo) y también sigue principios de buena gobernanza en el cambio y la rotación de la dirección que se llevan a cabo periódicamente conforme a los reglamentos del MCP. </v>
      </c>
      <c r="D11" s="444"/>
      <c r="E11" s="444"/>
      <c r="F11" s="444"/>
      <c r="G11" s="444"/>
      <c r="H11" s="190">
        <f>IF('Evaluación del Desempeňo'!J29="1. Non-compliant",1,IF('Evaluación del Desempeňo'!J29="2. Indeterminate compliant",2,IF('Evaluación del Desempeňo'!J29="3. Fully compliant",3,IF('Evaluación del Desempeňo'!J29="",""))))</f>
        <v>3</v>
      </c>
      <c r="I11" s="120" t="str">
        <f t="shared" si="0"/>
        <v/>
      </c>
      <c r="J11" s="121" t="str">
        <f t="shared" si="1"/>
        <v/>
      </c>
      <c r="K11" s="122">
        <f t="shared" si="2"/>
        <v>3</v>
      </c>
      <c r="L11" s="66"/>
      <c r="M11" s="29"/>
      <c r="N11" s="30"/>
      <c r="O11" s="30"/>
      <c r="P11" s="30"/>
      <c r="Q11" s="30"/>
      <c r="R11" s="30"/>
      <c r="S11" s="31"/>
    </row>
    <row r="12" spans="1:19" ht="57" customHeight="1" thickTop="1" thickBot="1" x14ac:dyDescent="0.3">
      <c r="A12" s="458" t="s">
        <v>28</v>
      </c>
      <c r="B12" s="193" t="str">
        <f>'Evaluación del Desempeňo'!D34</f>
        <v>P</v>
      </c>
      <c r="C12" s="456" t="str">
        <f>'Evaluación del Desempeňo'!E34</f>
        <v xml:space="preserve">Para velar por que el proceso de toma de decisiones sea eficaz, el MCP se asegura de que el número de miembros del MCP con conflicto de intereses no supera el de una persona por sector constituyente (excepto los miembros por derecho propio sin derecho a voto). </v>
      </c>
      <c r="D12" s="456"/>
      <c r="E12" s="456"/>
      <c r="F12" s="456"/>
      <c r="G12" s="456"/>
      <c r="H12" s="191">
        <f>IF('Evaluación del Desempeňo'!J34="1. Non-compliant",1,IF('Evaluación del Desempeňo'!J34="2. Indeterminate compliant",2,IF('Evaluación del Desempeňo'!J34="3. Fully compliant",3,IF('Evaluación del Desempeňo'!J34="",""))))</f>
        <v>3</v>
      </c>
      <c r="I12" s="120" t="str">
        <f t="shared" si="0"/>
        <v/>
      </c>
      <c r="J12" s="121" t="str">
        <f t="shared" si="1"/>
        <v/>
      </c>
      <c r="K12" s="122">
        <f t="shared" si="2"/>
        <v>3</v>
      </c>
      <c r="L12" s="70"/>
      <c r="M12" s="29"/>
      <c r="N12" s="30"/>
      <c r="O12" s="30"/>
      <c r="P12" s="30"/>
      <c r="Q12" s="27"/>
      <c r="R12" s="27"/>
      <c r="S12" s="40"/>
    </row>
    <row r="13" spans="1:19" ht="54.75" customHeight="1" thickTop="1" thickBot="1" x14ac:dyDescent="0.3">
      <c r="A13" s="459"/>
      <c r="B13" s="193" t="str">
        <f>'Evaluación del Desempeňo'!D37</f>
        <v>R</v>
      </c>
      <c r="C13" s="456" t="str">
        <f>'Evaluación del Desempeňo'!E37</f>
        <v>Todos los miembros titulares y suplentes, así como el personal de la Secretaría, reciben capacitación sobre aspectos de ética.</v>
      </c>
      <c r="D13" s="456"/>
      <c r="E13" s="456"/>
      <c r="F13" s="456"/>
      <c r="G13" s="456"/>
      <c r="H13" s="297">
        <f>IF('Evaluación del Desempeňo'!J37="1. Non-compliant",1,IF('Evaluación del Desempeňo'!J37="2. Indeterminate compliant",2,IF('Evaluación del Desempeňo'!J37="3. Fully compliant",3,IF('Evaluación del Desempeňo'!J37="",""))))</f>
        <v>3</v>
      </c>
      <c r="I13" s="120" t="str">
        <f t="shared" si="0"/>
        <v/>
      </c>
      <c r="J13" s="121" t="str">
        <f t="shared" si="1"/>
        <v/>
      </c>
      <c r="K13" s="122">
        <f t="shared" si="2"/>
        <v>3</v>
      </c>
      <c r="L13" s="83"/>
      <c r="M13" s="83"/>
      <c r="N13" s="83"/>
      <c r="O13" s="83"/>
      <c r="P13" s="92"/>
      <c r="Q13" s="40"/>
      <c r="R13" s="83"/>
      <c r="S13" s="83"/>
    </row>
    <row r="14" spans="1:19" ht="47.25" customHeight="1" thickTop="1" thickBot="1" x14ac:dyDescent="0.3">
      <c r="A14" s="460"/>
      <c r="B14" s="193" t="str">
        <f>'Evaluación del Desempeňo'!D38</f>
        <v>S</v>
      </c>
      <c r="C14" s="457" t="str">
        <f>'Evaluación del Desempeňo'!E38</f>
        <v>Los MCP nombran a un miembro como el punto focal de ética. Alternativamente, los MCP pueden crear un pequeño comité de ética (formado por no más de tres miembros) para compartir responsabilidades sobre el tema.</v>
      </c>
      <c r="D14" s="456"/>
      <c r="E14" s="456"/>
      <c r="F14" s="456"/>
      <c r="G14" s="456"/>
      <c r="H14" s="194">
        <f>IF('Evaluación del Desempeňo'!J38="1. Non-compliant",1,IF('Evaluación del Desempeňo'!J38="2. Indeterminate compliant",2,IF('Evaluación del Desempeňo'!J38="3. Fully compliant",3,IF('Evaluación del Desempeňo'!J38="",""))))</f>
        <v>3</v>
      </c>
      <c r="I14" s="120" t="str">
        <f t="shared" si="0"/>
        <v/>
      </c>
      <c r="J14" s="121" t="str">
        <f t="shared" si="1"/>
        <v/>
      </c>
      <c r="K14" s="122">
        <f t="shared" si="2"/>
        <v>3</v>
      </c>
      <c r="L14" s="24"/>
      <c r="M14" s="58"/>
      <c r="N14" s="58"/>
      <c r="O14" s="58"/>
      <c r="P14" s="58"/>
      <c r="Q14" s="57"/>
      <c r="R14" s="57"/>
      <c r="S14" s="57"/>
    </row>
    <row r="15" spans="1:19" ht="14.4" thickBot="1" x14ac:dyDescent="0.3">
      <c r="A15" s="55"/>
      <c r="B15" s="59"/>
      <c r="C15" s="23"/>
      <c r="D15" s="23"/>
      <c r="E15" s="23"/>
      <c r="F15" s="55"/>
      <c r="G15" s="23"/>
      <c r="H15" s="23"/>
      <c r="I15" s="41"/>
      <c r="J15" s="60"/>
      <c r="K15" s="60"/>
      <c r="L15" s="60"/>
      <c r="M15" s="61"/>
      <c r="N15" s="62"/>
      <c r="O15" s="60"/>
      <c r="P15" s="60"/>
      <c r="Q15" s="60"/>
      <c r="R15" s="60"/>
      <c r="S15" s="60"/>
    </row>
    <row r="16" spans="1:19" ht="14.4" thickBot="1" x14ac:dyDescent="0.3">
      <c r="A16" s="55"/>
      <c r="B16" s="23"/>
      <c r="C16" s="23"/>
      <c r="D16" s="23"/>
      <c r="E16" s="23"/>
      <c r="F16" s="55"/>
      <c r="G16" s="23"/>
      <c r="H16" s="23"/>
      <c r="I16" s="41"/>
      <c r="J16" s="451" t="s">
        <v>374</v>
      </c>
      <c r="K16" s="452"/>
      <c r="L16" s="452"/>
      <c r="M16" s="452"/>
      <c r="N16" s="452"/>
      <c r="O16" s="452"/>
      <c r="P16" s="452"/>
      <c r="Q16" s="452"/>
      <c r="R16" s="452"/>
      <c r="S16" s="453"/>
    </row>
    <row r="17" spans="1:19" x14ac:dyDescent="0.25">
      <c r="A17" s="63"/>
      <c r="B17" s="64"/>
      <c r="C17" s="64"/>
      <c r="D17" s="64"/>
      <c r="E17" s="64"/>
      <c r="F17" s="63"/>
      <c r="G17" s="64"/>
      <c r="H17" s="64"/>
      <c r="J17" s="64"/>
      <c r="K17" s="64"/>
      <c r="L17" s="64"/>
      <c r="M17" s="64"/>
      <c r="N17" s="64"/>
      <c r="O17" s="64"/>
      <c r="Q17" s="64"/>
      <c r="R17" s="65"/>
      <c r="S17" s="65"/>
    </row>
    <row r="18" spans="1:19" ht="15" customHeight="1" x14ac:dyDescent="0.25"/>
    <row r="42" spans="10:10" x14ac:dyDescent="0.25">
      <c r="J42" s="40"/>
    </row>
  </sheetData>
  <sheetProtection password="DE2B" sheet="1" selectLockedCells="1" selectUnlockedCells="1"/>
  <mergeCells count="16">
    <mergeCell ref="A2:S2"/>
    <mergeCell ref="C4:G4"/>
    <mergeCell ref="C6:G6"/>
    <mergeCell ref="C7:G7"/>
    <mergeCell ref="A5:A7"/>
    <mergeCell ref="C5:G5"/>
    <mergeCell ref="C8:G8"/>
    <mergeCell ref="J16:S16"/>
    <mergeCell ref="C10:G10"/>
    <mergeCell ref="A9:A11"/>
    <mergeCell ref="C9:G9"/>
    <mergeCell ref="C11:G11"/>
    <mergeCell ref="C12:G12"/>
    <mergeCell ref="C13:G13"/>
    <mergeCell ref="C14:G14"/>
    <mergeCell ref="A12:A14"/>
  </mergeCells>
  <conditionalFormatting sqref="H6:H12">
    <cfRule type="containsBlanks" dxfId="36" priority="17">
      <formula>LEN(TRIM(H6))=0</formula>
    </cfRule>
    <cfRule type="cellIs" dxfId="35" priority="18" operator="equal">
      <formula>1</formula>
    </cfRule>
    <cfRule type="cellIs" dxfId="34" priority="19" operator="equal">
      <formula>2</formula>
    </cfRule>
    <cfRule type="cellIs" dxfId="33" priority="20" operator="equal">
      <formula>3</formula>
    </cfRule>
  </conditionalFormatting>
  <conditionalFormatting sqref="H5">
    <cfRule type="containsBlanks" dxfId="32" priority="9">
      <formula>LEN(TRIM(H5))=0</formula>
    </cfRule>
    <cfRule type="cellIs" dxfId="31" priority="10" operator="equal">
      <formula>1</formula>
    </cfRule>
    <cfRule type="cellIs" dxfId="30" priority="11" operator="equal">
      <formula>2</formula>
    </cfRule>
    <cfRule type="cellIs" dxfId="29" priority="12" operator="equal">
      <formula>3</formula>
    </cfRule>
  </conditionalFormatting>
  <conditionalFormatting sqref="H14">
    <cfRule type="containsBlanks" dxfId="28" priority="5">
      <formula>LEN(TRIM(H14))=0</formula>
    </cfRule>
    <cfRule type="cellIs" dxfId="27" priority="6" operator="equal">
      <formula>1</formula>
    </cfRule>
    <cfRule type="cellIs" dxfId="26" priority="7" operator="equal">
      <formula>2</formula>
    </cfRule>
    <cfRule type="cellIs" dxfId="25" priority="8" operator="equal">
      <formula>3</formula>
    </cfRule>
  </conditionalFormatting>
  <conditionalFormatting sqref="H13">
    <cfRule type="containsBlanks" dxfId="24" priority="1">
      <formula>LEN(TRIM(H13))=0</formula>
    </cfRule>
    <cfRule type="cellIs" dxfId="23" priority="2" operator="equal">
      <formula>1</formula>
    </cfRule>
    <cfRule type="cellIs" dxfId="22" priority="3" operator="equal">
      <formula>2</formula>
    </cfRule>
    <cfRule type="cellIs" dxfId="21" priority="4" operator="equal">
      <formula>3</formula>
    </cfRule>
  </conditionalFormatting>
  <printOptions horizontalCentered="1" verticalCentered="1"/>
  <pageMargins left="7.874015748031496E-2" right="7.874015748031496E-2" top="0.55118110236220474" bottom="0.55118110236220474" header="0.31496062992125984" footer="0.31496062992125984"/>
  <pageSetup paperSize="9" scale="57" orientation="landscape" r:id="rId1"/>
  <rowBreaks count="1" manualBreakCount="1">
    <brk id="17"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O276"/>
  <sheetViews>
    <sheetView topLeftCell="A7" zoomScale="90" zoomScaleNormal="90" workbookViewId="0">
      <selection activeCell="A15" sqref="A15:E15"/>
    </sheetView>
  </sheetViews>
  <sheetFormatPr baseColWidth="10" defaultColWidth="9" defaultRowHeight="13.8" x14ac:dyDescent="0.25"/>
  <cols>
    <col min="1" max="1" width="24.296875" customWidth="1"/>
    <col min="2" max="2" width="24.796875" customWidth="1"/>
    <col min="3" max="3" width="33.69921875" customWidth="1"/>
    <col min="4" max="4" width="25.296875" customWidth="1"/>
    <col min="5" max="5" width="56.09765625" customWidth="1"/>
    <col min="6" max="6" width="30.69921875" customWidth="1"/>
    <col min="7" max="7" width="30.5" style="141" customWidth="1"/>
    <col min="8" max="8" width="28.796875" customWidth="1"/>
    <col min="9" max="9" width="29.5" style="141" customWidth="1"/>
    <col min="10" max="10" width="10.5" customWidth="1"/>
    <col min="11" max="11" width="19.09765625" style="141" customWidth="1"/>
    <col min="12" max="12" width="21.59765625" customWidth="1"/>
    <col min="13" max="13" width="25.09765625" style="141" customWidth="1"/>
    <col min="14" max="14" width="29.09765625" style="141" customWidth="1"/>
    <col min="15" max="15" width="15.19921875" hidden="1" customWidth="1"/>
  </cols>
  <sheetData>
    <row r="1" spans="1:14" ht="28.2" x14ac:dyDescent="0.25">
      <c r="A1" s="464" t="s">
        <v>415</v>
      </c>
      <c r="B1" s="464"/>
      <c r="C1" s="464"/>
      <c r="D1" s="464"/>
      <c r="E1" s="464"/>
      <c r="F1" s="464"/>
      <c r="G1" s="464"/>
      <c r="H1" s="464"/>
      <c r="I1" s="464"/>
      <c r="J1" s="465"/>
      <c r="K1" s="466"/>
      <c r="L1" s="466"/>
      <c r="M1" s="466"/>
      <c r="N1" s="466"/>
    </row>
    <row r="2" spans="1:14" ht="14.4" thickBot="1" x14ac:dyDescent="0.3"/>
    <row r="3" spans="1:14" ht="21.75" customHeight="1" thickBot="1" x14ac:dyDescent="0.3">
      <c r="A3" s="474" t="s">
        <v>255</v>
      </c>
      <c r="B3" s="475"/>
      <c r="C3" s="475"/>
      <c r="D3" s="475"/>
      <c r="E3" s="475"/>
      <c r="F3" s="476"/>
    </row>
    <row r="4" spans="1:14" ht="15" customHeight="1" x14ac:dyDescent="0.25">
      <c r="A4" s="490" t="s">
        <v>375</v>
      </c>
      <c r="B4" s="490"/>
      <c r="C4" s="232" t="s">
        <v>188</v>
      </c>
      <c r="D4" s="488" t="s">
        <v>250</v>
      </c>
      <c r="E4" s="144" t="s">
        <v>251</v>
      </c>
      <c r="F4" s="236" t="s">
        <v>185</v>
      </c>
    </row>
    <row r="5" spans="1:14" ht="30.75" customHeight="1" x14ac:dyDescent="0.25">
      <c r="A5" s="483" t="s">
        <v>410</v>
      </c>
      <c r="B5" s="483"/>
      <c r="C5" s="233">
        <v>44742</v>
      </c>
      <c r="D5" s="489"/>
      <c r="E5" s="142" t="s">
        <v>441</v>
      </c>
      <c r="F5" s="235" t="s">
        <v>527</v>
      </c>
    </row>
    <row r="6" spans="1:14" x14ac:dyDescent="0.25">
      <c r="A6" s="491" t="s">
        <v>440</v>
      </c>
      <c r="B6" s="491"/>
      <c r="C6" s="233"/>
      <c r="D6" s="489" t="s">
        <v>249</v>
      </c>
      <c r="E6" s="142" t="s">
        <v>251</v>
      </c>
      <c r="F6" s="237" t="s">
        <v>185</v>
      </c>
    </row>
    <row r="7" spans="1:14" x14ac:dyDescent="0.25">
      <c r="A7" s="482" t="s">
        <v>379</v>
      </c>
      <c r="B7" s="482"/>
      <c r="C7" s="234"/>
      <c r="D7" s="489"/>
      <c r="E7" s="142" t="s">
        <v>412</v>
      </c>
      <c r="F7" s="238">
        <v>120000</v>
      </c>
    </row>
    <row r="8" spans="1:14" ht="15" customHeight="1" x14ac:dyDescent="0.3">
      <c r="A8" s="487" t="s">
        <v>376</v>
      </c>
      <c r="B8" s="139" t="s">
        <v>377</v>
      </c>
      <c r="C8" s="234"/>
      <c r="D8" s="489"/>
      <c r="E8" s="142" t="s">
        <v>252</v>
      </c>
      <c r="F8" s="239"/>
    </row>
    <row r="9" spans="1:14" ht="14.4" x14ac:dyDescent="0.3">
      <c r="A9" s="487"/>
      <c r="B9" s="139" t="s">
        <v>247</v>
      </c>
      <c r="C9" s="234"/>
      <c r="D9" s="477" t="s">
        <v>253</v>
      </c>
      <c r="E9" s="477"/>
      <c r="F9" s="253" t="e">
        <f>HYPERLINK(CCMs!L7, "Link to upload the attachment")</f>
        <v>#N/A</v>
      </c>
    </row>
    <row r="10" spans="1:14" x14ac:dyDescent="0.25">
      <c r="A10" s="487"/>
      <c r="B10" s="139" t="s">
        <v>248</v>
      </c>
      <c r="C10" s="234"/>
      <c r="D10" s="477" t="s">
        <v>254</v>
      </c>
      <c r="E10" s="477"/>
      <c r="F10" s="253" t="e">
        <f>HYPERLINK(CCMs!L7, "Link to upload the attachment")</f>
        <v>#N/A</v>
      </c>
    </row>
    <row r="11" spans="1:14" ht="48.75" customHeight="1" x14ac:dyDescent="0.25">
      <c r="A11" s="482" t="s">
        <v>378</v>
      </c>
      <c r="B11" s="482"/>
      <c r="C11" s="252" t="e">
        <f>HYPERLINK(CCMs!L7, "Link to upload the attachment")</f>
        <v>#N/A</v>
      </c>
      <c r="D11" s="477" t="s">
        <v>420</v>
      </c>
      <c r="E11" s="477"/>
      <c r="F11" s="253" t="e">
        <f>HYPERLINK(CCMs!L7, "Link to upload the attachment")</f>
        <v>#N/A</v>
      </c>
    </row>
    <row r="12" spans="1:14" ht="45" customHeight="1" x14ac:dyDescent="0.25">
      <c r="A12" s="482" t="s">
        <v>411</v>
      </c>
      <c r="B12" s="482"/>
      <c r="C12" s="252" t="e">
        <f>HYPERLINK(CCMs!L7, "Link to upload the attachment")</f>
        <v>#N/A</v>
      </c>
      <c r="D12" s="472" t="s">
        <v>443</v>
      </c>
      <c r="E12" s="472"/>
      <c r="F12" s="235" t="s">
        <v>539</v>
      </c>
    </row>
    <row r="13" spans="1:14" ht="20.25" customHeight="1" x14ac:dyDescent="0.25">
      <c r="A13" s="482" t="s">
        <v>516</v>
      </c>
      <c r="B13" s="482"/>
      <c r="C13" s="235" t="s">
        <v>188</v>
      </c>
      <c r="D13" s="478" t="s">
        <v>493</v>
      </c>
      <c r="E13" s="479"/>
      <c r="F13" s="470" t="e">
        <f>HYPERLINK(CCMs!L7,"Link to upload the attachment")</f>
        <v>#N/A</v>
      </c>
    </row>
    <row r="14" spans="1:14" ht="30" customHeight="1" x14ac:dyDescent="0.25">
      <c r="A14" s="483" t="s">
        <v>517</v>
      </c>
      <c r="B14" s="483"/>
      <c r="C14" s="235" t="s">
        <v>540</v>
      </c>
      <c r="D14" s="480"/>
      <c r="E14" s="481"/>
      <c r="F14" s="471"/>
    </row>
    <row r="15" spans="1:14" ht="35.25" customHeight="1" x14ac:dyDescent="0.25">
      <c r="A15" s="472" t="s">
        <v>413</v>
      </c>
      <c r="B15" s="472"/>
      <c r="C15" s="472"/>
      <c r="D15" s="472"/>
      <c r="E15" s="472"/>
      <c r="F15" s="239"/>
    </row>
    <row r="17" spans="1:15" ht="20.25" customHeight="1" x14ac:dyDescent="0.25">
      <c r="A17" s="473" t="s">
        <v>380</v>
      </c>
      <c r="B17" s="473"/>
      <c r="C17" s="473"/>
      <c r="D17" s="473"/>
      <c r="E17" s="473"/>
      <c r="F17" s="240" t="s">
        <v>414</v>
      </c>
    </row>
    <row r="19" spans="1:15" ht="23.25" customHeight="1" thickBot="1" x14ac:dyDescent="0.3">
      <c r="A19" s="484" t="s">
        <v>518</v>
      </c>
      <c r="B19" s="485"/>
      <c r="C19" s="485"/>
      <c r="D19" s="485"/>
      <c r="E19" s="486"/>
      <c r="F19" s="273" t="e">
        <f>HYPERLINK(CCMs!L7,"Additional documents only")</f>
        <v>#N/A</v>
      </c>
    </row>
    <row r="20" spans="1:15" ht="16.2" thickBot="1" x14ac:dyDescent="0.35">
      <c r="A20" s="461" t="s">
        <v>519</v>
      </c>
      <c r="B20" s="462"/>
      <c r="C20" s="462"/>
      <c r="D20" s="462"/>
      <c r="E20" s="462"/>
      <c r="F20" s="463"/>
    </row>
    <row r="21" spans="1:15" ht="14.4" thickBot="1" x14ac:dyDescent="0.3"/>
    <row r="22" spans="1:15" ht="24" customHeight="1" x14ac:dyDescent="0.25">
      <c r="A22" s="467" t="s">
        <v>447</v>
      </c>
      <c r="B22" s="468"/>
      <c r="C22" s="468"/>
      <c r="D22" s="468"/>
      <c r="E22" s="468"/>
      <c r="F22" s="468"/>
      <c r="G22" s="468"/>
      <c r="H22" s="468"/>
      <c r="I22" s="468"/>
      <c r="J22" s="468"/>
      <c r="K22" s="468"/>
      <c r="L22" s="468"/>
      <c r="M22" s="468"/>
      <c r="N22" s="469"/>
    </row>
    <row r="23" spans="1:15" ht="33" customHeight="1" x14ac:dyDescent="0.25"/>
    <row r="24" spans="1:15" ht="50.1" customHeight="1" x14ac:dyDescent="0.25">
      <c r="A24" s="259" t="s">
        <v>381</v>
      </c>
      <c r="B24" s="260" t="s">
        <v>256</v>
      </c>
      <c r="C24" s="260" t="s">
        <v>258</v>
      </c>
      <c r="D24" s="260" t="s">
        <v>382</v>
      </c>
      <c r="E24" s="260" t="s">
        <v>259</v>
      </c>
      <c r="F24" s="260" t="s">
        <v>383</v>
      </c>
      <c r="G24" s="261" t="s">
        <v>260</v>
      </c>
      <c r="H24" s="260" t="s">
        <v>421</v>
      </c>
      <c r="I24" s="261" t="s">
        <v>422</v>
      </c>
      <c r="J24" s="260" t="s">
        <v>261</v>
      </c>
      <c r="K24" s="261" t="s">
        <v>262</v>
      </c>
      <c r="L24" s="260" t="s">
        <v>263</v>
      </c>
      <c r="M24" s="261" t="s">
        <v>264</v>
      </c>
      <c r="N24" s="261" t="s">
        <v>444</v>
      </c>
      <c r="O24" s="146" t="s">
        <v>423</v>
      </c>
    </row>
    <row r="25" spans="1:15" ht="50.1" customHeight="1" x14ac:dyDescent="0.25">
      <c r="A25" s="209" t="s">
        <v>445</v>
      </c>
      <c r="B25" s="214" t="s">
        <v>173</v>
      </c>
      <c r="C25" s="241"/>
      <c r="D25" s="242"/>
      <c r="E25" s="243" t="s">
        <v>188</v>
      </c>
      <c r="F25" s="243" t="s">
        <v>188</v>
      </c>
      <c r="G25" s="241"/>
      <c r="H25" s="243" t="s">
        <v>188</v>
      </c>
      <c r="I25" s="241"/>
      <c r="J25" s="243" t="s">
        <v>188</v>
      </c>
      <c r="K25" s="241"/>
      <c r="L25" s="242"/>
      <c r="M25" s="241"/>
      <c r="N25" s="254" t="e">
        <f>HYPERLINK(CCMs!L$6, "Link to upload the attachments")</f>
        <v>#N/A</v>
      </c>
      <c r="O25" s="145" t="s">
        <v>9</v>
      </c>
    </row>
    <row r="26" spans="1:15" ht="50.1" customHeight="1" x14ac:dyDescent="0.25">
      <c r="A26" s="209" t="s">
        <v>445</v>
      </c>
      <c r="B26" s="214" t="s">
        <v>426</v>
      </c>
      <c r="C26" s="241"/>
      <c r="D26" s="242"/>
      <c r="E26" s="243" t="s">
        <v>188</v>
      </c>
      <c r="F26" s="243" t="s">
        <v>188</v>
      </c>
      <c r="G26" s="241"/>
      <c r="H26" s="243" t="s">
        <v>188</v>
      </c>
      <c r="I26" s="241"/>
      <c r="J26" s="243" t="s">
        <v>188</v>
      </c>
      <c r="K26" s="241"/>
      <c r="L26" s="242"/>
      <c r="M26" s="241"/>
      <c r="N26" s="254" t="e">
        <f>HYPERLINK(CCMs!L$6, "Link to upload the attachments")</f>
        <v>#N/A</v>
      </c>
      <c r="O26" s="145" t="s">
        <v>10</v>
      </c>
    </row>
    <row r="27" spans="1:15" ht="50.1" customHeight="1" x14ac:dyDescent="0.25">
      <c r="A27" s="209" t="s">
        <v>445</v>
      </c>
      <c r="B27" s="214" t="s">
        <v>384</v>
      </c>
      <c r="C27" s="241"/>
      <c r="D27" s="242"/>
      <c r="E27" s="243" t="s">
        <v>188</v>
      </c>
      <c r="F27" s="243" t="s">
        <v>188</v>
      </c>
      <c r="G27" s="241"/>
      <c r="H27" s="243" t="s">
        <v>188</v>
      </c>
      <c r="I27" s="241"/>
      <c r="J27" s="243" t="s">
        <v>188</v>
      </c>
      <c r="K27" s="241"/>
      <c r="L27" s="242"/>
      <c r="M27" s="241"/>
      <c r="N27" s="254" t="e">
        <f>HYPERLINK(CCMs!L$6, "Link to upload the attachments")</f>
        <v>#N/A</v>
      </c>
      <c r="O27" s="145" t="s">
        <v>199</v>
      </c>
    </row>
    <row r="28" spans="1:15" ht="49.5" customHeight="1" x14ac:dyDescent="0.25">
      <c r="A28" s="209" t="s">
        <v>445</v>
      </c>
      <c r="B28" s="214" t="s">
        <v>385</v>
      </c>
      <c r="C28" s="241"/>
      <c r="D28" s="242"/>
      <c r="E28" s="243" t="s">
        <v>188</v>
      </c>
      <c r="F28" s="243" t="s">
        <v>188</v>
      </c>
      <c r="G28" s="241"/>
      <c r="H28" s="243" t="s">
        <v>188</v>
      </c>
      <c r="I28" s="241"/>
      <c r="J28" s="243" t="s">
        <v>188</v>
      </c>
      <c r="K28" s="241"/>
      <c r="L28" s="242"/>
      <c r="M28" s="241"/>
      <c r="N28" s="254" t="e">
        <f>HYPERLINK(CCMs!L$6, "Link to upload the attachments")</f>
        <v>#N/A</v>
      </c>
      <c r="O28" s="145" t="s">
        <v>200</v>
      </c>
    </row>
    <row r="29" spans="1:15" ht="87" customHeight="1" x14ac:dyDescent="0.25">
      <c r="A29" s="209" t="s">
        <v>445</v>
      </c>
      <c r="B29" s="214" t="s">
        <v>446</v>
      </c>
      <c r="C29" s="241"/>
      <c r="D29" s="242"/>
      <c r="E29" s="243" t="s">
        <v>188</v>
      </c>
      <c r="F29" s="243" t="s">
        <v>188</v>
      </c>
      <c r="G29" s="241"/>
      <c r="H29" s="243" t="s">
        <v>188</v>
      </c>
      <c r="I29" s="241"/>
      <c r="J29" s="243" t="s">
        <v>188</v>
      </c>
      <c r="K29" s="241"/>
      <c r="L29" s="242"/>
      <c r="M29" s="241"/>
      <c r="N29" s="254" t="e">
        <f>HYPERLINK(CCMs!L$6, "Link to upload the attachments")</f>
        <v>#N/A</v>
      </c>
      <c r="O29" s="145" t="s">
        <v>39</v>
      </c>
    </row>
    <row r="30" spans="1:15" ht="50.1" customHeight="1" x14ac:dyDescent="0.25">
      <c r="A30" s="210" t="s">
        <v>424</v>
      </c>
      <c r="B30" s="215" t="s">
        <v>386</v>
      </c>
      <c r="C30" s="241"/>
      <c r="D30" s="242"/>
      <c r="E30" s="243" t="s">
        <v>188</v>
      </c>
      <c r="F30" s="243" t="s">
        <v>188</v>
      </c>
      <c r="G30" s="241"/>
      <c r="H30" s="243" t="s">
        <v>188</v>
      </c>
      <c r="I30" s="241"/>
      <c r="J30" s="243" t="s">
        <v>188</v>
      </c>
      <c r="K30" s="241"/>
      <c r="L30" s="242"/>
      <c r="M30" s="241"/>
      <c r="N30" s="254" t="e">
        <f>HYPERLINK(CCMs!L$6, "Link to upload the attachments")</f>
        <v>#N/A</v>
      </c>
      <c r="O30" s="145" t="s">
        <v>201</v>
      </c>
    </row>
    <row r="31" spans="1:15" ht="56.25" customHeight="1" x14ac:dyDescent="0.25">
      <c r="A31" s="210" t="s">
        <v>424</v>
      </c>
      <c r="B31" s="215" t="s">
        <v>387</v>
      </c>
      <c r="C31" s="241"/>
      <c r="D31" s="242"/>
      <c r="E31" s="243" t="s">
        <v>188</v>
      </c>
      <c r="F31" s="243" t="s">
        <v>188</v>
      </c>
      <c r="G31" s="241"/>
      <c r="H31" s="243" t="s">
        <v>188</v>
      </c>
      <c r="I31" s="241"/>
      <c r="J31" s="243" t="s">
        <v>188</v>
      </c>
      <c r="K31" s="241"/>
      <c r="L31" s="242"/>
      <c r="M31" s="241"/>
      <c r="N31" s="254" t="e">
        <f>HYPERLINK(CCMs!L$6, "Link to upload the attachments")</f>
        <v>#N/A</v>
      </c>
      <c r="O31" s="145" t="s">
        <v>201</v>
      </c>
    </row>
    <row r="32" spans="1:15" ht="59.25" customHeight="1" x14ac:dyDescent="0.25">
      <c r="A32" s="210" t="s">
        <v>424</v>
      </c>
      <c r="B32" s="215" t="s">
        <v>388</v>
      </c>
      <c r="C32" s="241"/>
      <c r="D32" s="242"/>
      <c r="E32" s="243" t="s">
        <v>188</v>
      </c>
      <c r="F32" s="243" t="s">
        <v>188</v>
      </c>
      <c r="G32" s="241"/>
      <c r="H32" s="243" t="s">
        <v>188</v>
      </c>
      <c r="I32" s="241"/>
      <c r="J32" s="243" t="s">
        <v>188</v>
      </c>
      <c r="K32" s="241"/>
      <c r="L32" s="242"/>
      <c r="M32" s="241"/>
      <c r="N32" s="254" t="e">
        <f>HYPERLINK(CCMs!L$6, "Link to upload the attachments")</f>
        <v>#N/A</v>
      </c>
      <c r="O32" s="145" t="s">
        <v>201</v>
      </c>
    </row>
    <row r="33" spans="1:15" ht="72.75" customHeight="1" x14ac:dyDescent="0.25">
      <c r="A33" s="210" t="s">
        <v>424</v>
      </c>
      <c r="B33" s="215" t="s">
        <v>389</v>
      </c>
      <c r="C33" s="241"/>
      <c r="D33" s="242"/>
      <c r="E33" s="243" t="s">
        <v>188</v>
      </c>
      <c r="F33" s="243" t="s">
        <v>188</v>
      </c>
      <c r="G33" s="241"/>
      <c r="H33" s="243" t="s">
        <v>188</v>
      </c>
      <c r="I33" s="241"/>
      <c r="J33" s="243" t="s">
        <v>188</v>
      </c>
      <c r="K33" s="241"/>
      <c r="L33" s="242"/>
      <c r="M33" s="241"/>
      <c r="N33" s="254" t="e">
        <f>HYPERLINK(CCMs!L$6, "Link to upload the attachments")</f>
        <v>#N/A</v>
      </c>
      <c r="O33" s="145" t="s">
        <v>202</v>
      </c>
    </row>
    <row r="34" spans="1:15" ht="50.1" customHeight="1" x14ac:dyDescent="0.25">
      <c r="A34" s="210" t="s">
        <v>424</v>
      </c>
      <c r="B34" s="215" t="s">
        <v>390</v>
      </c>
      <c r="C34" s="241"/>
      <c r="D34" s="242"/>
      <c r="E34" s="243" t="s">
        <v>188</v>
      </c>
      <c r="F34" s="243" t="s">
        <v>188</v>
      </c>
      <c r="G34" s="241"/>
      <c r="H34" s="243" t="s">
        <v>188</v>
      </c>
      <c r="I34" s="241"/>
      <c r="J34" s="243" t="s">
        <v>188</v>
      </c>
      <c r="K34" s="241"/>
      <c r="L34" s="242"/>
      <c r="M34" s="241"/>
      <c r="N34" s="254" t="e">
        <f>HYPERLINK(CCMs!L$6, "Link to upload the attachments")</f>
        <v>#N/A</v>
      </c>
      <c r="O34" s="145" t="s">
        <v>201</v>
      </c>
    </row>
    <row r="35" spans="1:15" ht="50.1" customHeight="1" x14ac:dyDescent="0.25">
      <c r="A35" s="211" t="s">
        <v>257</v>
      </c>
      <c r="B35" s="216" t="s">
        <v>452</v>
      </c>
      <c r="C35" s="241"/>
      <c r="D35" s="242"/>
      <c r="E35" s="243" t="s">
        <v>188</v>
      </c>
      <c r="F35" s="243" t="s">
        <v>188</v>
      </c>
      <c r="G35" s="241"/>
      <c r="H35" s="243" t="s">
        <v>188</v>
      </c>
      <c r="I35" s="241"/>
      <c r="J35" s="243" t="s">
        <v>188</v>
      </c>
      <c r="K35" s="241"/>
      <c r="L35" s="242"/>
      <c r="M35" s="241"/>
      <c r="N35" s="254" t="e">
        <f>HYPERLINK(CCMs!L$6, "Link to upload the attachments")</f>
        <v>#N/A</v>
      </c>
      <c r="O35" s="145" t="s">
        <v>21</v>
      </c>
    </row>
    <row r="36" spans="1:15" ht="57.75" customHeight="1" x14ac:dyDescent="0.25">
      <c r="A36" s="211" t="s">
        <v>257</v>
      </c>
      <c r="B36" s="216" t="s">
        <v>391</v>
      </c>
      <c r="C36" s="241"/>
      <c r="D36" s="242"/>
      <c r="E36" s="243" t="s">
        <v>188</v>
      </c>
      <c r="F36" s="243" t="s">
        <v>188</v>
      </c>
      <c r="G36" s="241"/>
      <c r="H36" s="243" t="s">
        <v>188</v>
      </c>
      <c r="I36" s="241"/>
      <c r="J36" s="243" t="s">
        <v>188</v>
      </c>
      <c r="K36" s="241"/>
      <c r="L36" s="242"/>
      <c r="M36" s="241"/>
      <c r="N36" s="254" t="e">
        <f>HYPERLINK(CCMs!L$6, "Link to upload the attachments")</f>
        <v>#N/A</v>
      </c>
      <c r="O36" s="145" t="s">
        <v>32</v>
      </c>
    </row>
    <row r="37" spans="1:15" ht="50.1" customHeight="1" x14ac:dyDescent="0.25">
      <c r="A37" s="211" t="s">
        <v>257</v>
      </c>
      <c r="B37" s="216" t="s">
        <v>392</v>
      </c>
      <c r="C37" s="241"/>
      <c r="D37" s="242"/>
      <c r="E37" s="243" t="s">
        <v>188</v>
      </c>
      <c r="F37" s="243" t="s">
        <v>188</v>
      </c>
      <c r="G37" s="241"/>
      <c r="H37" s="243" t="s">
        <v>188</v>
      </c>
      <c r="I37" s="241"/>
      <c r="J37" s="243" t="s">
        <v>188</v>
      </c>
      <c r="K37" s="241"/>
      <c r="L37" s="242"/>
      <c r="M37" s="241"/>
      <c r="N37" s="254" t="e">
        <f>HYPERLINK(CCMs!L$6, "Link to upload the attachments")</f>
        <v>#N/A</v>
      </c>
      <c r="O37" s="145" t="s">
        <v>32</v>
      </c>
    </row>
    <row r="38" spans="1:15" ht="50.1" customHeight="1" x14ac:dyDescent="0.25">
      <c r="A38" s="212" t="s">
        <v>392</v>
      </c>
      <c r="B38" s="217" t="s">
        <v>393</v>
      </c>
      <c r="C38" s="241"/>
      <c r="D38" s="242"/>
      <c r="E38" s="243" t="s">
        <v>188</v>
      </c>
      <c r="F38" s="243" t="s">
        <v>188</v>
      </c>
      <c r="G38" s="241"/>
      <c r="H38" s="243" t="s">
        <v>188</v>
      </c>
      <c r="I38" s="241"/>
      <c r="J38" s="243" t="s">
        <v>188</v>
      </c>
      <c r="K38" s="241"/>
      <c r="L38" s="242"/>
      <c r="M38" s="241"/>
      <c r="N38" s="254" t="e">
        <f>HYPERLINK(CCMs!L$6, "Link to upload the attachments")</f>
        <v>#N/A</v>
      </c>
      <c r="O38" s="145" t="s">
        <v>10</v>
      </c>
    </row>
    <row r="39" spans="1:15" ht="50.1" customHeight="1" x14ac:dyDescent="0.25">
      <c r="A39" s="212" t="s">
        <v>394</v>
      </c>
      <c r="B39" s="217" t="s">
        <v>396</v>
      </c>
      <c r="C39" s="241"/>
      <c r="D39" s="242"/>
      <c r="E39" s="243" t="s">
        <v>188</v>
      </c>
      <c r="F39" s="243" t="s">
        <v>188</v>
      </c>
      <c r="G39" s="241"/>
      <c r="H39" s="243" t="s">
        <v>188</v>
      </c>
      <c r="I39" s="241"/>
      <c r="J39" s="243" t="s">
        <v>188</v>
      </c>
      <c r="K39" s="241"/>
      <c r="L39" s="242"/>
      <c r="M39" s="241"/>
      <c r="N39" s="254" t="e">
        <f>HYPERLINK(CCMs!L$6, "Link to upload the attachments")</f>
        <v>#N/A</v>
      </c>
      <c r="O39" s="145" t="s">
        <v>10</v>
      </c>
    </row>
    <row r="40" spans="1:15" ht="50.1" customHeight="1" x14ac:dyDescent="0.25">
      <c r="A40" s="212" t="s">
        <v>395</v>
      </c>
      <c r="B40" s="217" t="s">
        <v>390</v>
      </c>
      <c r="C40" s="241"/>
      <c r="D40" s="242"/>
      <c r="E40" s="243" t="s">
        <v>188</v>
      </c>
      <c r="F40" s="243" t="s">
        <v>188</v>
      </c>
      <c r="G40" s="241"/>
      <c r="H40" s="243" t="s">
        <v>188</v>
      </c>
      <c r="I40" s="241"/>
      <c r="J40" s="243" t="s">
        <v>188</v>
      </c>
      <c r="K40" s="241"/>
      <c r="L40" s="242"/>
      <c r="M40" s="241"/>
      <c r="N40" s="254" t="e">
        <f>HYPERLINK(CCMs!L$6, "Link to upload the attachments")</f>
        <v>#N/A</v>
      </c>
      <c r="O40" s="145" t="s">
        <v>10</v>
      </c>
    </row>
    <row r="41" spans="1:15" ht="50.1" customHeight="1" x14ac:dyDescent="0.25">
      <c r="A41" s="275" t="s">
        <v>397</v>
      </c>
      <c r="B41" s="218" t="s">
        <v>398</v>
      </c>
      <c r="C41" s="241"/>
      <c r="D41" s="242"/>
      <c r="E41" s="243" t="s">
        <v>188</v>
      </c>
      <c r="F41" s="243" t="s">
        <v>188</v>
      </c>
      <c r="G41" s="241"/>
      <c r="H41" s="243" t="s">
        <v>188</v>
      </c>
      <c r="I41" s="241"/>
      <c r="J41" s="243" t="s">
        <v>188</v>
      </c>
      <c r="K41" s="241"/>
      <c r="L41" s="242"/>
      <c r="M41" s="241"/>
      <c r="N41" s="254" t="e">
        <f>HYPERLINK(CCMs!L$6, "Link to upload the attachments")</f>
        <v>#N/A</v>
      </c>
      <c r="O41" s="145" t="s">
        <v>200</v>
      </c>
    </row>
    <row r="42" spans="1:15" ht="50.1" customHeight="1" x14ac:dyDescent="0.25">
      <c r="A42" s="275" t="s">
        <v>397</v>
      </c>
      <c r="B42" s="218" t="s">
        <v>453</v>
      </c>
      <c r="C42" s="241"/>
      <c r="D42" s="242"/>
      <c r="E42" s="243" t="s">
        <v>188</v>
      </c>
      <c r="F42" s="243" t="s">
        <v>188</v>
      </c>
      <c r="G42" s="241"/>
      <c r="H42" s="243" t="s">
        <v>188</v>
      </c>
      <c r="I42" s="241"/>
      <c r="J42" s="243" t="s">
        <v>188</v>
      </c>
      <c r="K42" s="241"/>
      <c r="L42" s="242"/>
      <c r="M42" s="241"/>
      <c r="N42" s="254" t="e">
        <f>HYPERLINK(CCMs!L$6, "Link to upload the attachments")</f>
        <v>#N/A</v>
      </c>
      <c r="O42" s="145" t="s">
        <v>200</v>
      </c>
    </row>
    <row r="43" spans="1:15" ht="50.1" customHeight="1" x14ac:dyDescent="0.25">
      <c r="A43" s="275" t="s">
        <v>397</v>
      </c>
      <c r="B43" s="218" t="s">
        <v>399</v>
      </c>
      <c r="C43" s="241"/>
      <c r="D43" s="242"/>
      <c r="E43" s="243" t="s">
        <v>188</v>
      </c>
      <c r="F43" s="243" t="s">
        <v>188</v>
      </c>
      <c r="G43" s="241"/>
      <c r="H43" s="243" t="s">
        <v>188</v>
      </c>
      <c r="I43" s="241"/>
      <c r="J43" s="243" t="s">
        <v>188</v>
      </c>
      <c r="K43" s="241"/>
      <c r="L43" s="242"/>
      <c r="M43" s="241"/>
      <c r="N43" s="254" t="e">
        <f>HYPERLINK(CCMs!L$6, "Link to upload the attachments")</f>
        <v>#N/A</v>
      </c>
      <c r="O43" s="145" t="s">
        <v>200</v>
      </c>
    </row>
    <row r="44" spans="1:15" ht="50.1" customHeight="1" x14ac:dyDescent="0.25">
      <c r="A44" s="213" t="s">
        <v>416</v>
      </c>
      <c r="B44" s="219" t="s">
        <v>418</v>
      </c>
      <c r="C44" s="241"/>
      <c r="D44" s="242"/>
      <c r="E44" s="243" t="s">
        <v>188</v>
      </c>
      <c r="F44" s="243" t="s">
        <v>188</v>
      </c>
      <c r="G44" s="241"/>
      <c r="H44" s="243" t="s">
        <v>188</v>
      </c>
      <c r="I44" s="241"/>
      <c r="J44" s="243" t="s">
        <v>188</v>
      </c>
      <c r="K44" s="241"/>
      <c r="L44" s="242"/>
      <c r="M44" s="241"/>
      <c r="N44" s="254" t="e">
        <f>HYPERLINK(CCMs!L$6, "Link to upload the attachments")</f>
        <v>#N/A</v>
      </c>
      <c r="O44" s="145" t="s">
        <v>19</v>
      </c>
    </row>
    <row r="45" spans="1:15" ht="34.5" customHeight="1" x14ac:dyDescent="0.25">
      <c r="A45" s="213" t="s">
        <v>417</v>
      </c>
      <c r="B45" s="219" t="s">
        <v>419</v>
      </c>
      <c r="C45" s="241"/>
      <c r="D45" s="242"/>
      <c r="E45" s="243" t="s">
        <v>188</v>
      </c>
      <c r="F45" s="243" t="s">
        <v>188</v>
      </c>
      <c r="G45" s="241"/>
      <c r="H45" s="243" t="s">
        <v>188</v>
      </c>
      <c r="I45" s="241"/>
      <c r="J45" s="243" t="s">
        <v>188</v>
      </c>
      <c r="K45" s="241"/>
      <c r="L45" s="242"/>
      <c r="M45" s="241"/>
      <c r="N45" s="254" t="e">
        <f>HYPERLINK(CCMs!L$6, "Link to upload the attachments")</f>
        <v>#N/A</v>
      </c>
      <c r="O45" s="145" t="s">
        <v>203</v>
      </c>
    </row>
    <row r="46" spans="1:15" x14ac:dyDescent="0.25">
      <c r="A46" s="244" t="s">
        <v>189</v>
      </c>
      <c r="B46" s="245"/>
      <c r="C46" s="241"/>
      <c r="D46" s="242"/>
      <c r="E46" s="243"/>
      <c r="F46" s="243"/>
      <c r="G46" s="241"/>
      <c r="H46" s="243"/>
      <c r="I46" s="241"/>
      <c r="J46" s="243"/>
      <c r="K46" s="241"/>
      <c r="L46" s="242"/>
      <c r="M46" s="241"/>
      <c r="N46" s="254" t="e">
        <f>HYPERLINK(CCMs!L$6, "Link to upload the attachments")</f>
        <v>#N/A</v>
      </c>
      <c r="O46" s="145"/>
    </row>
    <row r="47" spans="1:15" x14ac:dyDescent="0.25">
      <c r="A47" s="244"/>
      <c r="B47" s="245"/>
      <c r="C47" s="241"/>
      <c r="D47" s="242"/>
      <c r="E47" s="243"/>
      <c r="F47" s="243"/>
      <c r="G47" s="241"/>
      <c r="H47" s="243"/>
      <c r="I47" s="241"/>
      <c r="J47" s="243"/>
      <c r="K47" s="241"/>
      <c r="L47" s="242"/>
      <c r="M47" s="241"/>
      <c r="N47" s="254" t="e">
        <f>HYPERLINK(CCMs!L$6, "Link to upload the attachments")</f>
        <v>#N/A</v>
      </c>
      <c r="O47" s="145"/>
    </row>
    <row r="48" spans="1:15" x14ac:dyDescent="0.25">
      <c r="A48" s="244"/>
      <c r="B48" s="245"/>
      <c r="C48" s="241"/>
      <c r="D48" s="242"/>
      <c r="E48" s="243"/>
      <c r="F48" s="243"/>
      <c r="G48" s="241"/>
      <c r="H48" s="243"/>
      <c r="I48" s="241"/>
      <c r="J48" s="243"/>
      <c r="K48" s="241"/>
      <c r="L48" s="242"/>
      <c r="M48" s="241"/>
      <c r="N48" s="254" t="e">
        <f>HYPERLINK(CCMs!L$6, "Link to upload the attachments")</f>
        <v>#N/A</v>
      </c>
      <c r="O48" s="145"/>
    </row>
    <row r="49" spans="1:15" x14ac:dyDescent="0.25">
      <c r="A49" s="244"/>
      <c r="B49" s="245"/>
      <c r="C49" s="241"/>
      <c r="D49" s="242"/>
      <c r="E49" s="243"/>
      <c r="F49" s="243"/>
      <c r="G49" s="241"/>
      <c r="H49" s="243"/>
      <c r="I49" s="241"/>
      <c r="J49" s="243"/>
      <c r="K49" s="241"/>
      <c r="L49" s="242"/>
      <c r="M49" s="241"/>
      <c r="N49" s="254" t="e">
        <f>HYPERLINK(CCMs!L$6, "Link to upload the attachments")</f>
        <v>#N/A</v>
      </c>
      <c r="O49" s="145"/>
    </row>
    <row r="50" spans="1:15" x14ac:dyDescent="0.25">
      <c r="A50" s="244"/>
      <c r="B50" s="245"/>
      <c r="C50" s="241"/>
      <c r="D50" s="242"/>
      <c r="E50" s="243"/>
      <c r="F50" s="243"/>
      <c r="G50" s="241"/>
      <c r="H50" s="243"/>
      <c r="I50" s="241"/>
      <c r="J50" s="243"/>
      <c r="K50" s="241"/>
      <c r="L50" s="242"/>
      <c r="M50" s="241"/>
      <c r="N50" s="254" t="e">
        <f>HYPERLINK(CCMs!L$6, "Link to upload the attachments")</f>
        <v>#N/A</v>
      </c>
      <c r="O50" s="145"/>
    </row>
    <row r="51" spans="1:15" x14ac:dyDescent="0.25">
      <c r="A51" s="244"/>
      <c r="B51" s="245"/>
      <c r="C51" s="241"/>
      <c r="D51" s="242"/>
      <c r="E51" s="243"/>
      <c r="F51" s="243"/>
      <c r="G51" s="241"/>
      <c r="H51" s="243"/>
      <c r="I51" s="241"/>
      <c r="J51" s="243"/>
      <c r="K51" s="241"/>
      <c r="L51" s="242"/>
      <c r="M51" s="241"/>
      <c r="N51" s="254" t="e">
        <f>HYPERLINK(CCMs!L$6, "Link to upload the attachments")</f>
        <v>#N/A</v>
      </c>
      <c r="O51" s="145"/>
    </row>
    <row r="52" spans="1:15" x14ac:dyDescent="0.25">
      <c r="A52" s="244"/>
      <c r="B52" s="245"/>
      <c r="C52" s="241"/>
      <c r="D52" s="242"/>
      <c r="E52" s="243"/>
      <c r="F52" s="243"/>
      <c r="G52" s="241"/>
      <c r="H52" s="243"/>
      <c r="I52" s="241"/>
      <c r="J52" s="243"/>
      <c r="K52" s="241"/>
      <c r="L52" s="242"/>
      <c r="M52" s="241"/>
      <c r="N52" s="254" t="e">
        <f>HYPERLINK(CCMs!L$6, "Link to upload the attachments")</f>
        <v>#N/A</v>
      </c>
      <c r="O52" s="145"/>
    </row>
    <row r="53" spans="1:15" x14ac:dyDescent="0.25">
      <c r="A53" s="244"/>
      <c r="B53" s="245"/>
      <c r="C53" s="241"/>
      <c r="D53" s="242"/>
      <c r="E53" s="243"/>
      <c r="F53" s="243"/>
      <c r="G53" s="241"/>
      <c r="H53" s="243"/>
      <c r="I53" s="241"/>
      <c r="J53" s="243"/>
      <c r="K53" s="241"/>
      <c r="L53" s="242"/>
      <c r="M53" s="241"/>
      <c r="N53" s="254" t="e">
        <f>HYPERLINK(CCMs!L$6, "Link to upload the attachments")</f>
        <v>#N/A</v>
      </c>
      <c r="O53" s="145"/>
    </row>
    <row r="54" spans="1:15" x14ac:dyDescent="0.25">
      <c r="A54" s="244"/>
      <c r="B54" s="245"/>
      <c r="C54" s="241"/>
      <c r="D54" s="242"/>
      <c r="E54" s="243"/>
      <c r="F54" s="243"/>
      <c r="G54" s="241"/>
      <c r="H54" s="243"/>
      <c r="I54" s="241"/>
      <c r="J54" s="243"/>
      <c r="K54" s="241"/>
      <c r="L54" s="242"/>
      <c r="M54" s="241"/>
      <c r="N54" s="254" t="e">
        <f>HYPERLINK(CCMs!L$6, "Link to upload the attachments")</f>
        <v>#N/A</v>
      </c>
      <c r="O54" s="145"/>
    </row>
    <row r="55" spans="1:15" x14ac:dyDescent="0.25">
      <c r="A55" s="244"/>
      <c r="B55" s="245"/>
      <c r="C55" s="241"/>
      <c r="D55" s="242"/>
      <c r="E55" s="243"/>
      <c r="F55" s="243"/>
      <c r="G55" s="241"/>
      <c r="H55" s="243"/>
      <c r="I55" s="241"/>
      <c r="J55" s="243"/>
      <c r="K55" s="241"/>
      <c r="L55" s="242"/>
      <c r="M55" s="241"/>
      <c r="N55" s="254" t="e">
        <f>HYPERLINK(CCMs!L$6, "Link to upload the attachments")</f>
        <v>#N/A</v>
      </c>
      <c r="O55" s="145"/>
    </row>
    <row r="56" spans="1:15" x14ac:dyDescent="0.25">
      <c r="A56" s="244"/>
      <c r="B56" s="245"/>
      <c r="C56" s="241"/>
      <c r="D56" s="242"/>
      <c r="E56" s="243"/>
      <c r="F56" s="243"/>
      <c r="G56" s="241"/>
      <c r="H56" s="243"/>
      <c r="I56" s="241"/>
      <c r="J56" s="243"/>
      <c r="K56" s="241"/>
      <c r="L56" s="242"/>
      <c r="M56" s="241"/>
      <c r="N56" s="254" t="e">
        <f>HYPERLINK(CCMs!L$6, "Link to upload the attachments")</f>
        <v>#N/A</v>
      </c>
      <c r="O56" s="145"/>
    </row>
    <row r="57" spans="1:15" x14ac:dyDescent="0.25">
      <c r="A57" s="244"/>
      <c r="B57" s="245"/>
      <c r="C57" s="241"/>
      <c r="D57" s="242"/>
      <c r="E57" s="243"/>
      <c r="F57" s="243"/>
      <c r="G57" s="241"/>
      <c r="H57" s="243"/>
      <c r="I57" s="241"/>
      <c r="J57" s="243"/>
      <c r="K57" s="241"/>
      <c r="L57" s="242"/>
      <c r="M57" s="241"/>
      <c r="N57" s="254" t="e">
        <f>HYPERLINK(CCMs!L$6, "Link to upload the attachments")</f>
        <v>#N/A</v>
      </c>
      <c r="O57" s="145"/>
    </row>
    <row r="58" spans="1:15" x14ac:dyDescent="0.25">
      <c r="A58" s="244"/>
      <c r="B58" s="245"/>
      <c r="C58" s="241"/>
      <c r="D58" s="242"/>
      <c r="E58" s="243"/>
      <c r="F58" s="243"/>
      <c r="G58" s="241"/>
      <c r="H58" s="243"/>
      <c r="I58" s="241"/>
      <c r="J58" s="243"/>
      <c r="K58" s="241"/>
      <c r="L58" s="242"/>
      <c r="M58" s="241"/>
      <c r="N58" s="254" t="e">
        <f>HYPERLINK(CCMs!L$6, "Link to upload the attachments")</f>
        <v>#N/A</v>
      </c>
      <c r="O58" s="145"/>
    </row>
    <row r="59" spans="1:15" x14ac:dyDescent="0.25">
      <c r="A59" s="244"/>
      <c r="B59" s="245"/>
      <c r="C59" s="241"/>
      <c r="D59" s="242"/>
      <c r="E59" s="243"/>
      <c r="F59" s="243"/>
      <c r="G59" s="241"/>
      <c r="H59" s="243"/>
      <c r="I59" s="241"/>
      <c r="J59" s="243"/>
      <c r="K59" s="241"/>
      <c r="L59" s="242"/>
      <c r="M59" s="241"/>
      <c r="N59" s="254" t="e">
        <f>HYPERLINK(CCMs!L$6, "Link to upload the attachments")</f>
        <v>#N/A</v>
      </c>
      <c r="O59" s="145"/>
    </row>
    <row r="60" spans="1:15" x14ac:dyDescent="0.25">
      <c r="A60" s="244"/>
      <c r="B60" s="245"/>
      <c r="C60" s="241"/>
      <c r="D60" s="242"/>
      <c r="E60" s="243"/>
      <c r="F60" s="243"/>
      <c r="G60" s="241"/>
      <c r="H60" s="243"/>
      <c r="I60" s="241"/>
      <c r="J60" s="243"/>
      <c r="K60" s="241"/>
      <c r="L60" s="242"/>
      <c r="M60" s="241"/>
      <c r="N60" s="254" t="e">
        <f>HYPERLINK(CCMs!L$6, "Link to upload the attachments")</f>
        <v>#N/A</v>
      </c>
      <c r="O60" s="145"/>
    </row>
    <row r="61" spans="1:15" x14ac:dyDescent="0.25">
      <c r="A61" s="244"/>
      <c r="B61" s="245"/>
      <c r="C61" s="241"/>
      <c r="D61" s="242"/>
      <c r="E61" s="243"/>
      <c r="F61" s="243"/>
      <c r="G61" s="241"/>
      <c r="H61" s="243"/>
      <c r="I61" s="241"/>
      <c r="J61" s="243"/>
      <c r="K61" s="241"/>
      <c r="L61" s="242"/>
      <c r="M61" s="241"/>
      <c r="N61" s="254" t="e">
        <f>HYPERLINK(CCMs!L$6, "Link to upload the attachments")</f>
        <v>#N/A</v>
      </c>
      <c r="O61" s="145"/>
    </row>
    <row r="62" spans="1:15" x14ac:dyDescent="0.25">
      <c r="A62" s="244"/>
      <c r="B62" s="245"/>
      <c r="C62" s="241"/>
      <c r="D62" s="242"/>
      <c r="E62" s="243"/>
      <c r="F62" s="243"/>
      <c r="G62" s="241"/>
      <c r="H62" s="243"/>
      <c r="I62" s="241"/>
      <c r="J62" s="243"/>
      <c r="K62" s="241"/>
      <c r="L62" s="242"/>
      <c r="M62" s="241"/>
      <c r="N62" s="254" t="e">
        <f>HYPERLINK(CCMs!L$6, "Link to upload the attachments")</f>
        <v>#N/A</v>
      </c>
      <c r="O62" s="145"/>
    </row>
    <row r="63" spans="1:15" x14ac:dyDescent="0.25">
      <c r="A63" s="244"/>
      <c r="B63" s="245"/>
      <c r="C63" s="241"/>
      <c r="D63" s="242"/>
      <c r="E63" s="243"/>
      <c r="F63" s="243"/>
      <c r="G63" s="241"/>
      <c r="H63" s="243"/>
      <c r="I63" s="241"/>
      <c r="J63" s="243"/>
      <c r="K63" s="241"/>
      <c r="L63" s="242"/>
      <c r="M63" s="241"/>
      <c r="N63" s="254" t="e">
        <f>HYPERLINK(CCMs!L$6, "Link to upload the attachments")</f>
        <v>#N/A</v>
      </c>
      <c r="O63" s="145"/>
    </row>
    <row r="64" spans="1:15" x14ac:dyDescent="0.25">
      <c r="A64" s="244"/>
      <c r="B64" s="245"/>
      <c r="C64" s="241"/>
      <c r="D64" s="242"/>
      <c r="E64" s="243"/>
      <c r="F64" s="243"/>
      <c r="G64" s="241"/>
      <c r="H64" s="243"/>
      <c r="I64" s="241"/>
      <c r="J64" s="243"/>
      <c r="K64" s="241"/>
      <c r="L64" s="242"/>
      <c r="M64" s="241"/>
      <c r="N64" s="254" t="e">
        <f>HYPERLINK(CCMs!L$6, "Link to upload the attachments")</f>
        <v>#N/A</v>
      </c>
      <c r="O64" s="145"/>
    </row>
    <row r="65" spans="1:15" x14ac:dyDescent="0.25">
      <c r="A65" s="244"/>
      <c r="B65" s="245"/>
      <c r="C65" s="241"/>
      <c r="D65" s="242"/>
      <c r="E65" s="243"/>
      <c r="F65" s="243"/>
      <c r="G65" s="241"/>
      <c r="H65" s="243"/>
      <c r="I65" s="241"/>
      <c r="J65" s="243"/>
      <c r="K65" s="241"/>
      <c r="L65" s="242"/>
      <c r="M65" s="241"/>
      <c r="N65" s="254" t="e">
        <f>HYPERLINK(CCMs!L$6, "Link to upload the attachments")</f>
        <v>#N/A</v>
      </c>
      <c r="O65" s="145"/>
    </row>
    <row r="66" spans="1:15" x14ac:dyDescent="0.25">
      <c r="A66" s="244"/>
      <c r="B66" s="245"/>
      <c r="C66" s="241"/>
      <c r="D66" s="242"/>
      <c r="E66" s="243"/>
      <c r="F66" s="243"/>
      <c r="G66" s="241"/>
      <c r="H66" s="243"/>
      <c r="I66" s="241"/>
      <c r="J66" s="243"/>
      <c r="K66" s="241"/>
      <c r="L66" s="242"/>
      <c r="M66" s="241"/>
      <c r="N66" s="254" t="e">
        <f>HYPERLINK(CCMs!L$6, "Link to upload the attachments")</f>
        <v>#N/A</v>
      </c>
      <c r="O66" s="145"/>
    </row>
    <row r="67" spans="1:15" x14ac:dyDescent="0.25">
      <c r="A67" s="244"/>
      <c r="B67" s="245"/>
      <c r="C67" s="241"/>
      <c r="D67" s="242"/>
      <c r="E67" s="243"/>
      <c r="F67" s="243"/>
      <c r="G67" s="241"/>
      <c r="H67" s="243"/>
      <c r="I67" s="241"/>
      <c r="J67" s="243"/>
      <c r="K67" s="241"/>
      <c r="L67" s="242"/>
      <c r="M67" s="241"/>
      <c r="N67" s="254" t="e">
        <f>HYPERLINK(CCMs!L$6, "Link to upload the attachments")</f>
        <v>#N/A</v>
      </c>
      <c r="O67" s="145"/>
    </row>
    <row r="68" spans="1:15" x14ac:dyDescent="0.25">
      <c r="A68" s="244"/>
      <c r="B68" s="245"/>
      <c r="C68" s="241"/>
      <c r="D68" s="242"/>
      <c r="E68" s="243"/>
      <c r="F68" s="243"/>
      <c r="G68" s="241"/>
      <c r="H68" s="243"/>
      <c r="I68" s="241"/>
      <c r="J68" s="243"/>
      <c r="K68" s="241"/>
      <c r="L68" s="242"/>
      <c r="M68" s="241"/>
      <c r="N68" s="254" t="e">
        <f>HYPERLINK(CCMs!L$6, "Link to upload the attachments")</f>
        <v>#N/A</v>
      </c>
      <c r="O68" s="145"/>
    </row>
    <row r="69" spans="1:15" x14ac:dyDescent="0.25">
      <c r="A69" s="244"/>
      <c r="B69" s="245"/>
      <c r="C69" s="241"/>
      <c r="D69" s="242"/>
      <c r="E69" s="243"/>
      <c r="F69" s="243"/>
      <c r="G69" s="241"/>
      <c r="H69" s="243"/>
      <c r="I69" s="241"/>
      <c r="J69" s="243"/>
      <c r="K69" s="241"/>
      <c r="L69" s="242"/>
      <c r="M69" s="241"/>
      <c r="N69" s="254" t="e">
        <f>HYPERLINK(CCMs!L$6, "Link to upload the attachments")</f>
        <v>#N/A</v>
      </c>
      <c r="O69" s="145"/>
    </row>
    <row r="70" spans="1:15" x14ac:dyDescent="0.25">
      <c r="A70" s="244"/>
      <c r="B70" s="245"/>
      <c r="C70" s="241"/>
      <c r="D70" s="242"/>
      <c r="E70" s="243"/>
      <c r="F70" s="243"/>
      <c r="G70" s="241"/>
      <c r="H70" s="243"/>
      <c r="I70" s="241"/>
      <c r="J70" s="243"/>
      <c r="K70" s="241"/>
      <c r="L70" s="242"/>
      <c r="M70" s="241"/>
      <c r="N70" s="254" t="e">
        <f>HYPERLINK(CCMs!L$6, "Link to upload the attachments")</f>
        <v>#N/A</v>
      </c>
      <c r="O70" s="145"/>
    </row>
    <row r="71" spans="1:15" x14ac:dyDescent="0.25">
      <c r="A71" s="244"/>
      <c r="B71" s="245"/>
      <c r="C71" s="241"/>
      <c r="D71" s="242"/>
      <c r="E71" s="243"/>
      <c r="F71" s="243"/>
      <c r="G71" s="241"/>
      <c r="H71" s="243"/>
      <c r="I71" s="241"/>
      <c r="J71" s="243"/>
      <c r="K71" s="241"/>
      <c r="L71" s="242"/>
      <c r="M71" s="241"/>
      <c r="N71" s="254" t="e">
        <f>HYPERLINK(CCMs!L$6, "Link to upload the attachments")</f>
        <v>#N/A</v>
      </c>
      <c r="O71" s="145"/>
    </row>
    <row r="72" spans="1:15" x14ac:dyDescent="0.25">
      <c r="A72" s="244"/>
      <c r="B72" s="245"/>
      <c r="C72" s="241"/>
      <c r="D72" s="242"/>
      <c r="E72" s="243"/>
      <c r="F72" s="243"/>
      <c r="G72" s="241"/>
      <c r="H72" s="243"/>
      <c r="I72" s="241"/>
      <c r="J72" s="243"/>
      <c r="K72" s="241"/>
      <c r="L72" s="242"/>
      <c r="M72" s="241"/>
      <c r="N72" s="254" t="e">
        <f>HYPERLINK(CCMs!L$6, "Link to upload the attachments")</f>
        <v>#N/A</v>
      </c>
      <c r="O72" s="145"/>
    </row>
    <row r="73" spans="1:15" x14ac:dyDescent="0.25">
      <c r="A73" s="244"/>
      <c r="B73" s="245"/>
      <c r="C73" s="241"/>
      <c r="D73" s="242"/>
      <c r="E73" s="243"/>
      <c r="F73" s="243"/>
      <c r="G73" s="241"/>
      <c r="H73" s="243"/>
      <c r="I73" s="241"/>
      <c r="J73" s="243"/>
      <c r="K73" s="241"/>
      <c r="L73" s="242"/>
      <c r="M73" s="241"/>
      <c r="N73" s="254" t="e">
        <f>HYPERLINK(CCMs!L$6, "Link to upload the attachments")</f>
        <v>#N/A</v>
      </c>
      <c r="O73" s="145"/>
    </row>
    <row r="74" spans="1:15" x14ac:dyDescent="0.25">
      <c r="A74" s="244"/>
      <c r="B74" s="245"/>
      <c r="C74" s="241"/>
      <c r="D74" s="242"/>
      <c r="E74" s="243"/>
      <c r="F74" s="243"/>
      <c r="G74" s="241"/>
      <c r="H74" s="243"/>
      <c r="I74" s="241"/>
      <c r="J74" s="243"/>
      <c r="K74" s="241"/>
      <c r="L74" s="242"/>
      <c r="M74" s="241"/>
      <c r="N74" s="254" t="e">
        <f>HYPERLINK(CCMs!L$6, "Link to upload the attachments")</f>
        <v>#N/A</v>
      </c>
      <c r="O74" s="145"/>
    </row>
    <row r="75" spans="1:15" x14ac:dyDescent="0.25">
      <c r="A75" s="244"/>
      <c r="B75" s="245"/>
      <c r="C75" s="241"/>
      <c r="D75" s="242"/>
      <c r="E75" s="243"/>
      <c r="F75" s="243"/>
      <c r="G75" s="241"/>
      <c r="H75" s="243"/>
      <c r="I75" s="241"/>
      <c r="J75" s="243"/>
      <c r="K75" s="241"/>
      <c r="L75" s="242"/>
      <c r="M75" s="241"/>
      <c r="N75" s="254" t="e">
        <f>HYPERLINK(CCMs!L$6, "Link to upload the attachments")</f>
        <v>#N/A</v>
      </c>
      <c r="O75" s="145"/>
    </row>
    <row r="76" spans="1:15" x14ac:dyDescent="0.25">
      <c r="A76" s="244"/>
      <c r="B76" s="245"/>
      <c r="C76" s="241"/>
      <c r="D76" s="242"/>
      <c r="E76" s="243"/>
      <c r="F76" s="243"/>
      <c r="G76" s="241"/>
      <c r="H76" s="243"/>
      <c r="I76" s="241"/>
      <c r="J76" s="243"/>
      <c r="K76" s="241"/>
      <c r="L76" s="242"/>
      <c r="M76" s="241"/>
      <c r="N76" s="254" t="e">
        <f>HYPERLINK(CCMs!L$6, "Link to upload the attachments")</f>
        <v>#N/A</v>
      </c>
      <c r="O76" s="145"/>
    </row>
    <row r="77" spans="1:15" x14ac:dyDescent="0.25">
      <c r="A77" s="244"/>
      <c r="B77" s="245"/>
      <c r="C77" s="241"/>
      <c r="D77" s="242"/>
      <c r="E77" s="243"/>
      <c r="F77" s="243"/>
      <c r="G77" s="241"/>
      <c r="H77" s="243"/>
      <c r="I77" s="241"/>
      <c r="J77" s="243"/>
      <c r="K77" s="241"/>
      <c r="L77" s="242"/>
      <c r="M77" s="241"/>
      <c r="N77" s="254" t="e">
        <f>HYPERLINK(CCMs!L$6, "Link to upload the attachments")</f>
        <v>#N/A</v>
      </c>
      <c r="O77" s="145"/>
    </row>
    <row r="78" spans="1:15" x14ac:dyDescent="0.25">
      <c r="A78" s="244"/>
      <c r="B78" s="245"/>
      <c r="C78" s="241"/>
      <c r="D78" s="242"/>
      <c r="E78" s="243"/>
      <c r="F78" s="243"/>
      <c r="G78" s="241"/>
      <c r="H78" s="243"/>
      <c r="I78" s="241"/>
      <c r="J78" s="243"/>
      <c r="K78" s="241"/>
      <c r="L78" s="242"/>
      <c r="M78" s="241"/>
      <c r="N78" s="254" t="e">
        <f>HYPERLINK(CCMs!L$6, "Link to upload the attachments")</f>
        <v>#N/A</v>
      </c>
      <c r="O78" s="145"/>
    </row>
    <row r="79" spans="1:15" x14ac:dyDescent="0.25">
      <c r="A79" s="244"/>
      <c r="B79" s="245"/>
      <c r="C79" s="241"/>
      <c r="D79" s="242"/>
      <c r="E79" s="243"/>
      <c r="F79" s="243"/>
      <c r="G79" s="241"/>
      <c r="H79" s="243"/>
      <c r="I79" s="241"/>
      <c r="J79" s="243"/>
      <c r="K79" s="241"/>
      <c r="L79" s="242"/>
      <c r="M79" s="241"/>
      <c r="N79" s="254" t="e">
        <f>HYPERLINK(CCMs!L$6, "Link to upload the attachments")</f>
        <v>#N/A</v>
      </c>
      <c r="O79" s="145"/>
    </row>
    <row r="80" spans="1:15" x14ac:dyDescent="0.25">
      <c r="A80" s="244"/>
      <c r="B80" s="245"/>
      <c r="C80" s="241"/>
      <c r="D80" s="242"/>
      <c r="E80" s="243"/>
      <c r="F80" s="243"/>
      <c r="G80" s="241"/>
      <c r="H80" s="243"/>
      <c r="I80" s="241"/>
      <c r="J80" s="243"/>
      <c r="K80" s="241"/>
      <c r="L80" s="242"/>
      <c r="M80" s="241"/>
      <c r="N80" s="254" t="e">
        <f>HYPERLINK(CCMs!L$6, "Link to upload the attachments")</f>
        <v>#N/A</v>
      </c>
      <c r="O80" s="145"/>
    </row>
    <row r="81" spans="1:15" x14ac:dyDescent="0.25">
      <c r="A81" s="244"/>
      <c r="B81" s="245"/>
      <c r="C81" s="241"/>
      <c r="D81" s="242"/>
      <c r="E81" s="243"/>
      <c r="F81" s="243"/>
      <c r="G81" s="241"/>
      <c r="H81" s="243"/>
      <c r="I81" s="241"/>
      <c r="J81" s="243"/>
      <c r="K81" s="241"/>
      <c r="L81" s="242"/>
      <c r="M81" s="241"/>
      <c r="N81" s="254" t="e">
        <f>HYPERLINK(CCMs!L$6, "Link to upload the attachments")</f>
        <v>#N/A</v>
      </c>
      <c r="O81" s="145"/>
    </row>
    <row r="82" spans="1:15" x14ac:dyDescent="0.25">
      <c r="A82" s="244"/>
      <c r="B82" s="245"/>
      <c r="C82" s="241"/>
      <c r="D82" s="242"/>
      <c r="E82" s="243"/>
      <c r="F82" s="243"/>
      <c r="G82" s="241"/>
      <c r="H82" s="243"/>
      <c r="I82" s="241"/>
      <c r="J82" s="243"/>
      <c r="K82" s="241"/>
      <c r="L82" s="242"/>
      <c r="M82" s="241"/>
      <c r="N82" s="254" t="e">
        <f>HYPERLINK(CCMs!L$6, "Link to upload the attachments")</f>
        <v>#N/A</v>
      </c>
      <c r="O82" s="145"/>
    </row>
    <row r="83" spans="1:15" x14ac:dyDescent="0.25">
      <c r="A83" s="244"/>
      <c r="B83" s="245"/>
      <c r="C83" s="241"/>
      <c r="D83" s="242"/>
      <c r="E83" s="243"/>
      <c r="F83" s="243"/>
      <c r="G83" s="241"/>
      <c r="H83" s="243"/>
      <c r="I83" s="241"/>
      <c r="J83" s="243"/>
      <c r="K83" s="241"/>
      <c r="L83" s="242"/>
      <c r="M83" s="241"/>
      <c r="N83" s="254" t="e">
        <f>HYPERLINK(CCMs!L$6, "Link to upload the attachments")</f>
        <v>#N/A</v>
      </c>
      <c r="O83" s="145"/>
    </row>
    <row r="84" spans="1:15" x14ac:dyDescent="0.25">
      <c r="A84" s="244"/>
      <c r="B84" s="245"/>
      <c r="C84" s="241"/>
      <c r="D84" s="242"/>
      <c r="E84" s="243"/>
      <c r="F84" s="243"/>
      <c r="G84" s="241"/>
      <c r="H84" s="243"/>
      <c r="I84" s="241"/>
      <c r="J84" s="243"/>
      <c r="K84" s="241"/>
      <c r="L84" s="242"/>
      <c r="M84" s="241"/>
      <c r="N84" s="254" t="e">
        <f>HYPERLINK(CCMs!L$6, "Link to upload the attachments")</f>
        <v>#N/A</v>
      </c>
      <c r="O84" s="145"/>
    </row>
    <row r="85" spans="1:15" x14ac:dyDescent="0.25">
      <c r="A85" s="244"/>
      <c r="B85" s="245"/>
      <c r="C85" s="241"/>
      <c r="D85" s="242"/>
      <c r="E85" s="243"/>
      <c r="F85" s="243"/>
      <c r="G85" s="241"/>
      <c r="H85" s="243"/>
      <c r="I85" s="241"/>
      <c r="J85" s="243"/>
      <c r="K85" s="241"/>
      <c r="L85" s="242"/>
      <c r="M85" s="241"/>
      <c r="N85" s="254" t="e">
        <f>HYPERLINK(CCMs!L$6, "Link to upload the attachments")</f>
        <v>#N/A</v>
      </c>
      <c r="O85" s="145"/>
    </row>
    <row r="86" spans="1:15" x14ac:dyDescent="0.25">
      <c r="A86" s="244"/>
      <c r="B86" s="245"/>
      <c r="C86" s="241"/>
      <c r="D86" s="242"/>
      <c r="E86" s="243"/>
      <c r="F86" s="243"/>
      <c r="G86" s="241"/>
      <c r="H86" s="243"/>
      <c r="I86" s="241"/>
      <c r="J86" s="243"/>
      <c r="K86" s="241"/>
      <c r="L86" s="242"/>
      <c r="M86" s="241"/>
      <c r="N86" s="254" t="e">
        <f>HYPERLINK(CCMs!L$6, "Link to upload the attachments")</f>
        <v>#N/A</v>
      </c>
      <c r="O86" s="145"/>
    </row>
    <row r="87" spans="1:15" x14ac:dyDescent="0.25">
      <c r="A87" s="244"/>
      <c r="B87" s="245"/>
      <c r="C87" s="241"/>
      <c r="D87" s="242"/>
      <c r="E87" s="243"/>
      <c r="F87" s="243"/>
      <c r="G87" s="241"/>
      <c r="H87" s="243"/>
      <c r="I87" s="241"/>
      <c r="J87" s="243"/>
      <c r="K87" s="241"/>
      <c r="L87" s="242"/>
      <c r="M87" s="241"/>
      <c r="N87" s="254" t="e">
        <f>HYPERLINK(CCMs!L$6, "Link to upload the attachments")</f>
        <v>#N/A</v>
      </c>
      <c r="O87" s="145"/>
    </row>
    <row r="88" spans="1:15" x14ac:dyDescent="0.25">
      <c r="A88" s="244"/>
      <c r="B88" s="245"/>
      <c r="C88" s="241"/>
      <c r="D88" s="242"/>
      <c r="E88" s="243"/>
      <c r="F88" s="243"/>
      <c r="G88" s="241"/>
      <c r="H88" s="243"/>
      <c r="I88" s="241"/>
      <c r="J88" s="243"/>
      <c r="K88" s="241"/>
      <c r="L88" s="242"/>
      <c r="M88" s="241"/>
      <c r="N88" s="254" t="e">
        <f>HYPERLINK(CCMs!L$6, "Link to upload the attachments")</f>
        <v>#N/A</v>
      </c>
      <c r="O88" s="145"/>
    </row>
    <row r="89" spans="1:15" x14ac:dyDescent="0.25">
      <c r="A89" s="244"/>
      <c r="B89" s="245"/>
      <c r="C89" s="241"/>
      <c r="D89" s="242"/>
      <c r="E89" s="243"/>
      <c r="F89" s="243"/>
      <c r="G89" s="241"/>
      <c r="H89" s="243"/>
      <c r="I89" s="241"/>
      <c r="J89" s="243"/>
      <c r="K89" s="241"/>
      <c r="L89" s="242"/>
      <c r="M89" s="241"/>
      <c r="N89" s="254" t="e">
        <f>HYPERLINK(CCMs!L$6, "Link to upload the attachments")</f>
        <v>#N/A</v>
      </c>
      <c r="O89" s="145"/>
    </row>
    <row r="90" spans="1:15" x14ac:dyDescent="0.25">
      <c r="A90" s="244"/>
      <c r="B90" s="245"/>
      <c r="C90" s="241"/>
      <c r="D90" s="242"/>
      <c r="E90" s="243"/>
      <c r="F90" s="243"/>
      <c r="G90" s="241"/>
      <c r="H90" s="243"/>
      <c r="I90" s="241"/>
      <c r="J90" s="243"/>
      <c r="K90" s="241"/>
      <c r="L90" s="242"/>
      <c r="M90" s="241"/>
      <c r="N90" s="254" t="e">
        <f>HYPERLINK(CCMs!L$6, "Link to upload the attachments")</f>
        <v>#N/A</v>
      </c>
      <c r="O90" s="145"/>
    </row>
    <row r="91" spans="1:15" x14ac:dyDescent="0.25">
      <c r="A91" s="244"/>
      <c r="B91" s="245"/>
      <c r="C91" s="241"/>
      <c r="D91" s="242"/>
      <c r="E91" s="243"/>
      <c r="F91" s="243"/>
      <c r="G91" s="241"/>
      <c r="H91" s="243"/>
      <c r="I91" s="241"/>
      <c r="J91" s="243"/>
      <c r="K91" s="241"/>
      <c r="L91" s="242"/>
      <c r="M91" s="241"/>
      <c r="N91" s="254" t="e">
        <f>HYPERLINK(CCMs!L$6, "Link to upload the attachments")</f>
        <v>#N/A</v>
      </c>
      <c r="O91" s="145"/>
    </row>
    <row r="92" spans="1:15" x14ac:dyDescent="0.25">
      <c r="A92" s="244"/>
      <c r="B92" s="245"/>
      <c r="C92" s="241"/>
      <c r="D92" s="242"/>
      <c r="E92" s="243"/>
      <c r="F92" s="243"/>
      <c r="G92" s="241"/>
      <c r="H92" s="243"/>
      <c r="I92" s="241"/>
      <c r="J92" s="243"/>
      <c r="K92" s="241"/>
      <c r="L92" s="242"/>
      <c r="M92" s="241"/>
      <c r="N92" s="254" t="e">
        <f>HYPERLINK(CCMs!L$6, "Link to upload the attachments")</f>
        <v>#N/A</v>
      </c>
      <c r="O92" s="145"/>
    </row>
    <row r="93" spans="1:15" x14ac:dyDescent="0.25">
      <c r="A93" s="244"/>
      <c r="B93" s="245"/>
      <c r="C93" s="241"/>
      <c r="D93" s="242"/>
      <c r="E93" s="243"/>
      <c r="F93" s="243"/>
      <c r="G93" s="241"/>
      <c r="H93" s="243"/>
      <c r="I93" s="241"/>
      <c r="J93" s="243"/>
      <c r="K93" s="241"/>
      <c r="L93" s="242"/>
      <c r="M93" s="241"/>
      <c r="N93" s="254" t="e">
        <f>HYPERLINK(CCMs!L$6, "Link to upload the attachments")</f>
        <v>#N/A</v>
      </c>
      <c r="O93" s="145"/>
    </row>
    <row r="94" spans="1:15" x14ac:dyDescent="0.25">
      <c r="A94" s="244"/>
      <c r="B94" s="245"/>
      <c r="C94" s="241"/>
      <c r="D94" s="242"/>
      <c r="E94" s="243"/>
      <c r="F94" s="243"/>
      <c r="G94" s="241"/>
      <c r="H94" s="243"/>
      <c r="I94" s="241"/>
      <c r="J94" s="243"/>
      <c r="K94" s="241"/>
      <c r="L94" s="242"/>
      <c r="M94" s="241"/>
      <c r="N94" s="254" t="e">
        <f>HYPERLINK(CCMs!L$6, "Link to upload the attachments")</f>
        <v>#N/A</v>
      </c>
      <c r="O94" s="145"/>
    </row>
    <row r="95" spans="1:15" x14ac:dyDescent="0.25">
      <c r="A95" s="244"/>
      <c r="B95" s="245"/>
      <c r="C95" s="241"/>
      <c r="D95" s="242"/>
      <c r="E95" s="243"/>
      <c r="F95" s="243"/>
      <c r="G95" s="241"/>
      <c r="H95" s="243"/>
      <c r="I95" s="241"/>
      <c r="J95" s="243"/>
      <c r="K95" s="241"/>
      <c r="L95" s="242"/>
      <c r="M95" s="241"/>
      <c r="N95" s="254" t="e">
        <f>HYPERLINK(CCMs!L$6, "Link to upload the attachments")</f>
        <v>#N/A</v>
      </c>
      <c r="O95" s="145"/>
    </row>
    <row r="96" spans="1:15" x14ac:dyDescent="0.25">
      <c r="A96" s="244"/>
      <c r="B96" s="245"/>
      <c r="C96" s="241"/>
      <c r="D96" s="242"/>
      <c r="E96" s="243"/>
      <c r="F96" s="243"/>
      <c r="G96" s="241"/>
      <c r="H96" s="243"/>
      <c r="I96" s="241"/>
      <c r="J96" s="243"/>
      <c r="K96" s="241"/>
      <c r="L96" s="242"/>
      <c r="M96" s="241"/>
      <c r="N96" s="254" t="e">
        <f>HYPERLINK(CCMs!L$6, "Link to upload the attachments")</f>
        <v>#N/A</v>
      </c>
      <c r="O96" s="145"/>
    </row>
    <row r="97" spans="1:15" x14ac:dyDescent="0.25">
      <c r="A97" s="244"/>
      <c r="B97" s="245"/>
      <c r="C97" s="241"/>
      <c r="D97" s="242"/>
      <c r="E97" s="243"/>
      <c r="F97" s="243"/>
      <c r="G97" s="241"/>
      <c r="H97" s="243"/>
      <c r="I97" s="241"/>
      <c r="J97" s="243"/>
      <c r="K97" s="241"/>
      <c r="L97" s="242"/>
      <c r="M97" s="241"/>
      <c r="N97" s="254" t="e">
        <f>HYPERLINK(CCMs!L$6, "Link to upload the attachments")</f>
        <v>#N/A</v>
      </c>
      <c r="O97" s="145"/>
    </row>
    <row r="98" spans="1:15" x14ac:dyDescent="0.25">
      <c r="A98" s="244"/>
      <c r="B98" s="245"/>
      <c r="C98" s="241"/>
      <c r="D98" s="242"/>
      <c r="E98" s="243"/>
      <c r="F98" s="243"/>
      <c r="G98" s="241"/>
      <c r="H98" s="243"/>
      <c r="I98" s="241"/>
      <c r="J98" s="243"/>
      <c r="K98" s="241"/>
      <c r="L98" s="242"/>
      <c r="M98" s="241"/>
      <c r="N98" s="254" t="e">
        <f>HYPERLINK(CCMs!L$6, "Link to upload the attachments")</f>
        <v>#N/A</v>
      </c>
      <c r="O98" s="145"/>
    </row>
    <row r="99" spans="1:15" x14ac:dyDescent="0.25">
      <c r="A99" s="244"/>
      <c r="B99" s="245"/>
      <c r="C99" s="241"/>
      <c r="D99" s="242"/>
      <c r="E99" s="243"/>
      <c r="F99" s="243"/>
      <c r="G99" s="241"/>
      <c r="H99" s="243"/>
      <c r="I99" s="241"/>
      <c r="J99" s="243"/>
      <c r="K99" s="241"/>
      <c r="L99" s="242"/>
      <c r="M99" s="241"/>
      <c r="N99" s="254" t="e">
        <f>HYPERLINK(CCMs!L$6, "Link to upload the attachments")</f>
        <v>#N/A</v>
      </c>
      <c r="O99" s="145"/>
    </row>
    <row r="100" spans="1:15" x14ac:dyDescent="0.25">
      <c r="A100" s="244"/>
      <c r="B100" s="245"/>
      <c r="C100" s="241"/>
      <c r="D100" s="242"/>
      <c r="E100" s="243"/>
      <c r="F100" s="243"/>
      <c r="G100" s="241"/>
      <c r="H100" s="243"/>
      <c r="I100" s="241"/>
      <c r="J100" s="243"/>
      <c r="K100" s="241"/>
      <c r="L100" s="242"/>
      <c r="M100" s="241"/>
      <c r="N100" s="254" t="e">
        <f>HYPERLINK(CCMs!L$6, "Link to upload the attachments")</f>
        <v>#N/A</v>
      </c>
      <c r="O100" s="145"/>
    </row>
    <row r="101" spans="1:15" x14ac:dyDescent="0.25">
      <c r="A101" s="244"/>
      <c r="B101" s="245"/>
      <c r="C101" s="241"/>
      <c r="D101" s="242"/>
      <c r="E101" s="243"/>
      <c r="F101" s="243"/>
      <c r="G101" s="241"/>
      <c r="H101" s="243"/>
      <c r="I101" s="241"/>
      <c r="J101" s="243"/>
      <c r="K101" s="241"/>
      <c r="L101" s="242"/>
      <c r="M101" s="241"/>
      <c r="N101" s="254" t="e">
        <f>HYPERLINK(CCMs!L$6, "Link to upload the attachments")</f>
        <v>#N/A</v>
      </c>
      <c r="O101" s="145"/>
    </row>
    <row r="102" spans="1:15" x14ac:dyDescent="0.25">
      <c r="A102" s="154"/>
      <c r="B102" s="153"/>
      <c r="C102" s="150"/>
      <c r="D102" s="151"/>
      <c r="E102" s="152"/>
      <c r="F102" s="152"/>
      <c r="G102" s="150"/>
      <c r="H102" s="152"/>
      <c r="I102" s="150"/>
      <c r="J102" s="152"/>
      <c r="K102" s="150"/>
      <c r="L102" s="151"/>
      <c r="M102" s="150"/>
      <c r="N102" s="254" t="e">
        <f>HYPERLINK(CCMs!L$6, "Link to upload the attachments")</f>
        <v>#N/A</v>
      </c>
      <c r="O102" s="145"/>
    </row>
    <row r="103" spans="1:15" x14ac:dyDescent="0.25">
      <c r="A103" s="154"/>
      <c r="B103" s="153"/>
      <c r="C103" s="150"/>
      <c r="D103" s="151"/>
      <c r="E103" s="152"/>
      <c r="F103" s="152"/>
      <c r="G103" s="150"/>
      <c r="H103" s="152"/>
      <c r="I103" s="150"/>
      <c r="J103" s="152"/>
      <c r="K103" s="150"/>
      <c r="L103" s="151"/>
      <c r="M103" s="150"/>
      <c r="N103" s="254" t="e">
        <f>HYPERLINK(CCMs!L$6, "Link to upload the attachments")</f>
        <v>#N/A</v>
      </c>
      <c r="O103" s="145"/>
    </row>
    <row r="104" spans="1:15" x14ac:dyDescent="0.25">
      <c r="A104" s="154"/>
      <c r="B104" s="153"/>
      <c r="C104" s="150"/>
      <c r="D104" s="151"/>
      <c r="E104" s="152"/>
      <c r="F104" s="152"/>
      <c r="G104" s="150"/>
      <c r="H104" s="152"/>
      <c r="I104" s="150"/>
      <c r="J104" s="152"/>
      <c r="K104" s="150"/>
      <c r="L104" s="151"/>
      <c r="M104" s="150"/>
      <c r="N104" s="254" t="e">
        <f>HYPERLINK(CCMs!L$6, "Link to upload the attachments")</f>
        <v>#N/A</v>
      </c>
      <c r="O104" s="145"/>
    </row>
    <row r="105" spans="1:15" x14ac:dyDescent="0.25">
      <c r="A105" s="154"/>
      <c r="B105" s="153"/>
      <c r="C105" s="150"/>
      <c r="D105" s="151"/>
      <c r="E105" s="152"/>
      <c r="F105" s="152"/>
      <c r="G105" s="150"/>
      <c r="H105" s="152"/>
      <c r="I105" s="150"/>
      <c r="J105" s="152"/>
      <c r="K105" s="150"/>
      <c r="L105" s="151"/>
      <c r="M105" s="150"/>
      <c r="N105" s="254" t="e">
        <f>HYPERLINK(CCMs!L$6, "Link to upload the attachments")</f>
        <v>#N/A</v>
      </c>
      <c r="O105" s="145"/>
    </row>
    <row r="106" spans="1:15" x14ac:dyDescent="0.25">
      <c r="A106" s="154"/>
      <c r="B106" s="153"/>
      <c r="C106" s="150"/>
      <c r="D106" s="151"/>
      <c r="E106" s="152"/>
      <c r="F106" s="152"/>
      <c r="G106" s="150"/>
      <c r="H106" s="152"/>
      <c r="I106" s="150"/>
      <c r="J106" s="152"/>
      <c r="K106" s="150"/>
      <c r="L106" s="151"/>
      <c r="M106" s="150"/>
      <c r="N106" s="254" t="e">
        <f>HYPERLINK(CCMs!L$6, "Link to upload the attachments")</f>
        <v>#N/A</v>
      </c>
      <c r="O106" s="145"/>
    </row>
    <row r="107" spans="1:15" x14ac:dyDescent="0.25">
      <c r="A107" s="154"/>
      <c r="B107" s="153"/>
      <c r="C107" s="150"/>
      <c r="D107" s="151"/>
      <c r="E107" s="152"/>
      <c r="F107" s="152"/>
      <c r="G107" s="150"/>
      <c r="H107" s="152"/>
      <c r="I107" s="150"/>
      <c r="J107" s="152"/>
      <c r="K107" s="150"/>
      <c r="L107" s="151"/>
      <c r="M107" s="150"/>
      <c r="N107" s="254" t="e">
        <f>HYPERLINK(CCMs!L$6, "Link to upload the attachments")</f>
        <v>#N/A</v>
      </c>
      <c r="O107" s="145"/>
    </row>
    <row r="108" spans="1:15" x14ac:dyDescent="0.25">
      <c r="A108" s="154"/>
      <c r="B108" s="153"/>
      <c r="C108" s="150"/>
      <c r="D108" s="151"/>
      <c r="E108" s="152"/>
      <c r="F108" s="152"/>
      <c r="G108" s="150"/>
      <c r="H108" s="152"/>
      <c r="I108" s="150"/>
      <c r="J108" s="152"/>
      <c r="K108" s="150"/>
      <c r="L108" s="151"/>
      <c r="M108" s="150"/>
      <c r="N108" s="254" t="e">
        <f>HYPERLINK(CCMs!L$6, "Link to upload the attachments")</f>
        <v>#N/A</v>
      </c>
      <c r="O108" s="145"/>
    </row>
    <row r="109" spans="1:15" x14ac:dyDescent="0.25">
      <c r="A109" s="154"/>
      <c r="B109" s="153"/>
      <c r="C109" s="150"/>
      <c r="D109" s="151"/>
      <c r="E109" s="152"/>
      <c r="F109" s="152"/>
      <c r="G109" s="150"/>
      <c r="H109" s="152"/>
      <c r="I109" s="150"/>
      <c r="J109" s="152"/>
      <c r="K109" s="150"/>
      <c r="L109" s="151"/>
      <c r="M109" s="150"/>
      <c r="N109" s="254" t="e">
        <f>HYPERLINK(CCMs!L$6, "Link to upload the attachments")</f>
        <v>#N/A</v>
      </c>
      <c r="O109" s="145"/>
    </row>
    <row r="110" spans="1:15" x14ac:dyDescent="0.25">
      <c r="A110" s="154"/>
      <c r="B110" s="153"/>
      <c r="C110" s="150"/>
      <c r="D110" s="151"/>
      <c r="E110" s="152"/>
      <c r="F110" s="152"/>
      <c r="G110" s="150"/>
      <c r="H110" s="152"/>
      <c r="I110" s="150"/>
      <c r="J110" s="152"/>
      <c r="K110" s="150"/>
      <c r="L110" s="151"/>
      <c r="M110" s="150"/>
      <c r="N110" s="254" t="e">
        <f>HYPERLINK(CCMs!L$6, "Link to upload the attachments")</f>
        <v>#N/A</v>
      </c>
      <c r="O110" s="145"/>
    </row>
    <row r="111" spans="1:15" x14ac:dyDescent="0.25">
      <c r="A111" s="154"/>
      <c r="B111" s="153"/>
      <c r="C111" s="150"/>
      <c r="D111" s="151"/>
      <c r="E111" s="152"/>
      <c r="F111" s="152"/>
      <c r="G111" s="150"/>
      <c r="H111" s="152"/>
      <c r="I111" s="150"/>
      <c r="J111" s="152"/>
      <c r="K111" s="150"/>
      <c r="L111" s="151"/>
      <c r="M111" s="150"/>
      <c r="N111" s="254" t="e">
        <f>HYPERLINK(CCMs!L$6, "Link to upload the attachments")</f>
        <v>#N/A</v>
      </c>
      <c r="O111" s="145"/>
    </row>
    <row r="112" spans="1:15" x14ac:dyDescent="0.25">
      <c r="A112" s="140"/>
      <c r="B112" s="140"/>
      <c r="C112" s="141"/>
      <c r="D112" s="143"/>
      <c r="L112" s="143"/>
    </row>
    <row r="113" spans="1:12" x14ac:dyDescent="0.25">
      <c r="A113" s="140"/>
      <c r="B113" s="140"/>
      <c r="C113" s="141"/>
      <c r="D113" s="143"/>
      <c r="L113" s="143"/>
    </row>
    <row r="114" spans="1:12" x14ac:dyDescent="0.25">
      <c r="A114" s="140"/>
      <c r="B114" s="140"/>
      <c r="C114" s="141"/>
      <c r="D114" s="143"/>
      <c r="L114" s="143"/>
    </row>
    <row r="115" spans="1:12" x14ac:dyDescent="0.25">
      <c r="A115" s="140"/>
      <c r="B115" s="140"/>
      <c r="C115" s="141"/>
      <c r="D115" s="143"/>
      <c r="L115" s="143"/>
    </row>
    <row r="116" spans="1:12" x14ac:dyDescent="0.25">
      <c r="A116" s="140"/>
      <c r="B116" s="140"/>
      <c r="C116" s="141"/>
      <c r="D116" s="143"/>
      <c r="L116" s="143"/>
    </row>
    <row r="117" spans="1:12" x14ac:dyDescent="0.25">
      <c r="A117" s="140"/>
      <c r="B117" s="140"/>
      <c r="C117" s="141"/>
      <c r="D117" s="143"/>
      <c r="L117" s="143"/>
    </row>
    <row r="118" spans="1:12" x14ac:dyDescent="0.25">
      <c r="A118" s="140"/>
      <c r="B118" s="140"/>
      <c r="C118" s="141"/>
      <c r="D118" s="143"/>
      <c r="L118" s="143"/>
    </row>
    <row r="119" spans="1:12" x14ac:dyDescent="0.25">
      <c r="A119" s="140"/>
      <c r="B119" s="140"/>
      <c r="C119" s="141"/>
      <c r="D119" s="143"/>
      <c r="L119" s="143"/>
    </row>
    <row r="120" spans="1:12" x14ac:dyDescent="0.25">
      <c r="A120" s="140"/>
      <c r="B120" s="140"/>
      <c r="C120" s="141"/>
      <c r="D120" s="143"/>
      <c r="L120" s="143"/>
    </row>
    <row r="121" spans="1:12" x14ac:dyDescent="0.25">
      <c r="A121" s="140"/>
      <c r="B121" s="140"/>
      <c r="C121" s="141"/>
      <c r="D121" s="143"/>
      <c r="L121" s="143"/>
    </row>
    <row r="122" spans="1:12" x14ac:dyDescent="0.25">
      <c r="A122" s="140"/>
      <c r="B122" s="140"/>
      <c r="C122" s="141"/>
      <c r="D122" s="143"/>
      <c r="L122" s="143"/>
    </row>
    <row r="123" spans="1:12" x14ac:dyDescent="0.25">
      <c r="A123" s="140"/>
      <c r="B123" s="140"/>
      <c r="C123" s="141"/>
      <c r="D123" s="143"/>
      <c r="L123" s="143"/>
    </row>
    <row r="124" spans="1:12" x14ac:dyDescent="0.25">
      <c r="A124" s="140"/>
      <c r="B124" s="140"/>
      <c r="C124" s="141"/>
      <c r="D124" s="143"/>
      <c r="L124" s="143"/>
    </row>
    <row r="125" spans="1:12" x14ac:dyDescent="0.25">
      <c r="A125" s="140"/>
      <c r="B125" s="140"/>
      <c r="C125" s="141"/>
      <c r="D125" s="143"/>
      <c r="L125" s="143"/>
    </row>
    <row r="126" spans="1:12" x14ac:dyDescent="0.25">
      <c r="A126" s="140"/>
      <c r="B126" s="140"/>
      <c r="C126" s="141"/>
      <c r="D126" s="143"/>
      <c r="L126" s="143"/>
    </row>
    <row r="127" spans="1:12" x14ac:dyDescent="0.25">
      <c r="A127" s="140"/>
      <c r="B127" s="140"/>
      <c r="C127" s="141"/>
      <c r="D127" s="143"/>
      <c r="L127" s="143"/>
    </row>
    <row r="128" spans="1:12" x14ac:dyDescent="0.25">
      <c r="A128" s="140"/>
      <c r="B128" s="140"/>
      <c r="C128" s="141"/>
      <c r="D128" s="143"/>
      <c r="L128" s="143"/>
    </row>
    <row r="129" spans="1:12" x14ac:dyDescent="0.25">
      <c r="A129" s="140"/>
      <c r="B129" s="140"/>
      <c r="C129" s="141"/>
      <c r="D129" s="143"/>
      <c r="L129" s="143"/>
    </row>
    <row r="130" spans="1:12" x14ac:dyDescent="0.25">
      <c r="A130" s="140"/>
      <c r="B130" s="140"/>
      <c r="C130" s="141"/>
      <c r="D130" s="143"/>
      <c r="L130" s="143"/>
    </row>
    <row r="131" spans="1:12" x14ac:dyDescent="0.25">
      <c r="A131" s="140"/>
      <c r="B131" s="140"/>
      <c r="C131" s="140"/>
      <c r="D131" s="143"/>
      <c r="L131" s="143"/>
    </row>
    <row r="132" spans="1:12" x14ac:dyDescent="0.25">
      <c r="A132" s="140"/>
      <c r="B132" s="140"/>
      <c r="C132" s="140"/>
      <c r="D132" s="143"/>
      <c r="L132" s="143"/>
    </row>
    <row r="133" spans="1:12" x14ac:dyDescent="0.25">
      <c r="A133" s="140"/>
      <c r="B133" s="140"/>
      <c r="C133" s="140"/>
      <c r="D133" s="143"/>
      <c r="L133" s="143"/>
    </row>
    <row r="134" spans="1:12" x14ac:dyDescent="0.25">
      <c r="A134" s="140"/>
      <c r="B134" s="140"/>
      <c r="C134" s="140"/>
      <c r="D134" s="143"/>
      <c r="L134" s="143"/>
    </row>
    <row r="135" spans="1:12" x14ac:dyDescent="0.25">
      <c r="A135" s="140"/>
      <c r="B135" s="140"/>
      <c r="C135" s="140"/>
      <c r="D135" s="143"/>
      <c r="L135" s="143"/>
    </row>
    <row r="136" spans="1:12" x14ac:dyDescent="0.25">
      <c r="A136" s="140"/>
      <c r="B136" s="140"/>
      <c r="C136" s="140"/>
      <c r="L136" s="143"/>
    </row>
    <row r="137" spans="1:12" x14ac:dyDescent="0.25">
      <c r="C137" s="140"/>
      <c r="L137" s="143"/>
    </row>
    <row r="138" spans="1:12" x14ac:dyDescent="0.25">
      <c r="C138" s="140"/>
      <c r="L138" s="143"/>
    </row>
    <row r="139" spans="1:12" x14ac:dyDescent="0.25">
      <c r="C139" s="140"/>
      <c r="L139" s="143"/>
    </row>
    <row r="140" spans="1:12" x14ac:dyDescent="0.25">
      <c r="C140" s="140"/>
      <c r="L140" s="143"/>
    </row>
    <row r="141" spans="1:12" x14ac:dyDescent="0.25">
      <c r="C141" s="140"/>
      <c r="L141" s="143"/>
    </row>
    <row r="142" spans="1:12" x14ac:dyDescent="0.25">
      <c r="C142" s="140"/>
      <c r="L142" s="143"/>
    </row>
    <row r="143" spans="1:12" x14ac:dyDescent="0.25">
      <c r="C143" s="140"/>
      <c r="L143" s="143"/>
    </row>
    <row r="144" spans="1:12" x14ac:dyDescent="0.25">
      <c r="C144" s="140"/>
      <c r="L144" s="143"/>
    </row>
    <row r="145" spans="3:3" x14ac:dyDescent="0.25">
      <c r="C145" s="140"/>
    </row>
    <row r="146" spans="3:3" x14ac:dyDescent="0.25">
      <c r="C146" s="140"/>
    </row>
    <row r="147" spans="3:3" x14ac:dyDescent="0.25">
      <c r="C147" s="140"/>
    </row>
    <row r="148" spans="3:3" x14ac:dyDescent="0.25">
      <c r="C148" s="140"/>
    </row>
    <row r="149" spans="3:3" x14ac:dyDescent="0.25">
      <c r="C149" s="140"/>
    </row>
    <row r="150" spans="3:3" x14ac:dyDescent="0.25">
      <c r="C150" s="140"/>
    </row>
    <row r="151" spans="3:3" x14ac:dyDescent="0.25">
      <c r="C151" s="140"/>
    </row>
    <row r="152" spans="3:3" x14ac:dyDescent="0.25">
      <c r="C152" s="140"/>
    </row>
    <row r="153" spans="3:3" x14ac:dyDescent="0.25">
      <c r="C153" s="140"/>
    </row>
    <row r="154" spans="3:3" x14ac:dyDescent="0.25">
      <c r="C154" s="140"/>
    </row>
    <row r="155" spans="3:3" x14ac:dyDescent="0.25">
      <c r="C155" s="140"/>
    </row>
    <row r="156" spans="3:3" x14ac:dyDescent="0.25">
      <c r="C156" s="140"/>
    </row>
    <row r="157" spans="3:3" x14ac:dyDescent="0.25">
      <c r="C157" s="140"/>
    </row>
    <row r="158" spans="3:3" x14ac:dyDescent="0.25">
      <c r="C158" s="140"/>
    </row>
    <row r="159" spans="3:3" x14ac:dyDescent="0.25">
      <c r="C159" s="140"/>
    </row>
    <row r="160" spans="3:3" x14ac:dyDescent="0.25">
      <c r="C160" s="140"/>
    </row>
    <row r="161" spans="3:3" x14ac:dyDescent="0.25">
      <c r="C161" s="140"/>
    </row>
    <row r="162" spans="3:3" x14ac:dyDescent="0.25">
      <c r="C162" s="140"/>
    </row>
    <row r="163" spans="3:3" x14ac:dyDescent="0.25">
      <c r="C163" s="140"/>
    </row>
    <row r="164" spans="3:3" x14ac:dyDescent="0.25">
      <c r="C164" s="140"/>
    </row>
    <row r="165" spans="3:3" x14ac:dyDescent="0.25">
      <c r="C165" s="140"/>
    </row>
    <row r="166" spans="3:3" x14ac:dyDescent="0.25">
      <c r="C166" s="140"/>
    </row>
    <row r="167" spans="3:3" x14ac:dyDescent="0.25">
      <c r="C167" s="140"/>
    </row>
    <row r="168" spans="3:3" x14ac:dyDescent="0.25">
      <c r="C168" s="140"/>
    </row>
    <row r="169" spans="3:3" x14ac:dyDescent="0.25">
      <c r="C169" s="140"/>
    </row>
    <row r="170" spans="3:3" x14ac:dyDescent="0.25">
      <c r="C170" s="140"/>
    </row>
    <row r="171" spans="3:3" x14ac:dyDescent="0.25">
      <c r="C171" s="140"/>
    </row>
    <row r="172" spans="3:3" x14ac:dyDescent="0.25">
      <c r="C172" s="140"/>
    </row>
    <row r="173" spans="3:3" x14ac:dyDescent="0.25">
      <c r="C173" s="140"/>
    </row>
    <row r="174" spans="3:3" x14ac:dyDescent="0.25">
      <c r="C174" s="140"/>
    </row>
    <row r="175" spans="3:3" x14ac:dyDescent="0.25">
      <c r="C175" s="140"/>
    </row>
    <row r="176" spans="3:3" x14ac:dyDescent="0.25">
      <c r="C176" s="140"/>
    </row>
    <row r="177" spans="3:3" x14ac:dyDescent="0.25">
      <c r="C177" s="140"/>
    </row>
    <row r="178" spans="3:3" x14ac:dyDescent="0.25">
      <c r="C178" s="140"/>
    </row>
    <row r="179" spans="3:3" x14ac:dyDescent="0.25">
      <c r="C179" s="140"/>
    </row>
    <row r="180" spans="3:3" x14ac:dyDescent="0.25">
      <c r="C180" s="140"/>
    </row>
    <row r="181" spans="3:3" x14ac:dyDescent="0.25">
      <c r="C181" s="140"/>
    </row>
    <row r="182" spans="3:3" x14ac:dyDescent="0.25">
      <c r="C182" s="140"/>
    </row>
    <row r="183" spans="3:3" x14ac:dyDescent="0.25">
      <c r="C183" s="140"/>
    </row>
    <row r="184" spans="3:3" x14ac:dyDescent="0.25">
      <c r="C184" s="140"/>
    </row>
    <row r="185" spans="3:3" x14ac:dyDescent="0.25">
      <c r="C185" s="140"/>
    </row>
    <row r="186" spans="3:3" x14ac:dyDescent="0.25">
      <c r="C186" s="140"/>
    </row>
    <row r="187" spans="3:3" x14ac:dyDescent="0.25">
      <c r="C187" s="140"/>
    </row>
    <row r="188" spans="3:3" x14ac:dyDescent="0.25">
      <c r="C188" s="140"/>
    </row>
    <row r="189" spans="3:3" x14ac:dyDescent="0.25">
      <c r="C189" s="140"/>
    </row>
    <row r="190" spans="3:3" x14ac:dyDescent="0.25">
      <c r="C190" s="140"/>
    </row>
    <row r="191" spans="3:3" x14ac:dyDescent="0.25">
      <c r="C191" s="140"/>
    </row>
    <row r="192" spans="3:3" x14ac:dyDescent="0.25">
      <c r="C192" s="140"/>
    </row>
    <row r="193" spans="3:3" x14ac:dyDescent="0.25">
      <c r="C193" s="140"/>
    </row>
    <row r="194" spans="3:3" x14ac:dyDescent="0.25">
      <c r="C194" s="140"/>
    </row>
    <row r="195" spans="3:3" x14ac:dyDescent="0.25">
      <c r="C195" s="140"/>
    </row>
    <row r="196" spans="3:3" x14ac:dyDescent="0.25">
      <c r="C196" s="140"/>
    </row>
    <row r="197" spans="3:3" x14ac:dyDescent="0.25">
      <c r="C197" s="140"/>
    </row>
    <row r="198" spans="3:3" x14ac:dyDescent="0.25">
      <c r="C198" s="140"/>
    </row>
    <row r="199" spans="3:3" x14ac:dyDescent="0.25">
      <c r="C199" s="140"/>
    </row>
    <row r="200" spans="3:3" x14ac:dyDescent="0.25">
      <c r="C200" s="140"/>
    </row>
    <row r="201" spans="3:3" x14ac:dyDescent="0.25">
      <c r="C201" s="140"/>
    </row>
    <row r="202" spans="3:3" x14ac:dyDescent="0.25">
      <c r="C202" s="140"/>
    </row>
    <row r="203" spans="3:3" x14ac:dyDescent="0.25">
      <c r="C203" s="140"/>
    </row>
    <row r="204" spans="3:3" x14ac:dyDescent="0.25">
      <c r="C204" s="140"/>
    </row>
    <row r="205" spans="3:3" x14ac:dyDescent="0.25">
      <c r="C205" s="140"/>
    </row>
    <row r="206" spans="3:3" x14ac:dyDescent="0.25">
      <c r="C206" s="140"/>
    </row>
    <row r="207" spans="3:3" x14ac:dyDescent="0.25">
      <c r="C207" s="140"/>
    </row>
    <row r="208" spans="3:3" x14ac:dyDescent="0.25">
      <c r="C208" s="140"/>
    </row>
    <row r="209" spans="3:3" x14ac:dyDescent="0.25">
      <c r="C209" s="140"/>
    </row>
    <row r="210" spans="3:3" x14ac:dyDescent="0.25">
      <c r="C210" s="140"/>
    </row>
    <row r="211" spans="3:3" x14ac:dyDescent="0.25">
      <c r="C211" s="140"/>
    </row>
    <row r="212" spans="3:3" x14ac:dyDescent="0.25">
      <c r="C212" s="140"/>
    </row>
    <row r="213" spans="3:3" x14ac:dyDescent="0.25">
      <c r="C213" s="140"/>
    </row>
    <row r="214" spans="3:3" x14ac:dyDescent="0.25">
      <c r="C214" s="140"/>
    </row>
    <row r="215" spans="3:3" x14ac:dyDescent="0.25">
      <c r="C215" s="140"/>
    </row>
    <row r="216" spans="3:3" x14ac:dyDescent="0.25">
      <c r="C216" s="140"/>
    </row>
    <row r="217" spans="3:3" x14ac:dyDescent="0.25">
      <c r="C217" s="140"/>
    </row>
    <row r="218" spans="3:3" x14ac:dyDescent="0.25">
      <c r="C218" s="140"/>
    </row>
    <row r="219" spans="3:3" x14ac:dyDescent="0.25">
      <c r="C219" s="140"/>
    </row>
    <row r="220" spans="3:3" x14ac:dyDescent="0.25">
      <c r="C220" s="140"/>
    </row>
    <row r="221" spans="3:3" x14ac:dyDescent="0.25">
      <c r="C221" s="140"/>
    </row>
    <row r="222" spans="3:3" x14ac:dyDescent="0.25">
      <c r="C222" s="140"/>
    </row>
    <row r="223" spans="3:3" x14ac:dyDescent="0.25">
      <c r="C223" s="140"/>
    </row>
    <row r="224" spans="3:3" x14ac:dyDescent="0.25">
      <c r="C224" s="140"/>
    </row>
    <row r="225" spans="3:3" x14ac:dyDescent="0.25">
      <c r="C225" s="140"/>
    </row>
    <row r="226" spans="3:3" x14ac:dyDescent="0.25">
      <c r="C226" s="140"/>
    </row>
    <row r="227" spans="3:3" x14ac:dyDescent="0.25">
      <c r="C227" s="140"/>
    </row>
    <row r="228" spans="3:3" x14ac:dyDescent="0.25">
      <c r="C228" s="140"/>
    </row>
    <row r="229" spans="3:3" x14ac:dyDescent="0.25">
      <c r="C229" s="140"/>
    </row>
    <row r="230" spans="3:3" x14ac:dyDescent="0.25">
      <c r="C230" s="140"/>
    </row>
    <row r="231" spans="3:3" x14ac:dyDescent="0.25">
      <c r="C231" s="140"/>
    </row>
    <row r="232" spans="3:3" x14ac:dyDescent="0.25">
      <c r="C232" s="140"/>
    </row>
    <row r="233" spans="3:3" x14ac:dyDescent="0.25">
      <c r="C233" s="140"/>
    </row>
    <row r="234" spans="3:3" x14ac:dyDescent="0.25">
      <c r="C234" s="140"/>
    </row>
    <row r="235" spans="3:3" x14ac:dyDescent="0.25">
      <c r="C235" s="140"/>
    </row>
    <row r="236" spans="3:3" x14ac:dyDescent="0.25">
      <c r="C236" s="140"/>
    </row>
    <row r="237" spans="3:3" x14ac:dyDescent="0.25">
      <c r="C237" s="140"/>
    </row>
    <row r="238" spans="3:3" x14ac:dyDescent="0.25">
      <c r="C238" s="140"/>
    </row>
    <row r="239" spans="3:3" x14ac:dyDescent="0.25">
      <c r="C239" s="140"/>
    </row>
    <row r="240" spans="3:3" x14ac:dyDescent="0.25">
      <c r="C240" s="140"/>
    </row>
    <row r="241" spans="3:3" x14ac:dyDescent="0.25">
      <c r="C241" s="140"/>
    </row>
    <row r="242" spans="3:3" x14ac:dyDescent="0.25">
      <c r="C242" s="140"/>
    </row>
    <row r="243" spans="3:3" x14ac:dyDescent="0.25">
      <c r="C243" s="140"/>
    </row>
    <row r="244" spans="3:3" x14ac:dyDescent="0.25">
      <c r="C244" s="140"/>
    </row>
    <row r="245" spans="3:3" x14ac:dyDescent="0.25">
      <c r="C245" s="140"/>
    </row>
    <row r="246" spans="3:3" x14ac:dyDescent="0.25">
      <c r="C246" s="140"/>
    </row>
    <row r="247" spans="3:3" x14ac:dyDescent="0.25">
      <c r="C247" s="140"/>
    </row>
    <row r="248" spans="3:3" x14ac:dyDescent="0.25">
      <c r="C248" s="140"/>
    </row>
    <row r="249" spans="3:3" x14ac:dyDescent="0.25">
      <c r="C249" s="140"/>
    </row>
    <row r="250" spans="3:3" x14ac:dyDescent="0.25">
      <c r="C250" s="140"/>
    </row>
    <row r="251" spans="3:3" x14ac:dyDescent="0.25">
      <c r="C251" s="140"/>
    </row>
    <row r="252" spans="3:3" x14ac:dyDescent="0.25">
      <c r="C252" s="140"/>
    </row>
    <row r="253" spans="3:3" x14ac:dyDescent="0.25">
      <c r="C253" s="140"/>
    </row>
    <row r="254" spans="3:3" x14ac:dyDescent="0.25">
      <c r="C254" s="140"/>
    </row>
    <row r="255" spans="3:3" x14ac:dyDescent="0.25">
      <c r="C255" s="140"/>
    </row>
    <row r="256" spans="3:3" x14ac:dyDescent="0.25">
      <c r="C256" s="140"/>
    </row>
    <row r="257" spans="3:3" x14ac:dyDescent="0.25">
      <c r="C257" s="140"/>
    </row>
    <row r="258" spans="3:3" x14ac:dyDescent="0.25">
      <c r="C258" s="140"/>
    </row>
    <row r="259" spans="3:3" x14ac:dyDescent="0.25">
      <c r="C259" s="140"/>
    </row>
    <row r="260" spans="3:3" x14ac:dyDescent="0.25">
      <c r="C260" s="140"/>
    </row>
    <row r="261" spans="3:3" x14ac:dyDescent="0.25">
      <c r="C261" s="140"/>
    </row>
    <row r="262" spans="3:3" x14ac:dyDescent="0.25">
      <c r="C262" s="140"/>
    </row>
    <row r="263" spans="3:3" x14ac:dyDescent="0.25">
      <c r="C263" s="140"/>
    </row>
    <row r="264" spans="3:3" x14ac:dyDescent="0.25">
      <c r="C264" s="140"/>
    </row>
    <row r="265" spans="3:3" x14ac:dyDescent="0.25">
      <c r="C265" s="140"/>
    </row>
    <row r="266" spans="3:3" x14ac:dyDescent="0.25">
      <c r="C266" s="140"/>
    </row>
    <row r="267" spans="3:3" x14ac:dyDescent="0.25">
      <c r="C267" s="140"/>
    </row>
    <row r="268" spans="3:3" x14ac:dyDescent="0.25">
      <c r="C268" s="140"/>
    </row>
    <row r="269" spans="3:3" x14ac:dyDescent="0.25">
      <c r="C269" s="140"/>
    </row>
    <row r="270" spans="3:3" x14ac:dyDescent="0.25">
      <c r="C270" s="140"/>
    </row>
    <row r="271" spans="3:3" x14ac:dyDescent="0.25">
      <c r="C271" s="140"/>
    </row>
    <row r="272" spans="3:3" x14ac:dyDescent="0.25">
      <c r="C272" s="140"/>
    </row>
    <row r="273" spans="3:3" x14ac:dyDescent="0.25">
      <c r="C273" s="140"/>
    </row>
    <row r="274" spans="3:3" x14ac:dyDescent="0.25">
      <c r="C274" s="140"/>
    </row>
    <row r="275" spans="3:3" x14ac:dyDescent="0.25">
      <c r="C275" s="140"/>
    </row>
    <row r="276" spans="3:3" x14ac:dyDescent="0.25">
      <c r="C276" s="140"/>
    </row>
  </sheetData>
  <sheetProtection password="DE2B" sheet="1" objects="1" scenarios="1"/>
  <mergeCells count="24">
    <mergeCell ref="D4:D5"/>
    <mergeCell ref="D6:D8"/>
    <mergeCell ref="D9:E9"/>
    <mergeCell ref="D10:E10"/>
    <mergeCell ref="A4:B4"/>
    <mergeCell ref="A5:B5"/>
    <mergeCell ref="A6:B6"/>
    <mergeCell ref="A7:B7"/>
    <mergeCell ref="A20:F20"/>
    <mergeCell ref="A1:N1"/>
    <mergeCell ref="A22:N22"/>
    <mergeCell ref="F13:F14"/>
    <mergeCell ref="A15:E15"/>
    <mergeCell ref="A17:E17"/>
    <mergeCell ref="A3:F3"/>
    <mergeCell ref="D11:E11"/>
    <mergeCell ref="D12:E12"/>
    <mergeCell ref="D13:E14"/>
    <mergeCell ref="A11:B11"/>
    <mergeCell ref="A12:B12"/>
    <mergeCell ref="A13:B13"/>
    <mergeCell ref="A14:B14"/>
    <mergeCell ref="A19:E19"/>
    <mergeCell ref="A8:A10"/>
  </mergeCells>
  <conditionalFormatting sqref="C5">
    <cfRule type="expression" dxfId="20" priority="8">
      <formula>ISBLANK(C5)</formula>
    </cfRule>
  </conditionalFormatting>
  <conditionalFormatting sqref="C6:C12">
    <cfRule type="expression" dxfId="19" priority="7">
      <formula>ISBLANK(C6)</formula>
    </cfRule>
  </conditionalFormatting>
  <conditionalFormatting sqref="F5 C14 F7:F15">
    <cfRule type="expression" dxfId="18" priority="6">
      <formula>ISBLANK(C5)</formula>
    </cfRule>
  </conditionalFormatting>
  <conditionalFormatting sqref="C4">
    <cfRule type="expression" dxfId="17" priority="3">
      <formula>C4 = "Select…"</formula>
    </cfRule>
  </conditionalFormatting>
  <conditionalFormatting sqref="C13">
    <cfRule type="expression" dxfId="16" priority="2">
      <formula>C13 = "Select…"</formula>
    </cfRule>
  </conditionalFormatting>
  <conditionalFormatting sqref="F4 F6">
    <cfRule type="expression" dxfId="15" priority="1">
      <formula>F4 = "Select…"</formula>
    </cfRule>
  </conditionalFormatting>
  <dataValidations count="5">
    <dataValidation type="date" operator="greaterThan" allowBlank="1" showInputMessage="1" showErrorMessage="1" sqref="L25:L111 C6 D25:D111" xr:uid="{00000000-0002-0000-0400-000000000000}">
      <formula1>36526</formula1>
    </dataValidation>
    <dataValidation type="whole" operator="greaterThan" allowBlank="1" showInputMessage="1" showErrorMessage="1" sqref="F7 C7:C10" xr:uid="{00000000-0002-0000-0400-000001000000}">
      <formula1>-100</formula1>
    </dataValidation>
    <dataValidation type="list" allowBlank="1" showInputMessage="1" showErrorMessage="1" sqref="F112:F487 H112:H321" xr:uid="{00000000-0002-0000-0400-000002000000}">
      <formula1>$E$2:$E$4</formula1>
    </dataValidation>
    <dataValidation type="date" operator="greaterThan" allowBlank="1" showInputMessage="1" showErrorMessage="1" errorTitle="Date " error="You must use the format day/month/year" sqref="C5 F8" xr:uid="{00000000-0002-0000-0400-000003000000}">
      <formula1>36526</formula1>
    </dataValidation>
    <dataValidation type="date" operator="greaterThan" allowBlank="1" showInputMessage="1" showErrorMessage="1" errorTitle="Date" error="You must use the format day/month/year" sqref="F15" xr:uid="{00000000-0002-0000-0400-000004000000}">
      <formula1>36526</formula1>
    </dataValidation>
  </dataValidations>
  <hyperlinks>
    <hyperlink ref="F17" r:id="rId1" xr:uid="{00000000-0004-0000-0400-000000000000}"/>
  </hyperlinks>
  <pageMargins left="0.39370078740157483" right="0.39370078740157483" top="0.74803149606299213" bottom="0.74803149606299213" header="0.31496062992125984" footer="0.31496062992125984"/>
  <pageSetup paperSize="9" scale="23" orientation="portrait" r:id="rId2"/>
  <tableParts count="1">
    <tablePart r:id="rId4"/>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05000000}">
          <x14:formula1>
            <xm:f>CCMs!$I$2:$I$4</xm:f>
          </x14:formula1>
          <xm:sqref>C4</xm:sqref>
        </x14:dataValidation>
        <x14:dataValidation type="list" allowBlank="1" showInputMessage="1" showErrorMessage="1" xr:uid="{00000000-0002-0000-0400-000006000000}">
          <x14:formula1>
            <xm:f>CCMs!$I$2:$I$4</xm:f>
          </x14:formula1>
          <xm:sqref>F4 H25:H111 F25:F111 C13 F6</xm:sqref>
        </x14:dataValidation>
        <x14:dataValidation type="list" allowBlank="1" showInputMessage="1" showErrorMessage="1" xr:uid="{00000000-0002-0000-0400-000007000000}">
          <x14:formula1>
            <xm:f>CCMs!$I$7:$I$10</xm:f>
          </x14:formula1>
          <xm:sqref>E25:E136</xm:sqref>
        </x14:dataValidation>
        <x14:dataValidation type="list" allowBlank="1" showInputMessage="1" showErrorMessage="1" xr:uid="{00000000-0002-0000-0400-000008000000}">
          <x14:formula1>
            <xm:f>CCMs!$I$13:$I$16</xm:f>
          </x14:formula1>
          <xm:sqref>J25:J137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Q138"/>
  <sheetViews>
    <sheetView topLeftCell="H1" workbookViewId="0">
      <selection activeCell="Q6" sqref="Q6"/>
    </sheetView>
  </sheetViews>
  <sheetFormatPr baseColWidth="10" defaultColWidth="9" defaultRowHeight="14.4" x14ac:dyDescent="0.3"/>
  <cols>
    <col min="1" max="1" width="39.296875" style="136" customWidth="1"/>
    <col min="2" max="2" width="25.796875" style="136" bestFit="1" customWidth="1"/>
    <col min="3" max="3" width="25.796875" style="248" customWidth="1"/>
    <col min="4" max="4" width="39.09765625" style="136" customWidth="1"/>
    <col min="5" max="7" width="25.796875" style="136" customWidth="1"/>
    <col min="9" max="9" width="16.09765625" style="136" bestFit="1" customWidth="1"/>
    <col min="10" max="10" width="9" style="136"/>
    <col min="11" max="11" width="13.5" style="136" customWidth="1"/>
    <col min="12" max="12" width="9.296875" style="136" customWidth="1"/>
    <col min="13" max="16384" width="9" style="136"/>
  </cols>
  <sheetData>
    <row r="1" spans="1:17" x14ac:dyDescent="0.3">
      <c r="A1" s="137" t="s">
        <v>40</v>
      </c>
      <c r="B1" s="137" t="s">
        <v>174</v>
      </c>
      <c r="C1" s="246" t="s">
        <v>209</v>
      </c>
      <c r="D1" s="137" t="s">
        <v>219</v>
      </c>
      <c r="E1" s="137" t="s">
        <v>221</v>
      </c>
      <c r="F1" s="137" t="s">
        <v>223</v>
      </c>
      <c r="G1" s="137" t="s">
        <v>222</v>
      </c>
      <c r="I1" s="137" t="s">
        <v>187</v>
      </c>
      <c r="K1" s="138" t="s">
        <v>197</v>
      </c>
      <c r="L1" s="147">
        <f>'Evaluación del Desempeňo'!A6</f>
        <v>0</v>
      </c>
      <c r="N1" s="137" t="s">
        <v>458</v>
      </c>
      <c r="O1" s="137" t="s">
        <v>459</v>
      </c>
      <c r="P1" s="137" t="s">
        <v>460</v>
      </c>
      <c r="Q1" s="137" t="s">
        <v>461</v>
      </c>
    </row>
    <row r="2" spans="1:17" x14ac:dyDescent="0.3">
      <c r="A2" s="136" t="s">
        <v>41</v>
      </c>
      <c r="B2" s="136" t="s">
        <v>175</v>
      </c>
      <c r="C2" s="247" t="str">
        <f xml:space="preserve"> RIGHT(A2,LEN(A2)-FIND(" ",A2))</f>
        <v>Afghanistan</v>
      </c>
      <c r="D2" s="136" t="str">
        <f>CONCATENATE("https://external.theglobalfund.org/sites/IFORMS/ccms/CCM Performance Assessments Documents/",C2)</f>
        <v>https://external.theglobalfund.org/sites/IFORMS/ccms/CCM Performance Assessments Documents/Afghanistan</v>
      </c>
      <c r="E2" s="250" t="str">
        <f>CONCATENATE(D2,"/EPA_",L$4)</f>
        <v>https://external.theglobalfund.org/sites/IFORMS/ccms/CCM Performance Assessments Documents/Afghanistan/EPA_0</v>
      </c>
      <c r="F2" s="250" t="str">
        <f>CONCATENATE(E2,"/ImprovementPlan")</f>
        <v>https://external.theglobalfund.org/sites/IFORMS/ccms/CCM Performance Assessments Documents/Afghanistan/EPA_0/ImprovementPlan</v>
      </c>
      <c r="G2" s="250" t="str">
        <f>CONCATENATE(E2,"/Other")</f>
        <v>https://external.theglobalfund.org/sites/IFORMS/ccms/CCM Performance Assessments Documents/Afghanistan/EPA_0/Other</v>
      </c>
      <c r="H2" s="136"/>
      <c r="I2" s="138" t="s">
        <v>188</v>
      </c>
      <c r="K2" s="138" t="s">
        <v>198</v>
      </c>
      <c r="L2" s="147" t="e">
        <f>VLOOKUP(L1,A:B,2,TRUE)</f>
        <v>#N/A</v>
      </c>
      <c r="N2" s="136">
        <v>1</v>
      </c>
      <c r="O2" s="285" t="s">
        <v>463</v>
      </c>
      <c r="P2" s="136">
        <v>1</v>
      </c>
      <c r="Q2" s="136">
        <v>2016</v>
      </c>
    </row>
    <row r="3" spans="1:17" x14ac:dyDescent="0.3">
      <c r="A3" s="136" t="s">
        <v>42</v>
      </c>
      <c r="B3" s="136" t="s">
        <v>176</v>
      </c>
      <c r="C3" s="247" t="str">
        <f t="shared" ref="C3:C66" si="0" xml:space="preserve"> RIGHT(A3,LEN(A3)-FIND(" ",A3))</f>
        <v>Albania</v>
      </c>
      <c r="D3" s="136" t="str">
        <f t="shared" ref="D3:D66" si="1">CONCATENATE("https://external.theglobalfund.org/sites/IFORMS/ccms/CCM Performance Assessments Documents/",C3)</f>
        <v>https://external.theglobalfund.org/sites/IFORMS/ccms/CCM Performance Assessments Documents/Albania</v>
      </c>
      <c r="E3" s="250" t="str">
        <f t="shared" ref="E3:E66" si="2">CONCATENATE(D3,"/EPA_",L$4)</f>
        <v>https://external.theglobalfund.org/sites/IFORMS/ccms/CCM Performance Assessments Documents/Albania/EPA_0</v>
      </c>
      <c r="F3" s="250" t="str">
        <f t="shared" ref="F3:F66" si="3">CONCATENATE(E3,"/ImprovementPlan")</f>
        <v>https://external.theglobalfund.org/sites/IFORMS/ccms/CCM Performance Assessments Documents/Albania/EPA_0/ImprovementPlan</v>
      </c>
      <c r="G3" s="250" t="str">
        <f t="shared" ref="G3:G66" si="4">CONCATENATE(E3,"/Other")</f>
        <v>https://external.theglobalfund.org/sites/IFORMS/ccms/CCM Performance Assessments Documents/Albania/EPA_0/Other</v>
      </c>
      <c r="I3" s="138" t="s">
        <v>185</v>
      </c>
      <c r="K3" s="138" t="s">
        <v>204</v>
      </c>
      <c r="L3" s="148" t="e">
        <f>DATE('Evaluación del Desempeňo'!E8,VLOOKUP('Evaluación del Desempeňo'!E7,CCMs!O1:P13,2,FALSE),'Evaluación del Desempeňo'!E6)</f>
        <v>#N/A</v>
      </c>
      <c r="N3" s="136">
        <v>2</v>
      </c>
      <c r="O3" s="285" t="s">
        <v>464</v>
      </c>
      <c r="P3" s="136">
        <v>2</v>
      </c>
      <c r="Q3" s="136">
        <v>2017</v>
      </c>
    </row>
    <row r="4" spans="1:17" x14ac:dyDescent="0.3">
      <c r="A4" s="136" t="s">
        <v>43</v>
      </c>
      <c r="B4" s="136" t="s">
        <v>177</v>
      </c>
      <c r="C4" s="247" t="str">
        <f t="shared" si="0"/>
        <v>Angola</v>
      </c>
      <c r="D4" s="136" t="str">
        <f t="shared" si="1"/>
        <v>https://external.theglobalfund.org/sites/IFORMS/ccms/CCM Performance Assessments Documents/Angola</v>
      </c>
      <c r="E4" s="250" t="str">
        <f t="shared" si="2"/>
        <v>https://external.theglobalfund.org/sites/IFORMS/ccms/CCM Performance Assessments Documents/Angola/EPA_0</v>
      </c>
      <c r="F4" s="250" t="str">
        <f t="shared" si="3"/>
        <v>https://external.theglobalfund.org/sites/IFORMS/ccms/CCM Performance Assessments Documents/Angola/EPA_0/ImprovementPlan</v>
      </c>
      <c r="G4" s="250" t="str">
        <f t="shared" si="4"/>
        <v>https://external.theglobalfund.org/sites/IFORMS/ccms/CCM Performance Assessments Documents/Angola/EPA_0/Other</v>
      </c>
      <c r="I4" s="138" t="s">
        <v>186</v>
      </c>
      <c r="K4" s="249" t="s">
        <v>220</v>
      </c>
      <c r="L4" s="136">
        <f>'Evaluación del Desempeňo'!E8</f>
        <v>0</v>
      </c>
      <c r="N4" s="136">
        <v>3</v>
      </c>
      <c r="O4" s="285" t="s">
        <v>465</v>
      </c>
      <c r="P4" s="136">
        <v>3</v>
      </c>
      <c r="Q4" s="136">
        <v>2018</v>
      </c>
    </row>
    <row r="5" spans="1:17" x14ac:dyDescent="0.3">
      <c r="A5" s="136" t="s">
        <v>44</v>
      </c>
      <c r="B5" s="136" t="s">
        <v>176</v>
      </c>
      <c r="C5" s="247" t="str">
        <f t="shared" si="0"/>
        <v>Armenia</v>
      </c>
      <c r="D5" s="136" t="str">
        <f t="shared" si="1"/>
        <v>https://external.theglobalfund.org/sites/IFORMS/ccms/CCM Performance Assessments Documents/Armenia</v>
      </c>
      <c r="E5" s="250" t="str">
        <f t="shared" si="2"/>
        <v>https://external.theglobalfund.org/sites/IFORMS/ccms/CCM Performance Assessments Documents/Armenia/EPA_0</v>
      </c>
      <c r="F5" s="250" t="str">
        <f t="shared" si="3"/>
        <v>https://external.theglobalfund.org/sites/IFORMS/ccms/CCM Performance Assessments Documents/Armenia/EPA_0/ImprovementPlan</v>
      </c>
      <c r="G5" s="250" t="str">
        <f t="shared" si="4"/>
        <v>https://external.theglobalfund.org/sites/IFORMS/ccms/CCM Performance Assessments Documents/Armenia/EPA_0/Other</v>
      </c>
      <c r="K5" s="251" t="s">
        <v>225</v>
      </c>
      <c r="L5" s="136" t="e">
        <f>VLOOKUP(L1,A:G,5,FALSE)</f>
        <v>#N/A</v>
      </c>
      <c r="N5" s="136">
        <v>4</v>
      </c>
      <c r="O5" s="285" t="s">
        <v>466</v>
      </c>
      <c r="P5" s="136">
        <v>4</v>
      </c>
      <c r="Q5" s="136">
        <v>2019</v>
      </c>
    </row>
    <row r="6" spans="1:17" x14ac:dyDescent="0.3">
      <c r="A6" s="136" t="s">
        <v>45</v>
      </c>
      <c r="B6" s="136" t="s">
        <v>176</v>
      </c>
      <c r="C6" s="247" t="str">
        <f t="shared" si="0"/>
        <v>Azerbaijan</v>
      </c>
      <c r="D6" s="136" t="str">
        <f t="shared" si="1"/>
        <v>https://external.theglobalfund.org/sites/IFORMS/ccms/CCM Performance Assessments Documents/Azerbaijan</v>
      </c>
      <c r="E6" s="250" t="str">
        <f t="shared" si="2"/>
        <v>https://external.theglobalfund.org/sites/IFORMS/ccms/CCM Performance Assessments Documents/Azerbaijan/EPA_0</v>
      </c>
      <c r="F6" s="250" t="str">
        <f t="shared" si="3"/>
        <v>https://external.theglobalfund.org/sites/IFORMS/ccms/CCM Performance Assessments Documents/Azerbaijan/EPA_0/ImprovementPlan</v>
      </c>
      <c r="G6" s="250" t="str">
        <f t="shared" si="4"/>
        <v>https://external.theglobalfund.org/sites/IFORMS/ccms/CCM Performance Assessments Documents/Azerbaijan/EPA_0/Other</v>
      </c>
      <c r="I6" s="137" t="s">
        <v>193</v>
      </c>
      <c r="K6" s="251" t="s">
        <v>226</v>
      </c>
      <c r="L6" s="136" t="e">
        <f>VLOOKUP(L1,A:G,6,FALSE)</f>
        <v>#N/A</v>
      </c>
      <c r="N6" s="136">
        <v>5</v>
      </c>
      <c r="O6" s="285" t="s">
        <v>462</v>
      </c>
      <c r="P6" s="136">
        <v>5</v>
      </c>
      <c r="Q6" s="136">
        <v>2020</v>
      </c>
    </row>
    <row r="7" spans="1:17" x14ac:dyDescent="0.3">
      <c r="A7" s="136" t="s">
        <v>46</v>
      </c>
      <c r="B7" s="136" t="s">
        <v>178</v>
      </c>
      <c r="C7" s="247" t="str">
        <f t="shared" si="0"/>
        <v>Bangladesh</v>
      </c>
      <c r="D7" s="136" t="str">
        <f t="shared" si="1"/>
        <v>https://external.theglobalfund.org/sites/IFORMS/ccms/CCM Performance Assessments Documents/Bangladesh</v>
      </c>
      <c r="E7" s="250" t="str">
        <f t="shared" si="2"/>
        <v>https://external.theglobalfund.org/sites/IFORMS/ccms/CCM Performance Assessments Documents/Bangladesh/EPA_0</v>
      </c>
      <c r="F7" s="250" t="str">
        <f t="shared" si="3"/>
        <v>https://external.theglobalfund.org/sites/IFORMS/ccms/CCM Performance Assessments Documents/Bangladesh/EPA_0/ImprovementPlan</v>
      </c>
      <c r="G7" s="250" t="str">
        <f t="shared" si="4"/>
        <v>https://external.theglobalfund.org/sites/IFORMS/ccms/CCM Performance Assessments Documents/Bangladesh/EPA_0/Other</v>
      </c>
      <c r="I7" s="138" t="s">
        <v>188</v>
      </c>
      <c r="K7" s="251" t="s">
        <v>224</v>
      </c>
      <c r="L7" s="136" t="e">
        <f>VLOOKUP(L1,A:G,7,FALSE)</f>
        <v>#N/A</v>
      </c>
      <c r="N7" s="136">
        <v>6</v>
      </c>
      <c r="O7" s="285" t="s">
        <v>467</v>
      </c>
      <c r="P7" s="136">
        <v>6</v>
      </c>
    </row>
    <row r="8" spans="1:17" x14ac:dyDescent="0.3">
      <c r="A8" s="136" t="s">
        <v>47</v>
      </c>
      <c r="B8" s="136" t="s">
        <v>176</v>
      </c>
      <c r="C8" s="247" t="str">
        <f t="shared" si="0"/>
        <v>Belarus</v>
      </c>
      <c r="D8" s="136" t="str">
        <f t="shared" si="1"/>
        <v>https://external.theglobalfund.org/sites/IFORMS/ccms/CCM Performance Assessments Documents/Belarus</v>
      </c>
      <c r="E8" s="250" t="str">
        <f t="shared" si="2"/>
        <v>https://external.theglobalfund.org/sites/IFORMS/ccms/CCM Performance Assessments Documents/Belarus/EPA_0</v>
      </c>
      <c r="F8" s="250" t="str">
        <f t="shared" si="3"/>
        <v>https://external.theglobalfund.org/sites/IFORMS/ccms/CCM Performance Assessments Documents/Belarus/EPA_0/ImprovementPlan</v>
      </c>
      <c r="G8" s="250" t="str">
        <f t="shared" si="4"/>
        <v>https://external.theglobalfund.org/sites/IFORMS/ccms/CCM Performance Assessments Documents/Belarus/EPA_0/Other</v>
      </c>
      <c r="I8" s="138" t="s">
        <v>190</v>
      </c>
      <c r="K8" s="251" t="s">
        <v>227</v>
      </c>
      <c r="L8" s="136" t="e">
        <f>CONCATENATE(L5,"/Indicator_A")</f>
        <v>#N/A</v>
      </c>
      <c r="N8" s="136">
        <v>7</v>
      </c>
      <c r="O8" s="285" t="s">
        <v>468</v>
      </c>
      <c r="P8" s="136">
        <v>7</v>
      </c>
    </row>
    <row r="9" spans="1:17" x14ac:dyDescent="0.3">
      <c r="A9" s="136" t="s">
        <v>48</v>
      </c>
      <c r="B9" s="136" t="s">
        <v>179</v>
      </c>
      <c r="C9" s="247" t="str">
        <f t="shared" si="0"/>
        <v>Belize</v>
      </c>
      <c r="D9" s="136" t="str">
        <f t="shared" si="1"/>
        <v>https://external.theglobalfund.org/sites/IFORMS/ccms/CCM Performance Assessments Documents/Belize</v>
      </c>
      <c r="E9" s="250" t="str">
        <f t="shared" si="2"/>
        <v>https://external.theglobalfund.org/sites/IFORMS/ccms/CCM Performance Assessments Documents/Belize/EPA_0</v>
      </c>
      <c r="F9" s="250" t="str">
        <f t="shared" si="3"/>
        <v>https://external.theglobalfund.org/sites/IFORMS/ccms/CCM Performance Assessments Documents/Belize/EPA_0/ImprovementPlan</v>
      </c>
      <c r="G9" s="250" t="str">
        <f t="shared" si="4"/>
        <v>https://external.theglobalfund.org/sites/IFORMS/ccms/CCM Performance Assessments Documents/Belize/EPA_0/Other</v>
      </c>
      <c r="I9" s="138" t="s">
        <v>191</v>
      </c>
      <c r="K9" s="251" t="s">
        <v>228</v>
      </c>
      <c r="L9" s="136" t="e">
        <f>CONCATENATE(L5,"/Indicator_B1")</f>
        <v>#N/A</v>
      </c>
      <c r="N9" s="136">
        <v>8</v>
      </c>
      <c r="O9" s="285" t="s">
        <v>469</v>
      </c>
      <c r="P9" s="136">
        <v>8</v>
      </c>
    </row>
    <row r="10" spans="1:17" x14ac:dyDescent="0.3">
      <c r="A10" s="136" t="s">
        <v>49</v>
      </c>
      <c r="B10" s="136" t="s">
        <v>180</v>
      </c>
      <c r="C10" s="247" t="str">
        <f t="shared" si="0"/>
        <v>Benin</v>
      </c>
      <c r="D10" s="136" t="str">
        <f t="shared" si="1"/>
        <v>https://external.theglobalfund.org/sites/IFORMS/ccms/CCM Performance Assessments Documents/Benin</v>
      </c>
      <c r="E10" s="250" t="str">
        <f t="shared" si="2"/>
        <v>https://external.theglobalfund.org/sites/IFORMS/ccms/CCM Performance Assessments Documents/Benin/EPA_0</v>
      </c>
      <c r="F10" s="250" t="str">
        <f t="shared" si="3"/>
        <v>https://external.theglobalfund.org/sites/IFORMS/ccms/CCM Performance Assessments Documents/Benin/EPA_0/ImprovementPlan</v>
      </c>
      <c r="G10" s="250" t="str">
        <f t="shared" si="4"/>
        <v>https://external.theglobalfund.org/sites/IFORMS/ccms/CCM Performance Assessments Documents/Benin/EPA_0/Other</v>
      </c>
      <c r="I10" s="138" t="s">
        <v>192</v>
      </c>
      <c r="K10" s="251" t="s">
        <v>229</v>
      </c>
      <c r="L10" s="136" t="e">
        <f>CONCATENATE(L5,"/Indicator_B2")</f>
        <v>#N/A</v>
      </c>
      <c r="N10" s="136">
        <v>9</v>
      </c>
      <c r="O10" s="285" t="s">
        <v>470</v>
      </c>
      <c r="P10" s="136">
        <v>9</v>
      </c>
    </row>
    <row r="11" spans="1:17" x14ac:dyDescent="0.3">
      <c r="A11" s="136" t="s">
        <v>50</v>
      </c>
      <c r="B11" s="136" t="s">
        <v>175</v>
      </c>
      <c r="C11" s="247" t="str">
        <f t="shared" si="0"/>
        <v>Bhutan</v>
      </c>
      <c r="D11" s="136" t="str">
        <f t="shared" si="1"/>
        <v>https://external.theglobalfund.org/sites/IFORMS/ccms/CCM Performance Assessments Documents/Bhutan</v>
      </c>
      <c r="E11" s="250" t="str">
        <f t="shared" si="2"/>
        <v>https://external.theglobalfund.org/sites/IFORMS/ccms/CCM Performance Assessments Documents/Bhutan/EPA_0</v>
      </c>
      <c r="F11" s="250" t="str">
        <f t="shared" si="3"/>
        <v>https://external.theglobalfund.org/sites/IFORMS/ccms/CCM Performance Assessments Documents/Bhutan/EPA_0/ImprovementPlan</v>
      </c>
      <c r="G11" s="250" t="str">
        <f t="shared" si="4"/>
        <v>https://external.theglobalfund.org/sites/IFORMS/ccms/CCM Performance Assessments Documents/Bhutan/EPA_0/Other</v>
      </c>
      <c r="K11" s="251" t="s">
        <v>230</v>
      </c>
      <c r="L11" s="136" t="e">
        <f>CONCATENATE(L5,"/Indicator_C")</f>
        <v>#N/A</v>
      </c>
      <c r="N11" s="136">
        <v>10</v>
      </c>
      <c r="O11" s="285" t="s">
        <v>471</v>
      </c>
      <c r="P11" s="136">
        <v>10</v>
      </c>
    </row>
    <row r="12" spans="1:17" x14ac:dyDescent="0.3">
      <c r="A12" s="136" t="s">
        <v>51</v>
      </c>
      <c r="B12" s="136" t="s">
        <v>179</v>
      </c>
      <c r="C12" s="247" t="str">
        <f t="shared" si="0"/>
        <v>Bolivia</v>
      </c>
      <c r="D12" s="136" t="str">
        <f t="shared" si="1"/>
        <v>https://external.theglobalfund.org/sites/IFORMS/ccms/CCM Performance Assessments Documents/Bolivia</v>
      </c>
      <c r="E12" s="250" t="str">
        <f t="shared" si="2"/>
        <v>https://external.theglobalfund.org/sites/IFORMS/ccms/CCM Performance Assessments Documents/Bolivia/EPA_0</v>
      </c>
      <c r="F12" s="250" t="str">
        <f t="shared" si="3"/>
        <v>https://external.theglobalfund.org/sites/IFORMS/ccms/CCM Performance Assessments Documents/Bolivia/EPA_0/ImprovementPlan</v>
      </c>
      <c r="G12" s="250" t="str">
        <f t="shared" si="4"/>
        <v>https://external.theglobalfund.org/sites/IFORMS/ccms/CCM Performance Assessments Documents/Bolivia/EPA_0/Other</v>
      </c>
      <c r="I12" s="137" t="s">
        <v>172</v>
      </c>
      <c r="K12" s="251" t="s">
        <v>231</v>
      </c>
      <c r="L12" s="136" t="e">
        <f>CONCATENATE(L5,"/Indicator_D")</f>
        <v>#N/A</v>
      </c>
      <c r="N12" s="136">
        <v>11</v>
      </c>
      <c r="O12" s="285" t="s">
        <v>472</v>
      </c>
      <c r="P12" s="136">
        <v>11</v>
      </c>
    </row>
    <row r="13" spans="1:17" x14ac:dyDescent="0.3">
      <c r="A13" s="249" t="s">
        <v>52</v>
      </c>
      <c r="B13" s="136" t="s">
        <v>176</v>
      </c>
      <c r="C13" s="247" t="str">
        <f t="shared" si="0"/>
        <v>Bosnia and Herzegovina</v>
      </c>
      <c r="D13" s="136" t="str">
        <f t="shared" si="1"/>
        <v>https://external.theglobalfund.org/sites/IFORMS/ccms/CCM Performance Assessments Documents/Bosnia and Herzegovina</v>
      </c>
      <c r="E13" s="250" t="str">
        <f t="shared" si="2"/>
        <v>https://external.theglobalfund.org/sites/IFORMS/ccms/CCM Performance Assessments Documents/Bosnia and Herzegovina/EPA_0</v>
      </c>
      <c r="F13" s="250" t="str">
        <f t="shared" si="3"/>
        <v>https://external.theglobalfund.org/sites/IFORMS/ccms/CCM Performance Assessments Documents/Bosnia and Herzegovina/EPA_0/ImprovementPlan</v>
      </c>
      <c r="G13" s="250" t="str">
        <f t="shared" si="4"/>
        <v>https://external.theglobalfund.org/sites/IFORMS/ccms/CCM Performance Assessments Documents/Bosnia and Herzegovina/EPA_0/Other</v>
      </c>
      <c r="I13" s="138" t="s">
        <v>188</v>
      </c>
      <c r="K13" s="251" t="s">
        <v>232</v>
      </c>
      <c r="L13" s="136" t="e">
        <f>CONCATENATE(L5,"/Indicator_E")</f>
        <v>#N/A</v>
      </c>
      <c r="N13" s="136">
        <v>12</v>
      </c>
      <c r="O13" s="285" t="s">
        <v>473</v>
      </c>
      <c r="P13" s="136">
        <v>12</v>
      </c>
    </row>
    <row r="14" spans="1:17" x14ac:dyDescent="0.3">
      <c r="A14" s="136" t="s">
        <v>53</v>
      </c>
      <c r="B14" s="136" t="s">
        <v>177</v>
      </c>
      <c r="C14" s="247" t="str">
        <f t="shared" si="0"/>
        <v>Botswana</v>
      </c>
      <c r="D14" s="136" t="str">
        <f t="shared" si="1"/>
        <v>https://external.theglobalfund.org/sites/IFORMS/ccms/CCM Performance Assessments Documents/Botswana</v>
      </c>
      <c r="E14" s="250" t="str">
        <f t="shared" si="2"/>
        <v>https://external.theglobalfund.org/sites/IFORMS/ccms/CCM Performance Assessments Documents/Botswana/EPA_0</v>
      </c>
      <c r="F14" s="250" t="str">
        <f t="shared" si="3"/>
        <v>https://external.theglobalfund.org/sites/IFORMS/ccms/CCM Performance Assessments Documents/Botswana/EPA_0/ImprovementPlan</v>
      </c>
      <c r="G14" s="250" t="str">
        <f t="shared" si="4"/>
        <v>https://external.theglobalfund.org/sites/IFORMS/ccms/CCM Performance Assessments Documents/Botswana/EPA_0/Other</v>
      </c>
      <c r="I14" s="138" t="s">
        <v>194</v>
      </c>
      <c r="K14" s="251" t="s">
        <v>233</v>
      </c>
      <c r="L14" s="136" t="e">
        <f>CONCATENATE(L5,"/Indicator_F")</f>
        <v>#N/A</v>
      </c>
      <c r="N14" s="136">
        <v>13</v>
      </c>
    </row>
    <row r="15" spans="1:17" x14ac:dyDescent="0.3">
      <c r="A15" s="136" t="s">
        <v>54</v>
      </c>
      <c r="B15" s="136" t="s">
        <v>176</v>
      </c>
      <c r="C15" s="247" t="str">
        <f t="shared" si="0"/>
        <v>Bulgaria</v>
      </c>
      <c r="D15" s="136" t="str">
        <f t="shared" si="1"/>
        <v>https://external.theglobalfund.org/sites/IFORMS/ccms/CCM Performance Assessments Documents/Bulgaria</v>
      </c>
      <c r="E15" s="250" t="str">
        <f t="shared" si="2"/>
        <v>https://external.theglobalfund.org/sites/IFORMS/ccms/CCM Performance Assessments Documents/Bulgaria/EPA_0</v>
      </c>
      <c r="F15" s="250" t="str">
        <f t="shared" si="3"/>
        <v>https://external.theglobalfund.org/sites/IFORMS/ccms/CCM Performance Assessments Documents/Bulgaria/EPA_0/ImprovementPlan</v>
      </c>
      <c r="G15" s="250" t="str">
        <f t="shared" si="4"/>
        <v>https://external.theglobalfund.org/sites/IFORMS/ccms/CCM Performance Assessments Documents/Bulgaria/EPA_0/Other</v>
      </c>
      <c r="I15" s="138" t="s">
        <v>195</v>
      </c>
      <c r="K15" s="251" t="s">
        <v>234</v>
      </c>
      <c r="L15" s="136" t="e">
        <f>CONCATENATE(L5,"/Indicator_G")</f>
        <v>#N/A</v>
      </c>
      <c r="N15" s="136">
        <v>14</v>
      </c>
    </row>
    <row r="16" spans="1:17" x14ac:dyDescent="0.3">
      <c r="A16" s="136" t="s">
        <v>55</v>
      </c>
      <c r="B16" s="136" t="s">
        <v>180</v>
      </c>
      <c r="C16" s="247" t="str">
        <f t="shared" si="0"/>
        <v>Burkina Faso</v>
      </c>
      <c r="D16" s="136" t="str">
        <f t="shared" si="1"/>
        <v>https://external.theglobalfund.org/sites/IFORMS/ccms/CCM Performance Assessments Documents/Burkina Faso</v>
      </c>
      <c r="E16" s="250" t="str">
        <f t="shared" si="2"/>
        <v>https://external.theglobalfund.org/sites/IFORMS/ccms/CCM Performance Assessments Documents/Burkina Faso/EPA_0</v>
      </c>
      <c r="F16" s="250" t="str">
        <f t="shared" si="3"/>
        <v>https://external.theglobalfund.org/sites/IFORMS/ccms/CCM Performance Assessments Documents/Burkina Faso/EPA_0/ImprovementPlan</v>
      </c>
      <c r="G16" s="250" t="str">
        <f t="shared" si="4"/>
        <v>https://external.theglobalfund.org/sites/IFORMS/ccms/CCM Performance Assessments Documents/Burkina Faso/EPA_0/Other</v>
      </c>
      <c r="I16" s="138" t="s">
        <v>196</v>
      </c>
      <c r="K16" s="251" t="s">
        <v>235</v>
      </c>
      <c r="L16" s="136" t="e">
        <f>CONCATENATE(L5,"/Indicator_H")</f>
        <v>#N/A</v>
      </c>
      <c r="N16" s="136">
        <v>15</v>
      </c>
    </row>
    <row r="17" spans="1:15" x14ac:dyDescent="0.3">
      <c r="A17" s="136" t="s">
        <v>56</v>
      </c>
      <c r="B17" s="136" t="s">
        <v>180</v>
      </c>
      <c r="C17" s="247" t="str">
        <f t="shared" si="0"/>
        <v>Burundi</v>
      </c>
      <c r="D17" s="136" t="str">
        <f t="shared" si="1"/>
        <v>https://external.theglobalfund.org/sites/IFORMS/ccms/CCM Performance Assessments Documents/Burundi</v>
      </c>
      <c r="E17" s="250" t="str">
        <f t="shared" si="2"/>
        <v>https://external.theglobalfund.org/sites/IFORMS/ccms/CCM Performance Assessments Documents/Burundi/EPA_0</v>
      </c>
      <c r="F17" s="250" t="str">
        <f t="shared" si="3"/>
        <v>https://external.theglobalfund.org/sites/IFORMS/ccms/CCM Performance Assessments Documents/Burundi/EPA_0/ImprovementPlan</v>
      </c>
      <c r="G17" s="250" t="str">
        <f t="shared" si="4"/>
        <v>https://external.theglobalfund.org/sites/IFORMS/ccms/CCM Performance Assessments Documents/Burundi/EPA_0/Other</v>
      </c>
      <c r="K17" s="251" t="s">
        <v>236</v>
      </c>
      <c r="L17" s="136" t="e">
        <f>CONCATENATE(L5,"/Indicator_I")</f>
        <v>#N/A</v>
      </c>
      <c r="N17" s="136">
        <v>16</v>
      </c>
    </row>
    <row r="18" spans="1:15" x14ac:dyDescent="0.3">
      <c r="A18" s="136" t="s">
        <v>57</v>
      </c>
      <c r="B18" s="138" t="s">
        <v>178</v>
      </c>
      <c r="C18" s="247" t="str">
        <f t="shared" si="0"/>
        <v>Cambodia</v>
      </c>
      <c r="D18" s="136" t="str">
        <f t="shared" si="1"/>
        <v>https://external.theglobalfund.org/sites/IFORMS/ccms/CCM Performance Assessments Documents/Cambodia</v>
      </c>
      <c r="E18" s="250" t="str">
        <f t="shared" si="2"/>
        <v>https://external.theglobalfund.org/sites/IFORMS/ccms/CCM Performance Assessments Documents/Cambodia/EPA_0</v>
      </c>
      <c r="F18" s="250" t="str">
        <f t="shared" si="3"/>
        <v>https://external.theglobalfund.org/sites/IFORMS/ccms/CCM Performance Assessments Documents/Cambodia/EPA_0/ImprovementPlan</v>
      </c>
      <c r="G18" s="250" t="str">
        <f>CONCATENATE(E18,"/Other")</f>
        <v>https://external.theglobalfund.org/sites/IFORMS/ccms/CCM Performance Assessments Documents/Cambodia/EPA_0/Other</v>
      </c>
      <c r="K18" s="251" t="s">
        <v>237</v>
      </c>
      <c r="L18" s="136" t="e">
        <f>CONCATENATE(L5,"/Indicator_J")</f>
        <v>#N/A</v>
      </c>
      <c r="N18" s="136">
        <v>17</v>
      </c>
    </row>
    <row r="19" spans="1:15" x14ac:dyDescent="0.3">
      <c r="A19" s="136" t="s">
        <v>58</v>
      </c>
      <c r="B19" s="136" t="s">
        <v>181</v>
      </c>
      <c r="C19" s="247" t="str">
        <f t="shared" si="0"/>
        <v>Cameroon</v>
      </c>
      <c r="D19" s="136" t="str">
        <f t="shared" si="1"/>
        <v>https://external.theglobalfund.org/sites/IFORMS/ccms/CCM Performance Assessments Documents/Cameroon</v>
      </c>
      <c r="E19" s="250" t="str">
        <f t="shared" si="2"/>
        <v>https://external.theglobalfund.org/sites/IFORMS/ccms/CCM Performance Assessments Documents/Cameroon/EPA_0</v>
      </c>
      <c r="F19" s="250" t="str">
        <f t="shared" si="3"/>
        <v>https://external.theglobalfund.org/sites/IFORMS/ccms/CCM Performance Assessments Documents/Cameroon/EPA_0/ImprovementPlan</v>
      </c>
      <c r="G19" s="250" t="str">
        <f t="shared" si="4"/>
        <v>https://external.theglobalfund.org/sites/IFORMS/ccms/CCM Performance Assessments Documents/Cameroon/EPA_0/Other</v>
      </c>
      <c r="K19" s="251" t="s">
        <v>238</v>
      </c>
      <c r="L19" s="136" t="e">
        <f>CONCATENATE(L5,"/Indicator_K")</f>
        <v>#N/A</v>
      </c>
      <c r="N19" s="136">
        <v>18</v>
      </c>
      <c r="O19" s="285"/>
    </row>
    <row r="20" spans="1:15" x14ac:dyDescent="0.3">
      <c r="A20" s="136" t="s">
        <v>59</v>
      </c>
      <c r="B20" s="136" t="s">
        <v>181</v>
      </c>
      <c r="C20" s="247" t="str">
        <f t="shared" si="0"/>
        <v>Cape Verde</v>
      </c>
      <c r="D20" s="136" t="str">
        <f t="shared" si="1"/>
        <v>https://external.theglobalfund.org/sites/IFORMS/ccms/CCM Performance Assessments Documents/Cape Verde</v>
      </c>
      <c r="E20" s="250" t="str">
        <f t="shared" si="2"/>
        <v>https://external.theglobalfund.org/sites/IFORMS/ccms/CCM Performance Assessments Documents/Cape Verde/EPA_0</v>
      </c>
      <c r="F20" s="250" t="str">
        <f t="shared" si="3"/>
        <v>https://external.theglobalfund.org/sites/IFORMS/ccms/CCM Performance Assessments Documents/Cape Verde/EPA_0/ImprovementPlan</v>
      </c>
      <c r="G20" s="250" t="str">
        <f t="shared" si="4"/>
        <v>https://external.theglobalfund.org/sites/IFORMS/ccms/CCM Performance Assessments Documents/Cape Verde/EPA_0/Other</v>
      </c>
      <c r="K20" s="251" t="s">
        <v>239</v>
      </c>
      <c r="L20" s="136" t="e">
        <f>CONCATENATE(L5,"/Indicator_L")</f>
        <v>#N/A</v>
      </c>
      <c r="N20" s="136">
        <v>19</v>
      </c>
    </row>
    <row r="21" spans="1:15" x14ac:dyDescent="0.3">
      <c r="A21" s="136" t="s">
        <v>60</v>
      </c>
      <c r="B21" s="136" t="s">
        <v>182</v>
      </c>
      <c r="C21" s="247" t="str">
        <f t="shared" si="0"/>
        <v>Central African Republic</v>
      </c>
      <c r="D21" s="136" t="str">
        <f t="shared" si="1"/>
        <v>https://external.theglobalfund.org/sites/IFORMS/ccms/CCM Performance Assessments Documents/Central African Republic</v>
      </c>
      <c r="E21" s="250" t="str">
        <f t="shared" si="2"/>
        <v>https://external.theglobalfund.org/sites/IFORMS/ccms/CCM Performance Assessments Documents/Central African Republic/EPA_0</v>
      </c>
      <c r="F21" s="250" t="str">
        <f t="shared" si="3"/>
        <v>https://external.theglobalfund.org/sites/IFORMS/ccms/CCM Performance Assessments Documents/Central African Republic/EPA_0/ImprovementPlan</v>
      </c>
      <c r="G21" s="250" t="str">
        <f t="shared" si="4"/>
        <v>https://external.theglobalfund.org/sites/IFORMS/ccms/CCM Performance Assessments Documents/Central African Republic/EPA_0/Other</v>
      </c>
      <c r="K21" s="251" t="s">
        <v>240</v>
      </c>
      <c r="L21" s="136" t="e">
        <f>CONCATENATE(L5,"/Indicator_M")</f>
        <v>#N/A</v>
      </c>
      <c r="N21" s="136">
        <v>20</v>
      </c>
    </row>
    <row r="22" spans="1:15" x14ac:dyDescent="0.3">
      <c r="A22" s="136" t="s">
        <v>61</v>
      </c>
      <c r="B22" s="136" t="s">
        <v>181</v>
      </c>
      <c r="C22" s="247" t="str">
        <f t="shared" si="0"/>
        <v>Chad</v>
      </c>
      <c r="D22" s="136" t="str">
        <f t="shared" si="1"/>
        <v>https://external.theglobalfund.org/sites/IFORMS/ccms/CCM Performance Assessments Documents/Chad</v>
      </c>
      <c r="E22" s="250" t="str">
        <f t="shared" si="2"/>
        <v>https://external.theglobalfund.org/sites/IFORMS/ccms/CCM Performance Assessments Documents/Chad/EPA_0</v>
      </c>
      <c r="F22" s="250" t="str">
        <f t="shared" si="3"/>
        <v>https://external.theglobalfund.org/sites/IFORMS/ccms/CCM Performance Assessments Documents/Chad/EPA_0/ImprovementPlan</v>
      </c>
      <c r="G22" s="250" t="str">
        <f t="shared" si="4"/>
        <v>https://external.theglobalfund.org/sites/IFORMS/ccms/CCM Performance Assessments Documents/Chad/EPA_0/Other</v>
      </c>
      <c r="K22" s="251" t="s">
        <v>241</v>
      </c>
      <c r="L22" s="136" t="e">
        <f>CONCATENATE(L5,"/Indicator_N1")</f>
        <v>#N/A</v>
      </c>
      <c r="N22" s="136">
        <v>21</v>
      </c>
    </row>
    <row r="23" spans="1:15" x14ac:dyDescent="0.3">
      <c r="A23" s="136" t="s">
        <v>62</v>
      </c>
      <c r="B23" s="136" t="s">
        <v>178</v>
      </c>
      <c r="C23" s="247" t="str">
        <f t="shared" si="0"/>
        <v>China</v>
      </c>
      <c r="D23" s="136" t="str">
        <f t="shared" si="1"/>
        <v>https://external.theglobalfund.org/sites/IFORMS/ccms/CCM Performance Assessments Documents/China</v>
      </c>
      <c r="E23" s="250" t="str">
        <f t="shared" si="2"/>
        <v>https://external.theglobalfund.org/sites/IFORMS/ccms/CCM Performance Assessments Documents/China/EPA_0</v>
      </c>
      <c r="F23" s="250" t="str">
        <f t="shared" si="3"/>
        <v>https://external.theglobalfund.org/sites/IFORMS/ccms/CCM Performance Assessments Documents/China/EPA_0/ImprovementPlan</v>
      </c>
      <c r="G23" s="250" t="str">
        <f t="shared" si="4"/>
        <v>https://external.theglobalfund.org/sites/IFORMS/ccms/CCM Performance Assessments Documents/China/EPA_0/Other</v>
      </c>
      <c r="K23" s="251" t="s">
        <v>242</v>
      </c>
      <c r="L23" s="136" t="e">
        <f>CONCATENATE(L5,"/Indicator_N2")</f>
        <v>#N/A</v>
      </c>
      <c r="N23" s="136">
        <v>22</v>
      </c>
    </row>
    <row r="24" spans="1:15" x14ac:dyDescent="0.3">
      <c r="A24" s="136" t="s">
        <v>63</v>
      </c>
      <c r="B24" s="136" t="s">
        <v>179</v>
      </c>
      <c r="C24" s="247" t="str">
        <f t="shared" si="0"/>
        <v>Colombia</v>
      </c>
      <c r="D24" s="136" t="str">
        <f t="shared" si="1"/>
        <v>https://external.theglobalfund.org/sites/IFORMS/ccms/CCM Performance Assessments Documents/Colombia</v>
      </c>
      <c r="E24" s="250" t="str">
        <f t="shared" si="2"/>
        <v>https://external.theglobalfund.org/sites/IFORMS/ccms/CCM Performance Assessments Documents/Colombia/EPA_0</v>
      </c>
      <c r="F24" s="250" t="str">
        <f t="shared" si="3"/>
        <v>https://external.theglobalfund.org/sites/IFORMS/ccms/CCM Performance Assessments Documents/Colombia/EPA_0/ImprovementPlan</v>
      </c>
      <c r="G24" s="250" t="str">
        <f t="shared" si="4"/>
        <v>https://external.theglobalfund.org/sites/IFORMS/ccms/CCM Performance Assessments Documents/Colombia/EPA_0/Other</v>
      </c>
      <c r="K24" s="251" t="s">
        <v>243</v>
      </c>
      <c r="L24" s="136" t="e">
        <f>CONCATENATE(L5,"/Indicator_O")</f>
        <v>#N/A</v>
      </c>
      <c r="N24" s="136">
        <v>23</v>
      </c>
    </row>
    <row r="25" spans="1:15" x14ac:dyDescent="0.3">
      <c r="A25" s="136" t="s">
        <v>64</v>
      </c>
      <c r="B25" s="136" t="s">
        <v>177</v>
      </c>
      <c r="C25" s="247" t="str">
        <f t="shared" si="0"/>
        <v>Comoros</v>
      </c>
      <c r="D25" s="136" t="str">
        <f t="shared" si="1"/>
        <v>https://external.theglobalfund.org/sites/IFORMS/ccms/CCM Performance Assessments Documents/Comoros</v>
      </c>
      <c r="E25" s="250" t="str">
        <f t="shared" si="2"/>
        <v>https://external.theglobalfund.org/sites/IFORMS/ccms/CCM Performance Assessments Documents/Comoros/EPA_0</v>
      </c>
      <c r="F25" s="250" t="str">
        <f t="shared" si="3"/>
        <v>https://external.theglobalfund.org/sites/IFORMS/ccms/CCM Performance Assessments Documents/Comoros/EPA_0/ImprovementPlan</v>
      </c>
      <c r="G25" s="250" t="str">
        <f t="shared" si="4"/>
        <v>https://external.theglobalfund.org/sites/IFORMS/ccms/CCM Performance Assessments Documents/Comoros/EPA_0/Other</v>
      </c>
      <c r="K25" s="251" t="s">
        <v>244</v>
      </c>
      <c r="L25" s="136" t="e">
        <f>CONCATENATE(L5,"/Indicator_P")</f>
        <v>#N/A</v>
      </c>
      <c r="N25" s="136">
        <v>24</v>
      </c>
    </row>
    <row r="26" spans="1:15" x14ac:dyDescent="0.3">
      <c r="A26" s="136" t="s">
        <v>65</v>
      </c>
      <c r="B26" s="136" t="s">
        <v>183</v>
      </c>
      <c r="C26" s="247" t="s">
        <v>211</v>
      </c>
      <c r="D26" s="136" t="str">
        <f t="shared" si="1"/>
        <v>https://external.theglobalfund.org/sites/IFORMS/ccms/CCM Performance Assessments Documents/Congo (DRC)</v>
      </c>
      <c r="E26" s="250" t="str">
        <f t="shared" si="2"/>
        <v>https://external.theglobalfund.org/sites/IFORMS/ccms/CCM Performance Assessments Documents/Congo (DRC)/EPA_0</v>
      </c>
      <c r="F26" s="250" t="str">
        <f t="shared" si="3"/>
        <v>https://external.theglobalfund.org/sites/IFORMS/ccms/CCM Performance Assessments Documents/Congo (DRC)/EPA_0/ImprovementPlan</v>
      </c>
      <c r="G26" s="250" t="str">
        <f t="shared" si="4"/>
        <v>https://external.theglobalfund.org/sites/IFORMS/ccms/CCM Performance Assessments Documents/Congo (DRC)/EPA_0/Other</v>
      </c>
      <c r="K26" s="293" t="s">
        <v>488</v>
      </c>
      <c r="L26" s="136" t="e">
        <f>CONCATENATE(L5,"/Indicator_Q1")</f>
        <v>#N/A</v>
      </c>
      <c r="N26" s="136">
        <v>25</v>
      </c>
    </row>
    <row r="27" spans="1:15" x14ac:dyDescent="0.3">
      <c r="A27" s="136" t="s">
        <v>66</v>
      </c>
      <c r="B27" s="136" t="s">
        <v>180</v>
      </c>
      <c r="C27" s="247" t="s">
        <v>212</v>
      </c>
      <c r="D27" s="136" t="str">
        <f t="shared" si="1"/>
        <v>https://external.theglobalfund.org/sites/IFORMS/ccms/CCM Performance Assessments Documents/Congo (Republic Of)</v>
      </c>
      <c r="E27" s="250" t="str">
        <f t="shared" si="2"/>
        <v>https://external.theglobalfund.org/sites/IFORMS/ccms/CCM Performance Assessments Documents/Congo (Republic Of)/EPA_0</v>
      </c>
      <c r="F27" s="250" t="str">
        <f t="shared" si="3"/>
        <v>https://external.theglobalfund.org/sites/IFORMS/ccms/CCM Performance Assessments Documents/Congo (Republic Of)/EPA_0/ImprovementPlan</v>
      </c>
      <c r="G27" s="250" t="str">
        <f t="shared" si="4"/>
        <v>https://external.theglobalfund.org/sites/IFORMS/ccms/CCM Performance Assessments Documents/Congo (Republic Of)/EPA_0/Other</v>
      </c>
      <c r="K27" s="293" t="s">
        <v>489</v>
      </c>
      <c r="L27" s="136" t="e">
        <f>CONCATENATE(L5,"/Indicator_Q2")</f>
        <v>#N/A</v>
      </c>
      <c r="N27" s="136">
        <v>26</v>
      </c>
    </row>
    <row r="28" spans="1:15" x14ac:dyDescent="0.3">
      <c r="A28" s="136" t="s">
        <v>67</v>
      </c>
      <c r="B28" s="136" t="s">
        <v>179</v>
      </c>
      <c r="C28" s="247" t="str">
        <f t="shared" si="0"/>
        <v>Costa Rica</v>
      </c>
      <c r="D28" s="136" t="str">
        <f t="shared" si="1"/>
        <v>https://external.theglobalfund.org/sites/IFORMS/ccms/CCM Performance Assessments Documents/Costa Rica</v>
      </c>
      <c r="E28" s="250" t="str">
        <f t="shared" si="2"/>
        <v>https://external.theglobalfund.org/sites/IFORMS/ccms/CCM Performance Assessments Documents/Costa Rica/EPA_0</v>
      </c>
      <c r="F28" s="250" t="str">
        <f t="shared" si="3"/>
        <v>https://external.theglobalfund.org/sites/IFORMS/ccms/CCM Performance Assessments Documents/Costa Rica/EPA_0/ImprovementPlan</v>
      </c>
      <c r="G28" s="250" t="str">
        <f t="shared" si="4"/>
        <v>https://external.theglobalfund.org/sites/IFORMS/ccms/CCM Performance Assessments Documents/Costa Rica/EPA_0/Other</v>
      </c>
      <c r="K28" s="293" t="s">
        <v>490</v>
      </c>
      <c r="L28" s="136" t="e">
        <f>CONCATENATE(L5,"/Indicator_R")</f>
        <v>#N/A</v>
      </c>
      <c r="N28" s="136">
        <v>27</v>
      </c>
    </row>
    <row r="29" spans="1:15" x14ac:dyDescent="0.3">
      <c r="A29" s="136" t="s">
        <v>68</v>
      </c>
      <c r="B29" s="136" t="s">
        <v>183</v>
      </c>
      <c r="C29" s="247" t="str">
        <f t="shared" si="0"/>
        <v>Côte d'Ivoire</v>
      </c>
      <c r="D29" s="136" t="str">
        <f t="shared" si="1"/>
        <v>https://external.theglobalfund.org/sites/IFORMS/ccms/CCM Performance Assessments Documents/Côte d'Ivoire</v>
      </c>
      <c r="E29" s="250" t="str">
        <f t="shared" si="2"/>
        <v>https://external.theglobalfund.org/sites/IFORMS/ccms/CCM Performance Assessments Documents/Côte d'Ivoire/EPA_0</v>
      </c>
      <c r="F29" s="250" t="str">
        <f t="shared" si="3"/>
        <v>https://external.theglobalfund.org/sites/IFORMS/ccms/CCM Performance Assessments Documents/Côte d'Ivoire/EPA_0/ImprovementPlan</v>
      </c>
      <c r="G29" s="250" t="str">
        <f t="shared" si="4"/>
        <v>https://external.theglobalfund.org/sites/IFORMS/ccms/CCM Performance Assessments Documents/Côte d'Ivoire/EPA_0/Other</v>
      </c>
      <c r="K29" s="293" t="s">
        <v>491</v>
      </c>
      <c r="L29" s="136" t="e">
        <f>CONCATENATE(L5,"/Indicator_S")</f>
        <v>#N/A</v>
      </c>
      <c r="N29" s="136">
        <v>28</v>
      </c>
    </row>
    <row r="30" spans="1:15" x14ac:dyDescent="0.3">
      <c r="A30" s="136" t="s">
        <v>69</v>
      </c>
      <c r="B30" s="136" t="s">
        <v>179</v>
      </c>
      <c r="C30" s="247" t="str">
        <f t="shared" si="0"/>
        <v>Cuba</v>
      </c>
      <c r="D30" s="136" t="str">
        <f t="shared" si="1"/>
        <v>https://external.theglobalfund.org/sites/IFORMS/ccms/CCM Performance Assessments Documents/Cuba</v>
      </c>
      <c r="E30" s="250" t="str">
        <f t="shared" si="2"/>
        <v>https://external.theglobalfund.org/sites/IFORMS/ccms/CCM Performance Assessments Documents/Cuba/EPA_0</v>
      </c>
      <c r="F30" s="250" t="str">
        <f t="shared" si="3"/>
        <v>https://external.theglobalfund.org/sites/IFORMS/ccms/CCM Performance Assessments Documents/Cuba/EPA_0/ImprovementPlan</v>
      </c>
      <c r="G30" s="250" t="str">
        <f t="shared" si="4"/>
        <v>https://external.theglobalfund.org/sites/IFORMS/ccms/CCM Performance Assessments Documents/Cuba/EPA_0/Other</v>
      </c>
      <c r="K30" s="274" t="s">
        <v>245</v>
      </c>
      <c r="L30" s="290" t="s">
        <v>246</v>
      </c>
      <c r="N30" s="136">
        <v>29</v>
      </c>
    </row>
    <row r="31" spans="1:15" x14ac:dyDescent="0.3">
      <c r="A31" s="136" t="s">
        <v>70</v>
      </c>
      <c r="B31" s="136" t="s">
        <v>182</v>
      </c>
      <c r="C31" s="247" t="str">
        <f t="shared" si="0"/>
        <v>Djibouti</v>
      </c>
      <c r="D31" s="136" t="str">
        <f t="shared" si="1"/>
        <v>https://external.theglobalfund.org/sites/IFORMS/ccms/CCM Performance Assessments Documents/Djibouti</v>
      </c>
      <c r="E31" s="250" t="str">
        <f t="shared" si="2"/>
        <v>https://external.theglobalfund.org/sites/IFORMS/ccms/CCM Performance Assessments Documents/Djibouti/EPA_0</v>
      </c>
      <c r="F31" s="250" t="str">
        <f t="shared" si="3"/>
        <v>https://external.theglobalfund.org/sites/IFORMS/ccms/CCM Performance Assessments Documents/Djibouti/EPA_0/ImprovementPlan</v>
      </c>
      <c r="G31" s="250" t="str">
        <f t="shared" si="4"/>
        <v>https://external.theglobalfund.org/sites/IFORMS/ccms/CCM Performance Assessments Documents/Djibouti/EPA_0/Other</v>
      </c>
      <c r="K31" s="283" t="s">
        <v>454</v>
      </c>
      <c r="L31" s="147" t="e">
        <f>CONCATENATE(L1,"-",VLOOKUP('Evaluación del Desempeňo'!E7,CCMs!O1:P13,2,FALSE),"-",L4)</f>
        <v>#N/A</v>
      </c>
      <c r="N31" s="136">
        <v>30</v>
      </c>
    </row>
    <row r="32" spans="1:15" x14ac:dyDescent="0.3">
      <c r="A32" s="136" t="s">
        <v>71</v>
      </c>
      <c r="B32" s="136" t="s">
        <v>179</v>
      </c>
      <c r="C32" s="247" t="str">
        <f t="shared" si="0"/>
        <v>Dominican Republic</v>
      </c>
      <c r="D32" s="136" t="str">
        <f t="shared" si="1"/>
        <v>https://external.theglobalfund.org/sites/IFORMS/ccms/CCM Performance Assessments Documents/Dominican Republic</v>
      </c>
      <c r="E32" s="250" t="str">
        <f t="shared" si="2"/>
        <v>https://external.theglobalfund.org/sites/IFORMS/ccms/CCM Performance Assessments Documents/Dominican Republic/EPA_0</v>
      </c>
      <c r="F32" s="250" t="str">
        <f t="shared" si="3"/>
        <v>https://external.theglobalfund.org/sites/IFORMS/ccms/CCM Performance Assessments Documents/Dominican Republic/EPA_0/ImprovementPlan</v>
      </c>
      <c r="G32" s="250" t="str">
        <f t="shared" si="4"/>
        <v>https://external.theglobalfund.org/sites/IFORMS/ccms/CCM Performance Assessments Documents/Dominican Republic/EPA_0/Other</v>
      </c>
      <c r="N32" s="136">
        <v>31</v>
      </c>
    </row>
    <row r="33" spans="1:12" x14ac:dyDescent="0.3">
      <c r="A33" s="249" t="s">
        <v>72</v>
      </c>
      <c r="B33" s="136" t="s">
        <v>175</v>
      </c>
      <c r="C33" s="247" t="str">
        <f t="shared" si="0"/>
        <v>DPR of Korea</v>
      </c>
      <c r="D33" s="136" t="str">
        <f t="shared" si="1"/>
        <v>https://external.theglobalfund.org/sites/IFORMS/ccms/CCM Performance Assessments Documents/DPR of Korea</v>
      </c>
      <c r="E33" s="250" t="str">
        <f t="shared" si="2"/>
        <v>https://external.theglobalfund.org/sites/IFORMS/ccms/CCM Performance Assessments Documents/DPR of Korea/EPA_0</v>
      </c>
      <c r="F33" s="250" t="str">
        <f t="shared" si="3"/>
        <v>https://external.theglobalfund.org/sites/IFORMS/ccms/CCM Performance Assessments Documents/DPR of Korea/EPA_0/ImprovementPlan</v>
      </c>
      <c r="G33" s="250" t="str">
        <f t="shared" si="4"/>
        <v>https://external.theglobalfund.org/sites/IFORMS/ccms/CCM Performance Assessments Documents/DPR of Korea/EPA_0/Other</v>
      </c>
    </row>
    <row r="34" spans="1:12" x14ac:dyDescent="0.3">
      <c r="A34" s="136" t="s">
        <v>73</v>
      </c>
      <c r="B34" s="136" t="s">
        <v>179</v>
      </c>
      <c r="C34" s="247" t="str">
        <f t="shared" si="0"/>
        <v>Ecuador</v>
      </c>
      <c r="D34" s="136" t="str">
        <f t="shared" si="1"/>
        <v>https://external.theglobalfund.org/sites/IFORMS/ccms/CCM Performance Assessments Documents/Ecuador</v>
      </c>
      <c r="E34" s="250" t="str">
        <f t="shared" si="2"/>
        <v>https://external.theglobalfund.org/sites/IFORMS/ccms/CCM Performance Assessments Documents/Ecuador/EPA_0</v>
      </c>
      <c r="F34" s="250" t="str">
        <f t="shared" si="3"/>
        <v>https://external.theglobalfund.org/sites/IFORMS/ccms/CCM Performance Assessments Documents/Ecuador/EPA_0/ImprovementPlan</v>
      </c>
      <c r="G34" s="250" t="str">
        <f t="shared" si="4"/>
        <v>https://external.theglobalfund.org/sites/IFORMS/ccms/CCM Performance Assessments Documents/Ecuador/EPA_0/Other</v>
      </c>
    </row>
    <row r="35" spans="1:12" x14ac:dyDescent="0.3">
      <c r="A35" s="136" t="s">
        <v>74</v>
      </c>
      <c r="B35" s="136" t="s">
        <v>182</v>
      </c>
      <c r="C35" s="247" t="str">
        <f t="shared" si="0"/>
        <v>Egypt</v>
      </c>
      <c r="D35" s="136" t="str">
        <f t="shared" si="1"/>
        <v>https://external.theglobalfund.org/sites/IFORMS/ccms/CCM Performance Assessments Documents/Egypt</v>
      </c>
      <c r="E35" s="250" t="str">
        <f t="shared" si="2"/>
        <v>https://external.theglobalfund.org/sites/IFORMS/ccms/CCM Performance Assessments Documents/Egypt/EPA_0</v>
      </c>
      <c r="F35" s="250" t="str">
        <f t="shared" si="3"/>
        <v>https://external.theglobalfund.org/sites/IFORMS/ccms/CCM Performance Assessments Documents/Egypt/EPA_0/ImprovementPlan</v>
      </c>
      <c r="G35" s="250" t="str">
        <f t="shared" si="4"/>
        <v>https://external.theglobalfund.org/sites/IFORMS/ccms/CCM Performance Assessments Documents/Egypt/EPA_0/Other</v>
      </c>
    </row>
    <row r="36" spans="1:12" x14ac:dyDescent="0.3">
      <c r="A36" s="136" t="s">
        <v>75</v>
      </c>
      <c r="B36" s="136" t="s">
        <v>179</v>
      </c>
      <c r="C36" s="247" t="str">
        <f t="shared" si="0"/>
        <v>El Salvador</v>
      </c>
      <c r="D36" s="136" t="str">
        <f t="shared" si="1"/>
        <v>https://external.theglobalfund.org/sites/IFORMS/ccms/CCM Performance Assessments Documents/El Salvador</v>
      </c>
      <c r="E36" s="250" t="str">
        <f t="shared" si="2"/>
        <v>https://external.theglobalfund.org/sites/IFORMS/ccms/CCM Performance Assessments Documents/El Salvador/EPA_0</v>
      </c>
      <c r="F36" s="250" t="str">
        <f t="shared" si="3"/>
        <v>https://external.theglobalfund.org/sites/IFORMS/ccms/CCM Performance Assessments Documents/El Salvador/EPA_0/ImprovementPlan</v>
      </c>
      <c r="G36" s="250" t="str">
        <f t="shared" si="4"/>
        <v>https://external.theglobalfund.org/sites/IFORMS/ccms/CCM Performance Assessments Documents/El Salvador/EPA_0/Other</v>
      </c>
      <c r="L36" s="251"/>
    </row>
    <row r="37" spans="1:12" x14ac:dyDescent="0.3">
      <c r="A37" s="136" t="s">
        <v>76</v>
      </c>
      <c r="B37" s="136" t="s">
        <v>182</v>
      </c>
      <c r="C37" s="247" t="str">
        <f t="shared" si="0"/>
        <v>Eritrea</v>
      </c>
      <c r="D37" s="136" t="str">
        <f t="shared" si="1"/>
        <v>https://external.theglobalfund.org/sites/IFORMS/ccms/CCM Performance Assessments Documents/Eritrea</v>
      </c>
      <c r="E37" s="250" t="str">
        <f t="shared" si="2"/>
        <v>https://external.theglobalfund.org/sites/IFORMS/ccms/CCM Performance Assessments Documents/Eritrea/EPA_0</v>
      </c>
      <c r="F37" s="250" t="str">
        <f t="shared" si="3"/>
        <v>https://external.theglobalfund.org/sites/IFORMS/ccms/CCM Performance Assessments Documents/Eritrea/EPA_0/ImprovementPlan</v>
      </c>
      <c r="G37" s="250" t="str">
        <f t="shared" si="4"/>
        <v>https://external.theglobalfund.org/sites/IFORMS/ccms/CCM Performance Assessments Documents/Eritrea/EPA_0/Other</v>
      </c>
      <c r="L37" s="251"/>
    </row>
    <row r="38" spans="1:12" x14ac:dyDescent="0.3">
      <c r="A38" s="136" t="s">
        <v>77</v>
      </c>
      <c r="B38" s="136" t="s">
        <v>184</v>
      </c>
      <c r="C38" s="247" t="str">
        <f t="shared" si="0"/>
        <v>Ethiopia</v>
      </c>
      <c r="D38" s="136" t="str">
        <f t="shared" si="1"/>
        <v>https://external.theglobalfund.org/sites/IFORMS/ccms/CCM Performance Assessments Documents/Ethiopia</v>
      </c>
      <c r="E38" s="250" t="str">
        <f t="shared" si="2"/>
        <v>https://external.theglobalfund.org/sites/IFORMS/ccms/CCM Performance Assessments Documents/Ethiopia/EPA_0</v>
      </c>
      <c r="F38" s="250" t="str">
        <f t="shared" si="3"/>
        <v>https://external.theglobalfund.org/sites/IFORMS/ccms/CCM Performance Assessments Documents/Ethiopia/EPA_0/ImprovementPlan</v>
      </c>
      <c r="G38" s="250" t="str">
        <f t="shared" si="4"/>
        <v>https://external.theglobalfund.org/sites/IFORMS/ccms/CCM Performance Assessments Documents/Ethiopia/EPA_0/Other</v>
      </c>
      <c r="L38" s="251"/>
    </row>
    <row r="39" spans="1:12" x14ac:dyDescent="0.3">
      <c r="A39" s="136" t="s">
        <v>78</v>
      </c>
      <c r="C39" s="247" t="str">
        <f t="shared" si="0"/>
        <v>Ficticia</v>
      </c>
      <c r="D39" s="136" t="str">
        <f t="shared" si="1"/>
        <v>https://external.theglobalfund.org/sites/IFORMS/ccms/CCM Performance Assessments Documents/Ficticia</v>
      </c>
      <c r="E39" s="250" t="str">
        <f t="shared" si="2"/>
        <v>https://external.theglobalfund.org/sites/IFORMS/ccms/CCM Performance Assessments Documents/Ficticia/EPA_0</v>
      </c>
      <c r="F39" s="250" t="str">
        <f t="shared" si="3"/>
        <v>https://external.theglobalfund.org/sites/IFORMS/ccms/CCM Performance Assessments Documents/Ficticia/EPA_0/ImprovementPlan</v>
      </c>
      <c r="G39" s="250" t="str">
        <f t="shared" si="4"/>
        <v>https://external.theglobalfund.org/sites/IFORMS/ccms/CCM Performance Assessments Documents/Ficticia/EPA_0/Other</v>
      </c>
      <c r="L39" s="251"/>
    </row>
    <row r="40" spans="1:12" x14ac:dyDescent="0.3">
      <c r="A40" s="136" t="s">
        <v>79</v>
      </c>
      <c r="B40" s="136" t="s">
        <v>175</v>
      </c>
      <c r="C40" s="247" t="str">
        <f t="shared" si="0"/>
        <v>Fiji</v>
      </c>
      <c r="D40" s="136" t="str">
        <f t="shared" si="1"/>
        <v>https://external.theglobalfund.org/sites/IFORMS/ccms/CCM Performance Assessments Documents/Fiji</v>
      </c>
      <c r="E40" s="250" t="str">
        <f t="shared" si="2"/>
        <v>https://external.theglobalfund.org/sites/IFORMS/ccms/CCM Performance Assessments Documents/Fiji/EPA_0</v>
      </c>
      <c r="F40" s="250" t="str">
        <f t="shared" si="3"/>
        <v>https://external.theglobalfund.org/sites/IFORMS/ccms/CCM Performance Assessments Documents/Fiji/EPA_0/ImprovementPlan</v>
      </c>
      <c r="G40" s="250" t="str">
        <f t="shared" si="4"/>
        <v>https://external.theglobalfund.org/sites/IFORMS/ccms/CCM Performance Assessments Documents/Fiji/EPA_0/Other</v>
      </c>
      <c r="L40" s="251"/>
    </row>
    <row r="41" spans="1:12" x14ac:dyDescent="0.3">
      <c r="A41" s="136" t="s">
        <v>80</v>
      </c>
      <c r="B41" s="136" t="s">
        <v>180</v>
      </c>
      <c r="C41" s="247" t="str">
        <f t="shared" si="0"/>
        <v>Gabon</v>
      </c>
      <c r="D41" s="136" t="str">
        <f t="shared" si="1"/>
        <v>https://external.theglobalfund.org/sites/IFORMS/ccms/CCM Performance Assessments Documents/Gabon</v>
      </c>
      <c r="E41" s="250" t="str">
        <f t="shared" si="2"/>
        <v>https://external.theglobalfund.org/sites/IFORMS/ccms/CCM Performance Assessments Documents/Gabon/EPA_0</v>
      </c>
      <c r="F41" s="250" t="str">
        <f t="shared" si="3"/>
        <v>https://external.theglobalfund.org/sites/IFORMS/ccms/CCM Performance Assessments Documents/Gabon/EPA_0/ImprovementPlan</v>
      </c>
      <c r="G41" s="250" t="str">
        <f t="shared" si="4"/>
        <v>https://external.theglobalfund.org/sites/IFORMS/ccms/CCM Performance Assessments Documents/Gabon/EPA_0/Other</v>
      </c>
    </row>
    <row r="42" spans="1:12" x14ac:dyDescent="0.3">
      <c r="A42" s="136" t="s">
        <v>81</v>
      </c>
      <c r="B42" s="136" t="s">
        <v>181</v>
      </c>
      <c r="C42" s="247" t="str">
        <f t="shared" si="0"/>
        <v>Gambia</v>
      </c>
      <c r="D42" s="136" t="str">
        <f t="shared" si="1"/>
        <v>https://external.theglobalfund.org/sites/IFORMS/ccms/CCM Performance Assessments Documents/Gambia</v>
      </c>
      <c r="E42" s="250" t="str">
        <f t="shared" si="2"/>
        <v>https://external.theglobalfund.org/sites/IFORMS/ccms/CCM Performance Assessments Documents/Gambia/EPA_0</v>
      </c>
      <c r="F42" s="250" t="str">
        <f t="shared" si="3"/>
        <v>https://external.theglobalfund.org/sites/IFORMS/ccms/CCM Performance Assessments Documents/Gambia/EPA_0/ImprovementPlan</v>
      </c>
      <c r="G42" s="250" t="str">
        <f t="shared" si="4"/>
        <v>https://external.theglobalfund.org/sites/IFORMS/ccms/CCM Performance Assessments Documents/Gambia/EPA_0/Other</v>
      </c>
    </row>
    <row r="43" spans="1:12" x14ac:dyDescent="0.3">
      <c r="A43" s="136" t="s">
        <v>82</v>
      </c>
      <c r="B43" s="136" t="s">
        <v>176</v>
      </c>
      <c r="C43" s="247" t="str">
        <f t="shared" si="0"/>
        <v>Georgia</v>
      </c>
      <c r="D43" s="136" t="str">
        <f t="shared" si="1"/>
        <v>https://external.theglobalfund.org/sites/IFORMS/ccms/CCM Performance Assessments Documents/Georgia</v>
      </c>
      <c r="E43" s="250" t="str">
        <f t="shared" si="2"/>
        <v>https://external.theglobalfund.org/sites/IFORMS/ccms/CCM Performance Assessments Documents/Georgia/EPA_0</v>
      </c>
      <c r="F43" s="250" t="str">
        <f t="shared" si="3"/>
        <v>https://external.theglobalfund.org/sites/IFORMS/ccms/CCM Performance Assessments Documents/Georgia/EPA_0/ImprovementPlan</v>
      </c>
      <c r="G43" s="250" t="str">
        <f t="shared" si="4"/>
        <v>https://external.theglobalfund.org/sites/IFORMS/ccms/CCM Performance Assessments Documents/Georgia/EPA_0/Other</v>
      </c>
    </row>
    <row r="44" spans="1:12" x14ac:dyDescent="0.3">
      <c r="A44" s="136" t="s">
        <v>83</v>
      </c>
      <c r="B44" s="136" t="s">
        <v>183</v>
      </c>
      <c r="C44" s="247" t="str">
        <f t="shared" si="0"/>
        <v>Ghana</v>
      </c>
      <c r="D44" s="136" t="str">
        <f t="shared" si="1"/>
        <v>https://external.theglobalfund.org/sites/IFORMS/ccms/CCM Performance Assessments Documents/Ghana</v>
      </c>
      <c r="E44" s="250" t="str">
        <f t="shared" si="2"/>
        <v>https://external.theglobalfund.org/sites/IFORMS/ccms/CCM Performance Assessments Documents/Ghana/EPA_0</v>
      </c>
      <c r="F44" s="250" t="str">
        <f t="shared" si="3"/>
        <v>https://external.theglobalfund.org/sites/IFORMS/ccms/CCM Performance Assessments Documents/Ghana/EPA_0/ImprovementPlan</v>
      </c>
      <c r="G44" s="250" t="str">
        <f t="shared" si="4"/>
        <v>https://external.theglobalfund.org/sites/IFORMS/ccms/CCM Performance Assessments Documents/Ghana/EPA_0/Other</v>
      </c>
    </row>
    <row r="45" spans="1:12" x14ac:dyDescent="0.3">
      <c r="A45" s="136" t="s">
        <v>84</v>
      </c>
      <c r="B45" s="136" t="s">
        <v>179</v>
      </c>
      <c r="C45" s="247" t="str">
        <f t="shared" si="0"/>
        <v>Guatemala</v>
      </c>
      <c r="D45" s="136" t="str">
        <f t="shared" si="1"/>
        <v>https://external.theglobalfund.org/sites/IFORMS/ccms/CCM Performance Assessments Documents/Guatemala</v>
      </c>
      <c r="E45" s="250" t="str">
        <f t="shared" si="2"/>
        <v>https://external.theglobalfund.org/sites/IFORMS/ccms/CCM Performance Assessments Documents/Guatemala/EPA_0</v>
      </c>
      <c r="F45" s="250" t="str">
        <f t="shared" si="3"/>
        <v>https://external.theglobalfund.org/sites/IFORMS/ccms/CCM Performance Assessments Documents/Guatemala/EPA_0/ImprovementPlan</v>
      </c>
      <c r="G45" s="250" t="str">
        <f t="shared" si="4"/>
        <v>https://external.theglobalfund.org/sites/IFORMS/ccms/CCM Performance Assessments Documents/Guatemala/EPA_0/Other</v>
      </c>
    </row>
    <row r="46" spans="1:12" x14ac:dyDescent="0.3">
      <c r="A46" s="136" t="s">
        <v>85</v>
      </c>
      <c r="B46" s="136" t="s">
        <v>181</v>
      </c>
      <c r="C46" s="247" t="str">
        <f t="shared" si="0"/>
        <v>Guinea</v>
      </c>
      <c r="D46" s="136" t="str">
        <f t="shared" si="1"/>
        <v>https://external.theglobalfund.org/sites/IFORMS/ccms/CCM Performance Assessments Documents/Guinea</v>
      </c>
      <c r="E46" s="250" t="str">
        <f t="shared" si="2"/>
        <v>https://external.theglobalfund.org/sites/IFORMS/ccms/CCM Performance Assessments Documents/Guinea/EPA_0</v>
      </c>
      <c r="F46" s="250" t="str">
        <f t="shared" si="3"/>
        <v>https://external.theglobalfund.org/sites/IFORMS/ccms/CCM Performance Assessments Documents/Guinea/EPA_0/ImprovementPlan</v>
      </c>
      <c r="G46" s="250" t="str">
        <f t="shared" si="4"/>
        <v>https://external.theglobalfund.org/sites/IFORMS/ccms/CCM Performance Assessments Documents/Guinea/EPA_0/Other</v>
      </c>
    </row>
    <row r="47" spans="1:12" x14ac:dyDescent="0.3">
      <c r="A47" s="136" t="s">
        <v>86</v>
      </c>
      <c r="B47" s="136" t="s">
        <v>181</v>
      </c>
      <c r="C47" s="247" t="str">
        <f t="shared" si="0"/>
        <v>Guinea-Bissau</v>
      </c>
      <c r="D47" s="136" t="str">
        <f t="shared" si="1"/>
        <v>https://external.theglobalfund.org/sites/IFORMS/ccms/CCM Performance Assessments Documents/Guinea-Bissau</v>
      </c>
      <c r="E47" s="250" t="str">
        <f t="shared" si="2"/>
        <v>https://external.theglobalfund.org/sites/IFORMS/ccms/CCM Performance Assessments Documents/Guinea-Bissau/EPA_0</v>
      </c>
      <c r="F47" s="250" t="str">
        <f t="shared" si="3"/>
        <v>https://external.theglobalfund.org/sites/IFORMS/ccms/CCM Performance Assessments Documents/Guinea-Bissau/EPA_0/ImprovementPlan</v>
      </c>
      <c r="G47" s="250" t="str">
        <f t="shared" si="4"/>
        <v>https://external.theglobalfund.org/sites/IFORMS/ccms/CCM Performance Assessments Documents/Guinea-Bissau/EPA_0/Other</v>
      </c>
    </row>
    <row r="48" spans="1:12" x14ac:dyDescent="0.3">
      <c r="A48" s="136" t="s">
        <v>87</v>
      </c>
      <c r="B48" s="136" t="s">
        <v>179</v>
      </c>
      <c r="C48" s="247" t="str">
        <f t="shared" si="0"/>
        <v>Guyana</v>
      </c>
      <c r="D48" s="136" t="str">
        <f t="shared" si="1"/>
        <v>https://external.theglobalfund.org/sites/IFORMS/ccms/CCM Performance Assessments Documents/Guyana</v>
      </c>
      <c r="E48" s="250" t="str">
        <f t="shared" si="2"/>
        <v>https://external.theglobalfund.org/sites/IFORMS/ccms/CCM Performance Assessments Documents/Guyana/EPA_0</v>
      </c>
      <c r="F48" s="250" t="str">
        <f t="shared" si="3"/>
        <v>https://external.theglobalfund.org/sites/IFORMS/ccms/CCM Performance Assessments Documents/Guyana/EPA_0/ImprovementPlan</v>
      </c>
      <c r="G48" s="250" t="str">
        <f t="shared" si="4"/>
        <v>https://external.theglobalfund.org/sites/IFORMS/ccms/CCM Performance Assessments Documents/Guyana/EPA_0/Other</v>
      </c>
    </row>
    <row r="49" spans="1:7" x14ac:dyDescent="0.3">
      <c r="A49" s="136" t="s">
        <v>88</v>
      </c>
      <c r="B49" s="136" t="s">
        <v>179</v>
      </c>
      <c r="C49" s="247" t="str">
        <f t="shared" si="0"/>
        <v>Haiti</v>
      </c>
      <c r="D49" s="136" t="str">
        <f t="shared" si="1"/>
        <v>https://external.theglobalfund.org/sites/IFORMS/ccms/CCM Performance Assessments Documents/Haiti</v>
      </c>
      <c r="E49" s="250" t="str">
        <f t="shared" si="2"/>
        <v>https://external.theglobalfund.org/sites/IFORMS/ccms/CCM Performance Assessments Documents/Haiti/EPA_0</v>
      </c>
      <c r="F49" s="250" t="str">
        <f t="shared" si="3"/>
        <v>https://external.theglobalfund.org/sites/IFORMS/ccms/CCM Performance Assessments Documents/Haiti/EPA_0/ImprovementPlan</v>
      </c>
      <c r="G49" s="250" t="str">
        <f t="shared" si="4"/>
        <v>https://external.theglobalfund.org/sites/IFORMS/ccms/CCM Performance Assessments Documents/Haiti/EPA_0/Other</v>
      </c>
    </row>
    <row r="50" spans="1:7" x14ac:dyDescent="0.3">
      <c r="A50" s="136" t="s">
        <v>89</v>
      </c>
      <c r="B50" s="136" t="s">
        <v>179</v>
      </c>
      <c r="C50" s="247" t="str">
        <f t="shared" si="0"/>
        <v>Honduras</v>
      </c>
      <c r="D50" s="136" t="str">
        <f t="shared" si="1"/>
        <v>https://external.theglobalfund.org/sites/IFORMS/ccms/CCM Performance Assessments Documents/Honduras</v>
      </c>
      <c r="E50" s="250" t="str">
        <f t="shared" si="2"/>
        <v>https://external.theglobalfund.org/sites/IFORMS/ccms/CCM Performance Assessments Documents/Honduras/EPA_0</v>
      </c>
      <c r="F50" s="250" t="str">
        <f t="shared" si="3"/>
        <v>https://external.theglobalfund.org/sites/IFORMS/ccms/CCM Performance Assessments Documents/Honduras/EPA_0/ImprovementPlan</v>
      </c>
      <c r="G50" s="250" t="str">
        <f t="shared" si="4"/>
        <v>https://external.theglobalfund.org/sites/IFORMS/ccms/CCM Performance Assessments Documents/Honduras/EPA_0/Other</v>
      </c>
    </row>
    <row r="51" spans="1:7" x14ac:dyDescent="0.3">
      <c r="A51" s="136" t="s">
        <v>90</v>
      </c>
      <c r="B51" s="136" t="s">
        <v>178</v>
      </c>
      <c r="C51" s="247" t="str">
        <f t="shared" si="0"/>
        <v>India</v>
      </c>
      <c r="D51" s="136" t="str">
        <f t="shared" si="1"/>
        <v>https://external.theglobalfund.org/sites/IFORMS/ccms/CCM Performance Assessments Documents/India</v>
      </c>
      <c r="E51" s="250" t="str">
        <f t="shared" si="2"/>
        <v>https://external.theglobalfund.org/sites/IFORMS/ccms/CCM Performance Assessments Documents/India/EPA_0</v>
      </c>
      <c r="F51" s="250" t="str">
        <f t="shared" si="3"/>
        <v>https://external.theglobalfund.org/sites/IFORMS/ccms/CCM Performance Assessments Documents/India/EPA_0/ImprovementPlan</v>
      </c>
      <c r="G51" s="250" t="str">
        <f t="shared" si="4"/>
        <v>https://external.theglobalfund.org/sites/IFORMS/ccms/CCM Performance Assessments Documents/India/EPA_0/Other</v>
      </c>
    </row>
    <row r="52" spans="1:7" x14ac:dyDescent="0.3">
      <c r="A52" s="136" t="s">
        <v>91</v>
      </c>
      <c r="B52" s="136" t="s">
        <v>178</v>
      </c>
      <c r="C52" s="247" t="str">
        <f t="shared" si="0"/>
        <v>Indonesia</v>
      </c>
      <c r="D52" s="136" t="str">
        <f t="shared" si="1"/>
        <v>https://external.theglobalfund.org/sites/IFORMS/ccms/CCM Performance Assessments Documents/Indonesia</v>
      </c>
      <c r="E52" s="250" t="str">
        <f t="shared" si="2"/>
        <v>https://external.theglobalfund.org/sites/IFORMS/ccms/CCM Performance Assessments Documents/Indonesia/EPA_0</v>
      </c>
      <c r="F52" s="250" t="str">
        <f t="shared" si="3"/>
        <v>https://external.theglobalfund.org/sites/IFORMS/ccms/CCM Performance Assessments Documents/Indonesia/EPA_0/ImprovementPlan</v>
      </c>
      <c r="G52" s="250" t="str">
        <f t="shared" si="4"/>
        <v>https://external.theglobalfund.org/sites/IFORMS/ccms/CCM Performance Assessments Documents/Indonesia/EPA_0/Other</v>
      </c>
    </row>
    <row r="53" spans="1:7" x14ac:dyDescent="0.3">
      <c r="A53" s="136" t="s">
        <v>92</v>
      </c>
      <c r="B53" s="136" t="s">
        <v>175</v>
      </c>
      <c r="C53" s="247" t="s">
        <v>213</v>
      </c>
      <c r="D53" s="136" t="str">
        <f t="shared" si="1"/>
        <v>https://external.theglobalfund.org/sites/IFORMS/ccms/CCM Performance Assessments Documents/Iran</v>
      </c>
      <c r="E53" s="250" t="str">
        <f t="shared" si="2"/>
        <v>https://external.theglobalfund.org/sites/IFORMS/ccms/CCM Performance Assessments Documents/Iran/EPA_0</v>
      </c>
      <c r="F53" s="250" t="str">
        <f t="shared" si="3"/>
        <v>https://external.theglobalfund.org/sites/IFORMS/ccms/CCM Performance Assessments Documents/Iran/EPA_0/ImprovementPlan</v>
      </c>
      <c r="G53" s="250" t="str">
        <f t="shared" si="4"/>
        <v>https://external.theglobalfund.org/sites/IFORMS/ccms/CCM Performance Assessments Documents/Iran/EPA_0/Other</v>
      </c>
    </row>
    <row r="54" spans="1:7" x14ac:dyDescent="0.3">
      <c r="A54" s="136" t="s">
        <v>93</v>
      </c>
      <c r="B54" s="136" t="s">
        <v>182</v>
      </c>
      <c r="C54" s="247" t="str">
        <f t="shared" si="0"/>
        <v>Iraq</v>
      </c>
      <c r="D54" s="136" t="str">
        <f t="shared" si="1"/>
        <v>https://external.theglobalfund.org/sites/IFORMS/ccms/CCM Performance Assessments Documents/Iraq</v>
      </c>
      <c r="E54" s="250" t="str">
        <f t="shared" si="2"/>
        <v>https://external.theglobalfund.org/sites/IFORMS/ccms/CCM Performance Assessments Documents/Iraq/EPA_0</v>
      </c>
      <c r="F54" s="250" t="str">
        <f t="shared" si="3"/>
        <v>https://external.theglobalfund.org/sites/IFORMS/ccms/CCM Performance Assessments Documents/Iraq/EPA_0/ImprovementPlan</v>
      </c>
      <c r="G54" s="250" t="str">
        <f t="shared" si="4"/>
        <v>https://external.theglobalfund.org/sites/IFORMS/ccms/CCM Performance Assessments Documents/Iraq/EPA_0/Other</v>
      </c>
    </row>
    <row r="55" spans="1:7" x14ac:dyDescent="0.3">
      <c r="A55" s="136" t="s">
        <v>94</v>
      </c>
      <c r="B55" s="136" t="s">
        <v>179</v>
      </c>
      <c r="C55" s="247" t="str">
        <f t="shared" si="0"/>
        <v>Jamaica</v>
      </c>
      <c r="D55" s="136" t="str">
        <f t="shared" si="1"/>
        <v>https://external.theglobalfund.org/sites/IFORMS/ccms/CCM Performance Assessments Documents/Jamaica</v>
      </c>
      <c r="E55" s="250" t="str">
        <f t="shared" si="2"/>
        <v>https://external.theglobalfund.org/sites/IFORMS/ccms/CCM Performance Assessments Documents/Jamaica/EPA_0</v>
      </c>
      <c r="F55" s="250" t="str">
        <f t="shared" si="3"/>
        <v>https://external.theglobalfund.org/sites/IFORMS/ccms/CCM Performance Assessments Documents/Jamaica/EPA_0/ImprovementPlan</v>
      </c>
      <c r="G55" s="250" t="str">
        <f t="shared" si="4"/>
        <v>https://external.theglobalfund.org/sites/IFORMS/ccms/CCM Performance Assessments Documents/Jamaica/EPA_0/Other</v>
      </c>
    </row>
    <row r="56" spans="1:7" x14ac:dyDescent="0.3">
      <c r="A56" s="136" t="s">
        <v>95</v>
      </c>
      <c r="B56" s="136" t="s">
        <v>176</v>
      </c>
      <c r="C56" s="247" t="str">
        <f t="shared" si="0"/>
        <v>Kazakhstan</v>
      </c>
      <c r="D56" s="136" t="str">
        <f t="shared" si="1"/>
        <v>https://external.theglobalfund.org/sites/IFORMS/ccms/CCM Performance Assessments Documents/Kazakhstan</v>
      </c>
      <c r="E56" s="250" t="str">
        <f t="shared" si="2"/>
        <v>https://external.theglobalfund.org/sites/IFORMS/ccms/CCM Performance Assessments Documents/Kazakhstan/EPA_0</v>
      </c>
      <c r="F56" s="250" t="str">
        <f t="shared" si="3"/>
        <v>https://external.theglobalfund.org/sites/IFORMS/ccms/CCM Performance Assessments Documents/Kazakhstan/EPA_0/ImprovementPlan</v>
      </c>
      <c r="G56" s="250" t="str">
        <f t="shared" si="4"/>
        <v>https://external.theglobalfund.org/sites/IFORMS/ccms/CCM Performance Assessments Documents/Kazakhstan/EPA_0/Other</v>
      </c>
    </row>
    <row r="57" spans="1:7" x14ac:dyDescent="0.3">
      <c r="A57" s="136" t="s">
        <v>96</v>
      </c>
      <c r="B57" s="136" t="s">
        <v>184</v>
      </c>
      <c r="C57" s="247" t="str">
        <f t="shared" si="0"/>
        <v>Kenya</v>
      </c>
      <c r="D57" s="136" t="str">
        <f t="shared" si="1"/>
        <v>https://external.theglobalfund.org/sites/IFORMS/ccms/CCM Performance Assessments Documents/Kenya</v>
      </c>
      <c r="E57" s="250" t="str">
        <f t="shared" si="2"/>
        <v>https://external.theglobalfund.org/sites/IFORMS/ccms/CCM Performance Assessments Documents/Kenya/EPA_0</v>
      </c>
      <c r="F57" s="250" t="str">
        <f t="shared" si="3"/>
        <v>https://external.theglobalfund.org/sites/IFORMS/ccms/CCM Performance Assessments Documents/Kenya/EPA_0/ImprovementPlan</v>
      </c>
      <c r="G57" s="250" t="str">
        <f t="shared" si="4"/>
        <v>https://external.theglobalfund.org/sites/IFORMS/ccms/CCM Performance Assessments Documents/Kenya/EPA_0/Other</v>
      </c>
    </row>
    <row r="58" spans="1:7" x14ac:dyDescent="0.3">
      <c r="A58" s="136" t="s">
        <v>97</v>
      </c>
      <c r="B58" s="136" t="s">
        <v>176</v>
      </c>
      <c r="C58" s="247" t="str">
        <f t="shared" si="0"/>
        <v>Kosovo</v>
      </c>
      <c r="D58" s="136" t="str">
        <f t="shared" si="1"/>
        <v>https://external.theglobalfund.org/sites/IFORMS/ccms/CCM Performance Assessments Documents/Kosovo</v>
      </c>
      <c r="E58" s="250" t="str">
        <f t="shared" si="2"/>
        <v>https://external.theglobalfund.org/sites/IFORMS/ccms/CCM Performance Assessments Documents/Kosovo/EPA_0</v>
      </c>
      <c r="F58" s="250" t="str">
        <f t="shared" si="3"/>
        <v>https://external.theglobalfund.org/sites/IFORMS/ccms/CCM Performance Assessments Documents/Kosovo/EPA_0/ImprovementPlan</v>
      </c>
      <c r="G58" s="250" t="str">
        <f t="shared" si="4"/>
        <v>https://external.theglobalfund.org/sites/IFORMS/ccms/CCM Performance Assessments Documents/Kosovo/EPA_0/Other</v>
      </c>
    </row>
    <row r="59" spans="1:7" x14ac:dyDescent="0.3">
      <c r="A59" s="136" t="s">
        <v>98</v>
      </c>
      <c r="B59" s="136" t="s">
        <v>176</v>
      </c>
      <c r="C59" s="247" t="str">
        <f t="shared" si="0"/>
        <v>Kyrgyzstan</v>
      </c>
      <c r="D59" s="136" t="str">
        <f t="shared" si="1"/>
        <v>https://external.theglobalfund.org/sites/IFORMS/ccms/CCM Performance Assessments Documents/Kyrgyzstan</v>
      </c>
      <c r="E59" s="250" t="str">
        <f t="shared" si="2"/>
        <v>https://external.theglobalfund.org/sites/IFORMS/ccms/CCM Performance Assessments Documents/Kyrgyzstan/EPA_0</v>
      </c>
      <c r="F59" s="250" t="str">
        <f t="shared" si="3"/>
        <v>https://external.theglobalfund.org/sites/IFORMS/ccms/CCM Performance Assessments Documents/Kyrgyzstan/EPA_0/ImprovementPlan</v>
      </c>
      <c r="G59" s="250" t="str">
        <f t="shared" si="4"/>
        <v>https://external.theglobalfund.org/sites/IFORMS/ccms/CCM Performance Assessments Documents/Kyrgyzstan/EPA_0/Other</v>
      </c>
    </row>
    <row r="60" spans="1:7" x14ac:dyDescent="0.3">
      <c r="A60" s="136" t="s">
        <v>99</v>
      </c>
      <c r="B60" s="136" t="s">
        <v>175</v>
      </c>
      <c r="C60" s="247" t="s">
        <v>214</v>
      </c>
      <c r="D60" s="136" t="str">
        <f t="shared" si="1"/>
        <v>https://external.theglobalfund.org/sites/IFORMS/ccms/CCM Performance Assessments Documents/LAO PDR</v>
      </c>
      <c r="E60" s="250" t="str">
        <f t="shared" si="2"/>
        <v>https://external.theglobalfund.org/sites/IFORMS/ccms/CCM Performance Assessments Documents/LAO PDR/EPA_0</v>
      </c>
      <c r="F60" s="250" t="str">
        <f t="shared" si="3"/>
        <v>https://external.theglobalfund.org/sites/IFORMS/ccms/CCM Performance Assessments Documents/LAO PDR/EPA_0/ImprovementPlan</v>
      </c>
      <c r="G60" s="250" t="str">
        <f t="shared" si="4"/>
        <v>https://external.theglobalfund.org/sites/IFORMS/ccms/CCM Performance Assessments Documents/LAO PDR/EPA_0/Other</v>
      </c>
    </row>
    <row r="61" spans="1:7" x14ac:dyDescent="0.3">
      <c r="A61" s="136" t="s">
        <v>100</v>
      </c>
      <c r="B61" s="136" t="s">
        <v>177</v>
      </c>
      <c r="C61" s="247" t="str">
        <f t="shared" si="0"/>
        <v>Lesotho</v>
      </c>
      <c r="D61" s="136" t="str">
        <f t="shared" si="1"/>
        <v>https://external.theglobalfund.org/sites/IFORMS/ccms/CCM Performance Assessments Documents/Lesotho</v>
      </c>
      <c r="E61" s="250" t="str">
        <f t="shared" si="2"/>
        <v>https://external.theglobalfund.org/sites/IFORMS/ccms/CCM Performance Assessments Documents/Lesotho/EPA_0</v>
      </c>
      <c r="F61" s="250" t="str">
        <f t="shared" si="3"/>
        <v>https://external.theglobalfund.org/sites/IFORMS/ccms/CCM Performance Assessments Documents/Lesotho/EPA_0/ImprovementPlan</v>
      </c>
      <c r="G61" s="250" t="str">
        <f t="shared" si="4"/>
        <v>https://external.theglobalfund.org/sites/IFORMS/ccms/CCM Performance Assessments Documents/Lesotho/EPA_0/Other</v>
      </c>
    </row>
    <row r="62" spans="1:7" x14ac:dyDescent="0.3">
      <c r="A62" s="136" t="s">
        <v>101</v>
      </c>
      <c r="B62" s="136" t="s">
        <v>180</v>
      </c>
      <c r="C62" s="247" t="str">
        <f t="shared" si="0"/>
        <v>Liberia</v>
      </c>
      <c r="D62" s="136" t="str">
        <f t="shared" si="1"/>
        <v>https://external.theglobalfund.org/sites/IFORMS/ccms/CCM Performance Assessments Documents/Liberia</v>
      </c>
      <c r="E62" s="250" t="str">
        <f t="shared" si="2"/>
        <v>https://external.theglobalfund.org/sites/IFORMS/ccms/CCM Performance Assessments Documents/Liberia/EPA_0</v>
      </c>
      <c r="F62" s="250" t="str">
        <f t="shared" si="3"/>
        <v>https://external.theglobalfund.org/sites/IFORMS/ccms/CCM Performance Assessments Documents/Liberia/EPA_0/ImprovementPlan</v>
      </c>
      <c r="G62" s="250" t="str">
        <f t="shared" si="4"/>
        <v>https://external.theglobalfund.org/sites/IFORMS/ccms/CCM Performance Assessments Documents/Liberia/EPA_0/Other</v>
      </c>
    </row>
    <row r="63" spans="1:7" x14ac:dyDescent="0.3">
      <c r="A63" s="136" t="s">
        <v>102</v>
      </c>
      <c r="B63" s="136" t="s">
        <v>176</v>
      </c>
      <c r="C63" s="247" t="str">
        <f t="shared" si="0"/>
        <v>Macedonia</v>
      </c>
      <c r="D63" s="136" t="str">
        <f t="shared" si="1"/>
        <v>https://external.theglobalfund.org/sites/IFORMS/ccms/CCM Performance Assessments Documents/Macedonia</v>
      </c>
      <c r="E63" s="250" t="str">
        <f t="shared" si="2"/>
        <v>https://external.theglobalfund.org/sites/IFORMS/ccms/CCM Performance Assessments Documents/Macedonia/EPA_0</v>
      </c>
      <c r="F63" s="250" t="str">
        <f t="shared" si="3"/>
        <v>https://external.theglobalfund.org/sites/IFORMS/ccms/CCM Performance Assessments Documents/Macedonia/EPA_0/ImprovementPlan</v>
      </c>
      <c r="G63" s="250" t="str">
        <f t="shared" si="4"/>
        <v>https://external.theglobalfund.org/sites/IFORMS/ccms/CCM Performance Assessments Documents/Macedonia/EPA_0/Other</v>
      </c>
    </row>
    <row r="64" spans="1:7" x14ac:dyDescent="0.3">
      <c r="A64" s="136" t="s">
        <v>103</v>
      </c>
      <c r="B64" s="136" t="s">
        <v>177</v>
      </c>
      <c r="C64" s="247" t="str">
        <f t="shared" si="0"/>
        <v>Madagascar</v>
      </c>
      <c r="D64" s="136" t="str">
        <f t="shared" si="1"/>
        <v>https://external.theglobalfund.org/sites/IFORMS/ccms/CCM Performance Assessments Documents/Madagascar</v>
      </c>
      <c r="E64" s="250" t="str">
        <f t="shared" si="2"/>
        <v>https://external.theglobalfund.org/sites/IFORMS/ccms/CCM Performance Assessments Documents/Madagascar/EPA_0</v>
      </c>
      <c r="F64" s="250" t="str">
        <f t="shared" si="3"/>
        <v>https://external.theglobalfund.org/sites/IFORMS/ccms/CCM Performance Assessments Documents/Madagascar/EPA_0/ImprovementPlan</v>
      </c>
      <c r="G64" s="250" t="str">
        <f t="shared" si="4"/>
        <v>https://external.theglobalfund.org/sites/IFORMS/ccms/CCM Performance Assessments Documents/Madagascar/EPA_0/Other</v>
      </c>
    </row>
    <row r="65" spans="1:7" x14ac:dyDescent="0.3">
      <c r="A65" s="136" t="s">
        <v>104</v>
      </c>
      <c r="B65" s="136" t="s">
        <v>177</v>
      </c>
      <c r="C65" s="247" t="str">
        <f t="shared" si="0"/>
        <v>Malawi</v>
      </c>
      <c r="D65" s="136" t="str">
        <f t="shared" si="1"/>
        <v>https://external.theglobalfund.org/sites/IFORMS/ccms/CCM Performance Assessments Documents/Malawi</v>
      </c>
      <c r="E65" s="250" t="str">
        <f t="shared" si="2"/>
        <v>https://external.theglobalfund.org/sites/IFORMS/ccms/CCM Performance Assessments Documents/Malawi/EPA_0</v>
      </c>
      <c r="F65" s="250" t="str">
        <f t="shared" si="3"/>
        <v>https://external.theglobalfund.org/sites/IFORMS/ccms/CCM Performance Assessments Documents/Malawi/EPA_0/ImprovementPlan</v>
      </c>
      <c r="G65" s="250" t="str">
        <f t="shared" si="4"/>
        <v>https://external.theglobalfund.org/sites/IFORMS/ccms/CCM Performance Assessments Documents/Malawi/EPA_0/Other</v>
      </c>
    </row>
    <row r="66" spans="1:7" x14ac:dyDescent="0.3">
      <c r="A66" s="136" t="s">
        <v>106</v>
      </c>
      <c r="B66" s="136" t="s">
        <v>181</v>
      </c>
      <c r="C66" s="247" t="str">
        <f t="shared" si="0"/>
        <v>Mali</v>
      </c>
      <c r="D66" s="136" t="str">
        <f t="shared" si="1"/>
        <v>https://external.theglobalfund.org/sites/IFORMS/ccms/CCM Performance Assessments Documents/Mali</v>
      </c>
      <c r="E66" s="250" t="str">
        <f t="shared" si="2"/>
        <v>https://external.theglobalfund.org/sites/IFORMS/ccms/CCM Performance Assessments Documents/Mali/EPA_0</v>
      </c>
      <c r="F66" s="250" t="str">
        <f t="shared" si="3"/>
        <v>https://external.theglobalfund.org/sites/IFORMS/ccms/CCM Performance Assessments Documents/Mali/EPA_0/ImprovementPlan</v>
      </c>
      <c r="G66" s="250" t="str">
        <f t="shared" si="4"/>
        <v>https://external.theglobalfund.org/sites/IFORMS/ccms/CCM Performance Assessments Documents/Mali/EPA_0/Other</v>
      </c>
    </row>
    <row r="67" spans="1:7" x14ac:dyDescent="0.3">
      <c r="A67" s="136" t="s">
        <v>107</v>
      </c>
      <c r="B67" s="136" t="s">
        <v>182</v>
      </c>
      <c r="C67" s="247" t="str">
        <f t="shared" ref="C67:C129" si="5" xml:space="preserve"> RIGHT(A67,LEN(A67)-FIND(" ",A67))</f>
        <v>Mauritania</v>
      </c>
      <c r="D67" s="136" t="str">
        <f t="shared" ref="D67:D130" si="6">CONCATENATE("https://external.theglobalfund.org/sites/IFORMS/ccms/CCM Performance Assessments Documents/",C67)</f>
        <v>https://external.theglobalfund.org/sites/IFORMS/ccms/CCM Performance Assessments Documents/Mauritania</v>
      </c>
      <c r="E67" s="250" t="str">
        <f t="shared" ref="E67:E130" si="7">CONCATENATE(D67,"/EPA_",L$4)</f>
        <v>https://external.theglobalfund.org/sites/IFORMS/ccms/CCM Performance Assessments Documents/Mauritania/EPA_0</v>
      </c>
      <c r="F67" s="250" t="str">
        <f t="shared" ref="F67:F130" si="8">CONCATENATE(E67,"/ImprovementPlan")</f>
        <v>https://external.theglobalfund.org/sites/IFORMS/ccms/CCM Performance Assessments Documents/Mauritania/EPA_0/ImprovementPlan</v>
      </c>
      <c r="G67" s="250" t="str">
        <f t="shared" ref="G67:G130" si="9">CONCATENATE(E67,"/Other")</f>
        <v>https://external.theglobalfund.org/sites/IFORMS/ccms/CCM Performance Assessments Documents/Mauritania/EPA_0/Other</v>
      </c>
    </row>
    <row r="68" spans="1:7" x14ac:dyDescent="0.3">
      <c r="A68" s="136" t="s">
        <v>108</v>
      </c>
      <c r="B68" s="136" t="s">
        <v>177</v>
      </c>
      <c r="C68" s="247" t="str">
        <f t="shared" si="5"/>
        <v>Mauritius</v>
      </c>
      <c r="D68" s="136" t="str">
        <f t="shared" si="6"/>
        <v>https://external.theglobalfund.org/sites/IFORMS/ccms/CCM Performance Assessments Documents/Mauritius</v>
      </c>
      <c r="E68" s="250" t="str">
        <f t="shared" si="7"/>
        <v>https://external.theglobalfund.org/sites/IFORMS/ccms/CCM Performance Assessments Documents/Mauritius/EPA_0</v>
      </c>
      <c r="F68" s="250" t="str">
        <f t="shared" si="8"/>
        <v>https://external.theglobalfund.org/sites/IFORMS/ccms/CCM Performance Assessments Documents/Mauritius/EPA_0/ImprovementPlan</v>
      </c>
      <c r="G68" s="250" t="str">
        <f t="shared" si="9"/>
        <v>https://external.theglobalfund.org/sites/IFORMS/ccms/CCM Performance Assessments Documents/Mauritius/EPA_0/Other</v>
      </c>
    </row>
    <row r="69" spans="1:7" x14ac:dyDescent="0.3">
      <c r="A69" s="136" t="s">
        <v>109</v>
      </c>
      <c r="B69" s="136" t="s">
        <v>176</v>
      </c>
      <c r="C69" s="247" t="str">
        <f t="shared" si="5"/>
        <v>Moldova</v>
      </c>
      <c r="D69" s="136" t="str">
        <f t="shared" si="6"/>
        <v>https://external.theglobalfund.org/sites/IFORMS/ccms/CCM Performance Assessments Documents/Moldova</v>
      </c>
      <c r="E69" s="250" t="str">
        <f t="shared" si="7"/>
        <v>https://external.theglobalfund.org/sites/IFORMS/ccms/CCM Performance Assessments Documents/Moldova/EPA_0</v>
      </c>
      <c r="F69" s="250" t="str">
        <f t="shared" si="8"/>
        <v>https://external.theglobalfund.org/sites/IFORMS/ccms/CCM Performance Assessments Documents/Moldova/EPA_0/ImprovementPlan</v>
      </c>
      <c r="G69" s="250" t="str">
        <f t="shared" si="9"/>
        <v>https://external.theglobalfund.org/sites/IFORMS/ccms/CCM Performance Assessments Documents/Moldova/EPA_0/Other</v>
      </c>
    </row>
    <row r="70" spans="1:7" x14ac:dyDescent="0.3">
      <c r="A70" s="136" t="s">
        <v>110</v>
      </c>
      <c r="B70" s="136" t="s">
        <v>175</v>
      </c>
      <c r="C70" s="247" t="str">
        <f t="shared" si="5"/>
        <v>Mongolia</v>
      </c>
      <c r="D70" s="136" t="str">
        <f t="shared" si="6"/>
        <v>https://external.theglobalfund.org/sites/IFORMS/ccms/CCM Performance Assessments Documents/Mongolia</v>
      </c>
      <c r="E70" s="250" t="str">
        <f t="shared" si="7"/>
        <v>https://external.theglobalfund.org/sites/IFORMS/ccms/CCM Performance Assessments Documents/Mongolia/EPA_0</v>
      </c>
      <c r="F70" s="250" t="str">
        <f t="shared" si="8"/>
        <v>https://external.theglobalfund.org/sites/IFORMS/ccms/CCM Performance Assessments Documents/Mongolia/EPA_0/ImprovementPlan</v>
      </c>
      <c r="G70" s="250" t="str">
        <f t="shared" si="9"/>
        <v>https://external.theglobalfund.org/sites/IFORMS/ccms/CCM Performance Assessments Documents/Mongolia/EPA_0/Other</v>
      </c>
    </row>
    <row r="71" spans="1:7" x14ac:dyDescent="0.3">
      <c r="A71" s="136" t="s">
        <v>111</v>
      </c>
      <c r="B71" s="136" t="s">
        <v>176</v>
      </c>
      <c r="C71" s="247" t="str">
        <f t="shared" si="5"/>
        <v>Montenegro</v>
      </c>
      <c r="D71" s="136" t="str">
        <f t="shared" si="6"/>
        <v>https://external.theglobalfund.org/sites/IFORMS/ccms/CCM Performance Assessments Documents/Montenegro</v>
      </c>
      <c r="E71" s="250" t="str">
        <f t="shared" si="7"/>
        <v>https://external.theglobalfund.org/sites/IFORMS/ccms/CCM Performance Assessments Documents/Montenegro/EPA_0</v>
      </c>
      <c r="F71" s="250" t="str">
        <f t="shared" si="8"/>
        <v>https://external.theglobalfund.org/sites/IFORMS/ccms/CCM Performance Assessments Documents/Montenegro/EPA_0/ImprovementPlan</v>
      </c>
      <c r="G71" s="250" t="str">
        <f t="shared" si="9"/>
        <v>https://external.theglobalfund.org/sites/IFORMS/ccms/CCM Performance Assessments Documents/Montenegro/EPA_0/Other</v>
      </c>
    </row>
    <row r="72" spans="1:7" x14ac:dyDescent="0.3">
      <c r="A72" s="136" t="s">
        <v>112</v>
      </c>
      <c r="B72" s="136" t="s">
        <v>182</v>
      </c>
      <c r="C72" s="247" t="str">
        <f t="shared" si="5"/>
        <v>Morocco</v>
      </c>
      <c r="D72" s="136" t="str">
        <f t="shared" si="6"/>
        <v>https://external.theglobalfund.org/sites/IFORMS/ccms/CCM Performance Assessments Documents/Morocco</v>
      </c>
      <c r="E72" s="250" t="str">
        <f t="shared" si="7"/>
        <v>https://external.theglobalfund.org/sites/IFORMS/ccms/CCM Performance Assessments Documents/Morocco/EPA_0</v>
      </c>
      <c r="F72" s="250" t="str">
        <f t="shared" si="8"/>
        <v>https://external.theglobalfund.org/sites/IFORMS/ccms/CCM Performance Assessments Documents/Morocco/EPA_0/ImprovementPlan</v>
      </c>
      <c r="G72" s="250" t="str">
        <f t="shared" si="9"/>
        <v>https://external.theglobalfund.org/sites/IFORMS/ccms/CCM Performance Assessments Documents/Morocco/EPA_0/Other</v>
      </c>
    </row>
    <row r="73" spans="1:7" x14ac:dyDescent="0.3">
      <c r="A73" s="136" t="s">
        <v>113</v>
      </c>
      <c r="B73" s="136" t="s">
        <v>184</v>
      </c>
      <c r="C73" s="247" t="str">
        <f t="shared" si="5"/>
        <v>Mozambique</v>
      </c>
      <c r="D73" s="136" t="str">
        <f t="shared" si="6"/>
        <v>https://external.theglobalfund.org/sites/IFORMS/ccms/CCM Performance Assessments Documents/Mozambique</v>
      </c>
      <c r="E73" s="250" t="str">
        <f t="shared" si="7"/>
        <v>https://external.theglobalfund.org/sites/IFORMS/ccms/CCM Performance Assessments Documents/Mozambique/EPA_0</v>
      </c>
      <c r="F73" s="250" t="str">
        <f t="shared" si="8"/>
        <v>https://external.theglobalfund.org/sites/IFORMS/ccms/CCM Performance Assessments Documents/Mozambique/EPA_0/ImprovementPlan</v>
      </c>
      <c r="G73" s="250" t="str">
        <f t="shared" si="9"/>
        <v>https://external.theglobalfund.org/sites/IFORMS/ccms/CCM Performance Assessments Documents/Mozambique/EPA_0/Other</v>
      </c>
    </row>
    <row r="74" spans="1:7" x14ac:dyDescent="0.3">
      <c r="A74" s="136" t="s">
        <v>114</v>
      </c>
      <c r="C74" s="247" t="str">
        <f t="shared" si="5"/>
        <v>Multicountry South Asia</v>
      </c>
      <c r="D74" s="136" t="str">
        <f t="shared" si="6"/>
        <v>https://external.theglobalfund.org/sites/IFORMS/ccms/CCM Performance Assessments Documents/Multicountry South Asia</v>
      </c>
      <c r="E74" s="250" t="str">
        <f t="shared" si="7"/>
        <v>https://external.theglobalfund.org/sites/IFORMS/ccms/CCM Performance Assessments Documents/Multicountry South Asia/EPA_0</v>
      </c>
      <c r="F74" s="250" t="str">
        <f t="shared" si="8"/>
        <v>https://external.theglobalfund.org/sites/IFORMS/ccms/CCM Performance Assessments Documents/Multicountry South Asia/EPA_0/ImprovementPlan</v>
      </c>
      <c r="G74" s="250" t="str">
        <f t="shared" si="9"/>
        <v>https://external.theglobalfund.org/sites/IFORMS/ccms/CCM Performance Assessments Documents/Multicountry South Asia/EPA_0/Other</v>
      </c>
    </row>
    <row r="75" spans="1:7" x14ac:dyDescent="0.3">
      <c r="A75" s="136" t="s">
        <v>115</v>
      </c>
      <c r="B75" s="136" t="s">
        <v>178</v>
      </c>
      <c r="C75" s="247" t="str">
        <f t="shared" si="5"/>
        <v>Myanmar</v>
      </c>
      <c r="D75" s="136" t="str">
        <f t="shared" si="6"/>
        <v>https://external.theglobalfund.org/sites/IFORMS/ccms/CCM Performance Assessments Documents/Myanmar</v>
      </c>
      <c r="E75" s="250" t="str">
        <f t="shared" si="7"/>
        <v>https://external.theglobalfund.org/sites/IFORMS/ccms/CCM Performance Assessments Documents/Myanmar/EPA_0</v>
      </c>
      <c r="F75" s="250" t="str">
        <f t="shared" si="8"/>
        <v>https://external.theglobalfund.org/sites/IFORMS/ccms/CCM Performance Assessments Documents/Myanmar/EPA_0/ImprovementPlan</v>
      </c>
      <c r="G75" s="250" t="str">
        <f t="shared" si="9"/>
        <v>https://external.theglobalfund.org/sites/IFORMS/ccms/CCM Performance Assessments Documents/Myanmar/EPA_0/Other</v>
      </c>
    </row>
    <row r="76" spans="1:7" x14ac:dyDescent="0.3">
      <c r="A76" s="136" t="s">
        <v>116</v>
      </c>
      <c r="B76" s="136" t="s">
        <v>177</v>
      </c>
      <c r="C76" s="247" t="str">
        <f t="shared" si="5"/>
        <v>Namibia</v>
      </c>
      <c r="D76" s="136" t="str">
        <f t="shared" si="6"/>
        <v>https://external.theglobalfund.org/sites/IFORMS/ccms/CCM Performance Assessments Documents/Namibia</v>
      </c>
      <c r="E76" s="250" t="str">
        <f t="shared" si="7"/>
        <v>https://external.theglobalfund.org/sites/IFORMS/ccms/CCM Performance Assessments Documents/Namibia/EPA_0</v>
      </c>
      <c r="F76" s="250" t="str">
        <f t="shared" si="8"/>
        <v>https://external.theglobalfund.org/sites/IFORMS/ccms/CCM Performance Assessments Documents/Namibia/EPA_0/ImprovementPlan</v>
      </c>
      <c r="G76" s="250" t="str">
        <f t="shared" si="9"/>
        <v>https://external.theglobalfund.org/sites/IFORMS/ccms/CCM Performance Assessments Documents/Namibia/EPA_0/Other</v>
      </c>
    </row>
    <row r="77" spans="1:7" x14ac:dyDescent="0.3">
      <c r="A77" s="136" t="s">
        <v>117</v>
      </c>
      <c r="B77" s="136" t="s">
        <v>175</v>
      </c>
      <c r="C77" s="247" t="str">
        <f t="shared" si="5"/>
        <v>Nepal</v>
      </c>
      <c r="D77" s="136" t="str">
        <f t="shared" si="6"/>
        <v>https://external.theglobalfund.org/sites/IFORMS/ccms/CCM Performance Assessments Documents/Nepal</v>
      </c>
      <c r="E77" s="250" t="str">
        <f t="shared" si="7"/>
        <v>https://external.theglobalfund.org/sites/IFORMS/ccms/CCM Performance Assessments Documents/Nepal/EPA_0</v>
      </c>
      <c r="F77" s="250" t="str">
        <f t="shared" si="8"/>
        <v>https://external.theglobalfund.org/sites/IFORMS/ccms/CCM Performance Assessments Documents/Nepal/EPA_0/ImprovementPlan</v>
      </c>
      <c r="G77" s="250" t="str">
        <f t="shared" si="9"/>
        <v>https://external.theglobalfund.org/sites/IFORMS/ccms/CCM Performance Assessments Documents/Nepal/EPA_0/Other</v>
      </c>
    </row>
    <row r="78" spans="1:7" x14ac:dyDescent="0.3">
      <c r="A78" s="136" t="s">
        <v>118</v>
      </c>
      <c r="B78" s="136" t="s">
        <v>179</v>
      </c>
      <c r="C78" s="247" t="str">
        <f t="shared" si="5"/>
        <v>Nicaragua</v>
      </c>
      <c r="D78" s="136" t="str">
        <f t="shared" si="6"/>
        <v>https://external.theglobalfund.org/sites/IFORMS/ccms/CCM Performance Assessments Documents/Nicaragua</v>
      </c>
      <c r="E78" s="250" t="str">
        <f t="shared" si="7"/>
        <v>https://external.theglobalfund.org/sites/IFORMS/ccms/CCM Performance Assessments Documents/Nicaragua/EPA_0</v>
      </c>
      <c r="F78" s="250" t="str">
        <f t="shared" si="8"/>
        <v>https://external.theglobalfund.org/sites/IFORMS/ccms/CCM Performance Assessments Documents/Nicaragua/EPA_0/ImprovementPlan</v>
      </c>
      <c r="G78" s="250" t="str">
        <f t="shared" si="9"/>
        <v>https://external.theglobalfund.org/sites/IFORMS/ccms/CCM Performance Assessments Documents/Nicaragua/EPA_0/Other</v>
      </c>
    </row>
    <row r="79" spans="1:7" x14ac:dyDescent="0.3">
      <c r="A79" s="136" t="s">
        <v>119</v>
      </c>
      <c r="B79" s="136" t="s">
        <v>181</v>
      </c>
      <c r="C79" s="247" t="str">
        <f t="shared" si="5"/>
        <v>Niger</v>
      </c>
      <c r="D79" s="136" t="str">
        <f t="shared" si="6"/>
        <v>https://external.theglobalfund.org/sites/IFORMS/ccms/CCM Performance Assessments Documents/Niger</v>
      </c>
      <c r="E79" s="250" t="str">
        <f t="shared" si="7"/>
        <v>https://external.theglobalfund.org/sites/IFORMS/ccms/CCM Performance Assessments Documents/Niger/EPA_0</v>
      </c>
      <c r="F79" s="250" t="str">
        <f t="shared" si="8"/>
        <v>https://external.theglobalfund.org/sites/IFORMS/ccms/CCM Performance Assessments Documents/Niger/EPA_0/ImprovementPlan</v>
      </c>
      <c r="G79" s="250" t="str">
        <f t="shared" si="9"/>
        <v>https://external.theglobalfund.org/sites/IFORMS/ccms/CCM Performance Assessments Documents/Niger/EPA_0/Other</v>
      </c>
    </row>
    <row r="80" spans="1:7" x14ac:dyDescent="0.3">
      <c r="A80" s="136" t="s">
        <v>120</v>
      </c>
      <c r="B80" s="136" t="s">
        <v>183</v>
      </c>
      <c r="C80" s="247" t="str">
        <f t="shared" si="5"/>
        <v>Nigeria</v>
      </c>
      <c r="D80" s="136" t="str">
        <f t="shared" si="6"/>
        <v>https://external.theglobalfund.org/sites/IFORMS/ccms/CCM Performance Assessments Documents/Nigeria</v>
      </c>
      <c r="E80" s="250" t="str">
        <f t="shared" si="7"/>
        <v>https://external.theglobalfund.org/sites/IFORMS/ccms/CCM Performance Assessments Documents/Nigeria/EPA_0</v>
      </c>
      <c r="F80" s="250" t="str">
        <f t="shared" si="8"/>
        <v>https://external.theglobalfund.org/sites/IFORMS/ccms/CCM Performance Assessments Documents/Nigeria/EPA_0/ImprovementPlan</v>
      </c>
      <c r="G80" s="250" t="str">
        <f t="shared" si="9"/>
        <v>https://external.theglobalfund.org/sites/IFORMS/ccms/CCM Performance Assessments Documents/Nigeria/EPA_0/Other</v>
      </c>
    </row>
    <row r="81" spans="1:7" x14ac:dyDescent="0.3">
      <c r="A81" s="136" t="s">
        <v>121</v>
      </c>
      <c r="B81" s="136" t="s">
        <v>178</v>
      </c>
      <c r="C81" s="247" t="str">
        <f t="shared" si="5"/>
        <v>Pakistan</v>
      </c>
      <c r="D81" s="136" t="str">
        <f t="shared" si="6"/>
        <v>https://external.theglobalfund.org/sites/IFORMS/ccms/CCM Performance Assessments Documents/Pakistan</v>
      </c>
      <c r="E81" s="250" t="str">
        <f t="shared" si="7"/>
        <v>https://external.theglobalfund.org/sites/IFORMS/ccms/CCM Performance Assessments Documents/Pakistan/EPA_0</v>
      </c>
      <c r="F81" s="250" t="str">
        <f t="shared" si="8"/>
        <v>https://external.theglobalfund.org/sites/IFORMS/ccms/CCM Performance Assessments Documents/Pakistan/EPA_0/ImprovementPlan</v>
      </c>
      <c r="G81" s="250" t="str">
        <f t="shared" si="9"/>
        <v>https://external.theglobalfund.org/sites/IFORMS/ccms/CCM Performance Assessments Documents/Pakistan/EPA_0/Other</v>
      </c>
    </row>
    <row r="82" spans="1:7" x14ac:dyDescent="0.3">
      <c r="A82" s="136" t="s">
        <v>122</v>
      </c>
      <c r="B82" s="136" t="s">
        <v>179</v>
      </c>
      <c r="C82" s="247" t="str">
        <f t="shared" si="5"/>
        <v>Panama</v>
      </c>
      <c r="D82" s="136" t="str">
        <f t="shared" si="6"/>
        <v>https://external.theglobalfund.org/sites/IFORMS/ccms/CCM Performance Assessments Documents/Panama</v>
      </c>
      <c r="E82" s="250" t="str">
        <f t="shared" si="7"/>
        <v>https://external.theglobalfund.org/sites/IFORMS/ccms/CCM Performance Assessments Documents/Panama/EPA_0</v>
      </c>
      <c r="F82" s="250" t="str">
        <f t="shared" si="8"/>
        <v>https://external.theglobalfund.org/sites/IFORMS/ccms/CCM Performance Assessments Documents/Panama/EPA_0/ImprovementPlan</v>
      </c>
      <c r="G82" s="250" t="str">
        <f t="shared" si="9"/>
        <v>https://external.theglobalfund.org/sites/IFORMS/ccms/CCM Performance Assessments Documents/Panama/EPA_0/Other</v>
      </c>
    </row>
    <row r="83" spans="1:7" x14ac:dyDescent="0.3">
      <c r="A83" s="136" t="s">
        <v>123</v>
      </c>
      <c r="B83" s="136" t="s">
        <v>175</v>
      </c>
      <c r="C83" s="247" t="str">
        <f t="shared" si="5"/>
        <v>Papua New Guinea</v>
      </c>
      <c r="D83" s="136" t="str">
        <f t="shared" si="6"/>
        <v>https://external.theglobalfund.org/sites/IFORMS/ccms/CCM Performance Assessments Documents/Papua New Guinea</v>
      </c>
      <c r="E83" s="250" t="str">
        <f t="shared" si="7"/>
        <v>https://external.theglobalfund.org/sites/IFORMS/ccms/CCM Performance Assessments Documents/Papua New Guinea/EPA_0</v>
      </c>
      <c r="F83" s="250" t="str">
        <f t="shared" si="8"/>
        <v>https://external.theglobalfund.org/sites/IFORMS/ccms/CCM Performance Assessments Documents/Papua New Guinea/EPA_0/ImprovementPlan</v>
      </c>
      <c r="G83" s="250" t="str">
        <f t="shared" si="9"/>
        <v>https://external.theglobalfund.org/sites/IFORMS/ccms/CCM Performance Assessments Documents/Papua New Guinea/EPA_0/Other</v>
      </c>
    </row>
    <row r="84" spans="1:7" x14ac:dyDescent="0.3">
      <c r="A84" s="136" t="s">
        <v>124</v>
      </c>
      <c r="B84" s="136" t="s">
        <v>179</v>
      </c>
      <c r="C84" s="247" t="str">
        <f t="shared" si="5"/>
        <v>Paraguay</v>
      </c>
      <c r="D84" s="136" t="str">
        <f t="shared" si="6"/>
        <v>https://external.theglobalfund.org/sites/IFORMS/ccms/CCM Performance Assessments Documents/Paraguay</v>
      </c>
      <c r="E84" s="250" t="str">
        <f t="shared" si="7"/>
        <v>https://external.theglobalfund.org/sites/IFORMS/ccms/CCM Performance Assessments Documents/Paraguay/EPA_0</v>
      </c>
      <c r="F84" s="250" t="str">
        <f t="shared" si="8"/>
        <v>https://external.theglobalfund.org/sites/IFORMS/ccms/CCM Performance Assessments Documents/Paraguay/EPA_0/ImprovementPlan</v>
      </c>
      <c r="G84" s="250" t="str">
        <f t="shared" si="9"/>
        <v>https://external.theglobalfund.org/sites/IFORMS/ccms/CCM Performance Assessments Documents/Paraguay/EPA_0/Other</v>
      </c>
    </row>
    <row r="85" spans="1:7" x14ac:dyDescent="0.3">
      <c r="A85" s="136" t="s">
        <v>125</v>
      </c>
      <c r="B85" s="136" t="s">
        <v>179</v>
      </c>
      <c r="C85" s="247" t="str">
        <f t="shared" si="5"/>
        <v>Peru</v>
      </c>
      <c r="D85" s="136" t="str">
        <f t="shared" si="6"/>
        <v>https://external.theglobalfund.org/sites/IFORMS/ccms/CCM Performance Assessments Documents/Peru</v>
      </c>
      <c r="E85" s="250" t="str">
        <f t="shared" si="7"/>
        <v>https://external.theglobalfund.org/sites/IFORMS/ccms/CCM Performance Assessments Documents/Peru/EPA_0</v>
      </c>
      <c r="F85" s="250" t="str">
        <f t="shared" si="8"/>
        <v>https://external.theglobalfund.org/sites/IFORMS/ccms/CCM Performance Assessments Documents/Peru/EPA_0/ImprovementPlan</v>
      </c>
      <c r="G85" s="250" t="str">
        <f t="shared" si="9"/>
        <v>https://external.theglobalfund.org/sites/IFORMS/ccms/CCM Performance Assessments Documents/Peru/EPA_0/Other</v>
      </c>
    </row>
    <row r="86" spans="1:7" x14ac:dyDescent="0.3">
      <c r="A86" s="136" t="s">
        <v>126</v>
      </c>
      <c r="B86" s="136" t="s">
        <v>178</v>
      </c>
      <c r="C86" s="247" t="str">
        <f t="shared" si="5"/>
        <v>Philippines</v>
      </c>
      <c r="D86" s="136" t="str">
        <f t="shared" si="6"/>
        <v>https://external.theglobalfund.org/sites/IFORMS/ccms/CCM Performance Assessments Documents/Philippines</v>
      </c>
      <c r="E86" s="250" t="str">
        <f t="shared" si="7"/>
        <v>https://external.theglobalfund.org/sites/IFORMS/ccms/CCM Performance Assessments Documents/Philippines/EPA_0</v>
      </c>
      <c r="F86" s="250" t="str">
        <f t="shared" si="8"/>
        <v>https://external.theglobalfund.org/sites/IFORMS/ccms/CCM Performance Assessments Documents/Philippines/EPA_0/ImprovementPlan</v>
      </c>
      <c r="G86" s="250" t="str">
        <f t="shared" si="9"/>
        <v>https://external.theglobalfund.org/sites/IFORMS/ccms/CCM Performance Assessments Documents/Philippines/EPA_0/Other</v>
      </c>
    </row>
    <row r="87" spans="1:7" x14ac:dyDescent="0.3">
      <c r="A87" s="136" t="s">
        <v>127</v>
      </c>
      <c r="B87" s="136" t="s">
        <v>176</v>
      </c>
      <c r="C87" s="247" t="str">
        <f t="shared" si="5"/>
        <v>Romania</v>
      </c>
      <c r="D87" s="136" t="str">
        <f t="shared" si="6"/>
        <v>https://external.theglobalfund.org/sites/IFORMS/ccms/CCM Performance Assessments Documents/Romania</v>
      </c>
      <c r="E87" s="250" t="str">
        <f t="shared" si="7"/>
        <v>https://external.theglobalfund.org/sites/IFORMS/ccms/CCM Performance Assessments Documents/Romania/EPA_0</v>
      </c>
      <c r="F87" s="250" t="str">
        <f t="shared" si="8"/>
        <v>https://external.theglobalfund.org/sites/IFORMS/ccms/CCM Performance Assessments Documents/Romania/EPA_0/ImprovementPlan</v>
      </c>
      <c r="G87" s="250" t="str">
        <f t="shared" si="9"/>
        <v>https://external.theglobalfund.org/sites/IFORMS/ccms/CCM Performance Assessments Documents/Romania/EPA_0/Other</v>
      </c>
    </row>
    <row r="88" spans="1:7" x14ac:dyDescent="0.3">
      <c r="A88" s="136" t="s">
        <v>128</v>
      </c>
      <c r="B88" s="136" t="s">
        <v>177</v>
      </c>
      <c r="C88" s="247" t="str">
        <f t="shared" si="5"/>
        <v>Rwanda</v>
      </c>
      <c r="D88" s="136" t="str">
        <f t="shared" si="6"/>
        <v>https://external.theglobalfund.org/sites/IFORMS/ccms/CCM Performance Assessments Documents/Rwanda</v>
      </c>
      <c r="E88" s="250" t="str">
        <f t="shared" si="7"/>
        <v>https://external.theglobalfund.org/sites/IFORMS/ccms/CCM Performance Assessments Documents/Rwanda/EPA_0</v>
      </c>
      <c r="F88" s="250" t="str">
        <f t="shared" si="8"/>
        <v>https://external.theglobalfund.org/sites/IFORMS/ccms/CCM Performance Assessments Documents/Rwanda/EPA_0/ImprovementPlan</v>
      </c>
      <c r="G88" s="250" t="str">
        <f t="shared" si="9"/>
        <v>https://external.theglobalfund.org/sites/IFORMS/ccms/CCM Performance Assessments Documents/Rwanda/EPA_0/Other</v>
      </c>
    </row>
    <row r="89" spans="1:7" x14ac:dyDescent="0.3">
      <c r="A89" s="136" t="s">
        <v>129</v>
      </c>
      <c r="B89" s="136" t="s">
        <v>181</v>
      </c>
      <c r="C89" s="247" t="s">
        <v>217</v>
      </c>
      <c r="D89" s="136" t="str">
        <f t="shared" si="6"/>
        <v>https://external.theglobalfund.org/sites/IFORMS/ccms/CCM Performance Assessments Documents/Sao Tome and Principe</v>
      </c>
      <c r="E89" s="250" t="str">
        <f t="shared" si="7"/>
        <v>https://external.theglobalfund.org/sites/IFORMS/ccms/CCM Performance Assessments Documents/Sao Tome and Principe/EPA_0</v>
      </c>
      <c r="F89" s="250" t="str">
        <f t="shared" si="8"/>
        <v>https://external.theglobalfund.org/sites/IFORMS/ccms/CCM Performance Assessments Documents/Sao Tome and Principe/EPA_0/ImprovementPlan</v>
      </c>
      <c r="G89" s="250" t="str">
        <f t="shared" si="9"/>
        <v>https://external.theglobalfund.org/sites/IFORMS/ccms/CCM Performance Assessments Documents/Sao Tome and Principe/EPA_0/Other</v>
      </c>
    </row>
    <row r="90" spans="1:7" x14ac:dyDescent="0.3">
      <c r="A90" s="136" t="s">
        <v>130</v>
      </c>
      <c r="B90" s="136" t="s">
        <v>181</v>
      </c>
      <c r="C90" s="247" t="str">
        <f t="shared" si="5"/>
        <v>Senegal</v>
      </c>
      <c r="D90" s="136" t="str">
        <f t="shared" si="6"/>
        <v>https://external.theglobalfund.org/sites/IFORMS/ccms/CCM Performance Assessments Documents/Senegal</v>
      </c>
      <c r="E90" s="250" t="str">
        <f t="shared" si="7"/>
        <v>https://external.theglobalfund.org/sites/IFORMS/ccms/CCM Performance Assessments Documents/Senegal/EPA_0</v>
      </c>
      <c r="F90" s="250" t="str">
        <f t="shared" si="8"/>
        <v>https://external.theglobalfund.org/sites/IFORMS/ccms/CCM Performance Assessments Documents/Senegal/EPA_0/ImprovementPlan</v>
      </c>
      <c r="G90" s="250" t="str">
        <f t="shared" si="9"/>
        <v>https://external.theglobalfund.org/sites/IFORMS/ccms/CCM Performance Assessments Documents/Senegal/EPA_0/Other</v>
      </c>
    </row>
    <row r="91" spans="1:7" x14ac:dyDescent="0.3">
      <c r="A91" s="136" t="s">
        <v>131</v>
      </c>
      <c r="B91" s="136" t="s">
        <v>176</v>
      </c>
      <c r="C91" s="247" t="str">
        <f t="shared" si="5"/>
        <v>Serbia</v>
      </c>
      <c r="D91" s="136" t="str">
        <f t="shared" si="6"/>
        <v>https://external.theglobalfund.org/sites/IFORMS/ccms/CCM Performance Assessments Documents/Serbia</v>
      </c>
      <c r="E91" s="250" t="str">
        <f t="shared" si="7"/>
        <v>https://external.theglobalfund.org/sites/IFORMS/ccms/CCM Performance Assessments Documents/Serbia/EPA_0</v>
      </c>
      <c r="F91" s="250" t="str">
        <f t="shared" si="8"/>
        <v>https://external.theglobalfund.org/sites/IFORMS/ccms/CCM Performance Assessments Documents/Serbia/EPA_0/ImprovementPlan</v>
      </c>
      <c r="G91" s="250" t="str">
        <f t="shared" si="9"/>
        <v>https://external.theglobalfund.org/sites/IFORMS/ccms/CCM Performance Assessments Documents/Serbia/EPA_0/Other</v>
      </c>
    </row>
    <row r="92" spans="1:7" x14ac:dyDescent="0.3">
      <c r="A92" s="136" t="s">
        <v>132</v>
      </c>
      <c r="B92" s="136" t="s">
        <v>180</v>
      </c>
      <c r="C92" s="247" t="str">
        <f t="shared" si="5"/>
        <v>Sierra Leone</v>
      </c>
      <c r="D92" s="136" t="str">
        <f t="shared" si="6"/>
        <v>https://external.theglobalfund.org/sites/IFORMS/ccms/CCM Performance Assessments Documents/Sierra Leone</v>
      </c>
      <c r="E92" s="250" t="str">
        <f t="shared" si="7"/>
        <v>https://external.theglobalfund.org/sites/IFORMS/ccms/CCM Performance Assessments Documents/Sierra Leone/EPA_0</v>
      </c>
      <c r="F92" s="250" t="str">
        <f t="shared" si="8"/>
        <v>https://external.theglobalfund.org/sites/IFORMS/ccms/CCM Performance Assessments Documents/Sierra Leone/EPA_0/ImprovementPlan</v>
      </c>
      <c r="G92" s="250" t="str">
        <f t="shared" si="9"/>
        <v>https://external.theglobalfund.org/sites/IFORMS/ccms/CCM Performance Assessments Documents/Sierra Leone/EPA_0/Other</v>
      </c>
    </row>
    <row r="93" spans="1:7" x14ac:dyDescent="0.3">
      <c r="A93" s="136" t="s">
        <v>133</v>
      </c>
      <c r="B93" s="136" t="s">
        <v>175</v>
      </c>
      <c r="C93" s="247" t="str">
        <f t="shared" si="5"/>
        <v>Solomon Islands</v>
      </c>
      <c r="D93" s="136" t="str">
        <f t="shared" si="6"/>
        <v>https://external.theglobalfund.org/sites/IFORMS/ccms/CCM Performance Assessments Documents/Solomon Islands</v>
      </c>
      <c r="E93" s="250" t="str">
        <f t="shared" si="7"/>
        <v>https://external.theglobalfund.org/sites/IFORMS/ccms/CCM Performance Assessments Documents/Solomon Islands/EPA_0</v>
      </c>
      <c r="F93" s="250" t="str">
        <f t="shared" si="8"/>
        <v>https://external.theglobalfund.org/sites/IFORMS/ccms/CCM Performance Assessments Documents/Solomon Islands/EPA_0/ImprovementPlan</v>
      </c>
      <c r="G93" s="250" t="str">
        <f t="shared" si="9"/>
        <v>https://external.theglobalfund.org/sites/IFORMS/ccms/CCM Performance Assessments Documents/Solomon Islands/EPA_0/Other</v>
      </c>
    </row>
    <row r="94" spans="1:7" x14ac:dyDescent="0.3">
      <c r="A94" s="136" t="s">
        <v>134</v>
      </c>
      <c r="B94" s="136" t="s">
        <v>183</v>
      </c>
      <c r="C94" s="247" t="str">
        <f t="shared" si="5"/>
        <v>South Africa</v>
      </c>
      <c r="D94" s="136" t="str">
        <f t="shared" si="6"/>
        <v>https://external.theglobalfund.org/sites/IFORMS/ccms/CCM Performance Assessments Documents/South Africa</v>
      </c>
      <c r="E94" s="250" t="str">
        <f t="shared" si="7"/>
        <v>https://external.theglobalfund.org/sites/IFORMS/ccms/CCM Performance Assessments Documents/South Africa/EPA_0</v>
      </c>
      <c r="F94" s="250" t="str">
        <f t="shared" si="8"/>
        <v>https://external.theglobalfund.org/sites/IFORMS/ccms/CCM Performance Assessments Documents/South Africa/EPA_0/ImprovementPlan</v>
      </c>
      <c r="G94" s="250" t="str">
        <f t="shared" si="9"/>
        <v>https://external.theglobalfund.org/sites/IFORMS/ccms/CCM Performance Assessments Documents/South Africa/EPA_0/Other</v>
      </c>
    </row>
    <row r="95" spans="1:7" x14ac:dyDescent="0.3">
      <c r="A95" s="136" t="s">
        <v>135</v>
      </c>
      <c r="B95" s="136" t="s">
        <v>182</v>
      </c>
      <c r="C95" s="247" t="str">
        <f t="shared" si="5"/>
        <v>South Sudan</v>
      </c>
      <c r="D95" s="136" t="str">
        <f t="shared" si="6"/>
        <v>https://external.theglobalfund.org/sites/IFORMS/ccms/CCM Performance Assessments Documents/South Sudan</v>
      </c>
      <c r="E95" s="250" t="str">
        <f t="shared" si="7"/>
        <v>https://external.theglobalfund.org/sites/IFORMS/ccms/CCM Performance Assessments Documents/South Sudan/EPA_0</v>
      </c>
      <c r="F95" s="250" t="str">
        <f t="shared" si="8"/>
        <v>https://external.theglobalfund.org/sites/IFORMS/ccms/CCM Performance Assessments Documents/South Sudan/EPA_0/ImprovementPlan</v>
      </c>
      <c r="G95" s="250" t="str">
        <f t="shared" si="9"/>
        <v>https://external.theglobalfund.org/sites/IFORMS/ccms/CCM Performance Assessments Documents/South Sudan/EPA_0/Other</v>
      </c>
    </row>
    <row r="96" spans="1:7" x14ac:dyDescent="0.3">
      <c r="A96" s="136" t="s">
        <v>136</v>
      </c>
      <c r="B96" s="136" t="s">
        <v>175</v>
      </c>
      <c r="C96" s="247" t="str">
        <f t="shared" si="5"/>
        <v>Sri Lanka</v>
      </c>
      <c r="D96" s="136" t="str">
        <f t="shared" si="6"/>
        <v>https://external.theglobalfund.org/sites/IFORMS/ccms/CCM Performance Assessments Documents/Sri Lanka</v>
      </c>
      <c r="E96" s="250" t="str">
        <f t="shared" si="7"/>
        <v>https://external.theglobalfund.org/sites/IFORMS/ccms/CCM Performance Assessments Documents/Sri Lanka/EPA_0</v>
      </c>
      <c r="F96" s="250" t="str">
        <f t="shared" si="8"/>
        <v>https://external.theglobalfund.org/sites/IFORMS/ccms/CCM Performance Assessments Documents/Sri Lanka/EPA_0/ImprovementPlan</v>
      </c>
      <c r="G96" s="250" t="str">
        <f t="shared" si="9"/>
        <v>https://external.theglobalfund.org/sites/IFORMS/ccms/CCM Performance Assessments Documents/Sri Lanka/EPA_0/Other</v>
      </c>
    </row>
    <row r="97" spans="1:7" x14ac:dyDescent="0.3">
      <c r="A97" s="136" t="s">
        <v>137</v>
      </c>
      <c r="B97" s="136" t="s">
        <v>183</v>
      </c>
      <c r="C97" s="247" t="str">
        <f t="shared" si="5"/>
        <v>Sudan</v>
      </c>
      <c r="D97" s="136" t="str">
        <f t="shared" si="6"/>
        <v>https://external.theglobalfund.org/sites/IFORMS/ccms/CCM Performance Assessments Documents/Sudan</v>
      </c>
      <c r="E97" s="250" t="str">
        <f t="shared" si="7"/>
        <v>https://external.theglobalfund.org/sites/IFORMS/ccms/CCM Performance Assessments Documents/Sudan/EPA_0</v>
      </c>
      <c r="F97" s="250" t="str">
        <f t="shared" si="8"/>
        <v>https://external.theglobalfund.org/sites/IFORMS/ccms/CCM Performance Assessments Documents/Sudan/EPA_0/ImprovementPlan</v>
      </c>
      <c r="G97" s="250" t="str">
        <f t="shared" si="9"/>
        <v>https://external.theglobalfund.org/sites/IFORMS/ccms/CCM Performance Assessments Documents/Sudan/EPA_0/Other</v>
      </c>
    </row>
    <row r="98" spans="1:7" x14ac:dyDescent="0.3">
      <c r="A98" s="136" t="s">
        <v>138</v>
      </c>
      <c r="B98" s="136" t="s">
        <v>179</v>
      </c>
      <c r="C98" s="247" t="str">
        <f t="shared" si="5"/>
        <v>Suriname</v>
      </c>
      <c r="D98" s="136" t="str">
        <f t="shared" si="6"/>
        <v>https://external.theglobalfund.org/sites/IFORMS/ccms/CCM Performance Assessments Documents/Suriname</v>
      </c>
      <c r="E98" s="250" t="str">
        <f t="shared" si="7"/>
        <v>https://external.theglobalfund.org/sites/IFORMS/ccms/CCM Performance Assessments Documents/Suriname/EPA_0</v>
      </c>
      <c r="F98" s="250" t="str">
        <f t="shared" si="8"/>
        <v>https://external.theglobalfund.org/sites/IFORMS/ccms/CCM Performance Assessments Documents/Suriname/EPA_0/ImprovementPlan</v>
      </c>
      <c r="G98" s="250" t="str">
        <f t="shared" si="9"/>
        <v>https://external.theglobalfund.org/sites/IFORMS/ccms/CCM Performance Assessments Documents/Suriname/EPA_0/Other</v>
      </c>
    </row>
    <row r="99" spans="1:7" x14ac:dyDescent="0.3">
      <c r="A99" s="136" t="s">
        <v>139</v>
      </c>
      <c r="B99" s="136" t="s">
        <v>177</v>
      </c>
      <c r="C99" s="247" t="str">
        <f t="shared" si="5"/>
        <v>Swaziland</v>
      </c>
      <c r="D99" s="136" t="str">
        <f t="shared" si="6"/>
        <v>https://external.theglobalfund.org/sites/IFORMS/ccms/CCM Performance Assessments Documents/Swaziland</v>
      </c>
      <c r="E99" s="250" t="str">
        <f t="shared" si="7"/>
        <v>https://external.theglobalfund.org/sites/IFORMS/ccms/CCM Performance Assessments Documents/Swaziland/EPA_0</v>
      </c>
      <c r="F99" s="250" t="str">
        <f t="shared" si="8"/>
        <v>https://external.theglobalfund.org/sites/IFORMS/ccms/CCM Performance Assessments Documents/Swaziland/EPA_0/ImprovementPlan</v>
      </c>
      <c r="G99" s="250" t="str">
        <f t="shared" si="9"/>
        <v>https://external.theglobalfund.org/sites/IFORMS/ccms/CCM Performance Assessments Documents/Swaziland/EPA_0/Other</v>
      </c>
    </row>
    <row r="100" spans="1:7" x14ac:dyDescent="0.3">
      <c r="A100" s="136" t="s">
        <v>140</v>
      </c>
      <c r="B100" s="136" t="s">
        <v>182</v>
      </c>
      <c r="C100" s="247" t="str">
        <f t="shared" si="5"/>
        <v>Syria</v>
      </c>
      <c r="D100" s="136" t="str">
        <f t="shared" si="6"/>
        <v>https://external.theglobalfund.org/sites/IFORMS/ccms/CCM Performance Assessments Documents/Syria</v>
      </c>
      <c r="E100" s="250" t="str">
        <f t="shared" si="7"/>
        <v>https://external.theglobalfund.org/sites/IFORMS/ccms/CCM Performance Assessments Documents/Syria/EPA_0</v>
      </c>
      <c r="F100" s="250" t="str">
        <f t="shared" si="8"/>
        <v>https://external.theglobalfund.org/sites/IFORMS/ccms/CCM Performance Assessments Documents/Syria/EPA_0/ImprovementPlan</v>
      </c>
      <c r="G100" s="250" t="str">
        <f t="shared" si="9"/>
        <v>https://external.theglobalfund.org/sites/IFORMS/ccms/CCM Performance Assessments Documents/Syria/EPA_0/Other</v>
      </c>
    </row>
    <row r="101" spans="1:7" x14ac:dyDescent="0.3">
      <c r="A101" s="136" t="s">
        <v>141</v>
      </c>
      <c r="B101" s="136" t="s">
        <v>176</v>
      </c>
      <c r="C101" s="247" t="str">
        <f t="shared" si="5"/>
        <v>Tajikistan</v>
      </c>
      <c r="D101" s="136" t="str">
        <f t="shared" si="6"/>
        <v>https://external.theglobalfund.org/sites/IFORMS/ccms/CCM Performance Assessments Documents/Tajikistan</v>
      </c>
      <c r="E101" s="250" t="str">
        <f t="shared" si="7"/>
        <v>https://external.theglobalfund.org/sites/IFORMS/ccms/CCM Performance Assessments Documents/Tajikistan/EPA_0</v>
      </c>
      <c r="F101" s="250" t="str">
        <f t="shared" si="8"/>
        <v>https://external.theglobalfund.org/sites/IFORMS/ccms/CCM Performance Assessments Documents/Tajikistan/EPA_0/ImprovementPlan</v>
      </c>
      <c r="G101" s="250" t="str">
        <f t="shared" si="9"/>
        <v>https://external.theglobalfund.org/sites/IFORMS/ccms/CCM Performance Assessments Documents/Tajikistan/EPA_0/Other</v>
      </c>
    </row>
    <row r="102" spans="1:7" x14ac:dyDescent="0.3">
      <c r="A102" s="136" t="s">
        <v>142</v>
      </c>
      <c r="B102" s="136" t="s">
        <v>184</v>
      </c>
      <c r="C102" s="247" t="str">
        <f t="shared" si="5"/>
        <v>Tanzania</v>
      </c>
      <c r="D102" s="136" t="str">
        <f t="shared" si="6"/>
        <v>https://external.theglobalfund.org/sites/IFORMS/ccms/CCM Performance Assessments Documents/Tanzania</v>
      </c>
      <c r="E102" s="250" t="str">
        <f t="shared" si="7"/>
        <v>https://external.theglobalfund.org/sites/IFORMS/ccms/CCM Performance Assessments Documents/Tanzania/EPA_0</v>
      </c>
      <c r="F102" s="250" t="str">
        <f t="shared" si="8"/>
        <v>https://external.theglobalfund.org/sites/IFORMS/ccms/CCM Performance Assessments Documents/Tanzania/EPA_0/ImprovementPlan</v>
      </c>
      <c r="G102" s="250" t="str">
        <f t="shared" si="9"/>
        <v>https://external.theglobalfund.org/sites/IFORMS/ccms/CCM Performance Assessments Documents/Tanzania/EPA_0/Other</v>
      </c>
    </row>
    <row r="103" spans="1:7" x14ac:dyDescent="0.3">
      <c r="A103" s="136" t="s">
        <v>143</v>
      </c>
      <c r="B103" s="136" t="s">
        <v>178</v>
      </c>
      <c r="C103" s="247" t="str">
        <f t="shared" si="5"/>
        <v>Thailand</v>
      </c>
      <c r="D103" s="136" t="str">
        <f t="shared" si="6"/>
        <v>https://external.theglobalfund.org/sites/IFORMS/ccms/CCM Performance Assessments Documents/Thailand</v>
      </c>
      <c r="E103" s="250" t="str">
        <f t="shared" si="7"/>
        <v>https://external.theglobalfund.org/sites/IFORMS/ccms/CCM Performance Assessments Documents/Thailand/EPA_0</v>
      </c>
      <c r="F103" s="250" t="str">
        <f t="shared" si="8"/>
        <v>https://external.theglobalfund.org/sites/IFORMS/ccms/CCM Performance Assessments Documents/Thailand/EPA_0/ImprovementPlan</v>
      </c>
      <c r="G103" s="250" t="str">
        <f t="shared" si="9"/>
        <v>https://external.theglobalfund.org/sites/IFORMS/ccms/CCM Performance Assessments Documents/Thailand/EPA_0/Other</v>
      </c>
    </row>
    <row r="104" spans="1:7" x14ac:dyDescent="0.3">
      <c r="A104" s="136" t="s">
        <v>144</v>
      </c>
      <c r="B104" s="136" t="s">
        <v>175</v>
      </c>
      <c r="C104" s="247" t="str">
        <f t="shared" si="5"/>
        <v>Timor Leste</v>
      </c>
      <c r="D104" s="136" t="str">
        <f t="shared" si="6"/>
        <v>https://external.theglobalfund.org/sites/IFORMS/ccms/CCM Performance Assessments Documents/Timor Leste</v>
      </c>
      <c r="E104" s="250" t="str">
        <f t="shared" si="7"/>
        <v>https://external.theglobalfund.org/sites/IFORMS/ccms/CCM Performance Assessments Documents/Timor Leste/EPA_0</v>
      </c>
      <c r="F104" s="250" t="str">
        <f t="shared" si="8"/>
        <v>https://external.theglobalfund.org/sites/IFORMS/ccms/CCM Performance Assessments Documents/Timor Leste/EPA_0/ImprovementPlan</v>
      </c>
      <c r="G104" s="250" t="str">
        <f t="shared" si="9"/>
        <v>https://external.theglobalfund.org/sites/IFORMS/ccms/CCM Performance Assessments Documents/Timor Leste/EPA_0/Other</v>
      </c>
    </row>
    <row r="105" spans="1:7" x14ac:dyDescent="0.3">
      <c r="A105" s="136" t="s">
        <v>145</v>
      </c>
      <c r="B105" s="136" t="s">
        <v>180</v>
      </c>
      <c r="C105" s="247" t="str">
        <f t="shared" si="5"/>
        <v>Togo</v>
      </c>
      <c r="D105" s="136" t="str">
        <f t="shared" si="6"/>
        <v>https://external.theglobalfund.org/sites/IFORMS/ccms/CCM Performance Assessments Documents/Togo</v>
      </c>
      <c r="E105" s="250" t="str">
        <f t="shared" si="7"/>
        <v>https://external.theglobalfund.org/sites/IFORMS/ccms/CCM Performance Assessments Documents/Togo/EPA_0</v>
      </c>
      <c r="F105" s="250" t="str">
        <f t="shared" si="8"/>
        <v>https://external.theglobalfund.org/sites/IFORMS/ccms/CCM Performance Assessments Documents/Togo/EPA_0/ImprovementPlan</v>
      </c>
      <c r="G105" s="250" t="str">
        <f t="shared" si="9"/>
        <v>https://external.theglobalfund.org/sites/IFORMS/ccms/CCM Performance Assessments Documents/Togo/EPA_0/Other</v>
      </c>
    </row>
    <row r="106" spans="1:7" x14ac:dyDescent="0.3">
      <c r="A106" s="136" t="s">
        <v>146</v>
      </c>
      <c r="B106" s="136" t="s">
        <v>182</v>
      </c>
      <c r="C106" s="247" t="str">
        <f t="shared" si="5"/>
        <v>Tunisia</v>
      </c>
      <c r="D106" s="136" t="str">
        <f t="shared" si="6"/>
        <v>https://external.theglobalfund.org/sites/IFORMS/ccms/CCM Performance Assessments Documents/Tunisia</v>
      </c>
      <c r="E106" s="250" t="str">
        <f t="shared" si="7"/>
        <v>https://external.theglobalfund.org/sites/IFORMS/ccms/CCM Performance Assessments Documents/Tunisia/EPA_0</v>
      </c>
      <c r="F106" s="250" t="str">
        <f t="shared" si="8"/>
        <v>https://external.theglobalfund.org/sites/IFORMS/ccms/CCM Performance Assessments Documents/Tunisia/EPA_0/ImprovementPlan</v>
      </c>
      <c r="G106" s="250" t="str">
        <f t="shared" si="9"/>
        <v>https://external.theglobalfund.org/sites/IFORMS/ccms/CCM Performance Assessments Documents/Tunisia/EPA_0/Other</v>
      </c>
    </row>
    <row r="107" spans="1:7" x14ac:dyDescent="0.3">
      <c r="A107" s="136" t="s">
        <v>148</v>
      </c>
      <c r="B107" s="136" t="s">
        <v>184</v>
      </c>
      <c r="C107" s="247" t="str">
        <f t="shared" si="5"/>
        <v>Uganda</v>
      </c>
      <c r="D107" s="136" t="str">
        <f t="shared" si="6"/>
        <v>https://external.theglobalfund.org/sites/IFORMS/ccms/CCM Performance Assessments Documents/Uganda</v>
      </c>
      <c r="E107" s="250" t="str">
        <f t="shared" si="7"/>
        <v>https://external.theglobalfund.org/sites/IFORMS/ccms/CCM Performance Assessments Documents/Uganda/EPA_0</v>
      </c>
      <c r="F107" s="250" t="str">
        <f t="shared" si="8"/>
        <v>https://external.theglobalfund.org/sites/IFORMS/ccms/CCM Performance Assessments Documents/Uganda/EPA_0/ImprovementPlan</v>
      </c>
      <c r="G107" s="250" t="str">
        <f t="shared" si="9"/>
        <v>https://external.theglobalfund.org/sites/IFORMS/ccms/CCM Performance Assessments Documents/Uganda/EPA_0/Other</v>
      </c>
    </row>
    <row r="108" spans="1:7" x14ac:dyDescent="0.3">
      <c r="A108" s="136" t="s">
        <v>149</v>
      </c>
      <c r="B108" s="136" t="s">
        <v>176</v>
      </c>
      <c r="C108" s="247" t="str">
        <f t="shared" si="5"/>
        <v>Ukraine</v>
      </c>
      <c r="D108" s="136" t="str">
        <f t="shared" si="6"/>
        <v>https://external.theglobalfund.org/sites/IFORMS/ccms/CCM Performance Assessments Documents/Ukraine</v>
      </c>
      <c r="E108" s="250" t="str">
        <f t="shared" si="7"/>
        <v>https://external.theglobalfund.org/sites/IFORMS/ccms/CCM Performance Assessments Documents/Ukraine/EPA_0</v>
      </c>
      <c r="F108" s="250" t="str">
        <f t="shared" si="8"/>
        <v>https://external.theglobalfund.org/sites/IFORMS/ccms/CCM Performance Assessments Documents/Ukraine/EPA_0/ImprovementPlan</v>
      </c>
      <c r="G108" s="250" t="str">
        <f t="shared" si="9"/>
        <v>https://external.theglobalfund.org/sites/IFORMS/ccms/CCM Performance Assessments Documents/Ukraine/EPA_0/Other</v>
      </c>
    </row>
    <row r="109" spans="1:7" x14ac:dyDescent="0.3">
      <c r="A109" s="136" t="s">
        <v>150</v>
      </c>
      <c r="B109" s="136" t="s">
        <v>179</v>
      </c>
      <c r="C109" s="247" t="str">
        <f t="shared" si="5"/>
        <v>Uruguay</v>
      </c>
      <c r="D109" s="136" t="str">
        <f t="shared" si="6"/>
        <v>https://external.theglobalfund.org/sites/IFORMS/ccms/CCM Performance Assessments Documents/Uruguay</v>
      </c>
      <c r="E109" s="250" t="str">
        <f t="shared" si="7"/>
        <v>https://external.theglobalfund.org/sites/IFORMS/ccms/CCM Performance Assessments Documents/Uruguay/EPA_0</v>
      </c>
      <c r="F109" s="250" t="str">
        <f t="shared" si="8"/>
        <v>https://external.theglobalfund.org/sites/IFORMS/ccms/CCM Performance Assessments Documents/Uruguay/EPA_0/ImprovementPlan</v>
      </c>
      <c r="G109" s="250" t="str">
        <f t="shared" si="9"/>
        <v>https://external.theglobalfund.org/sites/IFORMS/ccms/CCM Performance Assessments Documents/Uruguay/EPA_0/Other</v>
      </c>
    </row>
    <row r="110" spans="1:7" x14ac:dyDescent="0.3">
      <c r="A110" s="136" t="s">
        <v>151</v>
      </c>
      <c r="B110" s="136" t="s">
        <v>176</v>
      </c>
      <c r="C110" s="247" t="str">
        <f t="shared" si="5"/>
        <v>Uzbekistan</v>
      </c>
      <c r="D110" s="136" t="str">
        <f t="shared" si="6"/>
        <v>https://external.theglobalfund.org/sites/IFORMS/ccms/CCM Performance Assessments Documents/Uzbekistan</v>
      </c>
      <c r="E110" s="250" t="str">
        <f t="shared" si="7"/>
        <v>https://external.theglobalfund.org/sites/IFORMS/ccms/CCM Performance Assessments Documents/Uzbekistan/EPA_0</v>
      </c>
      <c r="F110" s="250" t="str">
        <f t="shared" si="8"/>
        <v>https://external.theglobalfund.org/sites/IFORMS/ccms/CCM Performance Assessments Documents/Uzbekistan/EPA_0/ImprovementPlan</v>
      </c>
      <c r="G110" s="250" t="str">
        <f t="shared" si="9"/>
        <v>https://external.theglobalfund.org/sites/IFORMS/ccms/CCM Performance Assessments Documents/Uzbekistan/EPA_0/Other</v>
      </c>
    </row>
    <row r="111" spans="1:7" x14ac:dyDescent="0.3">
      <c r="A111" s="136" t="s">
        <v>152</v>
      </c>
      <c r="B111" s="136" t="s">
        <v>178</v>
      </c>
      <c r="C111" s="247" t="str">
        <f t="shared" si="5"/>
        <v>Viet Nam</v>
      </c>
      <c r="D111" s="136" t="str">
        <f t="shared" si="6"/>
        <v>https://external.theglobalfund.org/sites/IFORMS/ccms/CCM Performance Assessments Documents/Viet Nam</v>
      </c>
      <c r="E111" s="250" t="str">
        <f t="shared" si="7"/>
        <v>https://external.theglobalfund.org/sites/IFORMS/ccms/CCM Performance Assessments Documents/Viet Nam/EPA_0</v>
      </c>
      <c r="F111" s="250" t="str">
        <f t="shared" si="8"/>
        <v>https://external.theglobalfund.org/sites/IFORMS/ccms/CCM Performance Assessments Documents/Viet Nam/EPA_0/ImprovementPlan</v>
      </c>
      <c r="G111" s="250" t="str">
        <f t="shared" si="9"/>
        <v>https://external.theglobalfund.org/sites/IFORMS/ccms/CCM Performance Assessments Documents/Viet Nam/EPA_0/Other</v>
      </c>
    </row>
    <row r="112" spans="1:7" x14ac:dyDescent="0.3">
      <c r="A112" s="136" t="s">
        <v>153</v>
      </c>
      <c r="B112" s="136" t="s">
        <v>182</v>
      </c>
      <c r="C112" s="247" t="str">
        <f t="shared" si="5"/>
        <v>Yemen</v>
      </c>
      <c r="D112" s="136" t="str">
        <f t="shared" si="6"/>
        <v>https://external.theglobalfund.org/sites/IFORMS/ccms/CCM Performance Assessments Documents/Yemen</v>
      </c>
      <c r="E112" s="250" t="str">
        <f t="shared" si="7"/>
        <v>https://external.theglobalfund.org/sites/IFORMS/ccms/CCM Performance Assessments Documents/Yemen/EPA_0</v>
      </c>
      <c r="F112" s="250" t="str">
        <f t="shared" si="8"/>
        <v>https://external.theglobalfund.org/sites/IFORMS/ccms/CCM Performance Assessments Documents/Yemen/EPA_0/ImprovementPlan</v>
      </c>
      <c r="G112" s="250" t="str">
        <f t="shared" si="9"/>
        <v>https://external.theglobalfund.org/sites/IFORMS/ccms/CCM Performance Assessments Documents/Yemen/EPA_0/Other</v>
      </c>
    </row>
    <row r="113" spans="1:7" x14ac:dyDescent="0.3">
      <c r="A113" s="136" t="s">
        <v>154</v>
      </c>
      <c r="B113" s="136" t="s">
        <v>184</v>
      </c>
      <c r="C113" s="247" t="str">
        <f t="shared" si="5"/>
        <v>Zambia</v>
      </c>
      <c r="D113" s="136" t="str">
        <f t="shared" si="6"/>
        <v>https://external.theglobalfund.org/sites/IFORMS/ccms/CCM Performance Assessments Documents/Zambia</v>
      </c>
      <c r="E113" s="250" t="str">
        <f t="shared" si="7"/>
        <v>https://external.theglobalfund.org/sites/IFORMS/ccms/CCM Performance Assessments Documents/Zambia/EPA_0</v>
      </c>
      <c r="F113" s="250" t="str">
        <f t="shared" si="8"/>
        <v>https://external.theglobalfund.org/sites/IFORMS/ccms/CCM Performance Assessments Documents/Zambia/EPA_0/ImprovementPlan</v>
      </c>
      <c r="G113" s="250" t="str">
        <f t="shared" si="9"/>
        <v>https://external.theglobalfund.org/sites/IFORMS/ccms/CCM Performance Assessments Documents/Zambia/EPA_0/Other</v>
      </c>
    </row>
    <row r="114" spans="1:7" x14ac:dyDescent="0.3">
      <c r="A114" s="136" t="s">
        <v>155</v>
      </c>
      <c r="B114" s="136" t="s">
        <v>184</v>
      </c>
      <c r="C114" s="247" t="str">
        <f t="shared" si="5"/>
        <v>Zanzibar</v>
      </c>
      <c r="D114" s="136" t="str">
        <f t="shared" si="6"/>
        <v>https://external.theglobalfund.org/sites/IFORMS/ccms/CCM Performance Assessments Documents/Zanzibar</v>
      </c>
      <c r="E114" s="250" t="str">
        <f t="shared" si="7"/>
        <v>https://external.theglobalfund.org/sites/IFORMS/ccms/CCM Performance Assessments Documents/Zanzibar/EPA_0</v>
      </c>
      <c r="F114" s="250" t="str">
        <f t="shared" si="8"/>
        <v>https://external.theglobalfund.org/sites/IFORMS/ccms/CCM Performance Assessments Documents/Zanzibar/EPA_0/ImprovementPlan</v>
      </c>
      <c r="G114" s="250" t="str">
        <f t="shared" si="9"/>
        <v>https://external.theglobalfund.org/sites/IFORMS/ccms/CCM Performance Assessments Documents/Zanzibar/EPA_0/Other</v>
      </c>
    </row>
    <row r="115" spans="1:7" x14ac:dyDescent="0.3">
      <c r="A115" s="136" t="s">
        <v>156</v>
      </c>
      <c r="B115" s="136" t="s">
        <v>184</v>
      </c>
      <c r="C115" s="247" t="str">
        <f t="shared" si="5"/>
        <v>Zimbabwe</v>
      </c>
      <c r="D115" s="136" t="str">
        <f t="shared" si="6"/>
        <v>https://external.theglobalfund.org/sites/IFORMS/ccms/CCM Performance Assessments Documents/Zimbabwe</v>
      </c>
      <c r="E115" s="250" t="str">
        <f t="shared" si="7"/>
        <v>https://external.theglobalfund.org/sites/IFORMS/ccms/CCM Performance Assessments Documents/Zimbabwe/EPA_0</v>
      </c>
      <c r="F115" s="250" t="str">
        <f t="shared" si="8"/>
        <v>https://external.theglobalfund.org/sites/IFORMS/ccms/CCM Performance Assessments Documents/Zimbabwe/EPA_0/ImprovementPlan</v>
      </c>
      <c r="G115" s="250" t="str">
        <f t="shared" si="9"/>
        <v>https://external.theglobalfund.org/sites/IFORMS/ccms/CCM Performance Assessments Documents/Zimbabwe/EPA_0/Other</v>
      </c>
    </row>
    <row r="116" spans="1:7" x14ac:dyDescent="0.3">
      <c r="A116" s="249" t="s">
        <v>157</v>
      </c>
      <c r="B116" s="136" t="s">
        <v>176</v>
      </c>
      <c r="C116" s="247" t="s">
        <v>218</v>
      </c>
      <c r="D116" s="136" t="str">
        <f t="shared" si="6"/>
        <v>https://external.theglobalfund.org/sites/IFORMS/ccms/CCM Performance Assessments Documents/Coordination Committee_Russian Federation</v>
      </c>
      <c r="E116" s="250" t="str">
        <f t="shared" si="7"/>
        <v>https://external.theglobalfund.org/sites/IFORMS/ccms/CCM Performance Assessments Documents/Coordination Committee_Russian Federation/EPA_0</v>
      </c>
      <c r="F116" s="250" t="str">
        <f t="shared" si="8"/>
        <v>https://external.theglobalfund.org/sites/IFORMS/ccms/CCM Performance Assessments Documents/Coordination Committee_Russian Federation/EPA_0/ImprovementPlan</v>
      </c>
      <c r="G116" s="250" t="str">
        <f t="shared" si="9"/>
        <v>https://external.theglobalfund.org/sites/IFORMS/ccms/CCM Performance Assessments Documents/Coordination Committee_Russian Federation/EPA_0/Other</v>
      </c>
    </row>
    <row r="117" spans="1:7" x14ac:dyDescent="0.3">
      <c r="A117" s="136" t="s">
        <v>158</v>
      </c>
      <c r="B117" s="136" t="s">
        <v>182</v>
      </c>
      <c r="C117" s="247" t="str">
        <f t="shared" si="5"/>
        <v>Somalia</v>
      </c>
      <c r="D117" s="136" t="str">
        <f t="shared" si="6"/>
        <v>https://external.theglobalfund.org/sites/IFORMS/ccms/CCM Performance Assessments Documents/Somalia</v>
      </c>
      <c r="E117" s="250" t="str">
        <f t="shared" si="7"/>
        <v>https://external.theglobalfund.org/sites/IFORMS/ccms/CCM Performance Assessments Documents/Somalia/EPA_0</v>
      </c>
      <c r="F117" s="250" t="str">
        <f t="shared" si="8"/>
        <v>https://external.theglobalfund.org/sites/IFORMS/ccms/CCM Performance Assessments Documents/Somalia/EPA_0/ImprovementPlan</v>
      </c>
      <c r="G117" s="250" t="str">
        <f t="shared" si="9"/>
        <v>https://external.theglobalfund.org/sites/IFORMS/ccms/CCM Performance Assessments Documents/Somalia/EPA_0/Other</v>
      </c>
    </row>
    <row r="118" spans="1:7" x14ac:dyDescent="0.3">
      <c r="A118" s="136" t="s">
        <v>159</v>
      </c>
      <c r="B118" s="136" t="s">
        <v>180</v>
      </c>
      <c r="C118" s="247" t="s">
        <v>159</v>
      </c>
      <c r="D118" s="136" t="str">
        <f t="shared" si="6"/>
        <v>https://external.theglobalfund.org/sites/IFORMS/ccms/CCM Performance Assessments Documents/RCM Abidjan-Lagos Corridor Organisation</v>
      </c>
      <c r="E118" s="250" t="str">
        <f t="shared" si="7"/>
        <v>https://external.theglobalfund.org/sites/IFORMS/ccms/CCM Performance Assessments Documents/RCM Abidjan-Lagos Corridor Organisation/EPA_0</v>
      </c>
      <c r="F118" s="250" t="str">
        <f t="shared" si="8"/>
        <v>https://external.theglobalfund.org/sites/IFORMS/ccms/CCM Performance Assessments Documents/RCM Abidjan-Lagos Corridor Organisation/EPA_0/ImprovementPlan</v>
      </c>
      <c r="G118" s="250" t="str">
        <f t="shared" si="9"/>
        <v>https://external.theglobalfund.org/sites/IFORMS/ccms/CCM Performance Assessments Documents/RCM Abidjan-Lagos Corridor Organisation/EPA_0/Other</v>
      </c>
    </row>
    <row r="119" spans="1:7" x14ac:dyDescent="0.3">
      <c r="A119" s="249" t="s">
        <v>160</v>
      </c>
      <c r="B119" s="136" t="s">
        <v>183</v>
      </c>
      <c r="C119" s="247" t="str">
        <f t="shared" si="5"/>
        <v>Africa Regional Coordinating Mechanism (ARCM)</v>
      </c>
      <c r="D119" s="136" t="str">
        <f t="shared" si="6"/>
        <v>https://external.theglobalfund.org/sites/IFORMS/ccms/CCM Performance Assessments Documents/Africa Regional Coordinating Mechanism (ARCM)</v>
      </c>
      <c r="E119" s="250" t="str">
        <f t="shared" si="7"/>
        <v>https://external.theglobalfund.org/sites/IFORMS/ccms/CCM Performance Assessments Documents/Africa Regional Coordinating Mechanism (ARCM)/EPA_0</v>
      </c>
      <c r="F119" s="250" t="str">
        <f t="shared" si="8"/>
        <v>https://external.theglobalfund.org/sites/IFORMS/ccms/CCM Performance Assessments Documents/Africa Regional Coordinating Mechanism (ARCM)/EPA_0/ImprovementPlan</v>
      </c>
      <c r="G119" s="250" t="str">
        <f t="shared" si="9"/>
        <v>https://external.theglobalfund.org/sites/IFORMS/ccms/CCM Performance Assessments Documents/Africa Regional Coordinating Mechanism (ARCM)/EPA_0/Other</v>
      </c>
    </row>
    <row r="120" spans="1:7" x14ac:dyDescent="0.3">
      <c r="A120" s="249" t="s">
        <v>161</v>
      </c>
      <c r="B120" s="136" t="s">
        <v>178</v>
      </c>
      <c r="C120" s="247" t="s">
        <v>210</v>
      </c>
      <c r="D120" s="136" t="str">
        <f t="shared" si="6"/>
        <v>https://external.theglobalfund.org/sites/IFORMS/ccms/CCM Performance Assessments Documents/Asia -Regional Steering Committee</v>
      </c>
      <c r="E120" s="250" t="str">
        <f t="shared" si="7"/>
        <v>https://external.theglobalfund.org/sites/IFORMS/ccms/CCM Performance Assessments Documents/Asia -Regional Steering Committee/EPA_0</v>
      </c>
      <c r="F120" s="250" t="str">
        <f t="shared" si="8"/>
        <v>https://external.theglobalfund.org/sites/IFORMS/ccms/CCM Performance Assessments Documents/Asia -Regional Steering Committee/EPA_0/ImprovementPlan</v>
      </c>
      <c r="G120" s="250" t="str">
        <f t="shared" si="9"/>
        <v>https://external.theglobalfund.org/sites/IFORMS/ccms/CCM Performance Assessments Documents/Asia -Regional Steering Committee/EPA_0/Other</v>
      </c>
    </row>
    <row r="121" spans="1:7" x14ac:dyDescent="0.3">
      <c r="A121" s="136" t="s">
        <v>162</v>
      </c>
      <c r="B121" s="136" t="s">
        <v>179</v>
      </c>
      <c r="C121" s="247" t="s">
        <v>215</v>
      </c>
      <c r="D121" s="136" t="str">
        <f t="shared" si="6"/>
        <v>https://external.theglobalfund.org/sites/IFORMS/ccms/CCM Performance Assessments Documents/Mesoamerica</v>
      </c>
      <c r="E121" s="250" t="str">
        <f t="shared" si="7"/>
        <v>https://external.theglobalfund.org/sites/IFORMS/ccms/CCM Performance Assessments Documents/Mesoamerica/EPA_0</v>
      </c>
      <c r="F121" s="250" t="str">
        <f t="shared" si="8"/>
        <v>https://external.theglobalfund.org/sites/IFORMS/ccms/CCM Performance Assessments Documents/Mesoamerica/EPA_0/ImprovementPlan</v>
      </c>
      <c r="G121" s="250" t="str">
        <f t="shared" si="9"/>
        <v>https://external.theglobalfund.org/sites/IFORMS/ccms/CCM Performance Assessments Documents/Mesoamerica/EPA_0/Other</v>
      </c>
    </row>
    <row r="122" spans="1:7" x14ac:dyDescent="0.3">
      <c r="A122" s="249" t="s">
        <v>165</v>
      </c>
      <c r="B122" s="136" t="s">
        <v>179</v>
      </c>
      <c r="C122" s="247" t="str">
        <f t="shared" si="5"/>
        <v>Organisation of Eastern Caribbean States</v>
      </c>
      <c r="D122" s="136" t="str">
        <f t="shared" si="6"/>
        <v>https://external.theglobalfund.org/sites/IFORMS/ccms/CCM Performance Assessments Documents/Organisation of Eastern Caribbean States</v>
      </c>
      <c r="E122" s="250" t="str">
        <f t="shared" si="7"/>
        <v>https://external.theglobalfund.org/sites/IFORMS/ccms/CCM Performance Assessments Documents/Organisation of Eastern Caribbean States/EPA_0</v>
      </c>
      <c r="F122" s="250" t="str">
        <f t="shared" si="8"/>
        <v>https://external.theglobalfund.org/sites/IFORMS/ccms/CCM Performance Assessments Documents/Organisation of Eastern Caribbean States/EPA_0/ImprovementPlan</v>
      </c>
      <c r="G122" s="250" t="str">
        <f t="shared" si="9"/>
        <v>https://external.theglobalfund.org/sites/IFORMS/ccms/CCM Performance Assessments Documents/Organisation of Eastern Caribbean States/EPA_0/Other</v>
      </c>
    </row>
    <row r="123" spans="1:7" x14ac:dyDescent="0.3">
      <c r="A123" s="136" t="s">
        <v>167</v>
      </c>
      <c r="B123" s="136" t="s">
        <v>183</v>
      </c>
      <c r="C123" s="247" t="s">
        <v>167</v>
      </c>
      <c r="D123" s="136" t="str">
        <f t="shared" si="6"/>
        <v>https://external.theglobalfund.org/sites/IFORMS/ccms/CCM Performance Assessments Documents/RCM Southern Africa</v>
      </c>
      <c r="E123" s="250" t="str">
        <f t="shared" si="7"/>
        <v>https://external.theglobalfund.org/sites/IFORMS/ccms/CCM Performance Assessments Documents/RCM Southern Africa/EPA_0</v>
      </c>
      <c r="F123" s="250" t="str">
        <f t="shared" si="8"/>
        <v>https://external.theglobalfund.org/sites/IFORMS/ccms/CCM Performance Assessments Documents/RCM Southern Africa/EPA_0/ImprovementPlan</v>
      </c>
      <c r="G123" s="250" t="str">
        <f t="shared" si="9"/>
        <v>https://external.theglobalfund.org/sites/IFORMS/ccms/CCM Performance Assessments Documents/RCM Southern Africa/EPA_0/Other</v>
      </c>
    </row>
    <row r="124" spans="1:7" x14ac:dyDescent="0.3">
      <c r="A124" s="136" t="s">
        <v>168</v>
      </c>
      <c r="B124" s="136" t="s">
        <v>181</v>
      </c>
      <c r="C124" s="247" t="str">
        <f t="shared" si="5"/>
        <v>Western Africa</v>
      </c>
      <c r="D124" s="136" t="str">
        <f t="shared" si="6"/>
        <v>https://external.theglobalfund.org/sites/IFORMS/ccms/CCM Performance Assessments Documents/Western Africa</v>
      </c>
      <c r="E124" s="250" t="str">
        <f t="shared" si="7"/>
        <v>https://external.theglobalfund.org/sites/IFORMS/ccms/CCM Performance Assessments Documents/Western Africa/EPA_0</v>
      </c>
      <c r="F124" s="250" t="str">
        <f t="shared" si="8"/>
        <v>https://external.theglobalfund.org/sites/IFORMS/ccms/CCM Performance Assessments Documents/Western Africa/EPA_0/ImprovementPlan</v>
      </c>
      <c r="G124" s="250" t="str">
        <f t="shared" si="9"/>
        <v>https://external.theglobalfund.org/sites/IFORMS/ccms/CCM Performance Assessments Documents/Western Africa/EPA_0/Other</v>
      </c>
    </row>
    <row r="125" spans="1:7" x14ac:dyDescent="0.3">
      <c r="A125" s="136" t="s">
        <v>169</v>
      </c>
      <c r="B125" s="136" t="s">
        <v>175</v>
      </c>
      <c r="C125" s="247" t="s">
        <v>169</v>
      </c>
      <c r="D125" s="136" t="str">
        <f t="shared" si="6"/>
        <v>https://external.theglobalfund.org/sites/IFORMS/ccms/CCM Performance Assessments Documents/RCM Western Pacific</v>
      </c>
      <c r="E125" s="250" t="str">
        <f t="shared" si="7"/>
        <v>https://external.theglobalfund.org/sites/IFORMS/ccms/CCM Performance Assessments Documents/RCM Western Pacific/EPA_0</v>
      </c>
      <c r="F125" s="250" t="str">
        <f t="shared" si="8"/>
        <v>https://external.theglobalfund.org/sites/IFORMS/ccms/CCM Performance Assessments Documents/RCM Western Pacific/EPA_0/ImprovementPlan</v>
      </c>
      <c r="G125" s="250" t="str">
        <f t="shared" si="9"/>
        <v>https://external.theglobalfund.org/sites/IFORMS/ccms/CCM Performance Assessments Documents/RCM Western Pacific/EPA_0/Other</v>
      </c>
    </row>
    <row r="126" spans="1:7" x14ac:dyDescent="0.3">
      <c r="A126" s="249" t="s">
        <v>170</v>
      </c>
      <c r="B126" s="136" t="s">
        <v>176</v>
      </c>
      <c r="C126" s="247" t="str">
        <f t="shared" si="5"/>
        <v>Eurasian Harm Reduction Network(EHRN)</v>
      </c>
      <c r="D126" s="136" t="str">
        <f t="shared" si="6"/>
        <v>https://external.theglobalfund.org/sites/IFORMS/ccms/CCM Performance Assessments Documents/Eurasian Harm Reduction Network(EHRN)</v>
      </c>
      <c r="E126" s="250" t="str">
        <f t="shared" si="7"/>
        <v>https://external.theglobalfund.org/sites/IFORMS/ccms/CCM Performance Assessments Documents/Eurasian Harm Reduction Network(EHRN)/EPA_0</v>
      </c>
      <c r="F126" s="250" t="str">
        <f t="shared" si="8"/>
        <v>https://external.theglobalfund.org/sites/IFORMS/ccms/CCM Performance Assessments Documents/Eurasian Harm Reduction Network(EHRN)/EPA_0/ImprovementPlan</v>
      </c>
      <c r="G126" s="250" t="str">
        <f t="shared" si="9"/>
        <v>https://external.theglobalfund.org/sites/IFORMS/ccms/CCM Performance Assessments Documents/Eurasian Harm Reduction Network(EHRN)/EPA_0/Other</v>
      </c>
    </row>
    <row r="127" spans="1:7" x14ac:dyDescent="0.3">
      <c r="A127" s="136" t="s">
        <v>171</v>
      </c>
      <c r="B127" s="136" t="s">
        <v>179</v>
      </c>
      <c r="C127" s="247" t="str">
        <f t="shared" si="5"/>
        <v>RedTraSex</v>
      </c>
      <c r="D127" s="136" t="str">
        <f t="shared" si="6"/>
        <v>https://external.theglobalfund.org/sites/IFORMS/ccms/CCM Performance Assessments Documents/RedTraSex</v>
      </c>
      <c r="E127" s="250" t="str">
        <f t="shared" si="7"/>
        <v>https://external.theglobalfund.org/sites/IFORMS/ccms/CCM Performance Assessments Documents/RedTraSex/EPA_0</v>
      </c>
      <c r="F127" s="250" t="str">
        <f t="shared" si="8"/>
        <v>https://external.theglobalfund.org/sites/IFORMS/ccms/CCM Performance Assessments Documents/RedTraSex/EPA_0/ImprovementPlan</v>
      </c>
      <c r="G127" s="250" t="str">
        <f t="shared" si="9"/>
        <v>https://external.theglobalfund.org/sites/IFORMS/ccms/CCM Performance Assessments Documents/RedTraSex/EPA_0/Other</v>
      </c>
    </row>
    <row r="128" spans="1:7" x14ac:dyDescent="0.3">
      <c r="A128" s="136" t="s">
        <v>104</v>
      </c>
      <c r="B128" s="136" t="s">
        <v>180</v>
      </c>
      <c r="C128" s="247" t="str">
        <f t="shared" si="5"/>
        <v>Malawi</v>
      </c>
      <c r="D128" s="136" t="str">
        <f t="shared" si="6"/>
        <v>https://external.theglobalfund.org/sites/IFORMS/ccms/CCM Performance Assessments Documents/Malawi</v>
      </c>
      <c r="E128" s="250" t="str">
        <f t="shared" si="7"/>
        <v>https://external.theglobalfund.org/sites/IFORMS/ccms/CCM Performance Assessments Documents/Malawi/EPA_0</v>
      </c>
      <c r="F128" s="250" t="str">
        <f t="shared" si="8"/>
        <v>https://external.theglobalfund.org/sites/IFORMS/ccms/CCM Performance Assessments Documents/Malawi/EPA_0/ImprovementPlan</v>
      </c>
      <c r="G128" s="250" t="str">
        <f t="shared" si="9"/>
        <v>https://external.theglobalfund.org/sites/IFORMS/ccms/CCM Performance Assessments Documents/Malawi/EPA_0/Other</v>
      </c>
    </row>
    <row r="129" spans="1:7" x14ac:dyDescent="0.3">
      <c r="A129" s="136" t="s">
        <v>105</v>
      </c>
      <c r="B129" s="136" t="s">
        <v>175</v>
      </c>
      <c r="C129" s="247" t="str">
        <f t="shared" si="5"/>
        <v>Malaysia</v>
      </c>
      <c r="D129" s="136" t="str">
        <f t="shared" si="6"/>
        <v>https://external.theglobalfund.org/sites/IFORMS/ccms/CCM Performance Assessments Documents/Malaysia</v>
      </c>
      <c r="E129" s="250" t="str">
        <f t="shared" si="7"/>
        <v>https://external.theglobalfund.org/sites/IFORMS/ccms/CCM Performance Assessments Documents/Malaysia/EPA_0</v>
      </c>
      <c r="F129" s="250" t="str">
        <f t="shared" si="8"/>
        <v>https://external.theglobalfund.org/sites/IFORMS/ccms/CCM Performance Assessments Documents/Malaysia/EPA_0/ImprovementPlan</v>
      </c>
      <c r="G129" s="250" t="str">
        <f t="shared" si="9"/>
        <v>https://external.theglobalfund.org/sites/IFORMS/ccms/CCM Performance Assessments Documents/Malaysia/EPA_0/Other</v>
      </c>
    </row>
    <row r="130" spans="1:7" x14ac:dyDescent="0.3">
      <c r="A130" s="136" t="s">
        <v>147</v>
      </c>
      <c r="B130" s="136" t="s">
        <v>176</v>
      </c>
      <c r="C130" s="247" t="str">
        <f t="shared" ref="C130:C131" si="10" xml:space="preserve"> RIGHT(A130,LEN(A130)-FIND(" ",A130))</f>
        <v>Turkmenistan</v>
      </c>
      <c r="D130" s="136" t="str">
        <f t="shared" si="6"/>
        <v>https://external.theglobalfund.org/sites/IFORMS/ccms/CCM Performance Assessments Documents/Turkmenistan</v>
      </c>
      <c r="E130" s="250" t="str">
        <f t="shared" si="7"/>
        <v>https://external.theglobalfund.org/sites/IFORMS/ccms/CCM Performance Assessments Documents/Turkmenistan/EPA_0</v>
      </c>
      <c r="F130" s="250" t="str">
        <f t="shared" si="8"/>
        <v>https://external.theglobalfund.org/sites/IFORMS/ccms/CCM Performance Assessments Documents/Turkmenistan/EPA_0/ImprovementPlan</v>
      </c>
      <c r="G130" s="250" t="str">
        <f t="shared" si="9"/>
        <v>https://external.theglobalfund.org/sites/IFORMS/ccms/CCM Performance Assessments Documents/Turkmenistan/EPA_0/Other</v>
      </c>
    </row>
    <row r="131" spans="1:7" x14ac:dyDescent="0.3">
      <c r="A131" s="136" t="s">
        <v>163</v>
      </c>
      <c r="B131" s="136" t="s">
        <v>179</v>
      </c>
      <c r="C131" s="247" t="str">
        <f t="shared" si="10"/>
        <v>Mesoamerica</v>
      </c>
      <c r="D131" s="136" t="str">
        <f t="shared" ref="D131:D133" si="11">CONCATENATE("https://external.theglobalfund.org/sites/IFORMS/ccms/CCM Performance Assessments Documents/",C131)</f>
        <v>https://external.theglobalfund.org/sites/IFORMS/ccms/CCM Performance Assessments Documents/Mesoamerica</v>
      </c>
      <c r="E131" s="250" t="str">
        <f t="shared" ref="E131:E133" si="12">CONCATENATE(D131,"/EPA_",L$4)</f>
        <v>https://external.theglobalfund.org/sites/IFORMS/ccms/CCM Performance Assessments Documents/Mesoamerica/EPA_0</v>
      </c>
      <c r="F131" s="250" t="str">
        <f t="shared" ref="F131:F133" si="13">CONCATENATE(E131,"/ImprovementPlan")</f>
        <v>https://external.theglobalfund.org/sites/IFORMS/ccms/CCM Performance Assessments Documents/Mesoamerica/EPA_0/ImprovementPlan</v>
      </c>
      <c r="G131" s="250" t="str">
        <f t="shared" ref="G131:G133" si="14">CONCATENATE(E131,"/Other")</f>
        <v>https://external.theglobalfund.org/sites/IFORMS/ccms/CCM Performance Assessments Documents/Mesoamerica/EPA_0/Other</v>
      </c>
    </row>
    <row r="132" spans="1:7" x14ac:dyDescent="0.3">
      <c r="A132" s="136" t="s">
        <v>164</v>
      </c>
      <c r="B132" s="136" t="s">
        <v>179</v>
      </c>
      <c r="C132" s="247" t="s">
        <v>164</v>
      </c>
      <c r="D132" s="136" t="str">
        <f t="shared" si="11"/>
        <v>https://external.theglobalfund.org/sites/IFORMS/ccms/CCM Performance Assessments Documents/RCM Multicountry Caribbean</v>
      </c>
      <c r="E132" s="250" t="str">
        <f t="shared" si="12"/>
        <v>https://external.theglobalfund.org/sites/IFORMS/ccms/CCM Performance Assessments Documents/RCM Multicountry Caribbean/EPA_0</v>
      </c>
      <c r="F132" s="250" t="str">
        <f t="shared" si="13"/>
        <v>https://external.theglobalfund.org/sites/IFORMS/ccms/CCM Performance Assessments Documents/RCM Multicountry Caribbean/EPA_0/ImprovementPlan</v>
      </c>
      <c r="G132" s="250" t="str">
        <f t="shared" si="14"/>
        <v>https://external.theglobalfund.org/sites/IFORMS/ccms/CCM Performance Assessments Documents/RCM Multicountry Caribbean/EPA_0/Other</v>
      </c>
    </row>
    <row r="133" spans="1:7" x14ac:dyDescent="0.3">
      <c r="A133" s="136" t="s">
        <v>166</v>
      </c>
      <c r="B133" s="136" t="s">
        <v>179</v>
      </c>
      <c r="C133" s="247" t="s">
        <v>216</v>
      </c>
      <c r="D133" s="136" t="str">
        <f t="shared" si="11"/>
        <v>https://external.theglobalfund.org/sites/IFORMS/ccms/CCM Performance Assessments Documents/Pan Caribbean Partnership against HIV_AIDS</v>
      </c>
      <c r="E133" s="250" t="str">
        <f t="shared" si="12"/>
        <v>https://external.theglobalfund.org/sites/IFORMS/ccms/CCM Performance Assessments Documents/Pan Caribbean Partnership against HIV_AIDS/EPA_0</v>
      </c>
      <c r="F133" s="250" t="str">
        <f t="shared" si="13"/>
        <v>https://external.theglobalfund.org/sites/IFORMS/ccms/CCM Performance Assessments Documents/Pan Caribbean Partnership against HIV_AIDS/EPA_0/ImprovementPlan</v>
      </c>
      <c r="G133" s="250" t="str">
        <f t="shared" si="14"/>
        <v>https://external.theglobalfund.org/sites/IFORMS/ccms/CCM Performance Assessments Documents/Pan Caribbean Partnership against HIV_AIDS/EPA_0/Other</v>
      </c>
    </row>
    <row r="138" spans="1:7" x14ac:dyDescent="0.3">
      <c r="F138" s="250"/>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2:F15"/>
  <sheetViews>
    <sheetView workbookViewId="0">
      <selection activeCell="A16" sqref="A16"/>
    </sheetView>
  </sheetViews>
  <sheetFormatPr baseColWidth="10" defaultColWidth="9" defaultRowHeight="13.8" x14ac:dyDescent="0.25"/>
  <sheetData>
    <row r="2" spans="1:6" x14ac:dyDescent="0.25">
      <c r="A2" s="492" t="s">
        <v>0</v>
      </c>
      <c r="B2" s="492"/>
      <c r="C2" s="492"/>
    </row>
    <row r="3" spans="1:6" ht="15.75" customHeight="1" x14ac:dyDescent="0.25">
      <c r="A3" s="2" t="s">
        <v>4</v>
      </c>
      <c r="B3" s="1"/>
      <c r="C3" s="1"/>
    </row>
    <row r="4" spans="1:6" ht="18" customHeight="1" x14ac:dyDescent="0.25">
      <c r="A4" s="3" t="s">
        <v>3</v>
      </c>
    </row>
    <row r="5" spans="1:6" ht="18" customHeight="1" x14ac:dyDescent="0.25">
      <c r="A5" s="3"/>
      <c r="F5" s="17"/>
    </row>
    <row r="6" spans="1:6" ht="18" customHeight="1" x14ac:dyDescent="0.25">
      <c r="A6" s="492" t="s">
        <v>1</v>
      </c>
      <c r="B6" s="492"/>
      <c r="C6" s="492"/>
    </row>
    <row r="7" spans="1:6" ht="18" customHeight="1" x14ac:dyDescent="0.25">
      <c r="A7" s="3" t="s">
        <v>5</v>
      </c>
    </row>
    <row r="8" spans="1:6" ht="18" customHeight="1" x14ac:dyDescent="0.25">
      <c r="A8" s="3" t="s">
        <v>6</v>
      </c>
    </row>
    <row r="9" spans="1:6" ht="18" customHeight="1" x14ac:dyDescent="0.25">
      <c r="A9" s="3" t="s">
        <v>7</v>
      </c>
    </row>
    <row r="11" spans="1:6" x14ac:dyDescent="0.25">
      <c r="A11" s="492" t="s">
        <v>2</v>
      </c>
      <c r="B11" s="492"/>
      <c r="C11" s="492"/>
    </row>
    <row r="12" spans="1:6" x14ac:dyDescent="0.25">
      <c r="A12" t="s">
        <v>22</v>
      </c>
    </row>
    <row r="13" spans="1:6" x14ac:dyDescent="0.25">
      <c r="A13" t="s">
        <v>24</v>
      </c>
    </row>
    <row r="14" spans="1:6" x14ac:dyDescent="0.25">
      <c r="A14" t="s">
        <v>23</v>
      </c>
    </row>
    <row r="15" spans="1:6" x14ac:dyDescent="0.25">
      <c r="A15" t="s">
        <v>487</v>
      </c>
    </row>
  </sheetData>
  <mergeCells count="3">
    <mergeCell ref="A11:C11"/>
    <mergeCell ref="A2:C2"/>
    <mergeCell ref="A6:C6"/>
  </mergeCells>
  <dataValidations count="1">
    <dataValidation type="date" showErrorMessage="1" prompt="Insert date" sqref="F5" xr:uid="{00000000-0002-0000-0600-000000000000}">
      <formula1>2013</formula1>
      <formula2>2018</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FYACPHA5NQ3C-2078035236-983</_dlc_DocId>
    <_dlc_DocIdUrl xmlns="678cb6b0-ae3a-4210-a1b1-d0020c0aba52">
      <Url>https://tgf.sharepoint.com/sites/TSGMT4/CCMB/_layouts/15/DocIdRedir.aspx?ID=FYACPHA5NQ3C-2078035236-983</Url>
      <Description>FYACPHA5NQ3C-2078035236-983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0DE7EC8C4110C40AC480C344B9EC0AC" ma:contentTypeVersion="33" ma:contentTypeDescription="Create a new document." ma:contentTypeScope="" ma:versionID="966ff532707107ecf040b8efeda20e51">
  <xsd:schema xmlns:xsd="http://www.w3.org/2001/XMLSchema" xmlns:xs="http://www.w3.org/2001/XMLSchema" xmlns:p="http://schemas.microsoft.com/office/2006/metadata/properties" xmlns:ns2="678cb6b0-ae3a-4210-a1b1-d0020c0aba52" xmlns:ns3="616fc305-6aff-4ec5-9271-c9ce4997cef7" targetNamespace="http://schemas.microsoft.com/office/2006/metadata/properties" ma:root="true" ma:fieldsID="2ea09367b9239afe97dd8793be4256ee" ns2:_="" ns3:_="">
    <xsd:import namespace="678cb6b0-ae3a-4210-a1b1-d0020c0aba52"/>
    <xsd:import namespace="616fc305-6aff-4ec5-9271-c9ce4997cef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6fc305-6aff-4ec5-9271-c9ce4997cef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AF13EC-5BB3-4AED-93FE-B03F4ACA92DB}">
  <ds:schemaRefs>
    <ds:schemaRef ds:uri="http://schemas.microsoft.com/sharepoint/v3/contenttype/forms"/>
  </ds:schemaRefs>
</ds:datastoreItem>
</file>

<file path=customXml/itemProps2.xml><?xml version="1.0" encoding="utf-8"?>
<ds:datastoreItem xmlns:ds="http://schemas.openxmlformats.org/officeDocument/2006/customXml" ds:itemID="{37C949D8-6A6F-4B76-960C-B6ECF1DDB0FA}">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a473315-44a4-4518-8a4f-31f7017f3642"/>
    <ds:schemaRef ds:uri="http://www.w3.org/XML/1998/namespace"/>
    <ds:schemaRef ds:uri="678cb6b0-ae3a-4210-a1b1-d0020c0aba52"/>
  </ds:schemaRefs>
</ds:datastoreItem>
</file>

<file path=customXml/itemProps3.xml><?xml version="1.0" encoding="utf-8"?>
<ds:datastoreItem xmlns:ds="http://schemas.openxmlformats.org/officeDocument/2006/customXml" ds:itemID="{144349CD-D8C9-4E35-A889-9DCFF08D26F3}">
  <ds:schemaRefs>
    <ds:schemaRef ds:uri="http://schemas.microsoft.com/sharepoint/events"/>
  </ds:schemaRefs>
</ds:datastoreItem>
</file>

<file path=customXml/itemProps4.xml><?xml version="1.0" encoding="utf-8"?>
<ds:datastoreItem xmlns:ds="http://schemas.openxmlformats.org/officeDocument/2006/customXml" ds:itemID="{70B5B87B-5825-4B43-BE77-1D03E4353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616fc305-6aff-4ec5-9271-c9ce4997ce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Instrucciones </vt:lpstr>
      <vt:lpstr>Evaluación del Desempeňo</vt:lpstr>
      <vt:lpstr>RESULTADOS - Requisitos</vt:lpstr>
      <vt:lpstr>RESULTADOS - Estándares Mínimos</vt:lpstr>
      <vt:lpstr>Plan de Mejora</vt:lpstr>
      <vt:lpstr>CCMs</vt:lpstr>
      <vt:lpstr>Sheet3</vt:lpstr>
      <vt:lpstr>'Evaluación del Desempeňo'!Área_de_impresión</vt:lpstr>
      <vt:lpstr>'Instrucciones '!Área_de_impresión</vt:lpstr>
      <vt:lpstr>'Plan de Mejora'!Área_de_impresión</vt:lpstr>
      <vt:lpstr>'RESULTADOS - Estándares Mínimos'!Área_de_impresión</vt:lpstr>
      <vt:lpstr>'RESULTADOS - Requisitos'!Área_de_impresión</vt:lpstr>
      <vt:lpstr>Performance_Rating</vt:lpstr>
      <vt:lpstr>'Evaluación del Desempeňo'!Títulos_a_imprimir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MCP</dc:creator>
  <cp:lastModifiedBy>Karla Eugenia Rivera Arévalo</cp:lastModifiedBy>
  <cp:lastPrinted>2016-05-24T08:48:45Z</cp:lastPrinted>
  <dcterms:created xsi:type="dcterms:W3CDTF">2013-01-29T10:38:23Z</dcterms:created>
  <dcterms:modified xsi:type="dcterms:W3CDTF">2020-07-16T17:03:09Z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0x01010030DE7EC8C4110C40AC480C344B9EC0AC</vt:lpwstr>
  </property>
  <property fmtid="{D5CDD505-2E9C-101B-9397-08002B2CF9AE}" pid="3" name="gfDocumentType">
    <vt:lpwstr>(unspecified)</vt:lpwstr>
  </property>
  <property fmtid="{D5CDD505-2E9C-101B-9397-08002B2CF9AE}" pid="4" name="gfCountry">
    <vt:lpwstr>(unspecified)</vt:lpwstr>
  </property>
  <property fmtid="{D5CDD505-2E9C-101B-9397-08002B2CF9AE}" pid="5" name="gfContext">
    <vt:lpwstr>(unspecified)</vt:lpwstr>
  </property>
  <property fmtid="{D5CDD505-2E9C-101B-9397-08002B2CF9AE}" pid="6" name="gfCategory">
    <vt:lpwstr>(unspecified)</vt:lpwstr>
  </property>
  <property fmtid="{D5CDD505-2E9C-101B-9397-08002B2CF9AE}" pid="7" name="WorkflowCreationPath">
    <vt:lpwstr>2f7debbc-2b8d-44a1-9e0a-4005030c88f4,6;2f7debbc-2b8d-44a1-9e0a-4005030c88f4,12;</vt:lpwstr>
  </property>
  <property fmtid="{D5CDD505-2E9C-101B-9397-08002B2CF9AE}" pid="8" name="_dlc_DocIdItemGuid">
    <vt:lpwstr>40c89e7a-5c23-41aa-a874-5aec020031e2</vt:lpwstr>
  </property>
</Properties>
</file>