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gfuentes\Desktop\"/>
    </mc:Choice>
  </mc:AlternateContent>
  <xr:revisionPtr revIDLastSave="0" documentId="13_ncr:1_{DC11ABA8-66AF-4572-AA36-DDD8BC86B194}" xr6:coauthVersionLast="47" xr6:coauthVersionMax="47" xr10:uidLastSave="{00000000-0000-0000-0000-000000000000}"/>
  <workbookProtection workbookAlgorithmName="SHA-512" workbookHashValue="v2W5azxH7PWy9tWwSa7jVzbAXK1D8azIZV+/wXep59Wv705erhfzDUA3Pm+ENbEP57DW20l+rrr78CXYfj9y6g==" workbookSaltValue="NlI6G8GbxNpHrmXDCzigkA==" workbookSpinCount="100000" lockStructure="1"/>
  <bookViews>
    <workbookView xWindow="-120" yWindow="-120" windowWidth="20730" windowHeight="11160" firstSheet="2" activeTab="4" xr2:uid="{00000000-000D-0000-FFFF-FFFF00000000}"/>
  </bookViews>
  <sheets>
    <sheet name="Instructions" sheetId="31" r:id="rId1"/>
    <sheet name="DBCoverSheet" sheetId="34" state="hidden" r:id="rId2"/>
    <sheet name="Cover Sheet" sheetId="9" r:id="rId3"/>
    <sheet name="DBGapOverview" sheetId="35" state="hidden" r:id="rId4"/>
    <sheet name="C19 Financial Gap Overview" sheetId="10" r:id="rId5"/>
    <sheet name="DBGapDetailIntv" sheetId="36" state="hidden" r:id="rId6"/>
    <sheet name="C19 Detail Fin. Gap - C19RM" sheetId="2" r:id="rId7"/>
    <sheet name="Translations" sheetId="15" state="hidden" r:id="rId8"/>
    <sheet name="Dropdowns" sheetId="16" state="hidden" r:id="rId9"/>
    <sheet name="DBGapDetailSPRP" sheetId="37" state="hidden" r:id="rId10"/>
    <sheet name="Lookups" sheetId="28" state="hidden" r:id="rId11"/>
    <sheet name="C19 Detail Fin. Gap - NSPRP" sheetId="30" r:id="rId12"/>
    <sheet name="DBGapDetailNat" sheetId="38" state="hidden" r:id="rId13"/>
    <sheet name="C19 Detail Fin. Gap - National" sheetId="33" r:id="rId14"/>
    <sheet name="DBGovHealthSpending" sheetId="39" state="hidden" r:id="rId15"/>
    <sheet name="Government Health Spending" sheetId="13" r:id="rId16"/>
  </sheets>
  <definedNames>
    <definedName name="_xlnm._FilterDatabase" localSheetId="8" hidden="1">Dropdowns!$I$3:$L$243</definedName>
    <definedName name="Currency_lookup">#REF!</definedName>
    <definedName name="LangOffset">Translations!$C$1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 l="1"/>
  <c r="F12" i="2"/>
  <c r="E6" i="2"/>
  <c r="C32" i="10"/>
  <c r="B32" i="10"/>
  <c r="I14" i="2" l="1"/>
  <c r="B11" i="13" l="1"/>
  <c r="B12" i="13"/>
  <c r="C12" i="13"/>
  <c r="D12" i="13"/>
  <c r="E12" i="13"/>
  <c r="C10" i="13"/>
  <c r="D10" i="13"/>
  <c r="E10" i="13"/>
  <c r="C9" i="13"/>
  <c r="D9" i="13"/>
  <c r="E9" i="13"/>
  <c r="B7" i="9"/>
  <c r="C1" i="15"/>
  <c r="K2" i="34"/>
  <c r="H6" i="39"/>
  <c r="H5" i="39"/>
  <c r="H4" i="39"/>
  <c r="H3" i="39"/>
  <c r="H2" i="39"/>
  <c r="F6" i="39"/>
  <c r="F5" i="39"/>
  <c r="E5" i="39"/>
  <c r="D5" i="39"/>
  <c r="C5" i="39"/>
  <c r="B5" i="39"/>
  <c r="F4" i="39"/>
  <c r="E4" i="39"/>
  <c r="D4" i="39"/>
  <c r="C4" i="39"/>
  <c r="B4" i="39"/>
  <c r="F3" i="39"/>
  <c r="E3" i="39"/>
  <c r="D3" i="39"/>
  <c r="C3" i="39"/>
  <c r="B3" i="39"/>
  <c r="F2" i="39"/>
  <c r="E2" i="39"/>
  <c r="D2" i="39"/>
  <c r="C2" i="39"/>
  <c r="B2" i="39"/>
  <c r="A23" i="38"/>
  <c r="A24" i="38"/>
  <c r="A25" i="38"/>
  <c r="A26" i="38"/>
  <c r="A27" i="38"/>
  <c r="A28" i="38"/>
  <c r="A29" i="38"/>
  <c r="A30" i="38"/>
  <c r="A31" i="38"/>
  <c r="A22" i="38"/>
  <c r="A12" i="38"/>
  <c r="A13" i="38"/>
  <c r="A14" i="38"/>
  <c r="A15" i="38"/>
  <c r="A16" i="38"/>
  <c r="A17" i="38"/>
  <c r="A18" i="38"/>
  <c r="A19" i="38"/>
  <c r="A20" i="38"/>
  <c r="A21" i="38"/>
  <c r="A2" i="38"/>
  <c r="A3" i="38"/>
  <c r="A4" i="38"/>
  <c r="A5" i="38"/>
  <c r="A6" i="38"/>
  <c r="A7" i="38"/>
  <c r="A8" i="38"/>
  <c r="A9" i="38"/>
  <c r="A10" i="38"/>
  <c r="A11" i="38"/>
  <c r="E31" i="38"/>
  <c r="D31" i="38"/>
  <c r="C31" i="38"/>
  <c r="B31" i="38"/>
  <c r="E30" i="38"/>
  <c r="D30" i="38"/>
  <c r="C30" i="38"/>
  <c r="B30" i="38"/>
  <c r="E29" i="38"/>
  <c r="D29" i="38"/>
  <c r="C29" i="38"/>
  <c r="B29" i="38"/>
  <c r="E28" i="38"/>
  <c r="D28" i="38"/>
  <c r="C28" i="38"/>
  <c r="B28" i="38"/>
  <c r="E27" i="38"/>
  <c r="D27" i="38"/>
  <c r="C27" i="38"/>
  <c r="B27" i="38"/>
  <c r="E26" i="38"/>
  <c r="D26" i="38"/>
  <c r="C26" i="38"/>
  <c r="B26" i="38"/>
  <c r="E25" i="38"/>
  <c r="D25" i="38"/>
  <c r="C25" i="38"/>
  <c r="B25" i="38"/>
  <c r="E24" i="38"/>
  <c r="D24" i="38"/>
  <c r="C24" i="38"/>
  <c r="B24" i="38"/>
  <c r="E23" i="38"/>
  <c r="D23" i="38"/>
  <c r="C23" i="38"/>
  <c r="B23" i="38"/>
  <c r="E22" i="38"/>
  <c r="D22" i="38"/>
  <c r="C22" i="38"/>
  <c r="B22" i="38"/>
  <c r="E21" i="38"/>
  <c r="D21" i="38"/>
  <c r="C21" i="38"/>
  <c r="B21" i="38"/>
  <c r="E20" i="38"/>
  <c r="D20" i="38"/>
  <c r="C20" i="38"/>
  <c r="B20" i="38"/>
  <c r="E19" i="38"/>
  <c r="D19" i="38"/>
  <c r="C19" i="38"/>
  <c r="B19" i="38"/>
  <c r="E18" i="38"/>
  <c r="D18" i="38"/>
  <c r="C18" i="38"/>
  <c r="B18" i="38"/>
  <c r="E17" i="38"/>
  <c r="D17" i="38"/>
  <c r="C17" i="38"/>
  <c r="B17" i="38"/>
  <c r="E16" i="38"/>
  <c r="D16" i="38"/>
  <c r="C16" i="38"/>
  <c r="B16" i="38"/>
  <c r="E15" i="38"/>
  <c r="D15" i="38"/>
  <c r="C15" i="38"/>
  <c r="B15" i="38"/>
  <c r="E14" i="38"/>
  <c r="D14" i="38"/>
  <c r="C14" i="38"/>
  <c r="B14" i="38"/>
  <c r="E13" i="38"/>
  <c r="D13" i="38"/>
  <c r="C13" i="38"/>
  <c r="B13" i="38"/>
  <c r="E12" i="38"/>
  <c r="D12" i="38"/>
  <c r="C12" i="38"/>
  <c r="B12" i="38"/>
  <c r="E11" i="38"/>
  <c r="D11" i="38"/>
  <c r="C11" i="38"/>
  <c r="E10" i="38"/>
  <c r="D10" i="38"/>
  <c r="C10" i="38"/>
  <c r="E9" i="38"/>
  <c r="D9" i="38"/>
  <c r="C9" i="38"/>
  <c r="E8" i="38"/>
  <c r="D8" i="38"/>
  <c r="C8" i="38"/>
  <c r="E7" i="38"/>
  <c r="D7" i="38"/>
  <c r="C7" i="38"/>
  <c r="E6" i="38"/>
  <c r="D6" i="38"/>
  <c r="C6" i="38"/>
  <c r="E5" i="38"/>
  <c r="D5" i="38"/>
  <c r="C5" i="38"/>
  <c r="E4" i="38"/>
  <c r="D4" i="38"/>
  <c r="C4" i="38"/>
  <c r="E3" i="38"/>
  <c r="D3" i="38"/>
  <c r="C3" i="38"/>
  <c r="E2" i="38"/>
  <c r="D2" i="38"/>
  <c r="C2" i="38"/>
  <c r="H31" i="38"/>
  <c r="H30" i="38"/>
  <c r="H29" i="38"/>
  <c r="H28" i="38"/>
  <c r="H27" i="38"/>
  <c r="H26" i="38"/>
  <c r="H25" i="38"/>
  <c r="H24" i="38"/>
  <c r="H23" i="38"/>
  <c r="H22" i="38"/>
  <c r="H21" i="38"/>
  <c r="H20" i="38"/>
  <c r="H19" i="38"/>
  <c r="H18" i="38"/>
  <c r="H17" i="38"/>
  <c r="H16" i="38"/>
  <c r="H15" i="38"/>
  <c r="H14" i="38"/>
  <c r="H13" i="38"/>
  <c r="H12" i="38"/>
  <c r="H11" i="38"/>
  <c r="H10" i="38"/>
  <c r="H9" i="38"/>
  <c r="H8" i="38"/>
  <c r="H7" i="38"/>
  <c r="H6" i="38"/>
  <c r="H5" i="38"/>
  <c r="H4" i="38"/>
  <c r="H3" i="38"/>
  <c r="H2" i="38"/>
  <c r="E31" i="37"/>
  <c r="D31" i="37"/>
  <c r="C31" i="37"/>
  <c r="B31" i="37"/>
  <c r="E30" i="37"/>
  <c r="D30" i="37"/>
  <c r="C30" i="37"/>
  <c r="B30" i="37"/>
  <c r="E29" i="37"/>
  <c r="D29" i="37"/>
  <c r="C29" i="37"/>
  <c r="B29" i="37"/>
  <c r="E28" i="37"/>
  <c r="D28" i="37"/>
  <c r="C28" i="37"/>
  <c r="B28" i="37"/>
  <c r="E27" i="37"/>
  <c r="D27" i="37"/>
  <c r="C27" i="37"/>
  <c r="B27" i="37"/>
  <c r="E26" i="37"/>
  <c r="D26" i="37"/>
  <c r="C26" i="37"/>
  <c r="B26" i="37"/>
  <c r="E25" i="37"/>
  <c r="D25" i="37"/>
  <c r="C25" i="37"/>
  <c r="B25" i="37"/>
  <c r="E24" i="37"/>
  <c r="D24" i="37"/>
  <c r="C24" i="37"/>
  <c r="B24" i="37"/>
  <c r="E23" i="37"/>
  <c r="D23" i="37"/>
  <c r="C23" i="37"/>
  <c r="B23" i="37"/>
  <c r="E22" i="37"/>
  <c r="D22" i="37"/>
  <c r="C22" i="37"/>
  <c r="B22" i="37"/>
  <c r="E21" i="37"/>
  <c r="D21" i="37"/>
  <c r="C21" i="37"/>
  <c r="B21" i="37"/>
  <c r="E20" i="37"/>
  <c r="D20" i="37"/>
  <c r="C20" i="37"/>
  <c r="B20" i="37"/>
  <c r="E19" i="37"/>
  <c r="D19" i="37"/>
  <c r="C19" i="37"/>
  <c r="B19" i="37"/>
  <c r="E18" i="37"/>
  <c r="D18" i="37"/>
  <c r="C18" i="37"/>
  <c r="B18" i="37"/>
  <c r="E17" i="37"/>
  <c r="D17" i="37"/>
  <c r="C17" i="37"/>
  <c r="B17" i="37"/>
  <c r="E16" i="37"/>
  <c r="D16" i="37"/>
  <c r="C16" i="37"/>
  <c r="B16" i="37"/>
  <c r="E15" i="37"/>
  <c r="D15" i="37"/>
  <c r="C15" i="37"/>
  <c r="B15" i="37"/>
  <c r="E14" i="37"/>
  <c r="D14" i="37"/>
  <c r="C14" i="37"/>
  <c r="B14" i="37"/>
  <c r="E13" i="37"/>
  <c r="D13" i="37"/>
  <c r="C13" i="37"/>
  <c r="B13" i="37"/>
  <c r="E12" i="37"/>
  <c r="D12" i="37"/>
  <c r="C12" i="37"/>
  <c r="B12" i="37"/>
  <c r="E11" i="37"/>
  <c r="D11" i="37"/>
  <c r="C11" i="37"/>
  <c r="E10" i="37"/>
  <c r="D10" i="37"/>
  <c r="C10" i="37"/>
  <c r="E9" i="37"/>
  <c r="D9" i="37"/>
  <c r="C9" i="37"/>
  <c r="E8" i="37"/>
  <c r="D8" i="37"/>
  <c r="C8" i="37"/>
  <c r="E7" i="37"/>
  <c r="D7" i="37"/>
  <c r="C7" i="37"/>
  <c r="E6" i="37"/>
  <c r="D6" i="37"/>
  <c r="C6" i="37"/>
  <c r="E5" i="37"/>
  <c r="D5" i="37"/>
  <c r="C5" i="37"/>
  <c r="E4" i="37"/>
  <c r="D4" i="37"/>
  <c r="C4" i="37"/>
  <c r="E3" i="37"/>
  <c r="D3" i="37"/>
  <c r="C3" i="37"/>
  <c r="E2" i="37"/>
  <c r="D2" i="37"/>
  <c r="C2" i="37"/>
  <c r="H31" i="37"/>
  <c r="H30" i="37"/>
  <c r="H29" i="37"/>
  <c r="H28" i="37"/>
  <c r="H27" i="37"/>
  <c r="H26" i="37"/>
  <c r="H25" i="37"/>
  <c r="H24" i="37"/>
  <c r="H23" i="37"/>
  <c r="H22" i="37"/>
  <c r="H21" i="37"/>
  <c r="H20" i="37"/>
  <c r="H19" i="37"/>
  <c r="H18" i="37"/>
  <c r="H17" i="37"/>
  <c r="H16" i="37"/>
  <c r="H15" i="37"/>
  <c r="H14" i="37"/>
  <c r="H13" i="37"/>
  <c r="H12" i="37"/>
  <c r="H11" i="37"/>
  <c r="H10" i="37"/>
  <c r="H9" i="37"/>
  <c r="H8" i="37"/>
  <c r="H7" i="37"/>
  <c r="H6" i="37"/>
  <c r="H5" i="37"/>
  <c r="H4" i="37"/>
  <c r="H3" i="37"/>
  <c r="H2" i="37"/>
  <c r="B45" i="36"/>
  <c r="C45" i="36"/>
  <c r="D45" i="36"/>
  <c r="E45" i="36"/>
  <c r="B46" i="36"/>
  <c r="C46" i="36"/>
  <c r="D46" i="36"/>
  <c r="E46" i="36"/>
  <c r="B47" i="36"/>
  <c r="C47" i="36"/>
  <c r="D47" i="36"/>
  <c r="E47" i="36"/>
  <c r="B48" i="36"/>
  <c r="C48" i="36"/>
  <c r="D48" i="36"/>
  <c r="E48" i="36"/>
  <c r="B49" i="36"/>
  <c r="C49" i="36"/>
  <c r="D49" i="36"/>
  <c r="E49" i="36"/>
  <c r="B50" i="36"/>
  <c r="C50" i="36"/>
  <c r="D50" i="36"/>
  <c r="E50" i="36"/>
  <c r="B51" i="36"/>
  <c r="C51" i="36"/>
  <c r="D51" i="36"/>
  <c r="E51" i="36"/>
  <c r="B52" i="36"/>
  <c r="C52" i="36"/>
  <c r="D52" i="36"/>
  <c r="E52" i="36"/>
  <c r="B53" i="36"/>
  <c r="C53" i="36"/>
  <c r="D53" i="36"/>
  <c r="E53" i="36"/>
  <c r="B54" i="36"/>
  <c r="C54" i="36"/>
  <c r="D54" i="36"/>
  <c r="E54" i="36"/>
  <c r="B55" i="36"/>
  <c r="C55" i="36"/>
  <c r="D55" i="36"/>
  <c r="E55" i="36"/>
  <c r="B56" i="36"/>
  <c r="C56" i="36"/>
  <c r="D56" i="36"/>
  <c r="E56" i="36"/>
  <c r="B57" i="36"/>
  <c r="C57" i="36"/>
  <c r="D57" i="36"/>
  <c r="E57" i="36"/>
  <c r="B58" i="36"/>
  <c r="C58" i="36"/>
  <c r="D58" i="36"/>
  <c r="E58" i="36"/>
  <c r="B59" i="36"/>
  <c r="C59" i="36"/>
  <c r="D59" i="36"/>
  <c r="E59" i="36"/>
  <c r="B60" i="36"/>
  <c r="C60" i="36"/>
  <c r="D60" i="36"/>
  <c r="E60" i="36"/>
  <c r="B61" i="36"/>
  <c r="C61" i="36"/>
  <c r="D61" i="36"/>
  <c r="E61" i="36"/>
  <c r="B62" i="36"/>
  <c r="C62" i="36"/>
  <c r="D62" i="36"/>
  <c r="E62" i="36"/>
  <c r="B63" i="36"/>
  <c r="C63" i="36"/>
  <c r="D63" i="36"/>
  <c r="E63" i="36"/>
  <c r="B64" i="36"/>
  <c r="C64" i="36"/>
  <c r="D64" i="36"/>
  <c r="E64" i="36"/>
  <c r="C44" i="36"/>
  <c r="D44" i="36"/>
  <c r="E44" i="36"/>
  <c r="B44" i="36"/>
  <c r="B24" i="36"/>
  <c r="C24" i="36"/>
  <c r="D24" i="36"/>
  <c r="E24" i="36"/>
  <c r="B25" i="36"/>
  <c r="C25" i="36"/>
  <c r="D25" i="36"/>
  <c r="E25" i="36"/>
  <c r="B26" i="36"/>
  <c r="C26" i="36"/>
  <c r="D26" i="36"/>
  <c r="E26" i="36"/>
  <c r="B27" i="36"/>
  <c r="C27" i="36"/>
  <c r="D27" i="36"/>
  <c r="E27" i="36"/>
  <c r="B28" i="36"/>
  <c r="C28" i="36"/>
  <c r="D28" i="36"/>
  <c r="E28" i="36"/>
  <c r="B29" i="36"/>
  <c r="C29" i="36"/>
  <c r="D29" i="36"/>
  <c r="E29" i="36"/>
  <c r="B30" i="36"/>
  <c r="C30" i="36"/>
  <c r="D30" i="36"/>
  <c r="E30" i="36"/>
  <c r="B31" i="36"/>
  <c r="C31" i="36"/>
  <c r="D31" i="36"/>
  <c r="E31" i="36"/>
  <c r="B32" i="36"/>
  <c r="C32" i="36"/>
  <c r="D32" i="36"/>
  <c r="E32" i="36"/>
  <c r="B33" i="36"/>
  <c r="C33" i="36"/>
  <c r="D33" i="36"/>
  <c r="E33" i="36"/>
  <c r="B34" i="36"/>
  <c r="C34" i="36"/>
  <c r="D34" i="36"/>
  <c r="E34" i="36"/>
  <c r="B35" i="36"/>
  <c r="C35" i="36"/>
  <c r="D35" i="36"/>
  <c r="E35" i="36"/>
  <c r="B36" i="36"/>
  <c r="C36" i="36"/>
  <c r="D36" i="36"/>
  <c r="E36" i="36"/>
  <c r="B37" i="36"/>
  <c r="C37" i="36"/>
  <c r="D37" i="36"/>
  <c r="E37" i="36"/>
  <c r="B38" i="36"/>
  <c r="C38" i="36"/>
  <c r="D38" i="36"/>
  <c r="E38" i="36"/>
  <c r="B39" i="36"/>
  <c r="C39" i="36"/>
  <c r="D39" i="36"/>
  <c r="E39" i="36"/>
  <c r="B40" i="36"/>
  <c r="C40" i="36"/>
  <c r="D40" i="36"/>
  <c r="E40" i="36"/>
  <c r="B41" i="36"/>
  <c r="C41" i="36"/>
  <c r="D41" i="36"/>
  <c r="E41" i="36"/>
  <c r="B42" i="36"/>
  <c r="C42" i="36"/>
  <c r="D42" i="36"/>
  <c r="E42" i="36"/>
  <c r="B43" i="36"/>
  <c r="C43" i="36"/>
  <c r="D43" i="36"/>
  <c r="E43" i="36"/>
  <c r="C23" i="36"/>
  <c r="D23" i="36"/>
  <c r="E23" i="36"/>
  <c r="B23" i="36"/>
  <c r="C3" i="36"/>
  <c r="D3" i="36"/>
  <c r="E3" i="36"/>
  <c r="C4" i="36"/>
  <c r="D4" i="36"/>
  <c r="E4" i="36"/>
  <c r="C5" i="36"/>
  <c r="D5" i="36"/>
  <c r="E5" i="36"/>
  <c r="C6" i="36"/>
  <c r="D6" i="36"/>
  <c r="E6" i="36"/>
  <c r="C7" i="36"/>
  <c r="D7" i="36"/>
  <c r="E7" i="36"/>
  <c r="C8" i="36"/>
  <c r="D8" i="36"/>
  <c r="E8" i="36"/>
  <c r="C9" i="36"/>
  <c r="D9" i="36"/>
  <c r="E9" i="36"/>
  <c r="C10" i="36"/>
  <c r="D10" i="36"/>
  <c r="E10" i="36"/>
  <c r="C11" i="36"/>
  <c r="D11" i="36"/>
  <c r="E11" i="36"/>
  <c r="C12" i="36"/>
  <c r="D12" i="36"/>
  <c r="E12" i="36"/>
  <c r="C13" i="36"/>
  <c r="D13" i="36"/>
  <c r="E13" i="36"/>
  <c r="C14" i="36"/>
  <c r="D14" i="36"/>
  <c r="E14" i="36"/>
  <c r="C15" i="36"/>
  <c r="D15" i="36"/>
  <c r="E15" i="36"/>
  <c r="C16" i="36"/>
  <c r="D16" i="36"/>
  <c r="E16" i="36"/>
  <c r="C17" i="36"/>
  <c r="D17" i="36"/>
  <c r="E17" i="36"/>
  <c r="C18" i="36"/>
  <c r="D18" i="36"/>
  <c r="E18" i="36"/>
  <c r="C19" i="36"/>
  <c r="D19" i="36"/>
  <c r="E19" i="36"/>
  <c r="C20" i="36"/>
  <c r="D20" i="36"/>
  <c r="E20" i="36"/>
  <c r="C21" i="36"/>
  <c r="D21" i="36"/>
  <c r="E21" i="36"/>
  <c r="C22" i="36"/>
  <c r="D22" i="36"/>
  <c r="E22" i="36"/>
  <c r="D2" i="36"/>
  <c r="E2" i="36"/>
  <c r="C2" i="36"/>
  <c r="H64" i="36"/>
  <c r="H63" i="36"/>
  <c r="H62" i="36"/>
  <c r="H61" i="36"/>
  <c r="H60" i="36"/>
  <c r="H59" i="36"/>
  <c r="H58" i="36"/>
  <c r="H57" i="36"/>
  <c r="H56" i="36"/>
  <c r="H55" i="36"/>
  <c r="H54" i="36"/>
  <c r="H53" i="36"/>
  <c r="H52" i="36"/>
  <c r="H51" i="36"/>
  <c r="H50" i="36"/>
  <c r="H49" i="36"/>
  <c r="H48" i="36"/>
  <c r="H47" i="36"/>
  <c r="H46" i="36"/>
  <c r="H45" i="36"/>
  <c r="H44" i="36"/>
  <c r="H43" i="36"/>
  <c r="H42" i="36"/>
  <c r="H41" i="36"/>
  <c r="H40" i="36"/>
  <c r="H39" i="36"/>
  <c r="H38" i="36"/>
  <c r="H37" i="36"/>
  <c r="H36" i="36"/>
  <c r="H35" i="36"/>
  <c r="H34" i="36"/>
  <c r="H33" i="36"/>
  <c r="H32" i="36"/>
  <c r="H31" i="36"/>
  <c r="H30" i="36"/>
  <c r="H29" i="36"/>
  <c r="H28" i="36"/>
  <c r="H27" i="36"/>
  <c r="H26" i="36"/>
  <c r="H25" i="36"/>
  <c r="H24" i="36"/>
  <c r="H23" i="36"/>
  <c r="H22" i="36"/>
  <c r="H21" i="36"/>
  <c r="H20" i="36"/>
  <c r="H19" i="36"/>
  <c r="H18" i="36"/>
  <c r="H17" i="36"/>
  <c r="H16" i="36"/>
  <c r="H15" i="36"/>
  <c r="H14" i="36"/>
  <c r="H13" i="36"/>
  <c r="H12" i="36"/>
  <c r="H11" i="36"/>
  <c r="H10" i="36"/>
  <c r="H9" i="36"/>
  <c r="H8" i="36"/>
  <c r="H7" i="36"/>
  <c r="H6" i="36"/>
  <c r="H5" i="36"/>
  <c r="H4" i="36"/>
  <c r="H3" i="36"/>
  <c r="H2" i="36"/>
  <c r="H24" i="35"/>
  <c r="F24" i="35"/>
  <c r="E24" i="35"/>
  <c r="D24" i="35"/>
  <c r="C24" i="35"/>
  <c r="C23" i="35"/>
  <c r="D23" i="35"/>
  <c r="E23" i="35"/>
  <c r="F23" i="35"/>
  <c r="B23" i="35"/>
  <c r="H23" i="35"/>
  <c r="H22" i="35"/>
  <c r="H21" i="35"/>
  <c r="H20" i="35"/>
  <c r="B11" i="35"/>
  <c r="C11" i="35"/>
  <c r="D11" i="35"/>
  <c r="E11" i="35"/>
  <c r="F11" i="35"/>
  <c r="B12" i="35"/>
  <c r="C12" i="35"/>
  <c r="D12" i="35"/>
  <c r="E12" i="35"/>
  <c r="F12" i="35"/>
  <c r="B13" i="35"/>
  <c r="C13" i="35"/>
  <c r="D13" i="35"/>
  <c r="E13" i="35"/>
  <c r="F13" i="35"/>
  <c r="B14" i="35"/>
  <c r="C14" i="35"/>
  <c r="D14" i="35"/>
  <c r="E14" i="35"/>
  <c r="F14" i="35"/>
  <c r="B15" i="35"/>
  <c r="C15" i="35"/>
  <c r="D15" i="35"/>
  <c r="E15" i="35"/>
  <c r="F15" i="35"/>
  <c r="B16" i="35"/>
  <c r="C16" i="35"/>
  <c r="D16" i="35"/>
  <c r="E16" i="35"/>
  <c r="F16" i="35"/>
  <c r="B17" i="35"/>
  <c r="C17" i="35"/>
  <c r="D17" i="35"/>
  <c r="E17" i="35"/>
  <c r="F17" i="35"/>
  <c r="B18" i="35"/>
  <c r="C18" i="35"/>
  <c r="D18" i="35"/>
  <c r="E18" i="35"/>
  <c r="F18" i="35"/>
  <c r="B19" i="35"/>
  <c r="C19" i="35"/>
  <c r="D19" i="35"/>
  <c r="E19" i="35"/>
  <c r="F19" i="35"/>
  <c r="B20" i="35"/>
  <c r="C20" i="35"/>
  <c r="D20" i="35"/>
  <c r="E20" i="35"/>
  <c r="F20" i="35"/>
  <c r="B21" i="35"/>
  <c r="C21" i="35"/>
  <c r="D21" i="35"/>
  <c r="E21" i="35"/>
  <c r="F21" i="35"/>
  <c r="B22" i="35"/>
  <c r="C22" i="35"/>
  <c r="D22" i="35"/>
  <c r="E22" i="35"/>
  <c r="F22" i="35"/>
  <c r="B10" i="35"/>
  <c r="C10" i="35"/>
  <c r="D10" i="35"/>
  <c r="E10" i="35"/>
  <c r="F10" i="35"/>
  <c r="A11" i="35"/>
  <c r="A12" i="35"/>
  <c r="A13" i="35"/>
  <c r="A14" i="35"/>
  <c r="A15" i="35"/>
  <c r="A16" i="35"/>
  <c r="A17" i="35"/>
  <c r="A18" i="35"/>
  <c r="A19" i="35"/>
  <c r="A20" i="35"/>
  <c r="A21" i="35"/>
  <c r="A22" i="35"/>
  <c r="A10" i="35"/>
  <c r="B4" i="35"/>
  <c r="C4" i="35"/>
  <c r="D4" i="35"/>
  <c r="E4" i="35"/>
  <c r="F4" i="35"/>
  <c r="B5" i="35"/>
  <c r="C5" i="35"/>
  <c r="D5" i="35"/>
  <c r="E5" i="35"/>
  <c r="F5" i="35"/>
  <c r="B6" i="35"/>
  <c r="C6" i="35"/>
  <c r="D6" i="35"/>
  <c r="E6" i="35"/>
  <c r="F6" i="35"/>
  <c r="B7" i="35"/>
  <c r="C7" i="35"/>
  <c r="D7" i="35"/>
  <c r="E7" i="35"/>
  <c r="F7" i="35"/>
  <c r="B8" i="35"/>
  <c r="C8" i="35"/>
  <c r="D8" i="35"/>
  <c r="E8" i="35"/>
  <c r="F8" i="35"/>
  <c r="B9" i="35"/>
  <c r="C9" i="35"/>
  <c r="D9" i="35"/>
  <c r="E9" i="35"/>
  <c r="F9" i="35"/>
  <c r="C3" i="35"/>
  <c r="D3" i="35"/>
  <c r="E3" i="35"/>
  <c r="F3" i="35"/>
  <c r="B3" i="35"/>
  <c r="H19" i="35"/>
  <c r="H18" i="35"/>
  <c r="H17" i="35"/>
  <c r="H16" i="35"/>
  <c r="H15" i="35"/>
  <c r="H14" i="35"/>
  <c r="H13" i="35"/>
  <c r="H12" i="35"/>
  <c r="H11" i="35"/>
  <c r="H10" i="35"/>
  <c r="H9" i="35"/>
  <c r="H8" i="35"/>
  <c r="H7" i="35"/>
  <c r="H6" i="35"/>
  <c r="H5" i="35"/>
  <c r="H4" i="35"/>
  <c r="H3" i="35"/>
  <c r="H2" i="35"/>
  <c r="F2" i="35"/>
  <c r="E2" i="35"/>
  <c r="D2" i="35"/>
  <c r="C2" i="35"/>
  <c r="A2" i="34"/>
  <c r="B2" i="34"/>
  <c r="E2" i="34"/>
  <c r="F2" i="34"/>
  <c r="G2" i="34"/>
  <c r="H2" i="34"/>
  <c r="I2" i="34"/>
  <c r="J2" i="34"/>
  <c r="L2" i="34"/>
  <c r="E17" i="10"/>
  <c r="C17" i="10"/>
  <c r="B17" i="10"/>
  <c r="D17" i="10"/>
  <c r="E9" i="10"/>
  <c r="D9" i="10"/>
  <c r="C9" i="10"/>
  <c r="B9" i="10"/>
  <c r="M21" i="2"/>
  <c r="N21" i="2"/>
  <c r="O21" i="2"/>
  <c r="M22" i="2"/>
  <c r="N22" i="2"/>
  <c r="O22" i="2"/>
  <c r="M23" i="2"/>
  <c r="N23" i="2"/>
  <c r="O23" i="2"/>
  <c r="M6" i="33"/>
  <c r="L17" i="33"/>
  <c r="K17" i="33"/>
  <c r="J17" i="33"/>
  <c r="I17" i="33"/>
  <c r="H17" i="33"/>
  <c r="G17" i="33"/>
  <c r="F17" i="33"/>
  <c r="E17" i="33"/>
  <c r="D17" i="33"/>
  <c r="C17" i="33"/>
  <c r="B17" i="33"/>
  <c r="O15" i="33"/>
  <c r="N15" i="33"/>
  <c r="M15" i="33"/>
  <c r="O14" i="33"/>
  <c r="N14" i="33"/>
  <c r="M14" i="33"/>
  <c r="O13" i="33"/>
  <c r="N13" i="33"/>
  <c r="M13" i="33"/>
  <c r="O12" i="33"/>
  <c r="N12" i="33"/>
  <c r="M12" i="33"/>
  <c r="O11" i="33"/>
  <c r="N11" i="33"/>
  <c r="M11" i="33"/>
  <c r="O10" i="33"/>
  <c r="N10" i="33"/>
  <c r="M10" i="33"/>
  <c r="O9" i="33"/>
  <c r="N9" i="33"/>
  <c r="M9" i="33"/>
  <c r="O8" i="33"/>
  <c r="N8" i="33"/>
  <c r="M8" i="33"/>
  <c r="O7" i="33"/>
  <c r="N7" i="33"/>
  <c r="M7" i="33"/>
  <c r="O6" i="33"/>
  <c r="N6" i="33"/>
  <c r="D1" i="33"/>
  <c r="N17" i="33"/>
  <c r="O17" i="33"/>
  <c r="M17" i="33"/>
  <c r="A164" i="15"/>
  <c r="A3" i="33" s="1"/>
  <c r="A213" i="15"/>
  <c r="B35" i="31" s="1"/>
  <c r="A214" i="15"/>
  <c r="B40" i="31" s="1"/>
  <c r="A216" i="15"/>
  <c r="B42" i="31" s="1"/>
  <c r="A218" i="15"/>
  <c r="B47" i="31" s="1"/>
  <c r="A207" i="15"/>
  <c r="B25" i="31" s="1"/>
  <c r="A211" i="15"/>
  <c r="B32" i="31" s="1"/>
  <c r="A215" i="15"/>
  <c r="B41" i="31" s="1"/>
  <c r="A217" i="15"/>
  <c r="B43" i="31" s="1"/>
  <c r="A208" i="15"/>
  <c r="B26" i="31" s="1"/>
  <c r="A210" i="15"/>
  <c r="B30" i="31" s="1"/>
  <c r="A219" i="15"/>
  <c r="B48" i="31" s="1"/>
  <c r="A212" i="15"/>
  <c r="B33" i="31" s="1"/>
  <c r="A220" i="15"/>
  <c r="A48" i="31" s="1"/>
  <c r="A209" i="15"/>
  <c r="B27" i="31" s="1"/>
  <c r="A221" i="15"/>
  <c r="A46" i="31" s="1"/>
  <c r="A199" i="15"/>
  <c r="B10" i="31" s="1"/>
  <c r="A198" i="15"/>
  <c r="B9" i="31" s="1"/>
  <c r="A176" i="15"/>
  <c r="A7" i="2" s="1"/>
  <c r="A184" i="15"/>
  <c r="A15" i="2" s="1"/>
  <c r="A192" i="15"/>
  <c r="A23" i="2" s="1"/>
  <c r="A172" i="15"/>
  <c r="A13" i="30" s="1"/>
  <c r="A200" i="15"/>
  <c r="B15" i="31" s="1"/>
  <c r="A196" i="15"/>
  <c r="A11" i="10" s="1"/>
  <c r="A177" i="15"/>
  <c r="A8" i="2" s="1"/>
  <c r="A185" i="15"/>
  <c r="A16" i="2" s="1"/>
  <c r="A165" i="15"/>
  <c r="A6" i="30" s="1"/>
  <c r="A173" i="15"/>
  <c r="A14" i="30" s="1"/>
  <c r="A201" i="15"/>
  <c r="B16" i="31" s="1"/>
  <c r="A197" i="15"/>
  <c r="A12" i="10" s="1"/>
  <c r="A178" i="15"/>
  <c r="A9" i="2" s="1"/>
  <c r="A186" i="15"/>
  <c r="A17" i="2" s="1"/>
  <c r="A166" i="15"/>
  <c r="A7" i="30" s="1"/>
  <c r="A195" i="15"/>
  <c r="A10" i="10" s="1"/>
  <c r="A179" i="15"/>
  <c r="A10" i="2" s="1"/>
  <c r="A187" i="15"/>
  <c r="A18" i="2" s="1"/>
  <c r="A167" i="15"/>
  <c r="A8" i="30" s="1"/>
  <c r="A203" i="15"/>
  <c r="B20" i="31" s="1"/>
  <c r="A180" i="15"/>
  <c r="A11" i="2" s="1"/>
  <c r="A188" i="15"/>
  <c r="A19" i="2" s="1"/>
  <c r="A189" i="15"/>
  <c r="A20" i="2" s="1"/>
  <c r="A206" i="15"/>
  <c r="B24" i="31" s="1"/>
  <c r="A202" i="15"/>
  <c r="A17" i="31" s="1"/>
  <c r="A193" i="15"/>
  <c r="A169" i="15"/>
  <c r="A10" i="30" s="1"/>
  <c r="A182" i="15"/>
  <c r="A13" i="2" s="1"/>
  <c r="A183" i="15"/>
  <c r="A14" i="2" s="1"/>
  <c r="A174" i="15"/>
  <c r="A15" i="30" s="1"/>
  <c r="A204" i="15"/>
  <c r="A21" i="31" s="1"/>
  <c r="A181" i="15"/>
  <c r="A12" i="2" s="1"/>
  <c r="A205" i="15"/>
  <c r="B23" i="31" s="1"/>
  <c r="A190" i="15"/>
  <c r="A21" i="2" s="1"/>
  <c r="A191" i="15"/>
  <c r="A22" i="2" s="1"/>
  <c r="A168" i="15"/>
  <c r="A9" i="30" s="1"/>
  <c r="A170" i="15"/>
  <c r="A11" i="30" s="1"/>
  <c r="A175" i="15"/>
  <c r="A6" i="2" s="1"/>
  <c r="A194" i="15"/>
  <c r="A25" i="2" s="1"/>
  <c r="A171" i="15"/>
  <c r="A12" i="30" s="1"/>
  <c r="M24" i="2"/>
  <c r="N24" i="2"/>
  <c r="O24" i="2"/>
  <c r="M25" i="2"/>
  <c r="N25" i="2"/>
  <c r="O25" i="2"/>
  <c r="M26" i="2"/>
  <c r="N26" i="2"/>
  <c r="O26" i="2"/>
  <c r="M20" i="2"/>
  <c r="N20" i="2"/>
  <c r="O20" i="2"/>
  <c r="C11" i="13"/>
  <c r="C6" i="39"/>
  <c r="C1" i="13"/>
  <c r="L17" i="30"/>
  <c r="K17" i="30"/>
  <c r="J17" i="30"/>
  <c r="I17" i="30"/>
  <c r="H17" i="30"/>
  <c r="G17" i="30"/>
  <c r="F17" i="30"/>
  <c r="E17" i="30"/>
  <c r="D17" i="30"/>
  <c r="C17" i="30"/>
  <c r="B17" i="30"/>
  <c r="O15" i="30"/>
  <c r="N15" i="30"/>
  <c r="M15" i="30"/>
  <c r="O14" i="30"/>
  <c r="N14" i="30"/>
  <c r="M14" i="30"/>
  <c r="O13" i="30"/>
  <c r="N13" i="30"/>
  <c r="M13" i="30"/>
  <c r="O12" i="30"/>
  <c r="N12" i="30"/>
  <c r="M12" i="30"/>
  <c r="O11" i="30"/>
  <c r="N11" i="30"/>
  <c r="M11" i="30"/>
  <c r="O10" i="30"/>
  <c r="N10" i="30"/>
  <c r="M10" i="30"/>
  <c r="O9" i="30"/>
  <c r="N9" i="30"/>
  <c r="M9" i="30"/>
  <c r="O8" i="30"/>
  <c r="N8" i="30"/>
  <c r="M8" i="30"/>
  <c r="O7" i="30"/>
  <c r="N7" i="30"/>
  <c r="M7" i="30"/>
  <c r="O6" i="30"/>
  <c r="N6" i="30"/>
  <c r="M6" i="30"/>
  <c r="D1" i="30"/>
  <c r="M17" i="30"/>
  <c r="O17" i="30"/>
  <c r="N17" i="30"/>
  <c r="M7" i="2"/>
  <c r="N7" i="2"/>
  <c r="O7" i="2"/>
  <c r="M8" i="2"/>
  <c r="N8" i="2"/>
  <c r="O8" i="2"/>
  <c r="M9" i="2"/>
  <c r="N9" i="2"/>
  <c r="O9" i="2"/>
  <c r="M10" i="2"/>
  <c r="N10" i="2"/>
  <c r="O10" i="2"/>
  <c r="M11" i="2"/>
  <c r="N11" i="2"/>
  <c r="O11" i="2"/>
  <c r="M12" i="2"/>
  <c r="N12" i="2"/>
  <c r="O12" i="2"/>
  <c r="M13" i="2"/>
  <c r="N13" i="2"/>
  <c r="O13" i="2"/>
  <c r="M14" i="2"/>
  <c r="N14" i="2"/>
  <c r="O14" i="2"/>
  <c r="M15" i="2"/>
  <c r="N15" i="2"/>
  <c r="O15" i="2"/>
  <c r="M16" i="2"/>
  <c r="N16" i="2"/>
  <c r="O16" i="2"/>
  <c r="M17" i="2"/>
  <c r="N17" i="2"/>
  <c r="O17" i="2"/>
  <c r="M18" i="2"/>
  <c r="N18" i="2"/>
  <c r="O18" i="2"/>
  <c r="M19" i="2"/>
  <c r="N19" i="2"/>
  <c r="O19" i="2"/>
  <c r="N6" i="2"/>
  <c r="O6" i="2"/>
  <c r="M6" i="2"/>
  <c r="C1" i="10"/>
  <c r="C31" i="10"/>
  <c r="C34" i="10"/>
  <c r="C35" i="10" s="1"/>
  <c r="C37" i="10" s="1"/>
  <c r="B6" i="39"/>
  <c r="D11" i="13"/>
  <c r="D6" i="39"/>
  <c r="E11" i="13"/>
  <c r="E6" i="39"/>
  <c r="J28" i="2"/>
  <c r="K28" i="2"/>
  <c r="L28" i="2"/>
  <c r="H28" i="2"/>
  <c r="G28" i="2"/>
  <c r="F28" i="2"/>
  <c r="C28" i="2"/>
  <c r="B28" i="2"/>
  <c r="D1" i="2"/>
  <c r="D2" i="33"/>
  <c r="H25" i="35"/>
  <c r="C2" i="34"/>
  <c r="C2" i="13"/>
  <c r="D2" i="30"/>
  <c r="C2" i="10"/>
  <c r="D2" i="2"/>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N19" i="16"/>
  <c r="N20" i="16"/>
  <c r="N21" i="16"/>
  <c r="N22" i="16"/>
  <c r="N23" i="16"/>
  <c r="N24" i="16"/>
  <c r="E31" i="10"/>
  <c r="D31" i="10"/>
  <c r="D34" i="10" s="1"/>
  <c r="D35" i="10" s="1"/>
  <c r="D37" i="10" s="1"/>
  <c r="B31" i="10"/>
  <c r="D28" i="2"/>
  <c r="E28" i="2"/>
  <c r="I28" i="2"/>
  <c r="E34" i="10"/>
  <c r="E35" i="10" s="1"/>
  <c r="E37" i="10" s="1"/>
  <c r="H52" i="16"/>
  <c r="N12" i="16"/>
  <c r="A163" i="15"/>
  <c r="A3" i="30" s="1"/>
  <c r="AA51" i="16"/>
  <c r="AA52" i="16"/>
  <c r="A75" i="15"/>
  <c r="A122" i="15"/>
  <c r="A1" i="33" s="1"/>
  <c r="A20" i="15"/>
  <c r="A120" i="15"/>
  <c r="H143" i="16"/>
  <c r="A85" i="15"/>
  <c r="A9" i="9" s="1"/>
  <c r="A64" i="15"/>
  <c r="AA30" i="16"/>
  <c r="A104" i="15"/>
  <c r="A32" i="10" s="1"/>
  <c r="H116" i="16"/>
  <c r="A27" i="15"/>
  <c r="A28" i="31" s="1"/>
  <c r="A58" i="15"/>
  <c r="A17" i="15"/>
  <c r="H206" i="16"/>
  <c r="A138" i="15"/>
  <c r="A32" i="15"/>
  <c r="A33" i="31" s="1"/>
  <c r="A83" i="15"/>
  <c r="A136" i="15"/>
  <c r="A10" i="15"/>
  <c r="C1" i="2" s="1"/>
  <c r="A99" i="15"/>
  <c r="A14" i="10" s="1"/>
  <c r="N14" i="16"/>
  <c r="AA9" i="16"/>
  <c r="H167" i="16"/>
  <c r="A8" i="15"/>
  <c r="H32" i="16"/>
  <c r="A59" i="15"/>
  <c r="B18" i="31" s="1"/>
  <c r="A53" i="15"/>
  <c r="B14" i="31" s="1"/>
  <c r="AA44" i="16"/>
  <c r="A150" i="15"/>
  <c r="A141" i="15"/>
  <c r="A55" i="15"/>
  <c r="A90" i="15"/>
  <c r="B9" i="9" s="1"/>
  <c r="D2" i="34" s="1"/>
  <c r="A137" i="15"/>
  <c r="A49" i="15"/>
  <c r="A114" i="15"/>
  <c r="A8" i="13" s="1"/>
  <c r="A88" i="15"/>
  <c r="A10" i="9" s="1"/>
  <c r="A133" i="15"/>
  <c r="A43" i="15"/>
  <c r="A45" i="31" s="1"/>
  <c r="A74" i="15"/>
  <c r="B39" i="31" s="1"/>
  <c r="A21" i="15"/>
  <c r="A22" i="31" s="1"/>
  <c r="H195" i="16"/>
  <c r="A106" i="15"/>
  <c r="A35" i="10" s="1"/>
  <c r="A80" i="15"/>
  <c r="B45" i="31" s="1"/>
  <c r="A28" i="15"/>
  <c r="A29" i="31" s="1"/>
  <c r="A129" i="15"/>
  <c r="A147" i="15"/>
  <c r="A158" i="15"/>
  <c r="A72" i="15"/>
  <c r="B36" i="31" s="1"/>
  <c r="A113" i="15"/>
  <c r="A7" i="13" s="1"/>
  <c r="A11" i="15"/>
  <c r="A14" i="31" s="1"/>
  <c r="A42" i="15"/>
  <c r="A44" i="31" s="1"/>
  <c r="A131" i="15"/>
  <c r="U4" i="16"/>
  <c r="H169" i="16"/>
  <c r="A98" i="15"/>
  <c r="A13" i="10" s="1"/>
  <c r="A126" i="15"/>
  <c r="I3" i="33" s="1"/>
  <c r="A60" i="15"/>
  <c r="A93" i="15"/>
  <c r="A152" i="15"/>
  <c r="A26" i="15"/>
  <c r="A27" i="31" s="1"/>
  <c r="A115" i="15"/>
  <c r="A9" i="13" s="1"/>
  <c r="N3" i="16"/>
  <c r="AA11" i="16"/>
  <c r="H73" i="16"/>
  <c r="A24" i="15"/>
  <c r="A25" i="31" s="1"/>
  <c r="A87" i="15"/>
  <c r="A23" i="15"/>
  <c r="A24" i="31" s="1"/>
  <c r="A116" i="15"/>
  <c r="A10" i="13" s="1"/>
  <c r="A54" i="15"/>
  <c r="A52" i="15"/>
  <c r="B13" i="31" s="1"/>
  <c r="A143" i="15"/>
  <c r="A81" i="15"/>
  <c r="A13" i="15"/>
  <c r="AA19" i="16"/>
  <c r="H192" i="16"/>
  <c r="H151" i="16"/>
  <c r="A19" i="15"/>
  <c r="A20" i="31" s="1"/>
  <c r="A112" i="15"/>
  <c r="A1" i="13" s="1"/>
  <c r="A50" i="15"/>
  <c r="A44" i="15"/>
  <c r="A139" i="15"/>
  <c r="A77" i="15"/>
  <c r="U14" i="16"/>
  <c r="AA27" i="16"/>
  <c r="H144" i="16"/>
  <c r="H3" i="16"/>
  <c r="A148" i="15"/>
  <c r="A86" i="15"/>
  <c r="A22" i="15"/>
  <c r="A23" i="31" s="1"/>
  <c r="A125" i="15"/>
  <c r="E3" i="33" s="1"/>
  <c r="A111" i="15"/>
  <c r="F3" i="13" s="1"/>
  <c r="A45" i="15"/>
  <c r="A47" i="31" s="1"/>
  <c r="U10" i="16"/>
  <c r="AA41" i="16"/>
  <c r="H182" i="16"/>
  <c r="H34" i="16"/>
  <c r="A51" i="15"/>
  <c r="B11" i="31" s="1"/>
  <c r="A144" i="15"/>
  <c r="A82" i="15"/>
  <c r="A18" i="15"/>
  <c r="A19" i="31" s="1"/>
  <c r="A117" i="15"/>
  <c r="A11" i="13" s="1"/>
  <c r="A107" i="15"/>
  <c r="A36" i="10" s="1"/>
  <c r="A37" i="15"/>
  <c r="A39" i="31" s="1"/>
  <c r="U3" i="16"/>
  <c r="AA33" i="16"/>
  <c r="H193" i="16"/>
  <c r="H139" i="16"/>
  <c r="H171" i="16"/>
  <c r="H134" i="16"/>
  <c r="H145" i="16"/>
  <c r="H120" i="16"/>
  <c r="H71" i="16"/>
  <c r="H189" i="16"/>
  <c r="H8" i="16"/>
  <c r="H136" i="16"/>
  <c r="A142" i="15"/>
  <c r="A68" i="15"/>
  <c r="A16" i="15"/>
  <c r="A16" i="31" s="1"/>
  <c r="A121" i="15"/>
  <c r="D1" i="13" s="1"/>
  <c r="A79" i="15"/>
  <c r="B44" i="31" s="1"/>
  <c r="A47" i="15"/>
  <c r="B8" i="31" s="1"/>
  <c r="A15" i="15"/>
  <c r="A140" i="15"/>
  <c r="A108" i="15"/>
  <c r="A37" i="10" s="1"/>
  <c r="A78" i="15"/>
  <c r="A46" i="15"/>
  <c r="A14" i="15"/>
  <c r="A40" i="15"/>
  <c r="A42" i="31" s="1"/>
  <c r="A105" i="15"/>
  <c r="A34" i="10" s="1"/>
  <c r="A135" i="15"/>
  <c r="A103" i="15"/>
  <c r="A31" i="10" s="1"/>
  <c r="A73" i="15"/>
  <c r="B38" i="31" s="1"/>
  <c r="A41" i="15"/>
  <c r="A43" i="31" s="1"/>
  <c r="A9" i="15"/>
  <c r="A8" i="31" s="1"/>
  <c r="U15" i="16"/>
  <c r="U9" i="16"/>
  <c r="AA43" i="16"/>
  <c r="AA5" i="16"/>
  <c r="H147" i="16"/>
  <c r="H110" i="16"/>
  <c r="H97" i="16"/>
  <c r="H96" i="16"/>
  <c r="H47" i="16"/>
  <c r="H105" i="16"/>
  <c r="H198" i="16"/>
  <c r="H40" i="16"/>
  <c r="N6" i="16"/>
  <c r="AA8" i="16"/>
  <c r="H163" i="16"/>
  <c r="A162" i="15"/>
  <c r="A17" i="33" s="1"/>
  <c r="A56" i="15"/>
  <c r="A71" i="15"/>
  <c r="A7" i="15"/>
  <c r="A37" i="31" s="1"/>
  <c r="A132" i="15"/>
  <c r="A100" i="15"/>
  <c r="A15" i="10" s="1"/>
  <c r="A70" i="15"/>
  <c r="B34" i="31" s="1"/>
  <c r="A38" i="15"/>
  <c r="A40" i="31" s="1"/>
  <c r="A6" i="15"/>
  <c r="A12" i="15"/>
  <c r="C2" i="33" s="1"/>
  <c r="A159" i="15"/>
  <c r="A127" i="15"/>
  <c r="M3" i="30" s="1"/>
  <c r="A95" i="15"/>
  <c r="A7" i="10" s="1"/>
  <c r="A65" i="15"/>
  <c r="A33" i="15"/>
  <c r="A34" i="31" s="1"/>
  <c r="N15" i="16"/>
  <c r="N17" i="16"/>
  <c r="AA18" i="16"/>
  <c r="AA37" i="16"/>
  <c r="H75" i="16"/>
  <c r="H38" i="16"/>
  <c r="H49" i="16"/>
  <c r="H24" i="16"/>
  <c r="H190" i="16"/>
  <c r="H45" i="16"/>
  <c r="H137" i="16"/>
  <c r="A69" i="15"/>
  <c r="A5" i="15"/>
  <c r="A12" i="31" s="1"/>
  <c r="A4" i="15"/>
  <c r="C2" i="31" s="1"/>
  <c r="H86" i="16"/>
  <c r="H48" i="16"/>
  <c r="H185" i="16"/>
  <c r="A110" i="15"/>
  <c r="C3" i="13" s="1"/>
  <c r="A161" i="15"/>
  <c r="A39" i="15"/>
  <c r="A41" i="31" s="1"/>
  <c r="A146" i="15"/>
  <c r="A94" i="15"/>
  <c r="A5" i="13" s="1"/>
  <c r="A118" i="15"/>
  <c r="A12" i="13" s="1"/>
  <c r="A48" i="15"/>
  <c r="A153" i="15"/>
  <c r="A101" i="15"/>
  <c r="A16" i="10" s="1"/>
  <c r="A67" i="15"/>
  <c r="A35" i="15"/>
  <c r="A36" i="31" s="1"/>
  <c r="A160" i="15"/>
  <c r="A128" i="15"/>
  <c r="A96" i="15"/>
  <c r="A8" i="10" s="1"/>
  <c r="A66" i="15"/>
  <c r="B28" i="31" s="1"/>
  <c r="A34" i="15"/>
  <c r="A35" i="31" s="1"/>
  <c r="A84" i="15"/>
  <c r="A3" i="9" s="1"/>
  <c r="A157" i="15"/>
  <c r="A155" i="15"/>
  <c r="A123" i="15"/>
  <c r="A3" i="2" s="1"/>
  <c r="A91" i="15"/>
  <c r="A1" i="10" s="1"/>
  <c r="A61" i="15"/>
  <c r="A29" i="15"/>
  <c r="A30" i="31" s="1"/>
  <c r="AA3" i="16"/>
  <c r="N10" i="16"/>
  <c r="AA40" i="16"/>
  <c r="AA48" i="16"/>
  <c r="H51" i="16"/>
  <c r="H14" i="16"/>
  <c r="H67" i="16"/>
  <c r="H199" i="16"/>
  <c r="H142" i="16"/>
  <c r="H200" i="16"/>
  <c r="H113" i="16"/>
  <c r="AA26" i="16"/>
  <c r="H99" i="16"/>
  <c r="H81" i="16"/>
  <c r="A134" i="15"/>
  <c r="A109" i="15"/>
  <c r="B3" i="10" s="1"/>
  <c r="A130" i="15"/>
  <c r="A154" i="15"/>
  <c r="A102" i="15"/>
  <c r="A17" i="10" s="1"/>
  <c r="A36" i="15"/>
  <c r="A38" i="31" s="1"/>
  <c r="A149" i="15"/>
  <c r="A97" i="15"/>
  <c r="A9" i="10" s="1"/>
  <c r="A63" i="15"/>
  <c r="A31" i="15"/>
  <c r="A32" i="31" s="1"/>
  <c r="A156" i="15"/>
  <c r="A124" i="15"/>
  <c r="B3" i="2" s="1"/>
  <c r="A92" i="15"/>
  <c r="A4" i="10" s="1"/>
  <c r="A62" i="15"/>
  <c r="A30" i="15"/>
  <c r="A31" i="31" s="1"/>
  <c r="A76" i="15"/>
  <c r="A145" i="15"/>
  <c r="A151" i="15"/>
  <c r="A119" i="15"/>
  <c r="A89" i="15"/>
  <c r="A11" i="9" s="1"/>
  <c r="A57" i="15"/>
  <c r="A25" i="15"/>
  <c r="A26" i="31" s="1"/>
  <c r="N9" i="16"/>
  <c r="N5" i="16"/>
  <c r="AA50" i="16"/>
  <c r="AA22" i="16"/>
  <c r="H103" i="16"/>
  <c r="H55" i="16"/>
  <c r="H42" i="16"/>
  <c r="H191" i="16"/>
  <c r="H118" i="16"/>
  <c r="H140" i="16"/>
  <c r="H29" i="16"/>
  <c r="N4" i="16"/>
  <c r="N13" i="16"/>
  <c r="N7" i="16"/>
  <c r="AA15" i="16"/>
  <c r="AA47" i="16"/>
  <c r="AA45" i="16"/>
  <c r="AA36" i="16"/>
  <c r="AA32" i="16"/>
  <c r="AA28" i="16"/>
  <c r="H183" i="16"/>
  <c r="H87" i="16"/>
  <c r="H102" i="16"/>
  <c r="H122" i="16"/>
  <c r="H26" i="16"/>
  <c r="H181" i="16"/>
  <c r="H85" i="16"/>
  <c r="H174" i="16"/>
  <c r="H132" i="16"/>
  <c r="H36" i="16"/>
  <c r="H179" i="16"/>
  <c r="H59" i="16"/>
  <c r="H154" i="16"/>
  <c r="H22" i="16"/>
  <c r="H93" i="16"/>
  <c r="H176" i="16"/>
  <c r="H20" i="16"/>
  <c r="H149" i="16"/>
  <c r="H17" i="16"/>
  <c r="H124" i="16"/>
  <c r="AA23" i="16"/>
  <c r="AA13" i="16"/>
  <c r="AA4" i="16"/>
  <c r="AA46" i="16"/>
  <c r="AA42" i="16"/>
  <c r="AA38" i="16"/>
  <c r="H159" i="16"/>
  <c r="H63" i="16"/>
  <c r="H194" i="16"/>
  <c r="H98" i="16"/>
  <c r="H187" i="16"/>
  <c r="H157" i="16"/>
  <c r="H61" i="16"/>
  <c r="H204" i="16"/>
  <c r="H108" i="16"/>
  <c r="H12" i="16"/>
  <c r="H155" i="16"/>
  <c r="H35" i="16"/>
  <c r="H130" i="16"/>
  <c r="H201" i="16"/>
  <c r="H69" i="16"/>
  <c r="H128" i="16"/>
  <c r="H6" i="16"/>
  <c r="H125" i="16"/>
  <c r="H30" i="16"/>
  <c r="H16" i="16"/>
  <c r="N11" i="16"/>
  <c r="U6" i="16"/>
  <c r="A3" i="15"/>
  <c r="C1" i="31" s="1"/>
  <c r="AA31" i="16"/>
  <c r="AA24" i="16"/>
  <c r="AA14" i="16"/>
  <c r="AA10" i="16"/>
  <c r="AA6" i="16"/>
  <c r="AA49" i="16"/>
  <c r="H127" i="16"/>
  <c r="H135" i="16"/>
  <c r="H39" i="16"/>
  <c r="H170" i="16"/>
  <c r="H74" i="16"/>
  <c r="H162" i="16"/>
  <c r="H133" i="16"/>
  <c r="H37" i="16"/>
  <c r="H180" i="16"/>
  <c r="H84" i="16"/>
  <c r="H115" i="16"/>
  <c r="H131" i="16"/>
  <c r="H43" i="16"/>
  <c r="H94" i="16"/>
  <c r="H177" i="16"/>
  <c r="H9" i="16"/>
  <c r="H104" i="16"/>
  <c r="H126" i="16"/>
  <c r="H89" i="16"/>
  <c r="H208" i="16"/>
  <c r="AA35" i="16"/>
  <c r="AA29" i="16"/>
  <c r="AA20" i="16"/>
  <c r="AA16" i="16"/>
  <c r="AA12" i="16"/>
  <c r="H90" i="16"/>
  <c r="H123" i="16"/>
  <c r="H27" i="16"/>
  <c r="H158" i="16"/>
  <c r="H62" i="16"/>
  <c r="H54" i="16"/>
  <c r="H121" i="16"/>
  <c r="H25" i="16"/>
  <c r="H168" i="16"/>
  <c r="H72" i="16"/>
  <c r="H114" i="16"/>
  <c r="H95" i="16"/>
  <c r="H186" i="16"/>
  <c r="H58" i="16"/>
  <c r="H165" i="16"/>
  <c r="H91" i="16"/>
  <c r="H80" i="16"/>
  <c r="H18" i="16"/>
  <c r="H53" i="16"/>
  <c r="H196" i="16"/>
  <c r="U11" i="16"/>
  <c r="U5" i="16"/>
  <c r="U13" i="16"/>
  <c r="AA7" i="16"/>
  <c r="AA39" i="16"/>
  <c r="AA34" i="16"/>
  <c r="AA25" i="16"/>
  <c r="AA21" i="16"/>
  <c r="AA17" i="16"/>
  <c r="H207" i="16"/>
  <c r="H111" i="16"/>
  <c r="H15" i="16"/>
  <c r="H146" i="16"/>
  <c r="H50" i="16"/>
  <c r="H205" i="16"/>
  <c r="H109" i="16"/>
  <c r="H13" i="16"/>
  <c r="H156" i="16"/>
  <c r="H60" i="16"/>
  <c r="H203" i="16"/>
  <c r="H83" i="16"/>
  <c r="H66" i="16"/>
  <c r="H46" i="16"/>
  <c r="H141" i="16"/>
  <c r="H150" i="16"/>
  <c r="H44" i="16"/>
  <c r="H209" i="16"/>
  <c r="H41" i="16"/>
  <c r="H172" i="16"/>
  <c r="H28" i="16"/>
  <c r="H4" i="16"/>
  <c r="H112" i="16"/>
  <c r="H100" i="16"/>
  <c r="H76" i="16"/>
  <c r="H202" i="16"/>
  <c r="H106" i="16"/>
  <c r="H10" i="16"/>
  <c r="H153" i="16"/>
  <c r="H57" i="16"/>
  <c r="H188" i="16"/>
  <c r="H92" i="16"/>
  <c r="H7" i="16"/>
  <c r="H197" i="16"/>
  <c r="H101" i="16"/>
  <c r="H5" i="16"/>
  <c r="H184" i="16"/>
  <c r="H88" i="16"/>
  <c r="H119" i="16"/>
  <c r="H23" i="16"/>
  <c r="H178" i="16"/>
  <c r="H82" i="16"/>
  <c r="H19" i="16"/>
  <c r="H129" i="16"/>
  <c r="H33" i="16"/>
  <c r="H164" i="16"/>
  <c r="H68" i="16"/>
  <c r="H175" i="16"/>
  <c r="H173" i="16"/>
  <c r="H77" i="16"/>
  <c r="H31" i="16"/>
  <c r="H160" i="16"/>
  <c r="H64" i="16"/>
  <c r="H107" i="16"/>
  <c r="H11" i="16"/>
  <c r="H166" i="16"/>
  <c r="H70" i="16"/>
  <c r="H78" i="16"/>
  <c r="H117" i="16"/>
  <c r="H21" i="16"/>
  <c r="H152" i="16"/>
  <c r="H56" i="16"/>
  <c r="H79" i="16"/>
  <c r="H161" i="16"/>
  <c r="H65" i="16"/>
  <c r="H138" i="16"/>
  <c r="H148" i="16"/>
  <c r="O28" i="2" l="1"/>
  <c r="A24" i="2"/>
  <c r="A62" i="36" s="1"/>
  <c r="A26" i="2"/>
  <c r="A64" i="36" s="1"/>
  <c r="N28" i="2"/>
  <c r="M28" i="2"/>
  <c r="I3" i="30"/>
  <c r="A1" i="2"/>
  <c r="A1" i="30"/>
  <c r="A6" i="9"/>
  <c r="A28" i="2"/>
  <c r="I3" i="2"/>
  <c r="B3" i="13"/>
  <c r="M3" i="2"/>
  <c r="F3" i="10"/>
  <c r="M3" i="33"/>
  <c r="A17" i="30"/>
  <c r="A7" i="9"/>
  <c r="C3" i="10"/>
  <c r="A18" i="31"/>
  <c r="B2" i="13"/>
  <c r="B2" i="10"/>
  <c r="A5" i="10"/>
  <c r="B3" i="30"/>
  <c r="C2" i="30"/>
  <c r="B3" i="33"/>
  <c r="C1" i="30"/>
  <c r="C1" i="33"/>
  <c r="E3" i="2"/>
  <c r="A5" i="9"/>
  <c r="B1" i="10"/>
  <c r="A13" i="31"/>
  <c r="C2" i="2"/>
  <c r="A15" i="31"/>
  <c r="E3" i="30"/>
  <c r="B1" i="13"/>
  <c r="A22" i="36" l="1"/>
  <c r="A20" i="36"/>
  <c r="A41" i="36"/>
  <c r="A43" i="36"/>
  <c r="A21" i="36"/>
  <c r="A42" i="36"/>
  <c r="A63" i="36"/>
</calcChain>
</file>

<file path=xl/sharedStrings.xml><?xml version="1.0" encoding="utf-8"?>
<sst xmlns="http://schemas.openxmlformats.org/spreadsheetml/2006/main" count="4135" uniqueCount="1601">
  <si>
    <t>Total</t>
  </si>
  <si>
    <t>Other</t>
  </si>
  <si>
    <t>Program Management</t>
  </si>
  <si>
    <t>RSSH</t>
  </si>
  <si>
    <t>Programs to reduce human rights-related barriers to HIV services</t>
  </si>
  <si>
    <t>Other Prevention Programs</t>
  </si>
  <si>
    <t>Condoms</t>
  </si>
  <si>
    <t>Male Circumcision</t>
  </si>
  <si>
    <t xml:space="preserve">Prevention programs for other key and vulnerable populations </t>
  </si>
  <si>
    <t>Programs for TGs</t>
  </si>
  <si>
    <t>Programs for people who inject drugs (PWID) and their partners</t>
  </si>
  <si>
    <t>Programs for sex workers and their clients</t>
  </si>
  <si>
    <t xml:space="preserve">Programs for MSM </t>
  </si>
  <si>
    <t>PMTCT</t>
  </si>
  <si>
    <t>TB/HIV</t>
  </si>
  <si>
    <t>Treatment, care and support - ART</t>
  </si>
  <si>
    <t>Funding Gap</t>
  </si>
  <si>
    <t>Domestic</t>
  </si>
  <si>
    <t>Funding Need</t>
  </si>
  <si>
    <t>Fiscal Year in which implementation period ends</t>
  </si>
  <si>
    <t>Fiscal Year in which implementation period starts</t>
  </si>
  <si>
    <t>HIV/AIDS</t>
  </si>
  <si>
    <t xml:space="preserve">Detailed Financial Gap </t>
  </si>
  <si>
    <t>Key Population Programs</t>
  </si>
  <si>
    <t>MDR-TB: Treatment</t>
  </si>
  <si>
    <t>MDR-TB: Case Detection and Diagnosis</t>
  </si>
  <si>
    <t>TB Care and Prevention: Treatment</t>
  </si>
  <si>
    <t>TB Care and Prevention: Case Detection and Diagnosis</t>
  </si>
  <si>
    <t>TB</t>
  </si>
  <si>
    <t>Specific prevention intervention: Seasonal malaria chemoprophylaxis (SMC)</t>
  </si>
  <si>
    <t>Specific prevention intervention: Intermittent preventive treatment in pregnancy (IPTp)</t>
  </si>
  <si>
    <t>Case management - Treatment</t>
  </si>
  <si>
    <t>Case management - Diagnosis</t>
  </si>
  <si>
    <t>Vector Control: IRS</t>
  </si>
  <si>
    <t>Vector Control: LLIN</t>
  </si>
  <si>
    <t>Malaria</t>
  </si>
  <si>
    <t>General Guidance</t>
  </si>
  <si>
    <t>A. All applicants are required to complete:</t>
  </si>
  <si>
    <t>Cover Sheet</t>
  </si>
  <si>
    <t>Country</t>
  </si>
  <si>
    <t>Select name of applicant country from drop-down menu</t>
  </si>
  <si>
    <t>Fiscal Cycle</t>
  </si>
  <si>
    <t>Select the country's fiscal cycle from drop-down menu</t>
  </si>
  <si>
    <t>Currency</t>
  </si>
  <si>
    <t>Select currency (either US Dollar or Euro) in which data is provided. Currency used should be the same as the one used for the funding request to the Global Fund</t>
  </si>
  <si>
    <t>For each component, select the fiscal year corresponding to the start of implementation period of the funding request</t>
  </si>
  <si>
    <t>For each component, select the fiscal year corresponding to the end of implementation period of the funding request</t>
  </si>
  <si>
    <t>Current funding request pertains to a program</t>
  </si>
  <si>
    <t>Detailed Financial Gap based 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</si>
  <si>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</si>
  <si>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Financial Gap Overview for Disease Programs</t>
  </si>
  <si>
    <t>Header: Exchange Rate</t>
  </si>
  <si>
    <t>Enter annual exchange rate used to convert local currency to reporting currency (local currency units per US Dollar/Euro)</t>
  </si>
  <si>
    <t>SECTION A: Total Funding needs for the National Strategic Plan</t>
  </si>
  <si>
    <t>LINE A: Total Funding needs for the National Strategic Plan</t>
  </si>
  <si>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</si>
  <si>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</si>
  <si>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t>Section B: Previous, Current and Anticipated Domestic Resources</t>
  </si>
  <si>
    <t xml:space="preserve">Domestic source B1: Loans </t>
  </si>
  <si>
    <t xml:space="preserve">Domestic source B2: Debt relief </t>
  </si>
  <si>
    <t>Domestic source B3: Government funding resources</t>
  </si>
  <si>
    <t>Domestic source B4: Social Health Insurance</t>
  </si>
  <si>
    <t>Domestic source B5: Private sector contributions (national)</t>
  </si>
  <si>
    <t>LINE B: Total DOMESTIC resources</t>
  </si>
  <si>
    <t>Each cell automatically calculates the total annual amounts of domestic resources (Lines B1-B5).</t>
  </si>
  <si>
    <t>Section C: Previous, Current and Anticipated External Resources (non-Global Fund)</t>
  </si>
  <si>
    <t>LINE C: Total EXTERNAL (non-Global Fund)</t>
  </si>
  <si>
    <t xml:space="preserve">Section D: Previous, Current and Anticipated External Resources (Global Fund)  </t>
  </si>
  <si>
    <t>LINE D: Total EXTERNAL (Global Fund)</t>
  </si>
  <si>
    <t xml:space="preserve">LINE E: Total Anticipated Resources </t>
  </si>
  <si>
    <t>Line E calculates automatically the total annual amounts of planned resources for the national strategic plan (Line B+C+D) for the implementation years of the funding request.</t>
  </si>
  <si>
    <t>LINE F: Total Anticipated Funding Gap</t>
  </si>
  <si>
    <t xml:space="preserve">Line F automatically calculates the total annual funding gap by deducting annual anticipated resources (Line E) from annual funding need (Line A) for the implementation years of the funding request. </t>
  </si>
  <si>
    <t>LINE G: Total Funding Request</t>
  </si>
  <si>
    <t>Enter annual funding requested from the Global Fund, the total of which should be within the country allocation communicated to the country.</t>
  </si>
  <si>
    <t xml:space="preserve">LINE H: Total Remaining Funding Gap </t>
  </si>
  <si>
    <t xml:space="preserve">Line H automatically calculates the total remaining funding gap by deducting the annual Global Fund request (Line G) from the anticipated funding gap (Line F) for the implementation years of the funding request. </t>
  </si>
  <si>
    <t>Overall Health Sector: Government Health Spending</t>
  </si>
  <si>
    <t>Header: Level of Government</t>
  </si>
  <si>
    <t>Domestic source I1: Loans</t>
  </si>
  <si>
    <t>Domestic source I2: Debt Relief</t>
  </si>
  <si>
    <t>Domestic source I3: Government Funding Resources</t>
  </si>
  <si>
    <t>Domestic source I4: Social Health Insurance</t>
  </si>
  <si>
    <t>LINE I: Total Government Health Spending</t>
  </si>
  <si>
    <t>Each cell automatically calculates the total annual amounts of annual government health spending</t>
  </si>
  <si>
    <t>LINE J: Share of Health in Government Expenditure (in %)</t>
  </si>
  <si>
    <t>Enter the annual share of health in government expenditure</t>
  </si>
  <si>
    <t>Detailed financial gap analysis based on NSP cost categories</t>
  </si>
  <si>
    <t>Please read the Instructions sheet carefully before completing this form</t>
  </si>
  <si>
    <t>Select country</t>
  </si>
  <si>
    <t>Select fiscal cycle</t>
  </si>
  <si>
    <t>Select currency</t>
  </si>
  <si>
    <t>Component</t>
  </si>
  <si>
    <t>Select year</t>
  </si>
  <si>
    <t>Select</t>
  </si>
  <si>
    <t>Select category</t>
  </si>
  <si>
    <t>Financial Gap Overview Table</t>
  </si>
  <si>
    <t>Current and previous</t>
  </si>
  <si>
    <t>Estimated</t>
  </si>
  <si>
    <t>Data Source / Comments</t>
  </si>
  <si>
    <t>Fiscal Year</t>
  </si>
  <si>
    <t>Fiscal Year (Specified)</t>
  </si>
  <si>
    <t>Exchange Rate (Local currency units per USD or EUR)</t>
  </si>
  <si>
    <t>Domestic source B1: Loans</t>
  </si>
  <si>
    <t>Domestic source B2: Debt relief</t>
  </si>
  <si>
    <t>Domestic source B3: Government revenues</t>
  </si>
  <si>
    <t>Domestic source B4: Social health insurance</t>
  </si>
  <si>
    <t>LINE B: Total previous, current and anticipated DOMESTIC resources</t>
  </si>
  <si>
    <t>Select External Source</t>
  </si>
  <si>
    <t>Health Sector: Government Health Spending</t>
  </si>
  <si>
    <t>Health sector</t>
  </si>
  <si>
    <t>The data on government health spending pertains to:</t>
  </si>
  <si>
    <t>Select Level</t>
  </si>
  <si>
    <t xml:space="preserve">Domestic source I1: Loans </t>
  </si>
  <si>
    <t>LINE I: Total Government Health Sector Spending</t>
  </si>
  <si>
    <t>Language</t>
  </si>
  <si>
    <t>English</t>
  </si>
  <si>
    <t>French</t>
  </si>
  <si>
    <t>Spanish</t>
  </si>
  <si>
    <t>Russian</t>
  </si>
  <si>
    <t>C. Data Sources: Indicate source(s) of data along with comments on basis of estimates (if relevant) in the corresponding cell of the last column. The relevant source documents for data and should be submitted along with the funding request.</t>
  </si>
  <si>
    <t>LINE C: Total previous, current and anticipated EXTERNAL Resources (non-Global Fund)</t>
  </si>
  <si>
    <t>Sélectionner le pays</t>
  </si>
  <si>
    <t>Seleccione país</t>
  </si>
  <si>
    <t>Выберите страну</t>
  </si>
  <si>
    <t>Австралия</t>
  </si>
  <si>
    <t>Австрия</t>
  </si>
  <si>
    <t>Азербайджан</t>
  </si>
  <si>
    <t>Аландские острова</t>
  </si>
  <si>
    <t>Албания</t>
  </si>
  <si>
    <t>Алжир</t>
  </si>
  <si>
    <t>Американское Самоа</t>
  </si>
  <si>
    <t>Ангилья</t>
  </si>
  <si>
    <t>Ангола</t>
  </si>
  <si>
    <t>Андорра</t>
  </si>
  <si>
    <t>Антигуа и Барбуда</t>
  </si>
  <si>
    <t>Аргентина</t>
  </si>
  <si>
    <t>Армения</t>
  </si>
  <si>
    <t>Аруба</t>
  </si>
  <si>
    <t>Афганистан</t>
  </si>
  <si>
    <t>Багамы</t>
  </si>
  <si>
    <t>Бангладеш</t>
  </si>
  <si>
    <t>Барбадос</t>
  </si>
  <si>
    <t>Бахрейн</t>
  </si>
  <si>
    <t>Белиз</t>
  </si>
  <si>
    <t>Белоруссия</t>
  </si>
  <si>
    <t>Бельгия</t>
  </si>
  <si>
    <t>Бенин</t>
  </si>
  <si>
    <t>Бермуды</t>
  </si>
  <si>
    <t>Болгария</t>
  </si>
  <si>
    <t>Боливия</t>
  </si>
  <si>
    <t>Бонэйр, Синт-Эстатиус и Саба</t>
  </si>
  <si>
    <t>Босния и Герцеговина</t>
  </si>
  <si>
    <t>Ботсвана</t>
  </si>
  <si>
    <t>Бразилия</t>
  </si>
  <si>
    <t>Британские Виргинские острова</t>
  </si>
  <si>
    <t>Бруней</t>
  </si>
  <si>
    <t>Буркина-Фасо</t>
  </si>
  <si>
    <t>Бурунди</t>
  </si>
  <si>
    <t>Бутан</t>
  </si>
  <si>
    <t>Вануату</t>
  </si>
  <si>
    <t>Ватикан</t>
  </si>
  <si>
    <t>Великобритания</t>
  </si>
  <si>
    <t>Венгрия</t>
  </si>
  <si>
    <t>Венесуэла</t>
  </si>
  <si>
    <t>Виргинские Острова (США)</t>
  </si>
  <si>
    <t>Восточный Тимор</t>
  </si>
  <si>
    <t>Вьетнам</t>
  </si>
  <si>
    <t>Габон</t>
  </si>
  <si>
    <t>Гайана</t>
  </si>
  <si>
    <t>Гаити</t>
  </si>
  <si>
    <t>Гамбия</t>
  </si>
  <si>
    <t>Гана</t>
  </si>
  <si>
    <t>Гваделупа</t>
  </si>
  <si>
    <t>Гватемала</t>
  </si>
  <si>
    <t>Гвиана</t>
  </si>
  <si>
    <t>Гвинея</t>
  </si>
  <si>
    <t>Гвинея-Бисау</t>
  </si>
  <si>
    <t>Германия</t>
  </si>
  <si>
    <t>Гернси</t>
  </si>
  <si>
    <t>Гибралтар</t>
  </si>
  <si>
    <t>Гондурас</t>
  </si>
  <si>
    <t>Гонконг</t>
  </si>
  <si>
    <t>Гренада</t>
  </si>
  <si>
    <t>Гренландия</t>
  </si>
  <si>
    <t>Греция</t>
  </si>
  <si>
    <t>Грузия</t>
  </si>
  <si>
    <t>Гуам</t>
  </si>
  <si>
    <t>Дания</t>
  </si>
  <si>
    <t>Джерси</t>
  </si>
  <si>
    <t>Джибути</t>
  </si>
  <si>
    <t>Доминика</t>
  </si>
  <si>
    <t>Доминиканская Республика</t>
  </si>
  <si>
    <t>Египет</t>
  </si>
  <si>
    <t>Замбия</t>
  </si>
  <si>
    <t>Занзибар</t>
  </si>
  <si>
    <t>Западная Сахара</t>
  </si>
  <si>
    <t>Зимбабве</t>
  </si>
  <si>
    <t>Йемен</t>
  </si>
  <si>
    <t>Израиль</t>
  </si>
  <si>
    <t>Индия</t>
  </si>
  <si>
    <t>Индонезия</t>
  </si>
  <si>
    <t>Иордания</t>
  </si>
  <si>
    <t>Ирак</t>
  </si>
  <si>
    <t>Иран</t>
  </si>
  <si>
    <t>Ирландия</t>
  </si>
  <si>
    <t>Исландия</t>
  </si>
  <si>
    <t>Испания</t>
  </si>
  <si>
    <t>Италия</t>
  </si>
  <si>
    <t>Кабо-Верде</t>
  </si>
  <si>
    <t>Казахстан</t>
  </si>
  <si>
    <t>Камбоджа</t>
  </si>
  <si>
    <t>Камерун</t>
  </si>
  <si>
    <t>Канада</t>
  </si>
  <si>
    <t>Катар</t>
  </si>
  <si>
    <t>Кения</t>
  </si>
  <si>
    <t>Кипр</t>
  </si>
  <si>
    <t>Киргизия</t>
  </si>
  <si>
    <t>Кирибати</t>
  </si>
  <si>
    <t>Китай</t>
  </si>
  <si>
    <t>Колумбия</t>
  </si>
  <si>
    <t>Коморы</t>
  </si>
  <si>
    <t>Конго</t>
  </si>
  <si>
    <t>Конго (Демократическая Республика)</t>
  </si>
  <si>
    <t>Корея</t>
  </si>
  <si>
    <t>Корея (Народно-Демократическая Республика)</t>
  </si>
  <si>
    <t xml:space="preserve">Косово </t>
  </si>
  <si>
    <t>Коста-Рика</t>
  </si>
  <si>
    <t>Кот-д’Ивуар</t>
  </si>
  <si>
    <t>Куба</t>
  </si>
  <si>
    <t>Кувейт</t>
  </si>
  <si>
    <t>Кюрасао</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</si>
  <si>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</si>
  <si>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</si>
  <si>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</si>
  <si>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</si>
  <si>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</si>
  <si>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</si>
  <si>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</si>
  <si>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</si>
  <si>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</si>
  <si>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</si>
  <si>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</si>
  <si>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</si>
  <si>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Майотта</t>
  </si>
  <si>
    <t>Макао</t>
  </si>
  <si>
    <t>Македония</t>
  </si>
  <si>
    <t>Малави</t>
  </si>
  <si>
    <t>Малайзия</t>
  </si>
  <si>
    <t>Мали</t>
  </si>
  <si>
    <t>Мальдивы</t>
  </si>
  <si>
    <t>Мальта</t>
  </si>
  <si>
    <t>Марокко</t>
  </si>
  <si>
    <t>Мартиника</t>
  </si>
  <si>
    <t>Маршалловы Острова</t>
  </si>
  <si>
    <t>Мексика</t>
  </si>
  <si>
    <t>Микронезия</t>
  </si>
  <si>
    <t>Мозамбик</t>
  </si>
  <si>
    <t>Молдавия</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</si>
  <si>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</si>
  <si>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</si>
  <si>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</si>
  <si>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</si>
  <si>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</si>
  <si>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</si>
  <si>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</si>
  <si>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</si>
  <si>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</si>
  <si>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</si>
  <si>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</si>
  <si>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</si>
  <si>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</si>
  <si>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</si>
  <si>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</si>
  <si>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Объединенные Арабские Эмираты</t>
  </si>
  <si>
    <t>Оман</t>
  </si>
  <si>
    <t>Остров Мэн</t>
  </si>
  <si>
    <t>Остров Норфолк</t>
  </si>
  <si>
    <t>Острова Кайман</t>
  </si>
  <si>
    <t>Острова Кука</t>
  </si>
  <si>
    <t>Острова Питкэрн</t>
  </si>
  <si>
    <t>Острова Святой Елены, Вознесения и Тристан-да-Кунья</t>
  </si>
  <si>
    <t>Пакистан</t>
  </si>
  <si>
    <t>Палау</t>
  </si>
  <si>
    <t>Палестина (Государство)</t>
  </si>
  <si>
    <t>Панама</t>
  </si>
  <si>
    <t>Папуа - Новая Гвинея</t>
  </si>
  <si>
    <t>Парагвай</t>
  </si>
  <si>
    <t>Перу</t>
  </si>
  <si>
    <t>Польша</t>
  </si>
  <si>
    <t>Португалия</t>
  </si>
  <si>
    <t>Пуэрто-Рико</t>
  </si>
  <si>
    <t>Реюньон</t>
  </si>
  <si>
    <t>Россия</t>
  </si>
  <si>
    <t>Руанда</t>
  </si>
  <si>
    <t>Румыния</t>
  </si>
  <si>
    <t>Сальвадор</t>
  </si>
  <si>
    <t>Самоа</t>
  </si>
  <si>
    <t>Сан-Марино</t>
  </si>
  <si>
    <t>Сан-Томе и Принсипи</t>
  </si>
  <si>
    <t>Саудовская Аравия</t>
  </si>
  <si>
    <t>Свазиленд</t>
  </si>
  <si>
    <t>Северные Марианские Острова</t>
  </si>
  <si>
    <t>Сейшельские Острова</t>
  </si>
  <si>
    <t>Сенегал</t>
  </si>
  <si>
    <t>Сен-Пьер и Микелон</t>
  </si>
  <si>
    <t>Сент-Винсент и Гренадины</t>
  </si>
  <si>
    <t>Сент-Китс и Невис</t>
  </si>
  <si>
    <t>Сент-Люсия</t>
  </si>
  <si>
    <t>Сербия</t>
  </si>
  <si>
    <t>Сингапур</t>
  </si>
  <si>
    <t>Синт-Мартен</t>
  </si>
  <si>
    <t>Сирия</t>
  </si>
  <si>
    <t>Словакия</t>
  </si>
  <si>
    <t>Словения</t>
  </si>
  <si>
    <t>Соединённые Штаты Америки</t>
  </si>
  <si>
    <t>Соломоновы Острова</t>
  </si>
  <si>
    <t>Сомали</t>
  </si>
  <si>
    <t>Судан</t>
  </si>
  <si>
    <t>Суринам</t>
  </si>
  <si>
    <t>Сьерра-Леоне</t>
  </si>
  <si>
    <t>Таджикистан</t>
  </si>
  <si>
    <t>Тайвань</t>
  </si>
  <si>
    <t>Таиланд</t>
  </si>
  <si>
    <t>Танзания</t>
  </si>
  <si>
    <t>Тёркс и Кайкос</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</si>
  <si>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</si>
  <si>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</si>
  <si>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</si>
  <si>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</si>
  <si>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</si>
  <si>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</si>
  <si>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</si>
  <si>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</si>
  <si>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</si>
  <si>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</si>
  <si>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</si>
  <si>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</si>
  <si>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</si>
  <si>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Фареры</t>
  </si>
  <si>
    <t>Фиджи</t>
  </si>
  <si>
    <t>Филиппины</t>
  </si>
  <si>
    <t>Финляндия</t>
  </si>
  <si>
    <t>Фолклендские острова</t>
  </si>
  <si>
    <t>Франция</t>
  </si>
  <si>
    <t>Французская Полинезия</t>
  </si>
  <si>
    <t>Хорватия</t>
  </si>
  <si>
    <t>Центральноафриканская Республика</t>
  </si>
  <si>
    <t>Чад</t>
  </si>
  <si>
    <t>Черногория</t>
  </si>
  <si>
    <t>Чехия</t>
  </si>
  <si>
    <t>Чили</t>
  </si>
  <si>
    <t>Швейцария</t>
  </si>
  <si>
    <t>Швеция</t>
  </si>
  <si>
    <t>Шпицберген и Ян-Майен</t>
  </si>
  <si>
    <t>Шри-Ланка</t>
  </si>
  <si>
    <t>Эквадор</t>
  </si>
  <si>
    <t>Экваториальная Гвинея</t>
  </si>
  <si>
    <t>Эритрея</t>
  </si>
  <si>
    <t>Эстония</t>
  </si>
  <si>
    <t>Эфиопия</t>
  </si>
  <si>
    <t>Южно-Африканская Республика</t>
  </si>
  <si>
    <t>Южный Судан</t>
  </si>
  <si>
    <t>Ямайка</t>
  </si>
  <si>
    <t>Япония</t>
  </si>
  <si>
    <t>Afganistán</t>
  </si>
  <si>
    <t>Åland, Islas</t>
  </si>
  <si>
    <t>Albania</t>
  </si>
  <si>
    <t>Samoa Americana</t>
  </si>
  <si>
    <t>Andorra</t>
  </si>
  <si>
    <t>Angola</t>
  </si>
  <si>
    <t>Anguila</t>
  </si>
  <si>
    <t>Antigua y Barbuda</t>
  </si>
  <si>
    <t>Argentina</t>
  </si>
  <si>
    <t>Armenia</t>
  </si>
  <si>
    <t>Aruba</t>
  </si>
  <si>
    <t>Australia</t>
  </si>
  <si>
    <t>Austria</t>
  </si>
  <si>
    <t>Azerbaiyán</t>
  </si>
  <si>
    <t>Bahamas (las)</t>
  </si>
  <si>
    <t>Bahrein</t>
  </si>
  <si>
    <t>Bangladesh</t>
  </si>
  <si>
    <t>Barbados</t>
  </si>
  <si>
    <t>Belarús</t>
  </si>
  <si>
    <t>Bélgica</t>
  </si>
  <si>
    <t>Belice</t>
  </si>
  <si>
    <t>Benin</t>
  </si>
  <si>
    <t>Bermudas</t>
  </si>
  <si>
    <t>Bhután</t>
  </si>
  <si>
    <t>Bolivia (Estado Plurinacional)</t>
  </si>
  <si>
    <t>Bonaire, San Eustaquio y Saba</t>
  </si>
  <si>
    <t>Bosnia y Herzegovina</t>
  </si>
  <si>
    <t>Botswana</t>
  </si>
  <si>
    <t>Brasil</t>
  </si>
  <si>
    <t>Islas Vírgenes británicas</t>
  </si>
  <si>
    <t>Brunei Darussalam</t>
  </si>
  <si>
    <t>Bulgaria</t>
  </si>
  <si>
    <t>Burkina Faso</t>
  </si>
  <si>
    <t>Burundi</t>
  </si>
  <si>
    <t>Camboya</t>
  </si>
  <si>
    <t>Camerún</t>
  </si>
  <si>
    <t>Canadá</t>
  </si>
  <si>
    <t>Cabo Verde</t>
  </si>
  <si>
    <t>Islas Caimán</t>
  </si>
  <si>
    <t>República Centroafricana</t>
  </si>
  <si>
    <t>Chad</t>
  </si>
  <si>
    <t>Chile</t>
  </si>
  <si>
    <t>China</t>
  </si>
  <si>
    <t>Colombia</t>
  </si>
  <si>
    <t>Comoras</t>
  </si>
  <si>
    <t>Congo</t>
  </si>
  <si>
    <t>Congo (República Democrática)</t>
  </si>
  <si>
    <t>Islas Cook</t>
  </si>
  <si>
    <t>Costa Rica</t>
  </si>
  <si>
    <t>Côte d'Ivoire</t>
  </si>
  <si>
    <t>Croacia</t>
  </si>
  <si>
    <t>Cuba</t>
  </si>
  <si>
    <t>Curaçao</t>
  </si>
  <si>
    <t>Chipre</t>
  </si>
  <si>
    <t>República Checa</t>
  </si>
  <si>
    <t>Dinamarca</t>
  </si>
  <si>
    <t>Djibouti</t>
  </si>
  <si>
    <t>Dominica</t>
  </si>
  <si>
    <t>República Dominicana</t>
  </si>
  <si>
    <t>Ecuador</t>
  </si>
  <si>
    <t>Egipto</t>
  </si>
  <si>
    <t>El Salvador</t>
  </si>
  <si>
    <t>Guinea Ecuatorial</t>
  </si>
  <si>
    <t>Eritrea</t>
  </si>
  <si>
    <t>Estonia</t>
  </si>
  <si>
    <t>Etiopía</t>
  </si>
  <si>
    <t>Islas Feroe</t>
  </si>
  <si>
    <t>Islas Malvinas (Falkland)</t>
  </si>
  <si>
    <t>Fiji</t>
  </si>
  <si>
    <t>Finlandia</t>
  </si>
  <si>
    <t>Francia</t>
  </si>
  <si>
    <t>Guayana Francesa</t>
  </si>
  <si>
    <t>Polinesia Francesa</t>
  </si>
  <si>
    <t>Gabón</t>
  </si>
  <si>
    <t>Gambia</t>
  </si>
  <si>
    <t>Georgia</t>
  </si>
  <si>
    <t>Alemania</t>
  </si>
  <si>
    <t>Ghana</t>
  </si>
  <si>
    <t>Gibraltar</t>
  </si>
  <si>
    <t>Grecia</t>
  </si>
  <si>
    <t>Groenlandia</t>
  </si>
  <si>
    <t>Granada</t>
  </si>
  <si>
    <t>Guadeloupe</t>
  </si>
  <si>
    <t>Guam</t>
  </si>
  <si>
    <t>Guatemala</t>
  </si>
  <si>
    <t>Guernsey</t>
  </si>
  <si>
    <t>Guinea</t>
  </si>
  <si>
    <t>Guinea Bissau</t>
  </si>
  <si>
    <t>Guyana</t>
  </si>
  <si>
    <t>Haití</t>
  </si>
  <si>
    <t>Santa Sede</t>
  </si>
  <si>
    <t>Honduras</t>
  </si>
  <si>
    <t>Hong Kong</t>
  </si>
  <si>
    <t>Hungría</t>
  </si>
  <si>
    <t>Islandia</t>
  </si>
  <si>
    <t>India</t>
  </si>
  <si>
    <t>Indonesia</t>
  </si>
  <si>
    <t>Irán (República Islámica)</t>
  </si>
  <si>
    <t>Iraq</t>
  </si>
  <si>
    <t>Irlanda</t>
  </si>
  <si>
    <t>Isla de Man</t>
  </si>
  <si>
    <t>Israel</t>
  </si>
  <si>
    <t>Italia</t>
  </si>
  <si>
    <t>Jamaica</t>
  </si>
  <si>
    <t>Japón</t>
  </si>
  <si>
    <t>Jersey</t>
  </si>
  <si>
    <t>Jordania</t>
  </si>
  <si>
    <t>Kazajstán</t>
  </si>
  <si>
    <t>Kenya</t>
  </si>
  <si>
    <t>Kiribati</t>
  </si>
  <si>
    <t>Corea (República Popular Democrática)</t>
  </si>
  <si>
    <t>Corea (lRepública)</t>
  </si>
  <si>
    <t>Kosovo</t>
  </si>
  <si>
    <t>Kuwait</t>
  </si>
  <si>
    <t>Kirguistán</t>
  </si>
  <si>
    <t>Lao, (República Democrática Popular)</t>
  </si>
  <si>
    <t>Letonia</t>
  </si>
  <si>
    <t>Líbano</t>
  </si>
  <si>
    <t>Lesotho</t>
  </si>
  <si>
    <t>Liberia</t>
  </si>
  <si>
    <t>Libia</t>
  </si>
  <si>
    <t>Liechtenstein</t>
  </si>
  <si>
    <t>Lituania</t>
  </si>
  <si>
    <t>Luxemburgo</t>
  </si>
  <si>
    <t>Macao</t>
  </si>
  <si>
    <t>Macedonia (ex República Yugoslava)</t>
  </si>
  <si>
    <t>Madagascar</t>
  </si>
  <si>
    <t>Malawi</t>
  </si>
  <si>
    <t>Malasia</t>
  </si>
  <si>
    <t>Maldivas</t>
  </si>
  <si>
    <t>Malí</t>
  </si>
  <si>
    <t>Malta</t>
  </si>
  <si>
    <t>Islas Marshall</t>
  </si>
  <si>
    <t>Martinique</t>
  </si>
  <si>
    <t>Mauritania</t>
  </si>
  <si>
    <t>Mauricio</t>
  </si>
  <si>
    <t>Mayotte</t>
  </si>
  <si>
    <t>México</t>
  </si>
  <si>
    <t>Micronesia (Estados Federados)</t>
  </si>
  <si>
    <t>Moldova (lRepública)</t>
  </si>
  <si>
    <t>Mónaco</t>
  </si>
  <si>
    <t>Mongolia</t>
  </si>
  <si>
    <t>Montenegro</t>
  </si>
  <si>
    <t>Montserrat</t>
  </si>
  <si>
    <t>Marruecos</t>
  </si>
  <si>
    <t>Mozambique</t>
  </si>
  <si>
    <t>Myanmar</t>
  </si>
  <si>
    <t>Namibia</t>
  </si>
  <si>
    <t>Nauru</t>
  </si>
  <si>
    <t>Nepal</t>
  </si>
  <si>
    <t>Países Bajos</t>
  </si>
  <si>
    <t>Nueva Caledonia</t>
  </si>
  <si>
    <t>Nueva Zelandia</t>
  </si>
  <si>
    <t>Nicaragua</t>
  </si>
  <si>
    <t>Níger</t>
  </si>
  <si>
    <t>Nigeria</t>
  </si>
  <si>
    <t>Niue</t>
  </si>
  <si>
    <t>Isla Norfolk</t>
  </si>
  <si>
    <t>Islas Marianas del Norte</t>
  </si>
  <si>
    <t>Noruega</t>
  </si>
  <si>
    <t>Omán</t>
  </si>
  <si>
    <t>Pakistán</t>
  </si>
  <si>
    <t>Palau</t>
  </si>
  <si>
    <t>Palestina (Estado)</t>
  </si>
  <si>
    <t>Panamá</t>
  </si>
  <si>
    <t>Papua Nueva Guinea</t>
  </si>
  <si>
    <t>Paraguay</t>
  </si>
  <si>
    <t>Perú</t>
  </si>
  <si>
    <t>Filipinas</t>
  </si>
  <si>
    <t>Pitcairn</t>
  </si>
  <si>
    <t>Polonia</t>
  </si>
  <si>
    <t>Portugal</t>
  </si>
  <si>
    <t>Puerto Rico</t>
  </si>
  <si>
    <t>Qatar</t>
  </si>
  <si>
    <t>Reunión</t>
  </si>
  <si>
    <t>Rumania</t>
  </si>
  <si>
    <t>Rusia (Federación)</t>
  </si>
  <si>
    <t>Rwanda</t>
  </si>
  <si>
    <t>Santa Helena, Ascensión y Tristán de Acuña</t>
  </si>
  <si>
    <t>Saint Kitts y Nevis</t>
  </si>
  <si>
    <t>Santa Lucía</t>
  </si>
  <si>
    <t>San Pedro y Miquelón</t>
  </si>
  <si>
    <t>San Vicente y las Granadinas</t>
  </si>
  <si>
    <t>Samoa</t>
  </si>
  <si>
    <t>San Marino</t>
  </si>
  <si>
    <t>Santo Tomé y Príncipe</t>
  </si>
  <si>
    <t>Arabia Saudita</t>
  </si>
  <si>
    <t>Senegal</t>
  </si>
  <si>
    <t>Serbia</t>
  </si>
  <si>
    <t>Seychelles</t>
  </si>
  <si>
    <t>Sierra leona</t>
  </si>
  <si>
    <t>Singapur</t>
  </si>
  <si>
    <t>Sint Maarten (parte neerlandesa)</t>
  </si>
  <si>
    <t>Eslovaquia</t>
  </si>
  <si>
    <t>Eslovenia</t>
  </si>
  <si>
    <t>Islas Salomón</t>
  </si>
  <si>
    <t>Somalia</t>
  </si>
  <si>
    <t>Sudáfrica</t>
  </si>
  <si>
    <t>Sudán del Sur</t>
  </si>
  <si>
    <t>España</t>
  </si>
  <si>
    <t>Sri Lanka</t>
  </si>
  <si>
    <t>Sudán</t>
  </si>
  <si>
    <t>Suriname</t>
  </si>
  <si>
    <t>Svalbard y Jan Mayen</t>
  </si>
  <si>
    <t>Swazilandia</t>
  </si>
  <si>
    <t>Suecia</t>
  </si>
  <si>
    <t>Suiza</t>
  </si>
  <si>
    <t>Siria (República Árabe)</t>
  </si>
  <si>
    <t>Taiwán</t>
  </si>
  <si>
    <t>Tayikistán</t>
  </si>
  <si>
    <t>Tanzania (República Unida)</t>
  </si>
  <si>
    <t>Tailandia</t>
  </si>
  <si>
    <t>Timor-Leste</t>
  </si>
  <si>
    <t>Togo</t>
  </si>
  <si>
    <t>Tokelau</t>
  </si>
  <si>
    <t>Tonga</t>
  </si>
  <si>
    <t>Trinidad y Tabago</t>
  </si>
  <si>
    <t>Túnez</t>
  </si>
  <si>
    <t>Turquía</t>
  </si>
  <si>
    <t>Turkmenistán</t>
  </si>
  <si>
    <t>Islas Turcas y Caicos</t>
  </si>
  <si>
    <t>Tuvalu</t>
  </si>
  <si>
    <t>Uganda</t>
  </si>
  <si>
    <t>Ucrania</t>
  </si>
  <si>
    <t>Emiratos Árabes Unidos</t>
  </si>
  <si>
    <t>Reino Unido de Gran Bretaña e Irlanda del Norte</t>
  </si>
  <si>
    <t>Estados Unidos de América</t>
  </si>
  <si>
    <t>Islas Vírgenes (Estados Unidos)</t>
  </si>
  <si>
    <t>Uruguay</t>
  </si>
  <si>
    <t>Uzbekistán</t>
  </si>
  <si>
    <t>Vanuatu</t>
  </si>
  <si>
    <t>Venezuela</t>
  </si>
  <si>
    <t>Viet Nam</t>
  </si>
  <si>
    <t>Wallis y Futuna</t>
  </si>
  <si>
    <t>Sahara Occidental</t>
  </si>
  <si>
    <t>Yemen</t>
  </si>
  <si>
    <t>Zambia</t>
  </si>
  <si>
    <t>Zanzibar</t>
  </si>
  <si>
    <t>Zimbabwe</t>
  </si>
  <si>
    <t>Afghanistan</t>
  </si>
  <si>
    <t>Îles Åland</t>
  </si>
  <si>
    <t>Albanie</t>
  </si>
  <si>
    <t>Algérie</t>
  </si>
  <si>
    <t>Samoa américaines</t>
  </si>
  <si>
    <t>Andorre</t>
  </si>
  <si>
    <t>Anguilla</t>
  </si>
  <si>
    <t>Antigua-et-Barbuda</t>
  </si>
  <si>
    <t>Argentine</t>
  </si>
  <si>
    <t>Arménie</t>
  </si>
  <si>
    <t>Australie</t>
  </si>
  <si>
    <t>Autriche</t>
  </si>
  <si>
    <t>Azerbaïdjan</t>
  </si>
  <si>
    <t>Bahamas</t>
  </si>
  <si>
    <t>Bahreïn</t>
  </si>
  <si>
    <t>Barbade</t>
  </si>
  <si>
    <t>Biélorussie</t>
  </si>
  <si>
    <t>Belgique</t>
  </si>
  <si>
    <t>Belize</t>
  </si>
  <si>
    <t>Bénin</t>
  </si>
  <si>
    <t>Bermudes</t>
  </si>
  <si>
    <t>Bhoutan</t>
  </si>
  <si>
    <t>Bosnie-Herzégovine</t>
  </si>
  <si>
    <t>Brésil</t>
  </si>
  <si>
    <t>Îles Vierges britanniques</t>
  </si>
  <si>
    <t>Bulgarie</t>
  </si>
  <si>
    <t>Cambodge</t>
  </si>
  <si>
    <t>Cameroun</t>
  </si>
  <si>
    <t>Canada</t>
  </si>
  <si>
    <t>Cap-Vert</t>
  </si>
  <si>
    <t>République centrafricaine</t>
  </si>
  <si>
    <t>Tchad</t>
  </si>
  <si>
    <t>Chili</t>
  </si>
  <si>
    <t>Chine</t>
  </si>
  <si>
    <t>Colombie</t>
  </si>
  <si>
    <t>Comores</t>
  </si>
  <si>
    <t>Congo (République démocratique)</t>
  </si>
  <si>
    <t>Îles Cook</t>
  </si>
  <si>
    <t>Croatie</t>
  </si>
  <si>
    <t>Chypre</t>
  </si>
  <si>
    <t>République tchèque</t>
  </si>
  <si>
    <t>Danemark</t>
  </si>
  <si>
    <t>Dominique</t>
  </si>
  <si>
    <t>République dominicaine</t>
  </si>
  <si>
    <t>Équateur</t>
  </si>
  <si>
    <t>Égypte</t>
  </si>
  <si>
    <t>Salvador</t>
  </si>
  <si>
    <t>Guinée équatoriale</t>
  </si>
  <si>
    <t>Érythrée</t>
  </si>
  <si>
    <t>Estonie</t>
  </si>
  <si>
    <t>Éthiopie</t>
  </si>
  <si>
    <t>Îles Féroé</t>
  </si>
  <si>
    <t>Malouines (Falkland)</t>
  </si>
  <si>
    <t>Fidji</t>
  </si>
  <si>
    <t>Finlande</t>
  </si>
  <si>
    <t>France</t>
  </si>
  <si>
    <t>Polynésie française</t>
  </si>
  <si>
    <t>Gabon</t>
  </si>
  <si>
    <t>Gambie</t>
  </si>
  <si>
    <t>Géorgie</t>
  </si>
  <si>
    <t>Allemagne</t>
  </si>
  <si>
    <t>Grèce</t>
  </si>
  <si>
    <t>Groenland</t>
  </si>
  <si>
    <t>Grenade</t>
  </si>
  <si>
    <t>Guernesey</t>
  </si>
  <si>
    <t>Guinée</t>
  </si>
  <si>
    <t>Guinée-Bissau</t>
  </si>
  <si>
    <t>Haïti</t>
  </si>
  <si>
    <t>Hongrie</t>
  </si>
  <si>
    <t>Islande</t>
  </si>
  <si>
    <t>Inde</t>
  </si>
  <si>
    <t>Indonésie</t>
  </si>
  <si>
    <t>Iran</t>
  </si>
  <si>
    <t>Irak</t>
  </si>
  <si>
    <t>Irlande</t>
  </si>
  <si>
    <t>Île de Man</t>
  </si>
  <si>
    <t>Israël</t>
  </si>
  <si>
    <t>Italie</t>
  </si>
  <si>
    <t>Jamaïque</t>
  </si>
  <si>
    <t>Japon</t>
  </si>
  <si>
    <t>Jordanie</t>
  </si>
  <si>
    <t>Kazakhstan</t>
  </si>
  <si>
    <t>Corée du Nord</t>
  </si>
  <si>
    <t>Corée du Sud</t>
  </si>
  <si>
    <t>Koweït</t>
  </si>
  <si>
    <t>Kirghizistan</t>
  </si>
  <si>
    <t>Laos</t>
  </si>
  <si>
    <t>Lettonie</t>
  </si>
  <si>
    <t>Liban</t>
  </si>
  <si>
    <t>Libye</t>
  </si>
  <si>
    <t>Lituanie</t>
  </si>
  <si>
    <t>Luxembourg</t>
  </si>
  <si>
    <t>Malaisie</t>
  </si>
  <si>
    <t>Maldives</t>
  </si>
  <si>
    <t>Mali</t>
  </si>
  <si>
    <t>Malte</t>
  </si>
  <si>
    <t>Îles Marshall</t>
  </si>
  <si>
    <t>Mauritanie</t>
  </si>
  <si>
    <t>Maurice</t>
  </si>
  <si>
    <t>Mexique</t>
  </si>
  <si>
    <t>Micronésie</t>
  </si>
  <si>
    <t>Moldavie</t>
  </si>
  <si>
    <t>Monaco</t>
  </si>
  <si>
    <t>Mongolie</t>
  </si>
  <si>
    <t>Monténégro</t>
  </si>
  <si>
    <t>Maroc</t>
  </si>
  <si>
    <t>Birmanie</t>
  </si>
  <si>
    <t>Namibie</t>
  </si>
  <si>
    <t>Népal</t>
  </si>
  <si>
    <t>Pays-Bas</t>
  </si>
  <si>
    <t>Nouvelle-Calédonie</t>
  </si>
  <si>
    <t>Nouvelle-Zélande</t>
  </si>
  <si>
    <t>Niger</t>
  </si>
  <si>
    <t>Île Norfolk</t>
  </si>
  <si>
    <t>Îles Mariannes du Nord</t>
  </si>
  <si>
    <t>Norvège</t>
  </si>
  <si>
    <t>Oman</t>
  </si>
  <si>
    <t>Pakistan</t>
  </si>
  <si>
    <t>Palaos</t>
  </si>
  <si>
    <t>Palestine</t>
  </si>
  <si>
    <t>Panama</t>
  </si>
  <si>
    <t>Papouasie-Nouvelle-Guinée</t>
  </si>
  <si>
    <t>Pérou</t>
  </si>
  <si>
    <t>Philippines</t>
  </si>
  <si>
    <t>Îles Pitcairn</t>
  </si>
  <si>
    <t>Pologne</t>
  </si>
  <si>
    <t>Porto Rico</t>
  </si>
  <si>
    <t>Réunion</t>
  </si>
  <si>
    <t>Roumanie</t>
  </si>
  <si>
    <t>Russie</t>
  </si>
  <si>
    <t>Sainte-Hélène, Ascension et Tristan da Cunha</t>
  </si>
  <si>
    <t>Saint-Christophe-et-Niévès</t>
  </si>
  <si>
    <t>Sainte-Lucie</t>
  </si>
  <si>
    <t>Saint-Pierre-et-Miquelon</t>
  </si>
  <si>
    <t>Saint-Marin</t>
  </si>
  <si>
    <t>Sao Tomé-et-Principe</t>
  </si>
  <si>
    <t>Arabie saoudite</t>
  </si>
  <si>
    <t>Sénégal</t>
  </si>
  <si>
    <t>Serbie</t>
  </si>
  <si>
    <t>Sierra Leone</t>
  </si>
  <si>
    <t>Singapour</t>
  </si>
  <si>
    <t>Sint Maarten</t>
  </si>
  <si>
    <t>Slovaquie</t>
  </si>
  <si>
    <t>Slovénie</t>
  </si>
  <si>
    <t>Salomon</t>
  </si>
  <si>
    <t>Somalie</t>
  </si>
  <si>
    <t>Afrique du Sud</t>
  </si>
  <si>
    <t>Soudan du Sud</t>
  </si>
  <si>
    <t>Espagne</t>
  </si>
  <si>
    <t>Soudan</t>
  </si>
  <si>
    <t>Swaziland</t>
  </si>
  <si>
    <t>Suède</t>
  </si>
  <si>
    <t>Suisse</t>
  </si>
  <si>
    <t>Syrie</t>
  </si>
  <si>
    <t>Taïwan</t>
  </si>
  <si>
    <t>Tadjikistan</t>
  </si>
  <si>
    <t>Thaïlande</t>
  </si>
  <si>
    <t>Timor oriental</t>
  </si>
  <si>
    <t>Trinité-et-Tobago</t>
  </si>
  <si>
    <t>Tunisie</t>
  </si>
  <si>
    <t>Turquie</t>
  </si>
  <si>
    <t>Turkménistan</t>
  </si>
  <si>
    <t>Îles Turques-et-Caïques</t>
  </si>
  <si>
    <t>Ouganda</t>
  </si>
  <si>
    <t>Ukraine</t>
  </si>
  <si>
    <t>Émirats arabes unis</t>
  </si>
  <si>
    <t>Royaume-Uni</t>
  </si>
  <si>
    <t>États-Unis</t>
  </si>
  <si>
    <t>Îles Vierges des États-Unis</t>
  </si>
  <si>
    <t>Ouzbékistan</t>
  </si>
  <si>
    <t>Viêt Nam</t>
  </si>
  <si>
    <t>Wallis-et-Futuna</t>
  </si>
  <si>
    <t>Sahara occidental</t>
  </si>
  <si>
    <t>Yémen</t>
  </si>
  <si>
    <t>Zambie</t>
  </si>
  <si>
    <t>Aland Islands</t>
  </si>
  <si>
    <t>United Arab Emirates</t>
  </si>
  <si>
    <t>American Samoa</t>
  </si>
  <si>
    <t>Antigua and Barbuda</t>
  </si>
  <si>
    <t>Azerbaijan</t>
  </si>
  <si>
    <t>Belgium</t>
  </si>
  <si>
    <t>Bonaire, Sint Eustatius and Saba</t>
  </si>
  <si>
    <t>Bonaire, Saint-Eustache et Saba</t>
  </si>
  <si>
    <t>Bahrain</t>
  </si>
  <si>
    <t>Bosnia and Herzegovina</t>
  </si>
  <si>
    <t>Belarus</t>
  </si>
  <si>
    <t>Bermuda</t>
  </si>
  <si>
    <t>Bolivia (Plurinational State)</t>
  </si>
  <si>
    <t>Bolivie (Etat Plurinational)</t>
  </si>
  <si>
    <t>Brazil</t>
  </si>
  <si>
    <t>Brunéi Darussalam</t>
  </si>
  <si>
    <t>Bhutan</t>
  </si>
  <si>
    <t>Central African Republic</t>
  </si>
  <si>
    <t>Switzerland</t>
  </si>
  <si>
    <t>Cameroon</t>
  </si>
  <si>
    <t>Congo (Democratic Republic)</t>
  </si>
  <si>
    <t>Cook Islands</t>
  </si>
  <si>
    <t>Comoros</t>
  </si>
  <si>
    <t>Cape Verde</t>
  </si>
  <si>
    <t>Curacao</t>
  </si>
  <si>
    <t>Cayman Islands</t>
  </si>
  <si>
    <t>Îles Caïmans</t>
  </si>
  <si>
    <t>Cyprus</t>
  </si>
  <si>
    <t>Czechia</t>
  </si>
  <si>
    <t>Germany</t>
  </si>
  <si>
    <t>Denmark</t>
  </si>
  <si>
    <t>Dominican Republic</t>
  </si>
  <si>
    <t>Algeria</t>
  </si>
  <si>
    <t>Egypt</t>
  </si>
  <si>
    <t>Western Sahara</t>
  </si>
  <si>
    <t>Spain</t>
  </si>
  <si>
    <t>Ethiopia</t>
  </si>
  <si>
    <t>Finland</t>
  </si>
  <si>
    <t>Falkland Islands (Malvinas)</t>
  </si>
  <si>
    <t>Faeroe Islands</t>
  </si>
  <si>
    <t>Micronesia (Federated States)</t>
  </si>
  <si>
    <t>United Kingdom</t>
  </si>
  <si>
    <t>Guinea-Bissau</t>
  </si>
  <si>
    <t>Equatorial Guinea</t>
  </si>
  <si>
    <t>Greece</t>
  </si>
  <si>
    <t>Grenada</t>
  </si>
  <si>
    <t>Greenland</t>
  </si>
  <si>
    <t>French Guiana</t>
  </si>
  <si>
    <t>Guyane</t>
  </si>
  <si>
    <t>Croatia</t>
  </si>
  <si>
    <t>Haiti</t>
  </si>
  <si>
    <t>Hungary</t>
  </si>
  <si>
    <t>Isle of Man</t>
  </si>
  <si>
    <t>Ireland</t>
  </si>
  <si>
    <t>Iran (Islamic Republic)</t>
  </si>
  <si>
    <t>Iceland</t>
  </si>
  <si>
    <t>Italy</t>
  </si>
  <si>
    <t>Jordan</t>
  </si>
  <si>
    <t>Japan</t>
  </si>
  <si>
    <t>Kyrgyzstan</t>
  </si>
  <si>
    <t>Cambodia</t>
  </si>
  <si>
    <t>Saint Kitts and Nevis</t>
  </si>
  <si>
    <t>Korea (Republic)</t>
  </si>
  <si>
    <t>Lao (Peoples Democratic Republic)</t>
  </si>
  <si>
    <t>Lebanon</t>
  </si>
  <si>
    <t>Libya</t>
  </si>
  <si>
    <t>Saint Lucia</t>
  </si>
  <si>
    <t>Lithuania</t>
  </si>
  <si>
    <t>Latvia</t>
  </si>
  <si>
    <t>Morocco</t>
  </si>
  <si>
    <t>Moldova</t>
  </si>
  <si>
    <t>Mexico</t>
  </si>
  <si>
    <t>Marshall Islands</t>
  </si>
  <si>
    <t>Macedonia (Former Yugoslav Republic)</t>
  </si>
  <si>
    <t>Macédoine (Ex-République Yougoslave)</t>
  </si>
  <si>
    <t>Northern Mariana Islands</t>
  </si>
  <si>
    <t>Mauritius</t>
  </si>
  <si>
    <t>Malaysia</t>
  </si>
  <si>
    <t>New Caledonia</t>
  </si>
  <si>
    <t>Norfolk Island</t>
  </si>
  <si>
    <t>Netherlands</t>
  </si>
  <si>
    <t>Norway</t>
  </si>
  <si>
    <t>New Zealand</t>
  </si>
  <si>
    <t>Peru</t>
  </si>
  <si>
    <t>Papua New Guinea</t>
  </si>
  <si>
    <t>Poland</t>
  </si>
  <si>
    <t>Korea (Democratic Peoples Republic)</t>
  </si>
  <si>
    <t>French Polynesia</t>
  </si>
  <si>
    <t>Romania</t>
  </si>
  <si>
    <t>Russian Federation</t>
  </si>
  <si>
    <t>Saudi Arabia</t>
  </si>
  <si>
    <t>Sudan</t>
  </si>
  <si>
    <t>Singapore</t>
  </si>
  <si>
    <t>Saint Helena</t>
  </si>
  <si>
    <t>Svalbard and Jan Mayen Islands</t>
  </si>
  <si>
    <t>Svalbard et ile Jan Mayen</t>
  </si>
  <si>
    <t>Solomon Islands</t>
  </si>
  <si>
    <t>Saint Pierre and Miquelon</t>
  </si>
  <si>
    <t>South Sudan</t>
  </si>
  <si>
    <t>Sao Tome and Principe</t>
  </si>
  <si>
    <t>Slovakia</t>
  </si>
  <si>
    <t>Slovenia</t>
  </si>
  <si>
    <t>Sweden</t>
  </si>
  <si>
    <t>Sint Maarten (Dutch part)</t>
  </si>
  <si>
    <t>Syrian Arab Republic</t>
  </si>
  <si>
    <t>Turks and Caicos Islands</t>
  </si>
  <si>
    <t>Thailand</t>
  </si>
  <si>
    <t>Tajikistan</t>
  </si>
  <si>
    <t>Turkmenistan</t>
  </si>
  <si>
    <t>Trinidad and Tobago</t>
  </si>
  <si>
    <t>Tunisia</t>
  </si>
  <si>
    <t>Turkey</t>
  </si>
  <si>
    <t>Taiwan</t>
  </si>
  <si>
    <t>Tanzania (United Republic)</t>
  </si>
  <si>
    <t>Tanzanie (République Unie)</t>
  </si>
  <si>
    <t>United States</t>
  </si>
  <si>
    <t>Uzbekistan</t>
  </si>
  <si>
    <t>Holy See</t>
  </si>
  <si>
    <t>Saint-Siège (Vatican)</t>
  </si>
  <si>
    <t>Saint Vincent and Grenadines</t>
  </si>
  <si>
    <t>Saint-Vincent-et-les Grenadines</t>
  </si>
  <si>
    <t>British Virgin Islands</t>
  </si>
  <si>
    <t>United States Virgin Islands</t>
  </si>
  <si>
    <t>Wallis and Futuna Islands</t>
  </si>
  <si>
    <t>South Africa</t>
  </si>
  <si>
    <t>January - December</t>
  </si>
  <si>
    <t>April - March</t>
  </si>
  <si>
    <t>July - June</t>
  </si>
  <si>
    <t>October - September</t>
  </si>
  <si>
    <t>Janvier - Décembre</t>
  </si>
  <si>
    <t>Avril - Mars</t>
  </si>
  <si>
    <t>Juillet - Juin</t>
  </si>
  <si>
    <t>Octobre - Septembre</t>
  </si>
  <si>
    <t>Enero - Diciembre</t>
  </si>
  <si>
    <t>Abril - Marzo</t>
  </si>
  <si>
    <t>Julio - Junio</t>
  </si>
  <si>
    <t>Octubre - Septiembre</t>
  </si>
  <si>
    <t>январь - декабрь</t>
  </si>
  <si>
    <t>апрель - март</t>
  </si>
  <si>
    <t>июль - июнь</t>
  </si>
  <si>
    <t>октябрь - сентябрь</t>
  </si>
  <si>
    <t>Select disease</t>
  </si>
  <si>
    <t>Sélectionner l’exercice financier</t>
  </si>
  <si>
    <t xml:space="preserve">Выберите финансовый год </t>
  </si>
  <si>
    <t>Seleccione el año fiscal</t>
  </si>
  <si>
    <t xml:space="preserve">Malaria Consortium </t>
  </si>
  <si>
    <t>African Development Bank (AFD)</t>
  </si>
  <si>
    <t>Asian Development Bank (ADB)</t>
  </si>
  <si>
    <t xml:space="preserve">Bill and Melinda Gates Foundation </t>
  </si>
  <si>
    <t>Clinton Foundation</t>
  </si>
  <si>
    <t>Economic Community Of West African States (ECOWAS)</t>
  </si>
  <si>
    <t>Food and Agriculture Organization (FAO)</t>
  </si>
  <si>
    <t>International Committee of the Red Cross (ICRC)</t>
  </si>
  <si>
    <t>International Labor Organization (ILO)</t>
  </si>
  <si>
    <t>International Organization for Migration (IOM)</t>
  </si>
  <si>
    <t>Korea</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</si>
  <si>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</si>
  <si>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</si>
  <si>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</si>
  <si>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</si>
  <si>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</si>
  <si>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</si>
  <si>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</si>
  <si>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</si>
  <si>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</si>
  <si>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</si>
  <si>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World Food Programme (WFP)</t>
  </si>
  <si>
    <t>World Health Organization (WHO)</t>
  </si>
  <si>
    <t>World Bank (WB)</t>
  </si>
  <si>
    <t xml:space="preserve">Unspecified - not disagregated by sources </t>
  </si>
  <si>
    <t>Central Government</t>
  </si>
  <si>
    <t>Central and Subnational Government</t>
  </si>
  <si>
    <t>USD</t>
  </si>
  <si>
    <t>EUR</t>
  </si>
  <si>
    <t>Sélectionner la devise</t>
  </si>
  <si>
    <t>Seleccione moneda</t>
  </si>
  <si>
    <t>Выберите валюту</t>
  </si>
  <si>
    <t>долл. США</t>
  </si>
  <si>
    <t>евро</t>
  </si>
  <si>
    <t>Yes</t>
  </si>
  <si>
    <t>No</t>
  </si>
  <si>
    <t>Detailed Financial Gap</t>
  </si>
  <si>
    <t>Non-Global Fund External</t>
  </si>
  <si>
    <t>Enter annual RSSH investments by government that are specifically committed to access the 'co-financing incentive' of the 2017-19 allocation and/or the 'co-financing incentive' of the 2020-22 allocation that has been agreed with the Global Fund Secretariat during Country Dialogue</t>
  </si>
  <si>
    <t>(1) The 'Financial Gap Overview' worksheet for all disease components requesting Global Fund support. The worksheet can be updated at a later stage if different components access funding in different windows or if certain commitments are not yet finalized. Budgeted amounts from domestic resources for the year of submission and actual expenditures of previous years should be entered for these component(s).</t>
  </si>
  <si>
    <t>(2) The 'Government Health Spending' worksheet, including specific government commitments for strengthening health systems that will allow access to the Global Fund’s co-financing incentive.</t>
  </si>
  <si>
    <t>B. The Detailed Financial Gap worksheet provides an outlook of available funding gaps in key programs areas. It should be completed by all High Impact countries (as per Global Fund classification), and Upper-middle Income countries, for those disease component(s) accessing funding in the current submission. Other applicants are also encouraged to provide this information. Applicants can opt to either use Global Fund modules or their own National Strategy Plan (NSP) cost categories / strategic areas as the basis for assessing gaps.</t>
  </si>
  <si>
    <t>For each component, select 'Yes' or “No” if funding is requested from the Global Fund through the current submission.</t>
  </si>
  <si>
    <t>Enter the annual amounts raised by the government through loans from external sources or private creditors which are earmarked for the national strategic plan in: (a) implementation years of the funding request, and (b) previous three years.</t>
  </si>
  <si>
    <t>Enter the annual amounts raised by the government through debt relief proceeds which are earmarked for the national strategic plan in: (a) implementation years of the funding request, and (b) previous three years.</t>
  </si>
  <si>
    <t>Enter the annual amounts provided from government revenues for implementing the national strategic plan in: (a) implementation years of the funding request, and (b) previous three years.</t>
  </si>
  <si>
    <t>Enter the annual amounts provided from social health insurance mechanisms for implementing the national strategic plan in: (a) implementation years of the funding request, and (b) previous three years.</t>
  </si>
  <si>
    <t>Enter the annual amounts raised from private sector in the country for implementing the national strategic plan in: (a) implementation years of the funding request, and (b) previous three years.</t>
  </si>
  <si>
    <t>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t>
  </si>
  <si>
    <t>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t>
  </si>
  <si>
    <t>Using the drop-down menu indicate whether the reported data on government health spending pertains only to central government entities or if it also includes health spending by sub-national governments.</t>
  </si>
  <si>
    <t>LINE K: Total Government Commitments for Resilient and Sustainable Systems for Health (RSSH) to Access Co-Financing Incentive</t>
  </si>
  <si>
    <t>Enter the annual amounts raised by the government through loans from external sources or private creditors for health spending in: (a) implementation years of the funding request, and (b) previous four years.</t>
  </si>
  <si>
    <t>Enter the annual amounts raised by the government through debt relief proceeds for health spending in: (a) implementation years of the funding request, and (b) previous three years.</t>
  </si>
  <si>
    <t>Enter the annual amounts provided from government revenues for health spending in: (a) implementation years of the funding request, and (b) previous three years.</t>
  </si>
  <si>
    <t>Enter the annual amounts provided from social health insurance for health spending in: (a) implementation years of the funding request, and (b) previous three years.</t>
  </si>
  <si>
    <t>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t>
  </si>
  <si>
    <t>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t>
  </si>
  <si>
    <t>LINE K: Total Government Commitments for resilient and sustainable systems for health (RSSH)</t>
  </si>
  <si>
    <t>Tableau du paysage de financement</t>
  </si>
  <si>
    <t>Fiche de présentation</t>
  </si>
  <si>
    <t>Aperçu des déficits de financement relatifs aux programmes de lutte contre les maladies</t>
  </si>
  <si>
    <t>Secteur de la santé en général : Dépenses publiques de santé</t>
  </si>
  <si>
    <t>Détail des déficits de financement</t>
  </si>
  <si>
    <t>Orientations générales</t>
  </si>
  <si>
    <t>Pays</t>
  </si>
  <si>
    <t>Cycle financier</t>
  </si>
  <si>
    <t>Devise</t>
  </si>
  <si>
    <t>Exercice financier de début de la période de mise en œuvre</t>
  </si>
  <si>
    <t>Exercice financier de fin de la période de mise en œuvre</t>
  </si>
  <si>
    <t>La demande de financement en cours concerne un programme.</t>
  </si>
  <si>
    <t>Détail du déficit de financement fondé sur :</t>
  </si>
  <si>
    <t>Titre : Taux de change</t>
  </si>
  <si>
    <t>SECTION A : Montant total des besoins de financement du plan stratégique national</t>
  </si>
  <si>
    <t>LIGNE A : Montant total des besoins de financement du plan stratégique national</t>
  </si>
  <si>
    <t>SECTIONS B, C et D : Ressources antérieures, actuelles et prévisionnelles requises pour répondre aux besoins de financement du plan stratégique national</t>
  </si>
  <si>
    <t>Section B : Ressources nationales antérieures, actuelles et prévisionnelles</t>
  </si>
  <si>
    <t xml:space="preserve">Source nationale B1 : Prêts </t>
  </si>
  <si>
    <t xml:space="preserve">Source nationale B2 : Allégement de la dette </t>
  </si>
  <si>
    <t>Source nationale B3 : Ressources publiques de financement</t>
  </si>
  <si>
    <t>Source nationale B4 : Sécurité sociale</t>
  </si>
  <si>
    <t>Source nationale B5 : Contributions du secteur privé (national)</t>
  </si>
  <si>
    <t>LIGNE B : Montant total des ressources NATIONALES</t>
  </si>
  <si>
    <t>Section C : Ressources externes antérieures, actuelles et prévisionnelles (hors Fonds mondial)</t>
  </si>
  <si>
    <t>LIGNE C : Montant total des ressources EXTERNES (hors Fonds mondial)</t>
  </si>
  <si>
    <t xml:space="preserve">Section D : Ressources externes antérieures, actuelles et prévisionnelles (Fonds mondial)  </t>
  </si>
  <si>
    <t>LIGNE D : Montant total des ressources EXTERNES (Fonds mondial)</t>
  </si>
  <si>
    <t xml:space="preserve">LIGNE E : Montant total des ressources prévisionnelles </t>
  </si>
  <si>
    <t>LIGNE F : Montant total du déficit de financement prévisionnel</t>
  </si>
  <si>
    <t>LIGNE G : Montant total de la demande de financement</t>
  </si>
  <si>
    <t xml:space="preserve">LIGNE H : Montant total du déficit de financement restant à couvrir </t>
  </si>
  <si>
    <t>Titre : Niveau de gouvernement</t>
  </si>
  <si>
    <t>Source nationale I1 : Prêts</t>
  </si>
  <si>
    <t>Source nationale I2 : Allégement de la dette</t>
  </si>
  <si>
    <t>Source nationale I3 : Ressources publiques de financement</t>
  </si>
  <si>
    <t>Source nationale I4 : Sécurité sociale</t>
  </si>
  <si>
    <t>LIGNE I : Montant total des dépenses publiques de santé</t>
  </si>
  <si>
    <t>LIGNE J : Part de la santé dans les dépenses publiques (en %)</t>
  </si>
  <si>
    <t>LIGNE K : Montant total des engagements publics en faveur de systèmes résistants et pérennes pour la santé (SRPS)</t>
  </si>
  <si>
    <t>Analyse détaillée des déficits de financement fondée sur les catégories de coûts du plan stratégique national</t>
  </si>
  <si>
    <t>A. Tous les candidats sont tenus de remplir :</t>
  </si>
  <si>
    <t>1) La feuille de calcul « Aperçu des déficits de financement » pour toutes les composantes de maladies sollicitant le soutien du Fonds mondial. Ce document peut être actualisé ultérieurement si différentes composantes accèdent au financement à des périodes différentes ou si certains engagements ne sont pas encore finalisés. Concernant ces composantes, il faut entrer le montant budgétisé des ressources nationales pour l'année de soumission et les dépenses réelles des années antérieures.</t>
  </si>
  <si>
    <t>2) La feuille de calcul « Dépenses publiques de santé » comprenant les engagements spécifiques des pouvoirs publics en matière de renforcement des systèmes de santé qui donneront accès à l'incitation au cofinancement du Fonds mondial.</t>
  </si>
  <si>
    <t>B. La feuille de calcul « Aperçu des déficits de financement » fait apparaître les déficits de financement existant dans les domaines clés des programmes. Elle doit être remplie par tous les pays à fort impact (selon la classification du Fonds mondial) ainsi que par les pays à revenu intermédiaire de la tranche supérieure pour les composantes de maladies accédant au financement dans la soumission en cours. Les autres candidats sont également encouragés à fournir ces informations. Pour évaluer les déficits, les candidats peuvent s’appuyer soit sur les modules du Fonds mondial, soit sur les catégories de coûts/domaines stratégiques de leur plan stratégique national.</t>
  </si>
  <si>
    <t>C. Sources des données : Indiquer dans la cellule correspondante de la dernière colonne la ou les source(s) des données ainsi que les éventuels commentaires sur le fondement des estimations. Les documents-sources pertinents doivent être soumis avec la demande de financement.</t>
  </si>
  <si>
    <t>Sélectionner le nom du pays candidat dans le menu déroulant.</t>
  </si>
  <si>
    <t>Sélectionner le cycle financier du pays dans le menu déroulant.</t>
  </si>
  <si>
    <t>Sélectionner la devise (dollar US ou euro) dans laquelle les données sont présentées. La devise utilisée doit être la même que celle employée dans la demande de financement soumise au Fonds mondial.</t>
  </si>
  <si>
    <t>Pour chaque composante, sélectionner l'exercice correspondant au début de la période de mise en œuvre de la demande de financement.</t>
  </si>
  <si>
    <t>Pour chaque composante, sélectionner l'exercice correspondant à la fin de la période de mise en œuvre de la demande de financement.</t>
  </si>
  <si>
    <t>Pour chaque composante, sélectionner « Oui » si le financement est demandé au Fonds mondial dans le cadre de la soumission en cours ou « Non » dans le cas contraire.</t>
  </si>
  <si>
    <t xml:space="preserve">Pour la ou les composante(s) de maladie(s) bénéficiant d’un financement dans le cadre de la soumission en cours, indiquer si le détail des déficits de financement est évalué à l'aide des modules du Fonds mondial ou des catégories du plan stratégique national. Applicable uniquement aux pays à fort impact et à ceux à revenu intermédiaire de la tranche supérieure. </t>
  </si>
  <si>
    <t>Saisir le taux de change annuel utilisé pour convertir la devise locale dans la devise de présentation (unités de monnaie locale par dollars US/euros).</t>
  </si>
  <si>
    <t>Indiquer les montants annuels requis pour financer le plan stratégique national. Les montants annuels doivent être basés sur les plans nationaux de lutte globale contre les maladies.</t>
  </si>
  <si>
    <t>Saisir les montants annuels levés par les pouvoirs publics grâce à des prêts provenant de sources externes ou de créanciers privés et réservés au plan stratégique national au cours a) des années de mise en œuvre de la demande de financement et b) des trois années précédentes.</t>
  </si>
  <si>
    <t>Saisir les montants annuels levés par les pouvoirs publics grâce aux revenus dégagés par l'allégement de la dette et réservés au plan stratégique national au cours a) des années de mise en œuvre de la demande de financement et b) des trois années précédentes.</t>
  </si>
  <si>
    <t>Saisir les montants annuels issus des recettes publiques consacrés à la mise en œuvre du plan stratégique national au cours a) des années de mise en œuvre de la demande de financement et b) des trois années précédentes.</t>
  </si>
  <si>
    <t>Saisir les montants annuels provenant des mécanismes de sécurité sociale alloués à la mise en œuvre du plan stratégique national au cours a) des années de mise en œuvre de la demande de financement et b) des trois années précédentes.</t>
  </si>
  <si>
    <t>Saisir les montants annuels provenant du secteur privé national alloués à la mise en œuvre du plan stratégique national au cours a) des années de mise en œuvre de la demande de financement et b) des trois années précédentes.</t>
  </si>
  <si>
    <t>Chaque cellule calcule automatiquement le montant annuel total des ressources nationales (lignes B1-B5).</t>
  </si>
  <si>
    <t>Saisir le total des montants annuels versés par chaque donateur externe (à l'exception du Fonds mondial) en faveur du plan stratégique national au cours a) des années de mise en œuvre de la demande de financement et b) des trois années précédentes. Chaque cellule de la ligne C calcule automatiquement le total des montants annuels des ressources externes.</t>
  </si>
  <si>
    <t>Saisir le total des montants annuels de toutes les subventions existantes du Fonds mondial relevant de la même composante a) disponibles au cours de l'exercice de la période suivante de mise en œuvre mais ne figurant pas dans la demande de financement et b) au cours des trois années précédentes. Indiquer les dépenses réelles encourues pendant les années antérieures et les budgets approuvés pour l'année en cours et les suivantes. Chaque cellule de la ligne D calcule automatiquement le total des montants annuels provenant du Fonds mondial.</t>
  </si>
  <si>
    <t>La ligne E calcule automatiquement le total des montants annuels des ressources prévisionnelles allouées au plan stratégique national (lignes B+C+D) pour les années de mise en œuvre de la demande de financement.</t>
  </si>
  <si>
    <t xml:space="preserve">La ligne F calcule automatiquement le déficit annuel de financement en déduisant les ressources annuelles prévisionnelles (ligne E) du besoin annuel de financement (ligne A) pour les années de mise en œuvre de la demande de financement. </t>
  </si>
  <si>
    <t>Saisir le montant du financement annuel demandé au Fonds mondial. Le total ne doit pas dépasser la somme allouée communiquée au pays.</t>
  </si>
  <si>
    <t xml:space="preserve">La ligne H calcule automatiquement le total du déficit de financement restant à couvrir en déduisant la demande annuelle soumise au Fonds mondial (ligne G) du déficit de financement prévisionnel (ligne F) pour les années de mise en œuvre de la demande de financement. </t>
  </si>
  <si>
    <t>À l’aide du menu déroulant, indiquer si les données communiquées sur les dépenses publiques de santé concernent uniquement des entités publiques centrales ou si elles incluent également les dépenses de santé des autorités infranationales.</t>
  </si>
  <si>
    <t>Saisir les montants annuels levés par les pouvoirs publics grâce à des prêts auprès de sources externes ou de créanciers privés en faveur des dépenses de santé au cours a) des années de mise en œuvre de la demande de financement et b) des quatre années précédentes.</t>
  </si>
  <si>
    <t>Saisir les montants annuels levés par les pouvoirs publics grâce aux revenus dégagés par l'allégement de la dette en faveur des dépenses de santé au cours a) des années de mise en œuvre de la demande de financement et b) des trois années précédentes.</t>
  </si>
  <si>
    <t>Saisir les montants annuels provenant des recettes publiques alloués aux dépenses de santé au cours a) des années de mise en œuvre de la demande de financement et b) des trois années précédentes.</t>
  </si>
  <si>
    <t>Saisir les montants annuels provenant des mécanismes de sécurité sociale alloués aux dépenses de santé au cours a) des années de mise en œuvre de la demande de financement et b) des trois années précédentes.</t>
  </si>
  <si>
    <t>Chaque cellule calcule automatiquement les totaux annuels des dépenses publiques de santé.</t>
  </si>
  <si>
    <t>Saisir la part annuelle de la santé dans les dépenses publiques.</t>
  </si>
  <si>
    <t>Saisir les investissements publics annuels en faveur du renforcement de systèmes de santé résistants et pérennes spécifiquement engagés en vue d’obtenir « l'incitation au cofinancement » de l'allocation 2017-2019 et/ou « l'incitation au cofinancement » de l'allocation 2020-2022 convenue(s) avec le Secrétariat du Fonds mondial dans le cadre du dialogue au niveau du pays.</t>
  </si>
  <si>
    <t>Saisir les catégories de coûts du plan stratégique national. Pour chaque catégorie,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t>
  </si>
  <si>
    <t>Lire attentivement la fiche d'instructions avant de remplir ce formulaire.</t>
  </si>
  <si>
    <t>Composante</t>
  </si>
  <si>
    <t>VIH/sida</t>
  </si>
  <si>
    <t>Tuberculose</t>
  </si>
  <si>
    <t>Paludisme</t>
  </si>
  <si>
    <t>Aperçu des déficits de financement</t>
  </si>
  <si>
    <t>Exercice financier</t>
  </si>
  <si>
    <t>Exercice financier (précisé)</t>
  </si>
  <si>
    <t>Taux de change (unités de monnaie locale par dollars US/euros)</t>
  </si>
  <si>
    <t>Source nationale B1 : Prêts</t>
  </si>
  <si>
    <t>Source nationale B2 : Allégement de la dette</t>
  </si>
  <si>
    <t>Source nationale B3 : Recettes publiques</t>
  </si>
  <si>
    <t>LIGNE B : Montant total des ressources NATIONALES antérieures, actuelles et prévisionnelles</t>
  </si>
  <si>
    <t>LIGNE C : Montant total des ressources externes antérieures, actuelles et prévisionnelles (hors Fonds mondial)</t>
  </si>
  <si>
    <t>Actuel et antérieur</t>
  </si>
  <si>
    <t>Estimé</t>
  </si>
  <si>
    <t>Source des données/Commentaires</t>
  </si>
  <si>
    <t>Secteur de la santé : Dépenses publiques de santé</t>
  </si>
  <si>
    <t xml:space="preserve">Source nationale I1 : Prêts </t>
  </si>
  <si>
    <t>LIGNE I : Total des dépenses publiques de santé</t>
  </si>
  <si>
    <t>LIGNE K : Total des engagements publics en faveur de systèmes résistants et pérennes pour la santé (SRPS) donnant accès à l'incitation au cofinancement</t>
  </si>
  <si>
    <t>Secteur de la santé</t>
  </si>
  <si>
    <t>Les données sur les dépenses publiques de santé concernent :</t>
  </si>
  <si>
    <t xml:space="preserve">Détail des déficits de financement </t>
  </si>
  <si>
    <t>Besoin de financement</t>
  </si>
  <si>
    <t>National</t>
  </si>
  <si>
    <t>Externe hors Fonds mondial</t>
  </si>
  <si>
    <t>Déficit de financement</t>
  </si>
  <si>
    <t>Traitement, soins et prise en charge – Antirétroviraux</t>
  </si>
  <si>
    <t>Tuberculose/VIH</t>
  </si>
  <si>
    <t>PTME</t>
  </si>
  <si>
    <t xml:space="preserve">Programmes à l'intention des HSH </t>
  </si>
  <si>
    <t>Programmes à l'intention des travailleurs du sexe et de leurs clients</t>
  </si>
  <si>
    <t>Programmes à l'intention des consommateurs de drogues injectables et de leurs partenaires</t>
  </si>
  <si>
    <t>Programmes à l'intention des personnes transgenres</t>
  </si>
  <si>
    <t xml:space="preserve">Programmes de prévention à l'intention d’autres populations clés et vulnérables </t>
  </si>
  <si>
    <t>Circoncision masculine</t>
  </si>
  <si>
    <t>Préservatifs</t>
  </si>
  <si>
    <t>Autres programmes de prévention</t>
  </si>
  <si>
    <t>Programmes visant à réduire les obstacles à l'accès aux services VIH relevant des droits de l'Homme</t>
  </si>
  <si>
    <t>SRPS</t>
  </si>
  <si>
    <t>Gestion des programmes</t>
  </si>
  <si>
    <t>Autre</t>
  </si>
  <si>
    <t>Soins et prévention de la tuberculose : Dépistage et diagnostic des cas</t>
  </si>
  <si>
    <t>Soins et prévention de la tuberculose : Traitement</t>
  </si>
  <si>
    <t>Tuberculose multirésistante : Dépistage et diagnostic des cas</t>
  </si>
  <si>
    <t>Tuberculose multirésistante : Traitement</t>
  </si>
  <si>
    <t>Programmes ciblant des populations-clés</t>
  </si>
  <si>
    <t>Lutte antivectorielle : MILD</t>
  </si>
  <si>
    <t>Lutte antivectorielle : PID</t>
  </si>
  <si>
    <t>Gestion des cas – Diagnostic</t>
  </si>
  <si>
    <t>Gestion des cas – Traitement</t>
  </si>
  <si>
    <t>Intervention de prévention spécifique : Traitement préventif intermittent pendant la grossesse (TPIg)</t>
  </si>
  <si>
    <t>Intervention de prévention spécifique : Chimioprophylaxie saisonnière du paludisme (SMC)</t>
  </si>
  <si>
    <t>Tabla del panorama de financiamiento</t>
  </si>
  <si>
    <t>Portada</t>
  </si>
  <si>
    <t>Resumen de deficiencias financieras para programas de enfermedades</t>
  </si>
  <si>
    <t>Sector de la salud general: gasto público en salud</t>
  </si>
  <si>
    <t>Deficiencias financieras detalladas</t>
  </si>
  <si>
    <t>Directrices generales</t>
  </si>
  <si>
    <t>País</t>
  </si>
  <si>
    <t>Ciclo fiscal</t>
  </si>
  <si>
    <t>Moneda</t>
  </si>
  <si>
    <t>Año fiscal en que comienza el período de ejecución</t>
  </si>
  <si>
    <t>Año fiscal en que termina el período de ejecución</t>
  </si>
  <si>
    <t>La siguiente solicitud hace referencia a un programa en especifico</t>
  </si>
  <si>
    <t>Deficiencias financieras detalladas basadas en:</t>
  </si>
  <si>
    <t xml:space="preserve">Encabezamiento: Tipo de cambio </t>
  </si>
  <si>
    <t>SECCIÓN A: Total de necesidades financieras para el Plan Estratégico Nacional (PNE)</t>
  </si>
  <si>
    <t>LÍNEA  A: Total de necesidades financieras para el Plan Estratégico Nacional (PNE)</t>
  </si>
  <si>
    <t xml:space="preserve">SECCIONES B, C y D: Recursos previos, actuales y anticipados para hacer frente a las necesidades de financiamiento del Plan Estratégico Nacional  </t>
  </si>
  <si>
    <t xml:space="preserve">SECCIÓN B:  Recursos nacionales previos, actuales y previstos </t>
  </si>
  <si>
    <t xml:space="preserve">Fuente nacional B1: Préstamos </t>
  </si>
  <si>
    <t xml:space="preserve">Fuente nacional B2: Alivio de la deuda </t>
  </si>
  <si>
    <t>Fuente nacional B3: Recursos de financiamiento gubernamentales</t>
  </si>
  <si>
    <t>Fuente nacional B4: Seguro de Salud Social</t>
  </si>
  <si>
    <t>Fuente nacional B5: Contribuciones del sector privado (nacional)</t>
  </si>
  <si>
    <t>LÍNEA B: Recursos NACIONALES totales</t>
  </si>
  <si>
    <t>SECCIÓN C: Recursos externos previos, actuales y previstos (ajenos al Fondo Mundial)</t>
  </si>
  <si>
    <t>LÍNEA C: Recursos EXTERNOS totales (ajenos al Fondo Mundial)</t>
  </si>
  <si>
    <t>SECCIÓN D: Recursos externos previos, actuales y previstos (Fondo Mundial)</t>
  </si>
  <si>
    <t>LÍNEA D: Recursos EXTERNOS totales (Fondo Mundial))</t>
  </si>
  <si>
    <t xml:space="preserve">LÍNEA E: Recursos previstos totales </t>
  </si>
  <si>
    <t xml:space="preserve">LÍNEA F: Total de deficiencias financieras previstas </t>
  </si>
  <si>
    <t>LÍNEA G: Monto total del financiamiento</t>
  </si>
  <si>
    <t xml:space="preserve">LÍNEA H: Monto total  - Deficiencia financiera restante </t>
  </si>
  <si>
    <t>Encabezamiento: Nivel de gasto público</t>
  </si>
  <si>
    <t>Encabezamiento: Tipo de cambio</t>
  </si>
  <si>
    <t>Fuente nacional I1: Préstamos</t>
  </si>
  <si>
    <t>Fuente nacional I2: Alivio de la deuda</t>
  </si>
  <si>
    <t>Fuente nacional I3: Recursos de financiamiento gubernamentales</t>
  </si>
  <si>
    <t>Fuente nacional I4: Seguro de Salud Social</t>
  </si>
  <si>
    <t>LÍNEA I: Gasto público total en salud</t>
  </si>
  <si>
    <t>LÍNEA J: Proporción del gasto público en salud (en %)</t>
  </si>
  <si>
    <t>LÍNEA K: Compromisos totales del Gobierno para los sistemas de salud resistentes y sostenibles (SSRS)</t>
  </si>
  <si>
    <t>A. Todos los solicitantes deben completar:</t>
  </si>
  <si>
    <t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t>
  </si>
  <si>
    <t>(2) La hoja de cálculo de ‘Gasto público en salud’, incluye mlos compromisos específicos del Gobierno para fortalecer los sistemas de salud que permitirán el acceso al incentivo de cofinanciamiento del Fondo Mundial.</t>
  </si>
  <si>
    <r>
      <t>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t>
    </r>
    <r>
      <rPr>
        <sz val="10"/>
        <color rgb="FFFF0000"/>
        <rFont val="Arial"/>
        <family val="2"/>
      </rPr>
      <t xml:space="preserve"> costos y/o áreas estratégicas </t>
    </r>
    <r>
      <rPr>
        <sz val="10"/>
        <color theme="1"/>
        <rFont val="Arial"/>
        <family val="2"/>
      </rPr>
      <t>de su propio Plan Estratégico Nacional (PEN) como base para evaluar las deficiencias.</t>
    </r>
  </si>
  <si>
    <t>C. Fuentes de datos: indican la(s) fuente(s) de datos junto con comentarios en base a estimaciones (si procede) en la casilla correspondiente de la última columna. Los documentos fuente pertinentes deben presentarse junto con la solicitud de financiamiento.</t>
  </si>
  <si>
    <t xml:space="preserve">Seleccionar el nombre del país del solicitante usando el menú desplegable </t>
  </si>
  <si>
    <t>Seleccionar el ciclo fiscal del país usando el menú desplegable.</t>
  </si>
  <si>
    <t xml:space="preserve">Seleccionar la moneda (Dolar o Euro) en la que se proporcionan los datos. La moneda utilizada debe ser la misma que la incluida en la solicitud de financiamiento al Fondo Mundial. </t>
  </si>
  <si>
    <t xml:space="preserve">Para cada componente seleccionar el año fiscal correspondiente al inicio del período de ejecución de la solicitud de financiamiento. </t>
  </si>
  <si>
    <t>Para cada componente seleccionar el año fiscal correspondiente a la finalización del período de ejecución de la solicitud de financiamiento.</t>
  </si>
  <si>
    <t>Para cada componente seleccionar “Sí” o “No” si el financiamiento se solicita al Fondo Mundial mediante la presentación actual.</t>
  </si>
  <si>
    <t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t>
  </si>
  <si>
    <t>Introducir el tipo de cambio anual utilizado para convertir la moneda local a la divisa de referencia (unidades de moneda local por US$/Euro).</t>
  </si>
  <si>
    <t>Proporcionar los montos anuales necesarios para financiar el Plan Estratégico Nacional(PEN). Los montos anuales deben basarse en los planes nacionales para abordar la respuesta general a la enfermedad.</t>
  </si>
  <si>
    <t>Introducir los montos anuales recaudados por el Gobierno mediante préstamos procedentes de fuentes externas o de acreedores privados que están asignados para el Plan Estratégico Nacional (PNE) en: (a) años de ejecución de la solicitud de financiamiento, y (b) tres años previos.</t>
  </si>
  <si>
    <r>
      <t>Introducir los montos anuales recaudados por el Gobierno mediante procedimientos de s</t>
    </r>
    <r>
      <rPr>
        <sz val="10"/>
        <color rgb="FFFF0000"/>
        <rFont val="Arial"/>
        <family val="2"/>
      </rPr>
      <t>aneamiento</t>
    </r>
    <r>
      <rPr>
        <sz val="10"/>
        <color theme="1"/>
        <rFont val="Arial"/>
        <family val="2"/>
      </rPr>
      <t xml:space="preserve"> de la deuda que están asignados para el Plan Estratégico Nacional en: (a) años de ejecución de la solicitud de financiamiento, y (b) tres años previos.</t>
    </r>
  </si>
  <si>
    <t>Introducir los montos anuales proporcionados por los ingresos del Gobierno para la ejecución del Plan Estratégico Nacional (PNE) en: (a) años de ejecución de la solicitud de financiamiento, y (b) tres años previos.</t>
  </si>
  <si>
    <t>Introducir los montos anuales proporcionados por los mecanismos de seguro social de la salud para la ejecución  del Plan Estratégico Nacional (PEN) en: (a) años de ejecución de la solicitud de financiamiento, y (b) tres años previos.</t>
  </si>
  <si>
    <t>Introducir los montos anuales recaudados del sector privado en el país para la ejecución del Plan Estratégico Nacional (PEN) en: (a) años de ejecución de la solicitud de financiamiento, y (b) tres años previos.</t>
  </si>
  <si>
    <t>Cada casilla calcula automáticamente el monto total anual de recursos nacionales (líneas B1-B5).</t>
  </si>
  <si>
    <t>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t>
  </si>
  <si>
    <t>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t>
  </si>
  <si>
    <t>La línea E calcula automáticamente los montos anuales totales de los recursos previstos para el Plan Estratégico Nacional (PEN) (Línea B+C+D) para los años de ejecución de la solicitud de financiamiento.</t>
  </si>
  <si>
    <t xml:space="preserve">La línea F calcula automáticamente la deficiencia de financiamiento anual mediante la deducción de los recursos anuales previstos (línea E) de las necesidades anuales de financiamiento (Línea A) para los años de ejecución de la solicitud de financiamiento. </t>
  </si>
  <si>
    <t>Introducir el financiamiento anual solicitado al Fondo Mundial, (Línea G) que debe ajustarse al monto total asignado comunicado al país.</t>
  </si>
  <si>
    <t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t>
  </si>
  <si>
    <t>Utilizar el menú desplegable para indicar si los datos notificados sobre el gasto público en salud se refieren solo a entidades del gobierno central o si incluyen también el gasto en salud de los gobiernos subnacionales.</t>
  </si>
  <si>
    <t>Introducir el tipo de cambio anual utilizado para convertir la moneda local a la divisa de referencia (unidades de moneda local por US$ /Euro)</t>
  </si>
  <si>
    <t>Introducir los montos anuales recaudados por el Gobierno mediante préstamos procedentes de fuentes externas o de acreedores privados para el gasto en material de salud en: (a) años de ejecución de la solicitud de financiamiento y (b) cuatro años previos.</t>
  </si>
  <si>
    <t>Introducir los montos anuales recaudados por el Gobierno mediante procedimientos de alivio de la deuda para gastos en salud en: (a) años de ejecución de la solicitud de financiamiento y (b) tres años previos.</t>
  </si>
  <si>
    <t>Introducir los montos anuales conseguidos a partir de ingresos gubernamentales para gastos en salud en: (a) años de ejecución de la solicitud de financiamiento y (b) tres años previos.</t>
  </si>
  <si>
    <t>Introducir los montos obtenidos del seguro social de salud para gastos en salud en: (a) años de ejecución de la solicitud de financiamiento y (b) tres años previos.</t>
  </si>
  <si>
    <t>Cada casilla calcula automáticamente los montos anuales totales del gasto público anual en salud.</t>
  </si>
  <si>
    <t>Introducir el porcentaje anual del gasto público en salud.</t>
  </si>
  <si>
    <t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t>
  </si>
  <si>
    <t>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t>
  </si>
  <si>
    <t>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t>
  </si>
  <si>
    <t xml:space="preserve">Leer atentamente la hoja de instrucciones antes de rellenar este formulario </t>
  </si>
  <si>
    <t>Componente</t>
  </si>
  <si>
    <t xml:space="preserve">Tabla del resumen de las deficiencias financieras </t>
  </si>
  <si>
    <t>Año fiscal</t>
  </si>
  <si>
    <t>Año fiscal (especificado)</t>
  </si>
  <si>
    <t>Tipo de cambio (unidades de moneda local por US$ o EUR)</t>
  </si>
  <si>
    <t>Fuente nacional B4: Seguro de salud social</t>
  </si>
  <si>
    <t xml:space="preserve">LÍNEA B: Recursos NACIONALES totales previos, actuales y previstos </t>
  </si>
  <si>
    <t xml:space="preserve">LÍNEA C: Recursos EXTERNOS totales previos, actuales y previstos (ajenos al Fondo Mundial) </t>
  </si>
  <si>
    <t>Actuales y previos</t>
  </si>
  <si>
    <t>Estimados</t>
  </si>
  <si>
    <t>Fuente / comentarios de datos</t>
  </si>
  <si>
    <t>Sector de la salud: Gasto público en salud</t>
  </si>
  <si>
    <t xml:space="preserve">Fuente nacional I1: Préstamos </t>
  </si>
  <si>
    <t xml:space="preserve">Fuente nacional I2: Alivio de la deuda </t>
  </si>
  <si>
    <t>Fuente nacional I4: Seguro de salud social</t>
  </si>
  <si>
    <t>LÍNEA I: Gasto público total en el sector de la salud</t>
  </si>
  <si>
    <t xml:space="preserve">LÍNEA K: Compromisos totales del Gobierno para que los sistemas de salud resistentes y sostenibles (SSRS) accedan al incentivo de cofinanciamiento </t>
  </si>
  <si>
    <t>Sector Salud</t>
  </si>
  <si>
    <t>Los datos sobre gastos públicos en salud se refieren a:</t>
  </si>
  <si>
    <t xml:space="preserve">Deficiencias financieras detalladas </t>
  </si>
  <si>
    <t>Necesidad de financiamiento</t>
  </si>
  <si>
    <t>Nacional</t>
  </si>
  <si>
    <t>Recursos externos no vinculados al Fondo Mundial</t>
  </si>
  <si>
    <t>Deficiencias financieras</t>
  </si>
  <si>
    <t>Tratamiento, atención y apoyo - TAR</t>
  </si>
  <si>
    <t>Tuberculosis/HIV</t>
  </si>
  <si>
    <t>PTMI</t>
  </si>
  <si>
    <t xml:space="preserve">Programas para SHS </t>
  </si>
  <si>
    <t xml:space="preserve">Programas para trabajadores sexuales y sus clientes </t>
  </si>
  <si>
    <t>Programas para usuarios de drogas inyectables (PWID) y sus parejas</t>
  </si>
  <si>
    <t xml:space="preserve">Programas para personas transgénero </t>
  </si>
  <si>
    <t xml:space="preserve">Programas de prevención para otras poblaciones clave y vulnerables </t>
  </si>
  <si>
    <t>Circuncisión masculina</t>
  </si>
  <si>
    <t>Preservativos</t>
  </si>
  <si>
    <t xml:space="preserve">Otros programas de prevención </t>
  </si>
  <si>
    <t xml:space="preserve">Programas para reducir las barreras reducir las barreras relacionadas con los derechos humanos al acceso a los servicios de VIH </t>
  </si>
  <si>
    <t>SSRS</t>
  </si>
  <si>
    <t xml:space="preserve">Gestión de programas </t>
  </si>
  <si>
    <t>Otros</t>
  </si>
  <si>
    <t>Atención y prevención de la tuberculosis: detección de casos y diagnóstico</t>
  </si>
  <si>
    <t>Atención y prevención de la tuberculosis: tratamiento</t>
  </si>
  <si>
    <t>TB-MR: detección de casos y diagnóstico</t>
  </si>
  <si>
    <t>TB-MR: tratamiento</t>
  </si>
  <si>
    <t>Tuberculosis/VIH</t>
  </si>
  <si>
    <t xml:space="preserve">Programas de poblaciones clave </t>
  </si>
  <si>
    <t>Gestión de programas</t>
  </si>
  <si>
    <t>Control de vectores: LLIN</t>
  </si>
  <si>
    <t>Control de vectores: IRS</t>
  </si>
  <si>
    <t>Gestión de casos – Diagnóstico</t>
  </si>
  <si>
    <t>Gestión de casos - Tratamiento</t>
  </si>
  <si>
    <t>Intervención de prevención específica: tratamiento intermitente preventivo en el embarazo (IPTp)</t>
  </si>
  <si>
    <t>Intervención de prevención específica: quimioprofilaxis de la malaria estacional (SMC)</t>
  </si>
  <si>
    <t>Eswatini</t>
  </si>
  <si>
    <t>Argelia</t>
  </si>
  <si>
    <t>Sélectionnez le pays</t>
  </si>
  <si>
    <t>Seleccionar el país</t>
  </si>
  <si>
    <t>Choisir la maladie</t>
  </si>
  <si>
    <t>VIH et sida</t>
  </si>
  <si>
    <t>Choisir le niveau</t>
  </si>
  <si>
    <t>Gouvernement central</t>
  </si>
  <si>
    <t>Autorités centrales et infranationales</t>
  </si>
  <si>
    <t>Choisir</t>
  </si>
  <si>
    <t>Oui</t>
  </si>
  <si>
    <t>Non</t>
  </si>
  <si>
    <t>Choisir le cycle budgétaire</t>
  </si>
  <si>
    <t>Janvier - décembre</t>
  </si>
  <si>
    <t>Avril - mars</t>
  </si>
  <si>
    <t>Juillet - juin</t>
  </si>
  <si>
    <t>Octobre - septembre</t>
  </si>
  <si>
    <t>Choisir la catégorie</t>
  </si>
  <si>
    <t>Choisir la monnaie</t>
  </si>
  <si>
    <t>Choisir l'année</t>
  </si>
  <si>
    <t>Choisir la source extérieure</t>
  </si>
  <si>
    <t>Banque africaine de développement (BafD)</t>
  </si>
  <si>
    <t>Banque asiatique de développement (BAD)</t>
  </si>
  <si>
    <t>Fondation Bill et Melinda Gates</t>
  </si>
  <si>
    <t>Fondation Clinton</t>
  </si>
  <si>
    <t>Communauté économique des États de l'Afrique de l'Ouest (CEDEAO)</t>
  </si>
  <si>
    <t>Union européenne / Commission européenne</t>
  </si>
  <si>
    <t>Organisation des Nations Unies pour l'alimentation et l'agriculture (FAO)</t>
  </si>
  <si>
    <t>Comité international de la Croix-Rouge (CICR)</t>
  </si>
  <si>
    <t>Mécanisme international d'achat de médicaments (UNITAID)</t>
  </si>
  <si>
    <t>Organisation internationale du Travail (OIT)</t>
  </si>
  <si>
    <t>Organisation internationale pour les migrations (OIM)</t>
  </si>
  <si>
    <t>Programme commun des Nations Unies sur le VIH/sida (ONUSIDA)</t>
  </si>
  <si>
    <t>Corée</t>
  </si>
  <si>
    <t>Malaria Consortium</t>
  </si>
  <si>
    <t>Médecins Sans Frontières (MSF)</t>
  </si>
  <si>
    <t>Partenariat Halte à la tuberculose</t>
  </si>
  <si>
    <t>Fonds des Nations Unies pour l'enfance (UNICEF)</t>
  </si>
  <si>
    <t>Fonds de développement des Nations Unies pour la femme (UNIFEM)</t>
  </si>
  <si>
    <t>Programme des Nations Unies pour le développement (PNUD)</t>
  </si>
  <si>
    <t>Haut-Commissariat des Nations Unies pour les réfugiés (HCR)</t>
  </si>
  <si>
    <t>Fonds des Nations Unies pour la population (FNUAP)</t>
  </si>
  <si>
    <t>Gouvernement des États-Unis</t>
  </si>
  <si>
    <t>Banque mondiale</t>
  </si>
  <si>
    <t>Programme alimentaire mondial (PAM)</t>
  </si>
  <si>
    <t>Organisation mondiale de la Santé (OMS)</t>
  </si>
  <si>
    <t>Non précisé - non ventilé par source</t>
  </si>
  <si>
    <t>Seleccionar enfermedad</t>
  </si>
  <si>
    <t>tuberculosis</t>
  </si>
  <si>
    <t>Seleccionar nivel</t>
  </si>
  <si>
    <t>Gobierno central</t>
  </si>
  <si>
    <t>Gobierno central y subnacional</t>
  </si>
  <si>
    <t xml:space="preserve">Seleccionar </t>
  </si>
  <si>
    <t>Sí</t>
  </si>
  <si>
    <t>Seleccionar ciclo fiscal</t>
  </si>
  <si>
    <t>Seleccionar categoría</t>
  </si>
  <si>
    <t>Seleccionar moneda</t>
  </si>
  <si>
    <t>Seleccionar año</t>
  </si>
  <si>
    <t>Seleccionar fuente externa</t>
  </si>
  <si>
    <t>Banco de Desarrollo Africano (BDA)</t>
  </si>
  <si>
    <t>Banco Asiático de Desarrollo (BAD)</t>
  </si>
  <si>
    <t>Fundación Bill y Melinda Gates</t>
  </si>
  <si>
    <t>Fundación Clinton</t>
  </si>
  <si>
    <t>Comunidad Económica de Estados de África Occidental (ECOWAS)</t>
  </si>
  <si>
    <t>Unión Europea/Comisión Europea</t>
  </si>
  <si>
    <t>Organización de las Naciones Unidas para la Alimentación y la Agricultura (FAO)</t>
  </si>
  <si>
    <t>Comité Internacional de la Cruz Roja (CICR)</t>
  </si>
  <si>
    <t>Mecanismo Internacional de Compra de Medicamentos (UNITAID)</t>
  </si>
  <si>
    <t>Organización Internacional del Trabajo (OIT)</t>
  </si>
  <si>
    <t>Organización Internacional para las Migraciones (OIM)</t>
  </si>
  <si>
    <t>Programa Conjunto de las Naciones Unidas sobre el VIH/Sida (ONUSIDA)</t>
  </si>
  <si>
    <t>Corea</t>
  </si>
  <si>
    <t>Consorcio de la Malaria</t>
  </si>
  <si>
    <t>Médicos Sin Fronteras (MSF)</t>
  </si>
  <si>
    <t>Holanda</t>
  </si>
  <si>
    <t>Alianza Alto a la Tuberculosis</t>
  </si>
  <si>
    <t>Fondo de las Naciones Unidas para la Infancia (UNICEF)</t>
  </si>
  <si>
    <t>Reino Unido</t>
  </si>
  <si>
    <t>Fondo de Desarrollo de las Naciones Unidas para la Mujer (UNIFEM)</t>
  </si>
  <si>
    <t>Programa de las Naciones Unidas para el Desarrollo (PNUD)</t>
  </si>
  <si>
    <t>Alto Comisionado de las Naciones Unidas para los Refugiados (ACNUR)</t>
  </si>
  <si>
    <t>Fondo de Población de las Naciones Unidas (UNFPA)</t>
  </si>
  <si>
    <t>Gobierno de los Estados Unidos (USG)</t>
  </si>
  <si>
    <t>Banco Mundial</t>
  </si>
  <si>
    <t>Programa Mundial de Alimentos (PMA)</t>
  </si>
  <si>
    <t>Organización Mundial de la Salud (OMS)</t>
  </si>
  <si>
    <t>No especificado - no desglosado por fuentes</t>
  </si>
  <si>
    <t>Country_EN</t>
  </si>
  <si>
    <t>Country_ES</t>
  </si>
  <si>
    <t>Country_FR</t>
  </si>
  <si>
    <t>C19RM</t>
  </si>
  <si>
    <t>Previously received C19RM funding?</t>
  </si>
  <si>
    <t>LINE D: Total previous, current and anticipated Global Fund resources from existing C19RM funding (excluding amounts included in the current funding request)</t>
  </si>
  <si>
    <t>LINE G: Funding request (base allocation)</t>
  </si>
  <si>
    <t>Risk communication</t>
  </si>
  <si>
    <t>Surveillance systems</t>
  </si>
  <si>
    <t>COVID Diagnostics and testing</t>
  </si>
  <si>
    <t>Laboratory systems</t>
  </si>
  <si>
    <t xml:space="preserve">Gender-based violence prevention and post violence care </t>
  </si>
  <si>
    <t>Detailed financial gap analysis based on Global Fund interventions</t>
  </si>
  <si>
    <t>1. Coordination, planning, financing, and monitoring</t>
  </si>
  <si>
    <t>2. Risk communication, community engagement (RCCE) and infodemic management</t>
  </si>
  <si>
    <t>3. Surveillance, epidemiological investigation, contact tracing, and adjustment of public health and social measures</t>
  </si>
  <si>
    <t>4. Points of entry, international travel and transport, and mass gatherings</t>
  </si>
  <si>
    <t>5. Laboratories and diagnostics</t>
  </si>
  <si>
    <t>6. Infection prevention and control, and protection of the health workforce</t>
  </si>
  <si>
    <t>7. Case management, clinical operations, and therapeutics</t>
  </si>
  <si>
    <t>8. Operational support and logistics, and supply chains</t>
  </si>
  <si>
    <t>9. Maintaining essential health services and systems</t>
  </si>
  <si>
    <t>10. Vaccination</t>
  </si>
  <si>
    <t>LINE H: Total Remaining Funding Gap (yearly amounts) (Line F-G)</t>
  </si>
  <si>
    <t xml:space="preserve">LINE E: Total anticipated resources (yearly amounts) </t>
  </si>
  <si>
    <t>LINE F: Yearly anticipated funding gap (Line A-E)</t>
  </si>
  <si>
    <t>International Monetary Fund (IMF)</t>
  </si>
  <si>
    <t>Fonds monétaire international (FMI)</t>
  </si>
  <si>
    <t>Fondo Monetario Internacional (FMI)</t>
  </si>
  <si>
    <t>Gavi (COVAX)</t>
  </si>
  <si>
    <t>Domestic source B1(a): World Bank</t>
  </si>
  <si>
    <t>Domestic source B1(b): Regional Banks</t>
  </si>
  <si>
    <t xml:space="preserve">Line E calculates automatically the total annual amounts of planned resources for the COVID-19 National Reponse Plan (Line B+C+D) for the implementation years of the funding request. </t>
  </si>
  <si>
    <t>Enter the annual amounts raised by the government through loans from external sources or private creditors for health spending in: (a) implementation years of the funding request, and (b) Year 2020</t>
  </si>
  <si>
    <t>Enter the annual amounts raised by the government through debt relief proceeds for health spending in: (a) implementation years of the funding request, and (b) Year 2020</t>
  </si>
  <si>
    <t>Enter the annual amounts provided from government revenues for health spending in: (a) implementation years of the funding request, and (b) Year 2020</t>
  </si>
  <si>
    <t>Enter the annual amounts provided from social health insurance for health spending in: (a) implementation years of the funding request, and (b) Year 2020</t>
  </si>
  <si>
    <t>SECTION B, C, AND D: Previous, current and anticipated resources to meet the funding needs of the National COVID-19 Response Plan</t>
  </si>
  <si>
    <t>Detailed financial gap analysis based on COVID-19 National Response Plan cost categories</t>
  </si>
  <si>
    <t xml:space="preserve">Enter cost categories of the COVID-19 National Response Plan. Enter the funding need in implementation years of the funding request; and estimated funding available from domestic and non-Global Fund resources in a) Year 2020, and b) previous three years. </t>
  </si>
  <si>
    <t>Other (specify)</t>
  </si>
  <si>
    <t>Other (specify) - example - Vaccine procurement</t>
  </si>
  <si>
    <t>C19 Financial Gap Overview</t>
  </si>
  <si>
    <t>C19 Detailed Financial Gap</t>
  </si>
  <si>
    <t>COVID-19 National Response Plan</t>
  </si>
  <si>
    <t xml:space="preserve">A. The "Financial Gap Overview" worksheet and the "Detailed Financial Gap" worksheet if submitting C19RM funding request. Please enter budgeted amounts for the years of submission and expenditures for the Year 2020. The worksheet can be updated at a later stage if domestic committments are not yet finalized or if more data were to become available. </t>
  </si>
  <si>
    <t>Global Fund C19RM Modular Framework</t>
  </si>
  <si>
    <t xml:space="preserve">Provide the annual amounts needed to fund the National COVID-19 Response Plan. The annual amounts should be based on national plans to address the overall disease response. </t>
  </si>
  <si>
    <t>Enter the annual amounts raised by the government through debt relief proceeds which are earmarked for COVID-19 reponse for: (a) Year 2020, and (b) the implementation years of the funding request (up to December 2023).</t>
  </si>
  <si>
    <t>Enter the annual amounts raised by the government through loans from external sources or private creditors which are earmarked for COVID-19 reponse for: (a) Year 2020, and (b) the implementation years of the funding request (up to December 2023). 
Please specify loans in the subselection.</t>
  </si>
  <si>
    <t>Enter the annual amounts provided from government revenues made available for implementing COVID-19 reponse for: (a) Year 2020, and (b) the implementation years of the funding request (up to December 2023).</t>
  </si>
  <si>
    <t>Enter the annual amounts provided from from social insurance mechanisms for implementing COVID-19 reponse for: (a) Year 2020, and (b) the implementation years of the funding request (up to December 2023).</t>
  </si>
  <si>
    <t>Enter the annual amounts raised from private sector in the country for implementing  the COVID-19 reponse for: (a) Year 2020, and (b) the implementation years of the funding request (up to December 2023).</t>
  </si>
  <si>
    <t xml:space="preserve">Enter total amounts for C19RM 2020 or C19RM Fast-track approach approved funding (excluding the current Funding Request): Report actual expenditure (if available) for Year 2020 and approved budgets for current and subsequent years. Each cell in Line D automatically calculates the total annual amounts from the Global Fund. </t>
  </si>
  <si>
    <t>Enter funding need in implementation years of the funding request; and estimated funding available in a) Year 2020, b) implementation years of the funding request, from domestic and non-Global Fund resources for each applicable module. See Global Fund C19RM Modular Framework for definitions of what is included under each Global Fund module. Global Fund modules may not cover the totality of response, such as vaccine procurement, in that case the C19RM Modular Framework sheet can be expanded to incoporate these additional cost components.</t>
  </si>
  <si>
    <t>European Union/European Commission</t>
  </si>
  <si>
    <t>Domestic source B1(c): Other (please specify in the comments)</t>
  </si>
  <si>
    <t>Enter annual funding requested from the Global Fund, the total of which should be within the base allocation communicated to the country.</t>
  </si>
  <si>
    <t>National COVID-19 Response Plan</t>
  </si>
  <si>
    <t>Global Fund C19RM Modular Framework Interventions</t>
  </si>
  <si>
    <t>COVID-19 Funding landscape table</t>
  </si>
  <si>
    <t>COVID-19 Strategic Preparedness and Response Plan Pillars</t>
  </si>
  <si>
    <t>Surveillance- Epidemiological investigation and contact tracing</t>
  </si>
  <si>
    <t>Health products and waste management systems</t>
  </si>
  <si>
    <t>Case management, clinical operations and therapeutics</t>
  </si>
  <si>
    <t>Mitigation for HIV programs</t>
  </si>
  <si>
    <t>Mitigation for TB programs</t>
  </si>
  <si>
    <t>Mitigation for Malaria programs</t>
  </si>
  <si>
    <t>Respond to human rights and gender related barriers to services</t>
  </si>
  <si>
    <t>COVID-19 CSS: Community-led monitoring</t>
  </si>
  <si>
    <t>COVID-19 CSS: Community-led advocacy and research</t>
  </si>
  <si>
    <t>COVID-19 CSS: Social mobilization</t>
  </si>
  <si>
    <t>COVID-19 CSS: Community-based organizations institutional capacity building</t>
  </si>
  <si>
    <t>Infection prevention and control and protection of the health workforce</t>
  </si>
  <si>
    <t>Coordination et planification au niveau du pays</t>
  </si>
  <si>
    <t>Coordinación y planificación nacionales</t>
  </si>
  <si>
    <t>Communication des risques</t>
  </si>
  <si>
    <t>Comunicación de riesgos</t>
  </si>
  <si>
    <t>Surveillance - enquête épidémiologique et traçage des contacts</t>
  </si>
  <si>
    <t>Vigilancia: investigación epidemiológica y rastreo de contactos</t>
  </si>
  <si>
    <t>Systèmes de surveillance</t>
  </si>
  <si>
    <t>Sistemas de vigilancia</t>
  </si>
  <si>
    <t>Diagnostic et dépistage du COVID-19</t>
  </si>
  <si>
    <t>Diagnósticos y pruebas de COVID</t>
  </si>
  <si>
    <t>Systèmes de laboratoire</t>
  </si>
  <si>
    <t>Sistemas de laboratorio</t>
  </si>
  <si>
    <t>Prévention et contrôle des infections, et protection du personnel de santé</t>
  </si>
  <si>
    <t>Prevención y control de la infección y protección de los profesionales de salud</t>
  </si>
  <si>
    <t>Systèmes de gestion des produits de santé et des déchets</t>
  </si>
  <si>
    <t>Productos sanitarios y sistemas de gestión de residuos</t>
  </si>
  <si>
    <t>Gestion des cas, opérations cliniques et traitements</t>
  </si>
  <si>
    <t>Gestión de casos, operaciones clínicas y tratamientos</t>
  </si>
  <si>
    <t>Mitigations pour les programmes de lutte contre le VIH</t>
  </si>
  <si>
    <t>Medidas de mitigación para programas de VIH</t>
  </si>
  <si>
    <t>Mitigations pour les programmes de lutte contre la Tuberculose</t>
  </si>
  <si>
    <t>Medidas de mitigación para programas de tuberculosis</t>
  </si>
  <si>
    <t>Mitigations pour les programmes de lutte contre le paludisme</t>
  </si>
  <si>
    <t>Medidas de mitigación para programas de malaria</t>
  </si>
  <si>
    <t>Prévention de la violence fondée sur le genre et prise en charge des victimes de violence</t>
  </si>
  <si>
    <t xml:space="preserve">Prevención de la violencia de género y atención tras episodios de violencia </t>
  </si>
  <si>
    <t>Reponses aux obstacles liés aux droits humains et au genre entravant l'accès aux services</t>
  </si>
  <si>
    <t>Respuesta a los obstáculos relacionados con los derechos humanos y el género en los servicios</t>
  </si>
  <si>
    <t>COVID-19 RSC (renforcement des systemes communautaires) : suivi communautaire</t>
  </si>
  <si>
    <t>FSC para la COVID-19: Seguimiento dirigido por la comunidad</t>
  </si>
  <si>
    <t>COVID-19 RSC : plaidoyer et recherche communautaires</t>
  </si>
  <si>
    <t>FSC para la COVID-19: Promoción e investigación dirigidas por la comunidad</t>
  </si>
  <si>
    <t>COVID-19 RSC : mobilisation sociale</t>
  </si>
  <si>
    <t>FSC para la COVID-19: Movilización social</t>
  </si>
  <si>
    <t xml:space="preserve">COVID-19 RSC : renforcement des capacités institutionnelles des organisations a base communautaire </t>
  </si>
  <si>
    <t>FSC para la COVID-19: Creación de la capacidad institucional de las organizaciones comunitarias</t>
  </si>
  <si>
    <t>The currency will be automatically selected based on the Country entered.</t>
  </si>
  <si>
    <t xml:space="preserve">Enter the total annual amounts provided by each external donor (excluding the Global Fund) to the National COVID-19 Response Plan for: (a) Year 2020, and (b) the implementation years of the funding request (up to December 2023).
Each cell in Line C, automatically calculates the total annual amounts of external resources. </t>
  </si>
  <si>
    <t>Previously received C19RM funding</t>
  </si>
  <si>
    <t>Detailed Financial Gap based on</t>
  </si>
  <si>
    <t>Exchange Rate (2020)</t>
  </si>
  <si>
    <t>Exchange Rate (2021)</t>
  </si>
  <si>
    <t>Exchange Rate (2022)</t>
  </si>
  <si>
    <t>Exchange Rate (2023)</t>
  </si>
  <si>
    <t>The data on government health spending pertains to</t>
  </si>
  <si>
    <t>Table</t>
  </si>
  <si>
    <t>CoverSheet</t>
  </si>
  <si>
    <t>Financial Cycle</t>
  </si>
  <si>
    <t>Indicator</t>
  </si>
  <si>
    <t>Comments</t>
  </si>
  <si>
    <t>Type</t>
  </si>
  <si>
    <t>Overview</t>
  </si>
  <si>
    <t>GapOverview</t>
  </si>
  <si>
    <t>Country-level coordination and planning</t>
  </si>
  <si>
    <t>GapDetailIntv</t>
  </si>
  <si>
    <t>Funding Needed</t>
  </si>
  <si>
    <t>GapDetailSPRP</t>
  </si>
  <si>
    <t>GapDetailNat</t>
  </si>
  <si>
    <t>1.</t>
  </si>
  <si>
    <t>2.</t>
  </si>
  <si>
    <t>3.</t>
  </si>
  <si>
    <t>4.</t>
  </si>
  <si>
    <t>GovHealthSpending</t>
  </si>
  <si>
    <t>Exchange Rate (Comments)</t>
  </si>
  <si>
    <t>Cadre modulaire C19RM du Fonds mondial</t>
  </si>
  <si>
    <t>Piliers du plan stratégique de préparation et de riposte COVID-19</t>
  </si>
  <si>
    <t>Plan de riposte national au COVID-19</t>
  </si>
  <si>
    <t>Marco modular del C19RM del Fondo Mundial</t>
  </si>
  <si>
    <t>Pilares del Plan estratégico de preparación y respuesta a la COVID-19</t>
  </si>
  <si>
    <t>Plan de respuesta nacional a la COVID-19</t>
  </si>
  <si>
    <t>¿Ha recibido previamente financiamiento del C19RM?</t>
  </si>
  <si>
    <t xml:space="preserve">Financement C19RM reçu précédemment ? </t>
  </si>
  <si>
    <t>LIGNE A : Piliers du plan stratégique de préparation et de riposte COVID-19 (fournir des montants annuels)</t>
  </si>
  <si>
    <t>LÍNEA A: Pilares del Plan estratégico de preparación y respuesta a la COVID-19 (proporcione montos anuales)</t>
  </si>
  <si>
    <t>LÍNEAS B, C y D: Recursos previos, actuales y previstos para cubrir las necesidades de financiamiento de los pilares del Plan estratégico de preparación y respuesta a la COVID-19</t>
  </si>
  <si>
    <t>LIGNE G : demande de financement (allocation de base)</t>
  </si>
  <si>
    <t>LÍNEA D: Recursos totales del Fondo Mundial previos, actuales y previstos del financiamiento existente del C19RM (excluyendo los montos que se incluyen en la solicitud de financiamiento actual)</t>
  </si>
  <si>
    <t xml:space="preserve">LÍNEA E: Recursos totales previstos (montos anuales) </t>
  </si>
  <si>
    <t>LÍNEA F: Deficiencia financiera anual prevista (Línea A-E)</t>
  </si>
  <si>
    <t>LÍNEA G: Solicitud de financiamiento (asignación básica)</t>
  </si>
  <si>
    <t>LÍNEA H: Deficiencia financiera total restante (montos anuales) (Línea F-G)</t>
  </si>
  <si>
    <t>1. Coordinación, planificación, financiamiento y seguimiento</t>
  </si>
  <si>
    <t>2. Comunicación de riesgos, participación comunitaria y gestión de la infodemia</t>
  </si>
  <si>
    <t>3. Vigilancia, investigación epidemiológica, rastreo de contactos y ajuste de las medidas sociales y de salud pública</t>
  </si>
  <si>
    <t>4. Puntos de entrada, transporte y viajes internacionales, y concentraciones masivas</t>
  </si>
  <si>
    <t>5. Laboratorios y diagnósticos</t>
  </si>
  <si>
    <t>6. Prevención y control de la infección y protección de los profesionales sanitarios</t>
  </si>
  <si>
    <t>7. Gestión de casos, operaciones clínicas y tratamientos</t>
  </si>
  <si>
    <t>8. Apoyo y logística operativa, y cadenas de suministro</t>
  </si>
  <si>
    <t>9. Mantenimiento de los servicios y sistemas de salud esenciales</t>
  </si>
  <si>
    <t>10. Vacunación</t>
  </si>
  <si>
    <t>1. Coordination, planification, financement et suivi</t>
  </si>
  <si>
    <t>2. Communication sur les risques, participation communautaire et gestion de l'information sur la pandémie</t>
  </si>
  <si>
    <t>3. Surveillance, enquête épidémiologique, traçage des contacts et ajustement des mesures de santé publique et sociales</t>
  </si>
  <si>
    <t>4. Points d'entrée, déplacements et transports internationaux, et rassemblements de masse</t>
  </si>
  <si>
    <t>5. Laboratoires et diagnostics</t>
  </si>
  <si>
    <t>6. Prévention et contrôle de l'infection, et protection des agents de santé</t>
  </si>
  <si>
    <t>7. Gestion des cas, opérations cliniques et traitements</t>
  </si>
  <si>
    <t>8. Soutien opérationnel et logistique, et chaînes d'approvisionnement</t>
  </si>
  <si>
    <t>9. Maintien des services et des systèmes de santé essentiels</t>
  </si>
  <si>
    <t>Autre (spécifier) - exemple - approvisionnement en vaccins</t>
  </si>
  <si>
    <t>Autre (spécifier)</t>
  </si>
  <si>
    <t>Source nationale B1(a) : Banque mondiale</t>
  </si>
  <si>
    <t>Source nationale B1(b) : banques régionales</t>
  </si>
  <si>
    <t>Source nationale B1(c) : autre (veuillez préciser dans les commentaires)</t>
  </si>
  <si>
    <t>La devise sera automatiquement choisie selon la sélection du pays.</t>
  </si>
  <si>
    <t>Fournir les montants annuels nécessaires au financement du Plan de riposte national au COVID-19. Les montants annuels doivent être basés sur les plans nationaux pour répondre à la riposte globale à la maladie.</t>
  </si>
  <si>
    <t>Saisir les montants annuels alloués par chaque donateur externe (hormis le Fonds mondial) pour le Plan de riposte national au COVID-19 pour : a) l'année 2020, et b) les années de mise en œuvre de la demande de financement (jusqu'à décembre 2023). Chaque cellule de la ligne C calcule automatiquement le total des montants annuels des ressources externes.</t>
  </si>
  <si>
    <t>Saisir le total des montants pour les financements approuvés pour le C19RM 2020 ou la procédure accélérée du C19RM (hormis la demande de financement actuelle) : faire un rapport sur les dépenses (si disponibles) pour l'année 2020 et les budgets approuvés pour l'année en cours et les années suivantes. Chaque cellule de la ligne D calcule automatiquement le total des montants annuels alloués par le Fonds mondial.</t>
  </si>
  <si>
    <t>La ligne E calcule automatiquement le total des montants annuels de ressources prévues pour le Plan de riposte national au COVID-19 (lignes B + C + D) pour les années de mise en œuvre de la demande de financement.</t>
  </si>
  <si>
    <t>Saisir le financement annuel demandé par le Fonds mondial, dont le total devrait être compris dans l'allocation de base communiquée au pays.</t>
  </si>
  <si>
    <t>Saisir les catégories de coûts du Plan de riposte national au COVID-19. Saisir les besoins de financement durant les années de mise en œuvre de la demande de financement, et l'estimation du financement disponible des ressources nationales et autres que le Fonds mondial durant a) l'année 2020, et b) les trois années précédentes.</t>
  </si>
  <si>
    <t>Analyse détaillée du déficit de financement basée sur les catégories de coûts du Plan de riposte national</t>
  </si>
  <si>
    <t>Déficit de financement COVID-19 détaillé</t>
  </si>
  <si>
    <t>Otro (especifique) - ejemplo - adquisición de vacunas</t>
  </si>
  <si>
    <t>Otro (especifique)</t>
  </si>
  <si>
    <t>Fuente nacional B1(a): Banco Mundial</t>
  </si>
  <si>
    <t>Fuente nacional B1(b): Bancos regionales</t>
  </si>
  <si>
    <t>Fuente nacional B1(c): Otra (especifique en comentarios)</t>
  </si>
  <si>
    <t xml:space="preserve">A. Hojas de cálculo "Resumen de las deficiencias financieras" y "Deficiencias financieras detalladas" si se presenta la solicitud de financiamiento del C19RM. Introduzca los montos presupuestados para los años de la solicitud y los gastos del año 2020. Esta hoja de cálculo se puede actualizar posteriormente si todavía no se han finalizado los compromisos nacionales o si se dispone de datos adicionales. </t>
  </si>
  <si>
    <t>B. La hoja de cálculo Deficiencias financieras detalladas proporciona un panorama de las deficiencias de financiamiento que existen en las áreas clave de los programas. Todos los países deben presentarla. Los solicitantes pueden optar por informar sobre el Marco modular del C19RM del Fondo Mundial, los pilares del Plan estratégico de preparación y respuesta a la COVID-19 si sus planes nacionales presupuestados se basan en él, o sobre sus propias categorías de costos/áreas estratégicas del Plan de respuesta nacional a la COVID-19 como base para evaluar las deficiencias.</t>
  </si>
  <si>
    <t>La moneda se seleccionará de forma automática al introducir el país.</t>
  </si>
  <si>
    <t xml:space="preserve">Indique si las deficiencias financieras detalladas se evalúan utilizando el Marco modular del C19RM del Fondo Mundial, los pilares del Plan estratégico de preparación y respuesta a la COVID-19, o el Plan de respuesta nacional a la COVID-19. Aplicable a todos los países que presentan una solicitud de financiamiento del C19RM. </t>
  </si>
  <si>
    <t>Resumen de las deficiencias financieras C19</t>
  </si>
  <si>
    <t xml:space="preserve">Proporcione los montos anuales necesarios para financiar el Plan de respuesta nacional a la COVID-19. Los montos anuales deben basarse en los planes nacionales para abordar la respuesta general a la enfermedad. </t>
  </si>
  <si>
    <t>SECCIÓN B, C Y D: Recursos previos, actuales y previstos para cubrir las necesidades de financiamiento del Plan de respuesta nacional a la COVID-19</t>
  </si>
  <si>
    <t>Introduzca los montos anuales obtenidos por el gobierno mediante préstamos de fuentes externas o acreedores privados que se destinan a la respuesta a la COVID-19 para: a) el año 2020 y b) los años de ejecución de la solicitud de financiamiento (hasta diciembre de 2023). 
Especifique los préstamos en la subselección.</t>
  </si>
  <si>
    <t>Introduzca los montos anuales obtenidos por el gobierno mediante ingresos obtenidos de la exoneración la deuda destinados a la respuesta a la COVID-19 para: a) el año 2020 y b) los años de ejecución de la solicitud de financiamiento (hasta diciembre de 2023).</t>
  </si>
  <si>
    <t>Introduzca los montos anuales procedentes de los ingresos públicos disponibles para ejecutar la respuesta a la COVID-19 en: a) el año 2020 y b) los años de ejecución de la solicitud de financiamiento (hasta diciembre de 2023).</t>
  </si>
  <si>
    <t>Introduzca los montos anuales procedentes de mecanismos de seguros sociales disponibles para ejecutar la respuesta a la COVID-19 en: a) el año 2020 y b) los años de ejecución de la solicitud de financiamiento (hasta diciembre de 2023).</t>
  </si>
  <si>
    <t>Introduzca los montos anuales procedentes del sector privado en el país para ejecutar la respuesta a la COVID-19 en: a) el año 2020 y b) los años de ejecución de la solicitud de financiamiento (hasta diciembre de 2023).</t>
  </si>
  <si>
    <t xml:space="preserve">Introduzca los montos anuales totales proporcionados por cada donante externo (a excepción del Fondo Mundial) para el Plan de respuesta nacional a la COVID-19 para: a) el año 2020 y b) los años de ejecución de la solicitud de financiamiento (hasta diciembre de 2023).
Cada celda de la Línea C calcula automáticamente los montos anuales totales de los recursos externos </t>
  </si>
  <si>
    <t xml:space="preserve">Introduzca los montos totales de financiamiento aprobado mediante el C19RM en 2020 y el enfoque rápido del C19RM (excluyendo la solicitud de financiamiento actual): Informe del gasto actual (si está disponible) para el año 2020 y de los presupuestos aprobados para el año en curso y los años posteriores. Cada celda de la Línea D calcula automáticamente los montos anuales totales del Fondo Mundial. </t>
  </si>
  <si>
    <t xml:space="preserve">La Línea E calcula automáticamente los montos anuales totales de los recursos previstos para el Plan de respuesta nacional a la COVID-19 (Líneas B +C+D) para los años de ejecución de la solicitud de financiamiento. </t>
  </si>
  <si>
    <t>Introduzca el financiamiento anual solicitado al Fondo Mundial, cuyo total debe estar dentro de la asignación básica comunicada al país.</t>
  </si>
  <si>
    <t>Introduzca los montos anuales obtenidos por el gobierno mediante préstamos de fuentes externas o acreedores privados para el gasto en salud en: a) los años de ejecución de la solicitud de financiamiento y b) el año 2020</t>
  </si>
  <si>
    <t>Introduzca los montos anuales obtenidos por el gobierno mediante ingresos obtenidos de la exoneración la deuda para el gasto en salud en: a) los años de ejecución de la solicitud de financiamiento y b) el año 2020</t>
  </si>
  <si>
    <t>Introduzca los montos anuales procedentes de ingresos públicos para el gasto en salud en: a) los años de ejecución de la solicitud de financiamiento y b) el año 2020</t>
  </si>
  <si>
    <t>Introduzca los montos anuales procedentes de seguros sociales de salud para el gasto en salud en: a) los años de ejecución de la solicitud de financiamiento y b) el año 2020</t>
  </si>
  <si>
    <t>Introduzca el financiamiento necesario en los años de ejecución de la solicitud de financiamiento y la estimación del financiamiento disponible en a) el año 2020, b) los años de ejecución de la solicitud de financiamiento, de fuentes nacionales y ajenas al Fondo Mundial, para cada módulo correspondiente. Consulte en el Marco modular del C19RM del Fondo Mundial las definiciones de qué se incluye dentro de cada módulo del Fondo Mundial. Es posible que los módulos del Fondo Mundial no cubran la totalidad de la respuesta, por ejemplo, la adquisición de vacunas, en cuyo caso se podrá ampliar la hoja del Marco modular del C19RM para incorporar estos componentes con costos adicionales.</t>
  </si>
  <si>
    <t xml:space="preserve">Introduzca las categorías de costos del Plan de respuesta nacional a la COVID-19. Introduzca el financiamiento necesario en los años de ejecución de la solicitud de financiamiento y la estimación del financiamiento disponible de recursos nacionales y ajenos al Fondo Mundial en a) el año 2020 y b) los tres años previos. </t>
  </si>
  <si>
    <t>Deficiencias financieras detalladas C19</t>
  </si>
  <si>
    <t>LIGNE D : total des ressources antérieures, actuelles et prévisionnelles du Fonds mondial issues des financements C19RM existants (hormis les montants compris dans la demande de financement actuelle)</t>
  </si>
  <si>
    <t>LIGNE E : montal total des ressources prévisionnelles (montants annuels)</t>
  </si>
  <si>
    <t>LIGNE F : déficit de financement annuel prévisionnel (LIGNES A-E)</t>
  </si>
  <si>
    <t>LIGNE H : montant total du déficit de financement restant à couvrir (montants annuels) (LIGNES F et G)</t>
  </si>
  <si>
    <t>A. Remplir les feuilles de calcul « Aperçu des déficits de financement » et « Déficit de financement détaillé » si vous soumettez une demande de financement C19RM. Veuillez sélectionner les montants prévus dans le budget pour les années de soumission et les dépenses pour l'année 2020. La feuille de calcul peut être mise à jour plus tard si les engagements nationaux ne sont pas encore finalisés ou si d'autres données devenaient disponibles.</t>
  </si>
  <si>
    <t>Aperçu des déficits de financement COVID-19</t>
  </si>
  <si>
    <t>SECTIONS B, C ET D : ressources antérieures, actuelles et prévisionnelles pour répondre aux besoins de financement du Plan de riposte national au COVID-19</t>
  </si>
  <si>
    <t>Saisir les montants annuels levés par le gouvernement grâce à des prêts sollicités auprès de sources externes ou créanciers privés qui sont dédiés à la riposte au COVID-19 pour : a) l'année 2020, et b) les années de mise en œuvre de la demande de financement (jusqu'à décembre 2023). Veuillez préciser le type de prêt dans la sous-sélection.</t>
  </si>
  <si>
    <t>Saisir les montants annuels levés par le gouvernement grâce à l’allègement de la dette qui sont dédiés à la riposte au COVID-19 pour : a) l'année 2020, et b) les années de mise en œuvre de la demande de financement (jusqu'à décembre 2023).</t>
  </si>
  <si>
    <t>Saisir les montants annuels dégagés des recettes publiques rendues disponibles pour mettre en œuvre la riposte au COVID-19 pour : a) l'année 2020, et b) les années de mise en œuvre de la demande de financement (jusqu'à décembre 2023).</t>
  </si>
  <si>
    <t>Saisir les montants annuels dégagés des mécanismes de sécurité sociale pour mettre en œuvre la riposte au COVID-19 pour : a) l'année 2020, et b) les années de mise en œuvre de la demande de financement (jusqu'à décembre 2023).</t>
  </si>
  <si>
    <t>Saisir les montants annuels levés par le secteur privé dans le pays pour mettre en œuvre la riposte au COVID-19 pour : a) l'année 2020, et b) les années de mise en œuvre de la demande de financement (jusqu'à décembre 2023).</t>
  </si>
  <si>
    <t>Saisir les montants annuels levés par le gouvernement grâce à des prêts sollicités auprès de sources externes ou créanciers privés pour les dépenses allouées à la santé durant : a) les années de mise en œuvre de la demande de financement, et b) l'année 2020</t>
  </si>
  <si>
    <t>Saisir les montants annuels levés par le gouvernement grâce à l’allègement de la dette pour les dépenses allouées à la santé durant : a) les années de mise en œuvre de la demande de financement, et b) l'année 2020</t>
  </si>
  <si>
    <t>Saisir les montants annuels dégagés des recettes publiques pour les dépenses allouées à la santé durant : a) les années de mise en œuvre de la demande de financement, et b) l'année 2020</t>
  </si>
  <si>
    <t>Saisir les montants annuels dégagés des mécanismes de sécurité sociale pour les dépenses allouées à la santé durant : a) les années de mise en œuvre de la demande de financement, et b) l'année 2020</t>
  </si>
  <si>
    <t>LIGNES B, C ET D : ressources antérieures, actuelles et prévisionnelles requises pour répondre aux besoins de financement des piliers du plan stratégique de préparation et de riposte COVID-19</t>
  </si>
  <si>
    <t>Analyse détaillée des déficits de financement fondée sur le cadre modulaire C19RM du Fonds mondial</t>
  </si>
  <si>
    <t>Saisir les besoins de financement durant les années de mise en œuvre de la demande de financement, et l'estimation du financement disponible durant a) l'année 2020, et b) les années de mise en œuvre de la demande de financement, issu des ressources nationales et autres que le Fonds mondial pour chaque module applicable. Voir le cadre modulaire C19RM du Fonds mondial pour savoir ce qui est compris dans chaque module du Fonds mondial. Les modules du Fonds mondial peuvent ne pas couvrir la totalité de la riposte, comme l'approvisionnement en vaccins, auquel cas la feuille de calcul du cadre modulaire C19RM du Fonds mondial peut être étendue pour inclure le coût supplémentaire de ces composantes.</t>
  </si>
  <si>
    <t>Pour chaque module applicable,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 Voir le manuel consacré au cadre modulaire pour obtenir la description du contenu de chaque module du Fonds mondial. Outre ces modules, les catégories « gestion des programmes » et « autre » permettent d'indiquer les contributions et les déficits applicables.</t>
  </si>
  <si>
    <t>cadre modulaire C19RM du Fonds mondial</t>
  </si>
  <si>
    <t>B. La feuille de calcul « Déficit de financement détaillé » fournit des perspectives sur les déficits de financement à combler dans les domaines des programme clés. Elle doit être envoyée par tous les pays. Les candidats peuvent choisir de faire un rapport sur le cadre modulaire C19RM du Fonds mondial, les piliers du plan stratégique de préparation et de riposte COVID-19 si leur plans nationaux chiffrés sont basés sur ceux-ci, ou bien de choisir leur propres domaines stratégiques/catégories de coûts du Plan de riposte national au COVID-19 comme base pour évaluer les déficits.</t>
  </si>
  <si>
    <t xml:space="preserve">Indiquer si le déficit de financement détaillé est évalué selon le cadre modulaire C19RM du Fonds mondial, les piliers du plan stratégique de préparation et de riposte COVID-19 ou le Plan de riposte national au COVID-19. Valable pour tous les pays soumettant une demande de financement C19RM. </t>
  </si>
  <si>
    <t>Análisis detallado de las deficiencias financieras basado en las categorías de costos del lan Estratégico Nacional (PEN)</t>
  </si>
  <si>
    <t>Análisis detallado de las deficiencias financieras basado en marco modular del C19RM del Fondo Mundial</t>
  </si>
  <si>
    <t>Análisis detallado de las deficiencias financieras basado en las categorías de costos del Plan de respuesta nacional a la COVID-19</t>
  </si>
  <si>
    <t>National Strategic Preparedness and Response Plan for COVID-19</t>
  </si>
  <si>
    <t>B. The Detailed Financial Gap worksheet provides an outlook of available funding gaps in key program areas. It should be submitted by all countries. Applicants can opt to report on the Global Fund C19RM Modular Framework, the National Strategic Preparedness and Response Plan for COVID-19 if their costed national plans are based on it, or their own COVID-19 National Response Plan cost categories/strategic areas as the basis for assessing gaps.</t>
  </si>
  <si>
    <t xml:space="preserve">Indicate whether the detailed financial gap is assessed using the Global Fund C19RM Modular Framework, the National Strategic Preparedness and Response Plan for COVID-19, or the COVID-19 National Response Plan. Applicable to all countries submitting a C19RM Funding Request. </t>
  </si>
  <si>
    <t>LINE A: National Strategic Preparedness and Response Plan for COVID-19 (provide yearly amounts)</t>
  </si>
  <si>
    <t>LINES B, C and D: Previous, current and anticipated resources to meet the funding needs of the National Strategic Preparedness and Response Plan for COVID-19</t>
  </si>
  <si>
    <t>Latest update: May 2021 - v1.1</t>
  </si>
  <si>
    <t>Dernière mise à jour : mai 2021 - v1.1</t>
  </si>
  <si>
    <t>Última actualización: mayo 2021 - v1.1</t>
  </si>
  <si>
    <t>Español</t>
  </si>
  <si>
    <t>Fuente: Ministerio de Salud, Transparencia.gob.sv, El Salvador, 2019/ https://www.transparencia.gob.sv/institutions/minsal/
documents/estados financieros definitivos al 2020; para los años 2021 al 2023 el calculo de la estimación se realizo considerando la tasa de inflación publicada en el sitio web: https://es.statista.com/estadisticas/1190057/tasa-de-inflacion-el-salvador/.</t>
  </si>
  <si>
    <t>Fuente: ISSS, Transparencia.gob.sv, El Salvador, 2019/ https://https://www.transparencia.gob.sv/institutions/isss/documents/estados-financieros 2020; para los años 2021 al 2023 el calculo de la estimación se realizo considerando la tasa de inflación publicada en el sitio web: https://es.statista.com/estadisticas/1190057/tasa-de-inflacion-el-salvador/.</t>
  </si>
  <si>
    <t>Para dar cumplimiento a los compromisos y obligaciones generales del Estado   al 31 de diciembre de dos mil veinte el presupuesto de egresos es de
US$7,738.1 millones
https://www.mh.gob.sv/pmh/es/Temas/Ley_de_Acceso_a_la_Informacion_Publica/Apartado_Especial/Informe_de_la_Gestion_Financiera_del_Estado/Capitulo II/pag 35 y 39</t>
  </si>
  <si>
    <t xml:space="preserve">Según el monto reportado estos préstamos  han sido destinados para Reducir la morbilidad y mortalidad de la pandemia de COVID-19 </t>
  </si>
  <si>
    <t>Este préstamo se destinó a la adquisición de  equipos, insumos y medicamentos, así como el mejoramiento y remodelación de infraestructura hospitalaria para atender la emergencia del COVID-19.</t>
  </si>
  <si>
    <t>Se contrató personal multidisciplinario para la Atención de la Crisis Sanitaria a nivel nacional, asi como la adquisición de insumos para la atención de las personas afectadas por C19</t>
  </si>
  <si>
    <t>La empresa privada contribuyó con este monto en insumos y medicamentos, por lo que se suma a las donaciones de fuentes externas, totalizando $68,679,762.34,</t>
  </si>
  <si>
    <t>Esta donación se utilizó para cubrir  la necesidad alimetaria de la población en el período de confinamiento obligatorio</t>
  </si>
  <si>
    <t xml:space="preserve">Equipamiento para el Hospital El Salvador </t>
  </si>
  <si>
    <t>Apoyo a la creación del Hospital El Salvador</t>
  </si>
  <si>
    <t>Donación de kits de protección para mujeres embarazadas</t>
  </si>
  <si>
    <t>Apoyo de actividades relacionadas con la crisis sanitaria en El Salvador. A través de la Cruz Roja Salvadoreña.</t>
  </si>
  <si>
    <t>Donación de mascarillas para el personal de salud</t>
  </si>
  <si>
    <t>Apoyo a instituciones: ISNA, ISDEMU, DGME, MJSP, comunidades y alcaldías para la atención de la emergencia por COVID-19</t>
  </si>
  <si>
    <t>Esta donación se distribuyó entre el MINSAL: medicamentos e insumos y equipo y la Dirección General de Centros penales: materiales de Asepsia.
Serán ejecutados por PMA.</t>
  </si>
  <si>
    <t xml:space="preserve">Esta donación se utilizó para la prevencion de infecciones dotando sistemas de agua </t>
  </si>
  <si>
    <t>Lo aportes de diferentes donantes fueron para EPP, insumos para bioseguridad colectiva y manejo de desechos bioinfecciosos; equipamiento de hospitales: cámaras refrigerantes, red de gases médicos, ventiladores para UCI, respiradores, tomógrafos, rayos X, etc. Adquisición de pruebas SARS-CoV-2, otras pruebas de laboratorio ; medicamentos, insumos médicos. Alimentación y alojamiento para centros de confinamiento obligatorio, transporte de pacientes y de personal durante el confinamiento. Readecuaciones de laboratorios y hospitales, ampliaciones de morgues y áreas de desechos bioinfecciosos. Entre otros.</t>
  </si>
  <si>
    <t>El Salvador se preparó para la atención de la emergencia nacional por COVID con fondos propios, préstamos y donaciones para enfrentar la pandemia en el año 2020, lo cual ha continuado en 2021 y se han hecho estimaciones para los años 2022 y 2023.</t>
  </si>
  <si>
    <t>Con la asignación de fondos C19RM se adquirieron pruebas SARS-CoV-2 y algunos insumos para bioseguridad colectiva (termómetros) y 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</si>
</sst>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1"/>
      <color rgb="FF000080"/>
      <name val="Arial"/>
      <family val="2"/>
    </font>
    <font>
      <b/>
      <sz val="10"/>
      <name val="Arial"/>
      <family val="2"/>
    </font>
    <font>
      <b/>
      <sz val="10"/>
      <color rgb="FFFF0000"/>
      <name val="Arial"/>
      <family val="2"/>
    </font>
    <font>
      <b/>
      <sz val="11"/>
      <name val="Arial"/>
      <family val="2"/>
    </font>
    <font>
      <b/>
      <sz val="10"/>
      <color rgb="FF000080"/>
      <name val="Arial"/>
      <family val="2"/>
    </font>
    <font>
      <sz val="11"/>
      <color indexed="9"/>
      <name val="Arial"/>
      <family val="2"/>
    </font>
    <font>
      <sz val="11"/>
      <name val="Arial"/>
      <family val="2"/>
    </font>
    <font>
      <sz val="13"/>
      <color theme="1"/>
      <name val="Arial"/>
      <family val="2"/>
    </font>
    <font>
      <b/>
      <sz val="11"/>
      <color rgb="FFC00000"/>
      <name val="Arial"/>
      <family val="2"/>
    </font>
    <font>
      <b/>
      <sz val="11"/>
      <color theme="3"/>
      <name val="Arial"/>
      <family val="2"/>
    </font>
    <font>
      <sz val="12"/>
      <name val="Arial"/>
      <family val="2"/>
    </font>
    <font>
      <i/>
      <sz val="8"/>
      <name val="Arial"/>
      <family val="2"/>
    </font>
    <font>
      <sz val="9"/>
      <name val="Arial"/>
      <family val="2"/>
    </font>
    <font>
      <b/>
      <i/>
      <sz val="10"/>
      <name val="Arial"/>
      <family val="2"/>
    </font>
    <font>
      <b/>
      <i/>
      <sz val="9"/>
      <color theme="0" tint="-0.499984740745262"/>
      <name val="Arial"/>
      <family val="2"/>
    </font>
    <font>
      <sz val="11"/>
      <color rgb="FFFF000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b/>
      <sz val="12"/>
      <color rgb="FFFF0000"/>
      <name val="Arial"/>
      <family val="2"/>
    </font>
    <font>
      <i/>
      <sz val="8"/>
      <color theme="4" tint="-0.499984740745262"/>
      <name val="Arial"/>
      <family val="2"/>
    </font>
    <font>
      <sz val="10"/>
      <color rgb="FF000000"/>
      <name val="Arial"/>
      <family val="2"/>
    </font>
    <font>
      <sz val="10"/>
      <color rgb="FFFF0000"/>
      <name val="Arial"/>
      <family val="2"/>
    </font>
  </fonts>
  <fills count="1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theme="9" tint="0.59999389629810485"/>
        <bgColor indexed="64"/>
      </patternFill>
    </fill>
    <fill>
      <patternFill patternType="solid">
        <fgColor rgb="FF12487D"/>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70C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4" fillId="0" borderId="0"/>
    <xf numFmtId="9" fontId="1" fillId="0" borderId="0" applyFont="0" applyFill="0" applyBorder="0" applyAlignment="0" applyProtection="0"/>
  </cellStyleXfs>
  <cellXfs count="195">
    <xf numFmtId="0" fontId="0" fillId="0" borderId="0" xfId="0"/>
    <xf numFmtId="0" fontId="1" fillId="0" borderId="0" xfId="1"/>
    <xf numFmtId="0" fontId="2" fillId="0" borderId="0" xfId="1" applyFont="1"/>
    <xf numFmtId="0" fontId="3" fillId="0" borderId="0" xfId="1" applyFont="1"/>
    <xf numFmtId="3" fontId="4" fillId="2" borderId="1" xfId="2" applyNumberFormat="1" applyFon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0" fontId="1" fillId="0" borderId="0" xfId="1" applyProtection="1"/>
    <xf numFmtId="0" fontId="4" fillId="4" borderId="2" xfId="2" applyFont="1" applyFill="1" applyBorder="1" applyAlignment="1" applyProtection="1">
      <alignment vertical="center" wrapText="1"/>
      <protection hidden="1"/>
    </xf>
    <xf numFmtId="0" fontId="4" fillId="4" borderId="3" xfId="2" applyFont="1" applyFill="1" applyBorder="1" applyAlignment="1" applyProtection="1">
      <alignment vertical="center" wrapText="1"/>
      <protection hidden="1"/>
    </xf>
    <xf numFmtId="0" fontId="4" fillId="4" borderId="4" xfId="2" applyFont="1" applyFill="1" applyBorder="1" applyAlignment="1" applyProtection="1">
      <alignment vertical="center" wrapText="1"/>
      <protection hidden="1"/>
    </xf>
    <xf numFmtId="0" fontId="4" fillId="4" borderId="5" xfId="2" applyFont="1" applyFill="1" applyBorder="1" applyAlignment="1" applyProtection="1">
      <alignment vertical="center" wrapText="1"/>
      <protection hidden="1"/>
    </xf>
    <xf numFmtId="3" fontId="6" fillId="2" borderId="1" xfId="1" applyNumberFormat="1" applyFont="1" applyFill="1" applyBorder="1" applyAlignment="1" applyProtection="1">
      <alignment horizontal="center" vertical="center"/>
      <protection hidden="1"/>
    </xf>
    <xf numFmtId="0" fontId="7" fillId="3"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left" vertical="center" wrapText="1"/>
    </xf>
    <xf numFmtId="3" fontId="17" fillId="3" borderId="7" xfId="3" applyNumberFormat="1" applyFont="1" applyFill="1" applyBorder="1" applyAlignment="1">
      <alignment horizontal="left" vertical="center" wrapText="1"/>
    </xf>
    <xf numFmtId="0" fontId="1" fillId="0" borderId="0" xfId="1" applyAlignment="1">
      <alignment vertical="center"/>
    </xf>
    <xf numFmtId="0" fontId="20" fillId="0" borderId="0" xfId="1" applyFont="1"/>
    <xf numFmtId="0" fontId="7" fillId="3" borderId="1" xfId="2" applyFont="1" applyFill="1" applyBorder="1" applyAlignment="1" applyProtection="1">
      <alignment horizontal="center" vertical="center" wrapText="1"/>
    </xf>
    <xf numFmtId="0" fontId="22" fillId="0" borderId="0" xfId="1" applyFont="1"/>
    <xf numFmtId="0" fontId="23" fillId="0" borderId="0" xfId="2" applyFont="1" applyProtection="1"/>
    <xf numFmtId="0" fontId="24" fillId="3" borderId="8" xfId="2" applyFont="1" applyFill="1" applyBorder="1" applyAlignment="1" applyProtection="1">
      <alignment horizontal="left" vertical="top" wrapText="1"/>
      <protection hidden="1"/>
    </xf>
    <xf numFmtId="0" fontId="4" fillId="0" borderId="0" xfId="2" applyProtection="1"/>
    <xf numFmtId="0" fontId="8" fillId="3" borderId="8" xfId="2" applyFont="1" applyFill="1" applyBorder="1" applyAlignment="1" applyProtection="1">
      <alignment horizontal="left" vertical="center" wrapText="1"/>
      <protection hidden="1"/>
    </xf>
    <xf numFmtId="0" fontId="25" fillId="4" borderId="3" xfId="2" applyFont="1" applyFill="1" applyBorder="1" applyAlignment="1" applyProtection="1">
      <alignment vertical="center" wrapText="1"/>
      <protection hidden="1"/>
    </xf>
    <xf numFmtId="0" fontId="25" fillId="4" borderId="2" xfId="2" applyFont="1" applyFill="1" applyBorder="1" applyAlignment="1" applyProtection="1">
      <alignment vertical="center" wrapText="1"/>
      <protection hidden="1"/>
    </xf>
    <xf numFmtId="0" fontId="4" fillId="0" borderId="0" xfId="2" applyFont="1" applyFill="1" applyProtection="1"/>
    <xf numFmtId="0" fontId="27" fillId="0" borderId="1" xfId="2" applyFont="1" applyFill="1" applyBorder="1" applyAlignment="1" applyProtection="1">
      <alignment horizontal="left" vertical="center" wrapText="1"/>
      <protection hidden="1"/>
    </xf>
    <xf numFmtId="0" fontId="7" fillId="3" borderId="1" xfId="2" applyFont="1" applyFill="1" applyBorder="1" applyAlignment="1" applyProtection="1">
      <alignment horizontal="left" vertical="center" wrapText="1"/>
      <protection hidden="1"/>
    </xf>
    <xf numFmtId="3" fontId="4" fillId="2" borderId="1" xfId="2" applyNumberFormat="1" applyFont="1" applyFill="1" applyBorder="1" applyAlignment="1" applyProtection="1">
      <alignment horizontal="center" vertical="center"/>
      <protection hidden="1"/>
    </xf>
    <xf numFmtId="0" fontId="25" fillId="4" borderId="3" xfId="2" applyFont="1" applyFill="1" applyBorder="1" applyAlignment="1" applyProtection="1">
      <alignment horizontal="center" vertical="center" wrapText="1"/>
      <protection hidden="1"/>
    </xf>
    <xf numFmtId="0" fontId="25" fillId="4" borderId="2" xfId="2" applyFont="1" applyFill="1" applyBorder="1" applyAlignment="1" applyProtection="1">
      <alignment horizontal="center" vertical="center" wrapText="1"/>
      <protection hidden="1"/>
    </xf>
    <xf numFmtId="0" fontId="4" fillId="0" borderId="0" xfId="2" applyFont="1" applyProtection="1"/>
    <xf numFmtId="3" fontId="4" fillId="2" borderId="8" xfId="2" applyNumberFormat="1" applyFont="1" applyFill="1" applyBorder="1" applyAlignment="1" applyProtection="1">
      <alignment horizontal="center" vertical="center" wrapText="1"/>
      <protection hidden="1"/>
    </xf>
    <xf numFmtId="0" fontId="6" fillId="0" borderId="0" xfId="0" applyFont="1"/>
    <xf numFmtId="0" fontId="1" fillId="0" borderId="0" xfId="1" applyAlignment="1">
      <alignment vertical="top"/>
    </xf>
    <xf numFmtId="0" fontId="1" fillId="0" borderId="0" xfId="1" applyFill="1" applyAlignment="1">
      <alignment vertical="top"/>
    </xf>
    <xf numFmtId="0" fontId="1" fillId="5" borderId="0" xfId="1" applyFill="1" applyAlignment="1">
      <alignment vertical="top"/>
    </xf>
    <xf numFmtId="0" fontId="15" fillId="11" borderId="1" xfId="1" applyFont="1" applyFill="1" applyBorder="1" applyAlignment="1" applyProtection="1">
      <alignment horizontal="left" vertical="top"/>
    </xf>
    <xf numFmtId="0" fontId="30" fillId="12" borderId="1" xfId="1" applyFont="1" applyFill="1" applyBorder="1" applyAlignment="1" applyProtection="1">
      <alignment horizontal="left" vertical="top"/>
    </xf>
    <xf numFmtId="0" fontId="31" fillId="9" borderId="1" xfId="1" applyFont="1" applyFill="1" applyBorder="1" applyAlignment="1" applyProtection="1">
      <alignment horizontal="left" vertical="top"/>
    </xf>
    <xf numFmtId="0" fontId="32" fillId="9" borderId="1" xfId="1" applyFont="1" applyFill="1" applyBorder="1" applyAlignment="1" applyProtection="1">
      <alignment horizontal="left" vertical="top"/>
    </xf>
    <xf numFmtId="0" fontId="6" fillId="0" borderId="0" xfId="1" applyFont="1" applyAlignment="1" applyProtection="1">
      <alignment horizontal="left" vertical="top"/>
    </xf>
    <xf numFmtId="0" fontId="6" fillId="0" borderId="0" xfId="1" applyFont="1" applyFill="1" applyAlignment="1">
      <alignment vertical="top"/>
    </xf>
    <xf numFmtId="0" fontId="3" fillId="10" borderId="0" xfId="0" applyFont="1" applyFill="1" applyBorder="1" applyAlignment="1" applyProtection="1">
      <alignment horizontal="center" vertical="center" wrapText="1"/>
    </xf>
    <xf numFmtId="0" fontId="19" fillId="10" borderId="0" xfId="0" applyFont="1" applyFill="1" applyBorder="1" applyAlignment="1" applyProtection="1">
      <alignment horizontal="center" vertical="center" wrapText="1"/>
    </xf>
    <xf numFmtId="0" fontId="17" fillId="3" borderId="1" xfId="1" applyFont="1" applyFill="1" applyBorder="1" applyAlignment="1">
      <alignment horizontal="left" vertical="center" wrapText="1"/>
    </xf>
    <xf numFmtId="3" fontId="17" fillId="3" borderId="1" xfId="3" applyNumberFormat="1" applyFont="1" applyFill="1" applyBorder="1" applyAlignment="1">
      <alignment horizontal="left" vertical="center" wrapText="1"/>
    </xf>
    <xf numFmtId="0" fontId="17" fillId="3" borderId="5" xfId="1" applyFont="1" applyFill="1" applyBorder="1" applyAlignment="1">
      <alignment horizontal="left" vertical="center" wrapText="1"/>
    </xf>
    <xf numFmtId="3" fontId="17" fillId="3" borderId="5" xfId="3" applyNumberFormat="1" applyFont="1" applyFill="1" applyBorder="1" applyAlignment="1">
      <alignment horizontal="left" vertical="center" wrapText="1"/>
    </xf>
    <xf numFmtId="0" fontId="1" fillId="0" borderId="0" xfId="1" applyAlignment="1">
      <alignment horizontal="left"/>
    </xf>
    <xf numFmtId="0" fontId="34" fillId="3" borderId="8" xfId="2" applyFont="1" applyFill="1" applyBorder="1" applyAlignment="1" applyProtection="1">
      <alignment horizontal="left" vertical="top" wrapText="1"/>
      <protection hidden="1"/>
    </xf>
    <xf numFmtId="0" fontId="6" fillId="0" borderId="0" xfId="1" applyFont="1" applyFill="1" applyBorder="1" applyAlignment="1" applyProtection="1">
      <alignment horizontal="left" vertical="top"/>
    </xf>
    <xf numFmtId="0" fontId="27" fillId="5" borderId="6" xfId="2" applyFont="1" applyFill="1" applyBorder="1" applyAlignment="1" applyProtection="1">
      <alignment horizontal="left" vertical="center" wrapText="1"/>
      <protection hidden="1"/>
    </xf>
    <xf numFmtId="4" fontId="26" fillId="0" borderId="1" xfId="2" applyNumberFormat="1" applyFont="1" applyFill="1" applyBorder="1" applyAlignment="1" applyProtection="1">
      <alignment horizontal="center" vertical="center" wrapText="1"/>
      <protection locked="0"/>
    </xf>
    <xf numFmtId="3" fontId="4" fillId="0" borderId="1" xfId="2" applyNumberFormat="1" applyFont="1" applyFill="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6" fillId="0" borderId="1" xfId="2" applyNumberFormat="1" applyFont="1" applyFill="1" applyBorder="1" applyAlignment="1" applyProtection="1">
      <alignment horizontal="center" vertical="center" wrapText="1"/>
      <protection locked="0"/>
    </xf>
    <xf numFmtId="9" fontId="4" fillId="0" borderId="1" xfId="2" applyNumberFormat="1" applyFont="1" applyFill="1" applyBorder="1" applyAlignment="1" applyProtection="1">
      <alignment horizontal="center" vertical="center" wrapText="1"/>
      <protection locked="0"/>
    </xf>
    <xf numFmtId="3" fontId="6" fillId="0" borderId="1" xfId="1" applyNumberFormat="1" applyFont="1" applyFill="1" applyBorder="1" applyAlignment="1" applyProtection="1">
      <alignment horizontal="center" vertical="center"/>
      <protection locked="0"/>
    </xf>
    <xf numFmtId="0" fontId="1" fillId="0" borderId="1" xfId="1" applyFill="1" applyBorder="1" applyAlignment="1" applyProtection="1">
      <alignment horizontal="center" vertical="center"/>
      <protection locked="0" hidden="1"/>
    </xf>
    <xf numFmtId="0" fontId="1" fillId="0" borderId="1" xfId="1" applyFill="1" applyBorder="1" applyAlignment="1" applyProtection="1">
      <alignment horizontal="center" vertical="center" wrapText="1"/>
      <protection locked="0" hidden="1"/>
    </xf>
    <xf numFmtId="0" fontId="7" fillId="3" borderId="1" xfId="2" applyFont="1" applyFill="1" applyBorder="1" applyAlignment="1" applyProtection="1">
      <alignment horizontal="center" vertical="center" wrapText="1"/>
      <protection hidden="1"/>
    </xf>
    <xf numFmtId="0" fontId="33" fillId="5" borderId="0" xfId="2" applyFont="1" applyFill="1" applyBorder="1" applyAlignment="1" applyProtection="1">
      <alignment horizontal="center" vertical="center" wrapText="1"/>
      <protection hidden="1"/>
    </xf>
    <xf numFmtId="0" fontId="33" fillId="5" borderId="0" xfId="1" applyFont="1" applyFill="1" applyBorder="1" applyAlignment="1">
      <alignment horizontal="center" vertical="center"/>
    </xf>
    <xf numFmtId="0" fontId="1" fillId="5" borderId="0" xfId="1" applyFill="1"/>
    <xf numFmtId="0" fontId="6" fillId="0" borderId="0" xfId="1" applyFont="1" applyAlignment="1" applyProtection="1">
      <alignment horizontal="justify" vertical="top"/>
    </xf>
    <xf numFmtId="0" fontId="6" fillId="0" borderId="0" xfId="1" applyFont="1" applyFill="1" applyAlignment="1">
      <alignment horizontal="justify" vertical="top"/>
    </xf>
    <xf numFmtId="0" fontId="6" fillId="0" borderId="0" xfId="1" applyFont="1" applyAlignment="1">
      <alignment horizontal="justify" vertical="top"/>
    </xf>
    <xf numFmtId="0" fontId="1" fillId="0" borderId="0" xfId="1" applyAlignment="1">
      <alignment horizontal="justify" vertical="top"/>
    </xf>
    <xf numFmtId="0" fontId="15" fillId="11" borderId="3" xfId="1" applyFont="1" applyFill="1" applyBorder="1" applyAlignment="1" applyProtection="1">
      <alignment horizontal="justify" vertical="top"/>
    </xf>
    <xf numFmtId="0" fontId="31" fillId="9" borderId="2" xfId="1" applyFont="1" applyFill="1" applyBorder="1" applyAlignment="1" applyProtection="1">
      <alignment horizontal="left" vertical="top"/>
    </xf>
    <xf numFmtId="0" fontId="6" fillId="0" borderId="0" xfId="1" applyFont="1" applyBorder="1" applyAlignment="1" applyProtection="1">
      <alignment horizontal="justify" vertical="top"/>
    </xf>
    <xf numFmtId="0" fontId="30" fillId="12" borderId="0" xfId="1" applyFont="1" applyFill="1" applyBorder="1" applyAlignment="1" applyProtection="1">
      <alignment horizontal="justify" vertical="top"/>
    </xf>
    <xf numFmtId="0" fontId="35" fillId="0" borderId="0" xfId="0" applyFont="1" applyBorder="1" applyAlignment="1">
      <alignment horizontal="justify" vertical="top"/>
    </xf>
    <xf numFmtId="0" fontId="1" fillId="0" borderId="0" xfId="1" applyFont="1" applyBorder="1" applyAlignment="1">
      <alignment horizontal="justify" vertical="top"/>
    </xf>
    <xf numFmtId="0" fontId="35" fillId="0" borderId="0" xfId="0" applyFont="1" applyBorder="1" applyAlignment="1">
      <alignment vertical="center" wrapText="1"/>
    </xf>
    <xf numFmtId="0" fontId="6" fillId="0" borderId="0" xfId="1" applyFont="1" applyAlignment="1">
      <alignment vertical="top" wrapText="1"/>
    </xf>
    <xf numFmtId="0" fontId="4" fillId="0" borderId="0" xfId="0" applyFont="1" applyBorder="1" applyAlignment="1">
      <alignment vertical="center" wrapText="1"/>
    </xf>
    <xf numFmtId="0" fontId="6" fillId="0" borderId="0" xfId="1" applyFont="1" applyAlignment="1">
      <alignment vertical="top"/>
    </xf>
    <xf numFmtId="0" fontId="6" fillId="0" borderId="0" xfId="0" applyFont="1" applyAlignment="1">
      <alignment wrapText="1"/>
    </xf>
    <xf numFmtId="4" fontId="26" fillId="0" borderId="1" xfId="2" applyNumberFormat="1" applyFont="1" applyBorder="1" applyAlignment="1" applyProtection="1">
      <alignment horizontal="center" vertical="center" wrapText="1"/>
      <protection locked="0"/>
    </xf>
    <xf numFmtId="3" fontId="4" fillId="0" borderId="1" xfId="2" applyNumberFormat="1" applyBorder="1" applyAlignment="1" applyProtection="1">
      <alignment horizontal="center" vertical="center" wrapText="1"/>
      <protection locked="0"/>
    </xf>
    <xf numFmtId="0" fontId="19" fillId="0" borderId="1" xfId="1"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3" fontId="6" fillId="14" borderId="1" xfId="1" applyNumberFormat="1" applyFont="1" applyFill="1" applyBorder="1" applyAlignment="1" applyProtection="1">
      <alignment horizontal="center" vertical="center"/>
      <protection locked="0"/>
    </xf>
    <xf numFmtId="0" fontId="7" fillId="3" borderId="7"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11" fillId="2" borderId="12" xfId="2" applyFont="1" applyFill="1" applyBorder="1" applyAlignment="1" applyProtection="1">
      <alignment vertical="center" wrapText="1"/>
      <protection hidden="1"/>
    </xf>
    <xf numFmtId="0" fontId="11" fillId="2" borderId="5" xfId="2" applyFont="1" applyFill="1" applyBorder="1" applyAlignment="1" applyProtection="1">
      <alignment vertical="center" wrapText="1"/>
      <protection hidden="1"/>
    </xf>
    <xf numFmtId="0" fontId="9" fillId="0" borderId="7" xfId="2" applyFont="1" applyFill="1" applyBorder="1" applyAlignment="1" applyProtection="1">
      <alignment vertical="center" wrapText="1"/>
      <protection hidden="1"/>
    </xf>
    <xf numFmtId="0" fontId="7" fillId="3" borderId="1" xfId="2" applyFont="1" applyFill="1" applyBorder="1" applyAlignment="1" applyProtection="1">
      <alignment horizontal="center" vertical="center" wrapText="1"/>
      <protection hidden="1"/>
    </xf>
    <xf numFmtId="0" fontId="28" fillId="0" borderId="0" xfId="1" applyFont="1"/>
    <xf numFmtId="0" fontId="28" fillId="5" borderId="0" xfId="1" applyFont="1" applyFill="1" applyBorder="1" applyAlignment="1">
      <alignment horizontal="center"/>
    </xf>
    <xf numFmtId="0" fontId="29" fillId="5" borderId="0" xfId="1" applyFont="1" applyFill="1" applyBorder="1" applyAlignment="1">
      <alignment vertical="center"/>
    </xf>
    <xf numFmtId="0" fontId="1" fillId="5" borderId="0" xfId="1" applyFill="1" applyAlignment="1">
      <alignment horizontal="left"/>
    </xf>
    <xf numFmtId="0" fontId="1" fillId="5" borderId="0" xfId="1" applyFill="1" applyAlignment="1">
      <alignment vertical="center"/>
    </xf>
    <xf numFmtId="3" fontId="4" fillId="15" borderId="1" xfId="2" applyNumberFormat="1" applyFont="1" applyFill="1" applyBorder="1" applyAlignment="1" applyProtection="1">
      <alignment horizontal="center" vertical="center" wrapText="1"/>
      <protection hidden="1"/>
    </xf>
    <xf numFmtId="0" fontId="1" fillId="5" borderId="0" xfId="1" applyFill="1" applyBorder="1"/>
    <xf numFmtId="0" fontId="35" fillId="9" borderId="0" xfId="0" applyFont="1" applyFill="1" applyBorder="1" applyAlignment="1">
      <alignment horizontal="justify" vertical="top"/>
    </xf>
    <xf numFmtId="0" fontId="35" fillId="9" borderId="0" xfId="0" applyFont="1" applyFill="1" applyBorder="1" applyAlignment="1">
      <alignment vertical="center" wrapText="1"/>
    </xf>
    <xf numFmtId="0" fontId="6" fillId="0" borderId="0" xfId="1" applyFont="1" applyFill="1" applyAlignment="1">
      <alignment vertical="top" wrapText="1"/>
    </xf>
    <xf numFmtId="0" fontId="6" fillId="0" borderId="0" xfId="1" applyFont="1" applyAlignment="1">
      <alignment horizontal="justify" vertical="top" wrapText="1"/>
    </xf>
    <xf numFmtId="4" fontId="0" fillId="0" borderId="0" xfId="0" applyNumberFormat="1"/>
    <xf numFmtId="3" fontId="0" fillId="0" borderId="0" xfId="0" applyNumberFormat="1"/>
    <xf numFmtId="49" fontId="0" fillId="0" borderId="0" xfId="0" applyNumberFormat="1"/>
    <xf numFmtId="49" fontId="5" fillId="3" borderId="1" xfId="2" applyNumberFormat="1"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hidden="1"/>
    </xf>
    <xf numFmtId="0" fontId="12" fillId="0" borderId="15" xfId="1" applyFont="1" applyBorder="1" applyAlignment="1" applyProtection="1">
      <alignment vertical="center"/>
      <protection locked="0"/>
    </xf>
    <xf numFmtId="0" fontId="0" fillId="0" borderId="1" xfId="1" applyFont="1" applyFill="1" applyBorder="1" applyAlignment="1" applyProtection="1">
      <alignment horizontal="center" vertical="center"/>
      <protection locked="0" hidden="1"/>
    </xf>
    <xf numFmtId="0" fontId="6"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3" fontId="16" fillId="2" borderId="1" xfId="3" applyNumberFormat="1" applyFont="1" applyFill="1" applyBorder="1" applyAlignment="1">
      <alignment horizontal="center" vertical="center" wrapText="1"/>
    </xf>
    <xf numFmtId="3" fontId="7" fillId="6" borderId="7" xfId="3" applyNumberFormat="1" applyFont="1" applyFill="1" applyBorder="1" applyAlignment="1">
      <alignment horizontal="left" vertical="center" wrapText="1"/>
    </xf>
    <xf numFmtId="3" fontId="7" fillId="6" borderId="3" xfId="3" applyNumberFormat="1" applyFont="1" applyFill="1" applyBorder="1" applyAlignment="1">
      <alignment horizontal="left" vertical="center" wrapText="1"/>
    </xf>
    <xf numFmtId="3" fontId="7" fillId="6" borderId="2" xfId="3" applyNumberFormat="1" applyFont="1" applyFill="1" applyBorder="1" applyAlignment="1">
      <alignment horizontal="left" vertical="center" wrapText="1"/>
    </xf>
    <xf numFmtId="3" fontId="7" fillId="6" borderId="1" xfId="3" applyNumberFormat="1" applyFont="1" applyFill="1" applyBorder="1" applyAlignment="1">
      <alignment horizontal="left" vertical="center" wrapText="1"/>
    </xf>
    <xf numFmtId="3" fontId="16" fillId="2" borderId="14" xfId="3" applyNumberFormat="1" applyFont="1" applyFill="1" applyBorder="1" applyAlignment="1">
      <alignment horizontal="center" vertical="center" wrapText="1"/>
    </xf>
    <xf numFmtId="3" fontId="16" fillId="2" borderId="0" xfId="3" applyNumberFormat="1" applyFont="1" applyFill="1" applyBorder="1" applyAlignment="1">
      <alignment horizontal="center" vertical="center" wrapText="1"/>
    </xf>
    <xf numFmtId="3" fontId="14" fillId="13" borderId="7" xfId="3" applyNumberFormat="1" applyFont="1" applyFill="1" applyBorder="1" applyAlignment="1">
      <alignment horizontal="left" vertical="center" wrapText="1"/>
    </xf>
    <xf numFmtId="3" fontId="14" fillId="13" borderId="3" xfId="3" applyNumberFormat="1" applyFont="1" applyFill="1" applyBorder="1" applyAlignment="1">
      <alignment horizontal="left" vertical="center" wrapText="1"/>
    </xf>
    <xf numFmtId="3" fontId="14" fillId="13" borderId="2" xfId="3" applyNumberFormat="1" applyFont="1" applyFill="1" applyBorder="1" applyAlignment="1">
      <alignment horizontal="left" vertical="center" wrapText="1"/>
    </xf>
    <xf numFmtId="3" fontId="14" fillId="13" borderId="1" xfId="3" applyNumberFormat="1" applyFont="1" applyFill="1" applyBorder="1" applyAlignment="1">
      <alignment horizontal="left" vertical="center" wrapText="1"/>
    </xf>
    <xf numFmtId="3" fontId="16" fillId="2" borderId="6" xfId="3" applyNumberFormat="1" applyFont="1" applyFill="1" applyBorder="1" applyAlignment="1">
      <alignment horizontal="center" vertical="center" wrapText="1"/>
    </xf>
    <xf numFmtId="0" fontId="4" fillId="5" borderId="1" xfId="2" applyFont="1" applyFill="1" applyBorder="1" applyAlignment="1">
      <alignment horizontal="left" vertical="center" wrapText="1"/>
    </xf>
    <xf numFmtId="0" fontId="16" fillId="5" borderId="0" xfId="0" applyFont="1" applyFill="1" applyBorder="1" applyAlignment="1" applyProtection="1">
      <alignment horizontal="left" vertical="center" wrapText="1"/>
    </xf>
    <xf numFmtId="0" fontId="13" fillId="3" borderId="12" xfId="2" applyFont="1" applyFill="1" applyBorder="1" applyAlignment="1">
      <alignment horizontal="left" vertical="center" wrapText="1"/>
    </xf>
    <xf numFmtId="0" fontId="13" fillId="3" borderId="14" xfId="2" applyFont="1" applyFill="1" applyBorder="1" applyAlignment="1">
      <alignment horizontal="left" vertical="center" wrapText="1"/>
    </xf>
    <xf numFmtId="0" fontId="13" fillId="3" borderId="5" xfId="2" applyFont="1" applyFill="1" applyBorder="1" applyAlignment="1">
      <alignment horizontal="left" vertical="center" wrapText="1"/>
    </xf>
    <xf numFmtId="0" fontId="14" fillId="5" borderId="12" xfId="2" applyFont="1" applyFill="1" applyBorder="1" applyAlignment="1">
      <alignment horizontal="left" vertical="center" wrapText="1"/>
    </xf>
    <xf numFmtId="0" fontId="14" fillId="5" borderId="10"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3"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9" xfId="2" applyFont="1" applyFill="1" applyBorder="1" applyAlignment="1">
      <alignment horizontal="left" vertical="center" wrapText="1"/>
    </xf>
    <xf numFmtId="0" fontId="18" fillId="7" borderId="0" xfId="1" applyFont="1" applyFill="1" applyBorder="1" applyAlignment="1" applyProtection="1">
      <alignment horizontal="center"/>
    </xf>
    <xf numFmtId="0" fontId="16" fillId="0" borderId="0" xfId="0" applyFont="1" applyFill="1" applyBorder="1" applyAlignment="1" applyProtection="1">
      <alignment horizontal="left" vertical="center" wrapText="1"/>
    </xf>
    <xf numFmtId="0" fontId="21" fillId="8" borderId="7" xfId="1" applyFont="1" applyFill="1" applyBorder="1" applyAlignment="1" applyProtection="1">
      <alignment horizontal="center" vertical="center"/>
    </xf>
    <xf numFmtId="0" fontId="21" fillId="8" borderId="3" xfId="1" applyFont="1" applyFill="1" applyBorder="1" applyAlignment="1" applyProtection="1">
      <alignment horizontal="center" vertical="center"/>
    </xf>
    <xf numFmtId="0" fontId="7" fillId="3" borderId="7" xfId="2" applyFont="1" applyFill="1" applyBorder="1" applyAlignment="1" applyProtection="1">
      <alignment horizontal="left" vertical="center" wrapText="1"/>
      <protection hidden="1"/>
    </xf>
    <xf numFmtId="0" fontId="7" fillId="3" borderId="3" xfId="2" applyFont="1" applyFill="1" applyBorder="1" applyAlignment="1" applyProtection="1">
      <alignment horizontal="left" vertical="center" wrapText="1"/>
      <protection hidden="1"/>
    </xf>
    <xf numFmtId="0" fontId="10" fillId="2" borderId="14" xfId="2" applyFont="1" applyFill="1" applyBorder="1" applyAlignment="1" applyProtection="1">
      <alignment horizontal="center" vertical="center" wrapText="1"/>
      <protection hidden="1"/>
    </xf>
    <xf numFmtId="0" fontId="10" fillId="2" borderId="0" xfId="2" applyFont="1" applyFill="1" applyBorder="1" applyAlignment="1" applyProtection="1">
      <alignment horizontal="center" vertical="center" wrapText="1"/>
      <protection hidden="1"/>
    </xf>
    <xf numFmtId="0" fontId="10" fillId="2" borderId="13" xfId="2" applyFont="1" applyFill="1" applyBorder="1" applyAlignment="1" applyProtection="1">
      <alignment horizontal="center" vertical="center" wrapText="1"/>
      <protection hidden="1"/>
    </xf>
    <xf numFmtId="0" fontId="10" fillId="2" borderId="5" xfId="2" applyFont="1" applyFill="1" applyBorder="1" applyAlignment="1" applyProtection="1">
      <alignment horizontal="center" vertical="center" wrapText="1"/>
      <protection hidden="1"/>
    </xf>
    <xf numFmtId="0" fontId="10" fillId="2" borderId="4" xfId="2" applyFont="1" applyFill="1" applyBorder="1" applyAlignment="1" applyProtection="1">
      <alignment horizontal="center" vertical="center" wrapText="1"/>
      <protection hidden="1"/>
    </xf>
    <xf numFmtId="0" fontId="10" fillId="2" borderId="9" xfId="2" applyFont="1" applyFill="1" applyBorder="1" applyAlignment="1" applyProtection="1">
      <alignment horizontal="center" vertical="center" wrapText="1"/>
      <protection hidden="1"/>
    </xf>
    <xf numFmtId="49" fontId="25" fillId="0" borderId="7" xfId="2" applyNumberFormat="1" applyFont="1" applyFill="1" applyBorder="1" applyAlignment="1" applyProtection="1">
      <alignment horizontal="center" vertical="center" wrapText="1"/>
      <protection locked="0"/>
    </xf>
    <xf numFmtId="49" fontId="25" fillId="0" borderId="3" xfId="2" applyNumberFormat="1" applyFont="1" applyFill="1" applyBorder="1" applyAlignment="1" applyProtection="1">
      <alignment horizontal="center" vertical="center" wrapText="1"/>
      <protection locked="0"/>
    </xf>
    <xf numFmtId="49" fontId="25" fillId="0" borderId="2" xfId="2" applyNumberFormat="1" applyFont="1" applyFill="1" applyBorder="1" applyAlignment="1" applyProtection="1">
      <alignment horizontal="center" vertical="center" wrapText="1"/>
      <protection locked="0"/>
    </xf>
    <xf numFmtId="49" fontId="5" fillId="3" borderId="7" xfId="2" applyNumberFormat="1" applyFont="1" applyFill="1" applyBorder="1" applyAlignment="1" applyProtection="1">
      <alignment horizontal="center" vertical="center" wrapText="1"/>
      <protection hidden="1"/>
    </xf>
    <xf numFmtId="49" fontId="5" fillId="3" borderId="3" xfId="2" applyNumberFormat="1" applyFont="1" applyFill="1" applyBorder="1" applyAlignment="1" applyProtection="1">
      <alignment horizontal="center" vertical="center" wrapText="1"/>
      <protection hidden="1"/>
    </xf>
    <xf numFmtId="49" fontId="5" fillId="3" borderId="2" xfId="2" applyNumberFormat="1" applyFont="1" applyFill="1" applyBorder="1" applyAlignment="1" applyProtection="1">
      <alignment horizontal="center" vertical="center" wrapText="1"/>
      <protection hidden="1"/>
    </xf>
    <xf numFmtId="49" fontId="2" fillId="3" borderId="3" xfId="1" applyNumberFormat="1" applyFont="1" applyFill="1" applyBorder="1" applyAlignment="1" applyProtection="1">
      <alignment horizontal="center" vertical="center" wrapText="1"/>
      <protection hidden="1"/>
    </xf>
    <xf numFmtId="49" fontId="2" fillId="3" borderId="2" xfId="1" applyNumberFormat="1" applyFont="1" applyFill="1" applyBorder="1" applyAlignment="1" applyProtection="1">
      <alignment horizontal="center" vertical="center" wrapText="1"/>
      <protection hidden="1"/>
    </xf>
    <xf numFmtId="49" fontId="25" fillId="3" borderId="7" xfId="2" applyNumberFormat="1" applyFont="1" applyFill="1" applyBorder="1" applyAlignment="1" applyProtection="1">
      <alignment horizontal="center" vertical="center" wrapText="1"/>
      <protection hidden="1"/>
    </xf>
    <xf numFmtId="49" fontId="25" fillId="3" borderId="3" xfId="2" applyNumberFormat="1" applyFont="1" applyFill="1" applyBorder="1" applyAlignment="1" applyProtection="1">
      <alignment horizontal="center" vertical="center" wrapText="1"/>
      <protection hidden="1"/>
    </xf>
    <xf numFmtId="49" fontId="25" fillId="3" borderId="2" xfId="2" applyNumberFormat="1" applyFont="1" applyFill="1" applyBorder="1" applyAlignment="1" applyProtection="1">
      <alignment horizontal="center" vertical="center" wrapText="1"/>
      <protection hidden="1"/>
    </xf>
    <xf numFmtId="0" fontId="9" fillId="0" borderId="7" xfId="2" applyFont="1" applyFill="1" applyBorder="1" applyAlignment="1" applyProtection="1">
      <alignment horizontal="center" vertical="center" wrapText="1"/>
      <protection hidden="1"/>
    </xf>
    <xf numFmtId="0" fontId="9" fillId="0" borderId="3"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11" xfId="2" applyFont="1" applyFill="1" applyBorder="1" applyAlignment="1" applyProtection="1">
      <alignment horizontal="center" vertical="center" wrapText="1"/>
      <protection hidden="1"/>
    </xf>
    <xf numFmtId="0" fontId="7" fillId="3" borderId="10" xfId="2" applyFont="1" applyFill="1" applyBorder="1" applyAlignment="1" applyProtection="1">
      <alignment horizontal="center" vertical="center" wrapText="1"/>
      <protection hidden="1"/>
    </xf>
    <xf numFmtId="0" fontId="7" fillId="3" borderId="5" xfId="2" applyFont="1" applyFill="1" applyBorder="1" applyAlignment="1" applyProtection="1">
      <alignment horizontal="center" vertical="center" wrapText="1"/>
      <protection hidden="1"/>
    </xf>
    <xf numFmtId="0" fontId="7" fillId="3" borderId="4" xfId="2" applyFont="1" applyFill="1" applyBorder="1" applyAlignment="1" applyProtection="1">
      <alignment horizontal="center" vertical="center" wrapText="1"/>
      <protection hidden="1"/>
    </xf>
    <xf numFmtId="0" fontId="7" fillId="3" borderId="9" xfId="2" applyFont="1" applyFill="1" applyBorder="1" applyAlignment="1" applyProtection="1">
      <alignment horizontal="center" vertical="center" wrapText="1"/>
      <protection hidden="1"/>
    </xf>
    <xf numFmtId="0" fontId="7" fillId="3" borderId="2" xfId="2" applyFont="1" applyFill="1" applyBorder="1" applyAlignment="1" applyProtection="1">
      <alignment horizontal="left" vertical="center" wrapText="1"/>
      <protection hidden="1"/>
    </xf>
    <xf numFmtId="0" fontId="7" fillId="3" borderId="7"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7" fillId="3" borderId="2"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left" vertical="center" wrapText="1"/>
      <protection hidden="1"/>
    </xf>
    <xf numFmtId="0" fontId="8" fillId="3" borderId="6"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center" vertical="center" wrapText="1"/>
      <protection hidden="1"/>
    </xf>
    <xf numFmtId="0" fontId="11" fillId="2" borderId="12" xfId="2" applyFont="1" applyFill="1" applyBorder="1" applyAlignment="1" applyProtection="1">
      <alignment horizontal="center" vertical="center" wrapText="1"/>
      <protection hidden="1"/>
    </xf>
    <xf numFmtId="0" fontId="11" fillId="2" borderId="10" xfId="2" applyFont="1" applyFill="1" applyBorder="1" applyAlignment="1" applyProtection="1">
      <alignment horizontal="center" vertical="center" wrapText="1"/>
      <protection hidden="1"/>
    </xf>
    <xf numFmtId="0" fontId="11" fillId="2" borderId="5" xfId="2" applyFont="1" applyFill="1" applyBorder="1" applyAlignment="1" applyProtection="1">
      <alignment horizontal="center" vertical="center" wrapText="1"/>
      <protection hidden="1"/>
    </xf>
    <xf numFmtId="0" fontId="11" fillId="2" borderId="9" xfId="2" applyFont="1" applyFill="1" applyBorder="1" applyAlignment="1" applyProtection="1">
      <alignment horizontal="center" vertical="center" wrapText="1"/>
      <protection hidden="1"/>
    </xf>
    <xf numFmtId="0" fontId="9" fillId="8" borderId="14" xfId="2" applyFont="1" applyFill="1" applyBorder="1" applyAlignment="1" applyProtection="1">
      <alignment horizontal="center" vertical="center" wrapText="1"/>
      <protection locked="0" hidden="1"/>
    </xf>
    <xf numFmtId="0" fontId="9" fillId="8" borderId="0" xfId="2" applyFont="1" applyFill="1" applyBorder="1" applyAlignment="1" applyProtection="1">
      <alignment horizontal="center" vertical="center" wrapText="1"/>
      <protection locked="0" hidden="1"/>
    </xf>
    <xf numFmtId="0" fontId="9" fillId="8" borderId="13" xfId="2" applyFont="1" applyFill="1" applyBorder="1" applyAlignment="1" applyProtection="1">
      <alignment horizontal="center" vertical="center" wrapText="1"/>
      <protection locked="0" hidden="1"/>
    </xf>
    <xf numFmtId="0" fontId="9" fillId="8" borderId="5" xfId="2" applyFont="1" applyFill="1" applyBorder="1" applyAlignment="1" applyProtection="1">
      <alignment horizontal="center" vertical="center" wrapText="1"/>
      <protection locked="0" hidden="1"/>
    </xf>
    <xf numFmtId="0" fontId="9" fillId="8" borderId="4" xfId="2" applyFont="1" applyFill="1" applyBorder="1" applyAlignment="1" applyProtection="1">
      <alignment horizontal="center" vertical="center" wrapText="1"/>
      <protection locked="0" hidden="1"/>
    </xf>
    <xf numFmtId="0" fontId="9" fillId="8" borderId="9" xfId="2" applyFont="1" applyFill="1" applyBorder="1" applyAlignment="1" applyProtection="1">
      <alignment horizontal="center" vertical="center" wrapText="1"/>
      <protection locked="0" hidden="1"/>
    </xf>
    <xf numFmtId="0" fontId="11" fillId="2" borderId="12" xfId="2" applyFont="1" applyFill="1" applyBorder="1" applyAlignment="1" applyProtection="1">
      <alignment horizontal="left" vertical="center" wrapText="1"/>
      <protection hidden="1"/>
    </xf>
    <xf numFmtId="0" fontId="11" fillId="2" borderId="5" xfId="2" applyFont="1" applyFill="1" applyBorder="1" applyAlignment="1" applyProtection="1">
      <alignment horizontal="left" vertical="center" wrapText="1"/>
      <protection hidden="1"/>
    </xf>
    <xf numFmtId="49" fontId="2" fillId="3" borderId="7" xfId="1" applyNumberFormat="1" applyFont="1" applyFill="1" applyBorder="1" applyAlignment="1" applyProtection="1">
      <alignment horizontal="center" vertical="center" wrapText="1"/>
      <protection hidden="1"/>
    </xf>
    <xf numFmtId="49" fontId="25" fillId="0" borderId="7" xfId="2" applyNumberFormat="1" applyFont="1" applyBorder="1" applyAlignment="1" applyProtection="1">
      <alignment horizontal="center" vertical="center" wrapText="1"/>
      <protection locked="0"/>
    </xf>
    <xf numFmtId="49" fontId="25" fillId="0" borderId="3" xfId="2" applyNumberFormat="1" applyFont="1" applyBorder="1" applyAlignment="1" applyProtection="1">
      <alignment horizontal="center" vertical="center" wrapText="1"/>
      <protection locked="0"/>
    </xf>
    <xf numFmtId="49" fontId="25" fillId="0" borderId="2" xfId="2" applyNumberFormat="1" applyFont="1" applyBorder="1" applyAlignment="1" applyProtection="1">
      <alignment horizontal="center" vertical="center" wrapText="1"/>
      <protection locked="0"/>
    </xf>
    <xf numFmtId="49" fontId="2" fillId="0" borderId="7" xfId="1" applyNumberFormat="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wrapText="1"/>
      <protection locked="0"/>
    </xf>
  </cellXfs>
  <cellStyles count="5">
    <cellStyle name="Normal" xfId="0" builtinId="0"/>
    <cellStyle name="Normal 2" xfId="1" xr:uid="{00000000-0005-0000-0000-000001000000}"/>
    <cellStyle name="Normal 2 2" xfId="3" xr:uid="{00000000-0005-0000-0000-000002000000}"/>
    <cellStyle name="Normal 4"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742951</xdr:colOff>
      <xdr:row>0</xdr:row>
      <xdr:rowOff>0</xdr:rowOff>
    </xdr:from>
    <xdr:to>
      <xdr:col>1</xdr:col>
      <xdr:colOff>676276</xdr:colOff>
      <xdr:row>1</xdr:row>
      <xdr:rowOff>6985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1" y="0"/>
          <a:ext cx="3048000" cy="53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3467100</xdr:colOff>
      <xdr:row>17</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17</xdr:row>
      <xdr:rowOff>0</xdr:rowOff>
    </xdr:from>
    <xdr:to>
      <xdr:col>0</xdr:col>
      <xdr:colOff>3467100</xdr:colOff>
      <xdr:row>17</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17</xdr:row>
      <xdr:rowOff>0</xdr:rowOff>
    </xdr:from>
    <xdr:to>
      <xdr:col>0</xdr:col>
      <xdr:colOff>3467100</xdr:colOff>
      <xdr:row>17</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17</xdr:row>
      <xdr:rowOff>0</xdr:rowOff>
    </xdr:from>
    <xdr:to>
      <xdr:col>0</xdr:col>
      <xdr:colOff>3467100</xdr:colOff>
      <xdr:row>17</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17</xdr:row>
      <xdr:rowOff>0</xdr:rowOff>
    </xdr:from>
    <xdr:to>
      <xdr:col>0</xdr:col>
      <xdr:colOff>3467100</xdr:colOff>
      <xdr:row>17</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17</xdr:row>
      <xdr:rowOff>0</xdr:rowOff>
    </xdr:from>
    <xdr:to>
      <xdr:col>0</xdr:col>
      <xdr:colOff>3467100</xdr:colOff>
      <xdr:row>17</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17</xdr:row>
      <xdr:rowOff>0</xdr:rowOff>
    </xdr:from>
    <xdr:to>
      <xdr:col>0</xdr:col>
      <xdr:colOff>3467100</xdr:colOff>
      <xdr:row>17</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17</xdr:row>
      <xdr:rowOff>0</xdr:rowOff>
    </xdr:from>
    <xdr:to>
      <xdr:col>0</xdr:col>
      <xdr:colOff>3467100</xdr:colOff>
      <xdr:row>17</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17</xdr:row>
      <xdr:rowOff>0</xdr:rowOff>
    </xdr:from>
    <xdr:to>
      <xdr:col>0</xdr:col>
      <xdr:colOff>3467100</xdr:colOff>
      <xdr:row>17</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17</xdr:row>
      <xdr:rowOff>0</xdr:rowOff>
    </xdr:from>
    <xdr:to>
      <xdr:col>0</xdr:col>
      <xdr:colOff>3467100</xdr:colOff>
      <xdr:row>17</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17</xdr:row>
      <xdr:rowOff>0</xdr:rowOff>
    </xdr:from>
    <xdr:to>
      <xdr:col>0</xdr:col>
      <xdr:colOff>3467100</xdr:colOff>
      <xdr:row>17</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30</xdr:row>
      <xdr:rowOff>0</xdr:rowOff>
    </xdr:from>
    <xdr:to>
      <xdr:col>0</xdr:col>
      <xdr:colOff>3467100</xdr:colOff>
      <xdr:row>30</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30</xdr:row>
      <xdr:rowOff>0</xdr:rowOff>
    </xdr:from>
    <xdr:to>
      <xdr:col>0</xdr:col>
      <xdr:colOff>2600325</xdr:colOff>
      <xdr:row>30</xdr:row>
      <xdr:rowOff>19050</xdr:rowOff>
    </xdr:to>
    <xdr:pic>
      <xdr:nvPicPr>
        <xdr:cNvPr id="14" name="ExtSource12" hidden="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15" name="ExtSource11" hidden="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16" name="ExtSource10" hidden="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17" name="ExtSource9" hidden="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18" name="ExtSource8" hidden="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19" name="ExtSource7" hidden="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20" name="ExtSource6" hidden="1">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21" name="ExtSource5" hidden="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22" name="ExtSource4" hidden="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23" name="ExtSource3" hidden="1">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24" name="ExtSource2" hidden="1">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2600325</xdr:colOff>
      <xdr:row>17</xdr:row>
      <xdr:rowOff>0</xdr:rowOff>
    </xdr:to>
    <xdr:pic>
      <xdr:nvPicPr>
        <xdr:cNvPr id="25" name="ExtSource1" hidden="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152719-2CA3-4FA5-ADAA-87CFCA3C9D35}" name="Country_currency" displayName="Country_currency" ref="A1:D112" totalsRowShown="0">
  <autoFilter ref="A1:D112" xr:uid="{2B77BF5D-0E02-495D-8DBC-96F7BE6E97C9}"/>
  <tableColumns count="4">
    <tableColumn id="1" xr3:uid="{41B07052-CF81-4387-9B99-C2DEC9040C8D}" name="Country_EN"/>
    <tableColumn id="2" xr3:uid="{8F60BBFA-0FE4-4F58-99A4-7834A4517F25}" name="Country_FR"/>
    <tableColumn id="3" xr3:uid="{8EC30580-380F-4B0B-BF60-C84E657FDD33}" name="Country_ES"/>
    <tableColumn id="4" xr3:uid="{869F3E74-F2CF-4D57-B1AA-B055AA530EF7}" nam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5A7DE-FE67-4CC7-BD27-C607A8B8F652}">
  <dimension ref="A1:AG59"/>
  <sheetViews>
    <sheetView topLeftCell="A46" workbookViewId="0">
      <selection activeCell="B54" sqref="B54"/>
    </sheetView>
  </sheetViews>
  <sheetFormatPr baseColWidth="10" defaultColWidth="9.7109375" defaultRowHeight="14.25" x14ac:dyDescent="0.2"/>
  <cols>
    <col min="1" max="1" width="39.7109375" style="65" customWidth="1"/>
    <col min="2" max="2" width="41.7109375" style="100" customWidth="1"/>
    <col min="3" max="3" width="65.42578125" style="65" customWidth="1"/>
    <col min="4" max="16384" width="9.7109375" style="65"/>
  </cols>
  <sheetData>
    <row r="1" spans="1:33" s="1" customFormat="1" ht="20.100000000000001" customHeight="1" x14ac:dyDescent="0.2">
      <c r="A1" s="127"/>
      <c r="B1" s="127"/>
      <c r="C1" s="63" t="str">
        <f ca="1">Translations!$A$3</f>
        <v>Tabla del panorama de financiamiento</v>
      </c>
      <c r="D1" s="9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1:33" s="1" customFormat="1" ht="20.100000000000001" customHeight="1" x14ac:dyDescent="0.2">
      <c r="A2" s="127"/>
      <c r="B2" s="127"/>
      <c r="C2" s="64" t="str">
        <f ca="1">Translations!$A$4</f>
        <v>Última actualización: mayo 2021 - v1.1</v>
      </c>
      <c r="D2" s="96"/>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spans="1:33" s="1" customFormat="1" ht="20.100000000000001" customHeight="1" x14ac:dyDescent="0.2">
      <c r="A3" s="127"/>
      <c r="B3" s="127"/>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3" s="1" customFormat="1" ht="20.100000000000001" customHeight="1" x14ac:dyDescent="0.2">
      <c r="A4" s="127"/>
      <c r="B4" s="127"/>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row>
    <row r="5" spans="1:33" s="1" customFormat="1" ht="7.5" customHeight="1" thickBot="1" x14ac:dyDescent="0.25">
      <c r="A5" s="44"/>
      <c r="B5" s="44"/>
      <c r="C5" s="44"/>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row>
    <row r="6" spans="1:33" s="1" customFormat="1" ht="20.100000000000001" customHeight="1" thickBot="1" x14ac:dyDescent="0.25">
      <c r="A6" s="45" t="s">
        <v>115</v>
      </c>
      <c r="B6" s="110" t="s">
        <v>1581</v>
      </c>
      <c r="C6" s="44"/>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row>
    <row r="7" spans="1:33" s="1" customFormat="1" ht="7.5" customHeight="1" x14ac:dyDescent="0.2">
      <c r="A7" s="44"/>
      <c r="B7" s="44"/>
      <c r="C7" s="44"/>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row>
    <row r="8" spans="1:33" s="1" customFormat="1" ht="20.100000000000001" customHeight="1" x14ac:dyDescent="0.2">
      <c r="A8" s="128" t="str">
        <f ca="1">Translations!$A$9</f>
        <v>Directrices generales</v>
      </c>
      <c r="B8" s="131" t="str">
        <f ca="1">Translations!$A$47</f>
        <v>A. Todos los solicitantes deben completar:</v>
      </c>
      <c r="C8" s="132"/>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row>
    <row r="9" spans="1:33" s="1" customFormat="1" ht="67.5" customHeight="1" x14ac:dyDescent="0.2">
      <c r="A9" s="129"/>
      <c r="B9" s="133" t="str">
        <f ca="1">Translations!$A$198</f>
        <v xml:space="preserve">A. Hojas de cálculo "Resumen de las deficiencias financieras" y "Deficiencias financieras detalladas" si se presenta la solicitud de financiamiento del C19RM. Introduzca los montos presupuestados para los años de la solicitud y los gastos del año 2020. Esta hoja de cálculo se puede actualizar posteriormente si todavía no se han finalizado los compromisos nacionales o si se dispone de datos adicionales. </v>
      </c>
      <c r="C9" s="134"/>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row>
    <row r="10" spans="1:33" s="1" customFormat="1" ht="87" customHeight="1" x14ac:dyDescent="0.2">
      <c r="A10" s="129"/>
      <c r="B10" s="133" t="str">
        <f ca="1">Translations!$A$199</f>
        <v>B. La hoja de cálculo Deficiencias financieras detalladas proporciona un panorama de las deficiencias de financiamiento que existen en las áreas clave de los programas. Todos los países deben presentarla. Los solicitantes pueden optar por informar sobre el Marco modular del C19RM del Fondo Mundial, los pilares del Plan estratégico de preparación y respuesta a la COVID-19 si sus planes nacionales presupuestados se basan en él, o sobre sus propias categorías de costos/áreas estratégicas del Plan de respuesta nacional a la COVID-19 como base para evaluar las deficiencias.</v>
      </c>
      <c r="C10" s="13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row>
    <row r="11" spans="1:33" s="1" customFormat="1" ht="45" customHeight="1" x14ac:dyDescent="0.2">
      <c r="A11" s="130"/>
      <c r="B11" s="135" t="str">
        <f ca="1">Translations!$A$51</f>
        <v>C. Fuentes de datos: indican la(s) fuente(s) de datos junto con comentarios en base a estimaciones (si procede) en la casilla correspondiente de la última columna. Los documentos fuente pertinentes deben presentarse junto con la solicitud de financiamiento.</v>
      </c>
      <c r="C11" s="136"/>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row>
    <row r="12" spans="1:33" s="1" customFormat="1" ht="15" customHeight="1" x14ac:dyDescent="0.2">
      <c r="A12" s="114" t="str">
        <f ca="1">Translations!$A$5</f>
        <v>Portada</v>
      </c>
      <c r="B12" s="125"/>
      <c r="C12" s="12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row>
    <row r="13" spans="1:33" s="1" customFormat="1" ht="15" customHeight="1" x14ac:dyDescent="0.2">
      <c r="A13" s="46" t="str">
        <f ca="1">Translations!$A$10</f>
        <v>País</v>
      </c>
      <c r="B13" s="126" t="str">
        <f ca="1">Translations!$A$52</f>
        <v xml:space="preserve">Seleccionar el nombre del país del solicitante usando el menú desplegable </v>
      </c>
      <c r="C13" s="126"/>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row>
    <row r="14" spans="1:33" s="1" customFormat="1" ht="15" customHeight="1" x14ac:dyDescent="0.2">
      <c r="A14" s="46" t="str">
        <f ca="1">Translations!$A$11</f>
        <v>Ciclo fiscal</v>
      </c>
      <c r="B14" s="126" t="str">
        <f ca="1">Translations!$A$53</f>
        <v>Seleccionar el ciclo fiscal del país usando el menú desplegable.</v>
      </c>
      <c r="C14" s="126"/>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row>
    <row r="15" spans="1:33" s="1" customFormat="1" ht="45" customHeight="1" x14ac:dyDescent="0.2">
      <c r="A15" s="46" t="str">
        <f ca="1">Translations!$A$12</f>
        <v>Moneda</v>
      </c>
      <c r="B15" s="126" t="str">
        <f ca="1">Translations!$A$200</f>
        <v>La moneda se seleccionará de forma automática al introducir el país.</v>
      </c>
      <c r="C15" s="126"/>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row>
    <row r="16" spans="1:33" s="1" customFormat="1" ht="60" customHeight="1" x14ac:dyDescent="0.2">
      <c r="A16" s="46" t="str">
        <f ca="1">Translations!$A$16</f>
        <v>Deficiencias financieras detalladas basadas en:</v>
      </c>
      <c r="B16" s="126" t="str">
        <f ca="1">Translations!$A$201</f>
        <v xml:space="preserve">Indique si las deficiencias financieras detalladas se evalúan utilizando el Marco modular del C19RM del Fondo Mundial, los pilares del Plan estratégico de preparación y respuesta a la COVID-19, o el Plan de respuesta nacional a la COVID-19. Aplicable a todos los países que presentan una solicitud de financiamiento del C19RM. </v>
      </c>
      <c r="C16" s="126"/>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row>
    <row r="17" spans="1:33" s="1" customFormat="1" ht="15" customHeight="1" x14ac:dyDescent="0.2">
      <c r="A17" s="119" t="str">
        <f ca="1">Translations!$A$202</f>
        <v>Resumen de las deficiencias financieras C19</v>
      </c>
      <c r="B17" s="120"/>
      <c r="C17" s="120"/>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row>
    <row r="18" spans="1:33" s="1" customFormat="1" ht="30" customHeight="1" x14ac:dyDescent="0.2">
      <c r="A18" s="47" t="str">
        <f ca="1">Translations!$A$37</f>
        <v>Encabezamiento: Tipo de cambio</v>
      </c>
      <c r="B18" s="113" t="str">
        <f ca="1">Translations!$A$59</f>
        <v>Introducir el tipo de cambio anual utilizado para convertir la moneda local a la divisa de referencia (unidades de moneda local por US$/Euro).</v>
      </c>
      <c r="C18" s="113"/>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row>
    <row r="19" spans="1:33" s="1" customFormat="1" ht="15" customHeight="1" x14ac:dyDescent="0.2">
      <c r="A19" s="121" t="str">
        <f ca="1">Translations!$A$18</f>
        <v>SECCIÓN A: Total de necesidades financieras para el Plan Estratégico Nacional (PNE)</v>
      </c>
      <c r="B19" s="122"/>
      <c r="C19" s="123"/>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1:33" s="1" customFormat="1" ht="45" customHeight="1" x14ac:dyDescent="0.2">
      <c r="A20" s="48" t="str">
        <f ca="1">Translations!$A$19</f>
        <v>LÍNEA  A: Total de necesidades financieras para el Plan Estratégico Nacional (PNE)</v>
      </c>
      <c r="B20" s="113" t="str">
        <f ca="1">Translations!$A$203</f>
        <v xml:space="preserve">Proporcione los montos anuales necesarios para financiar el Plan de respuesta nacional a la COVID-19. Los montos anuales deben basarse en los planes nacionales para abordar la respuesta general a la enfermedad. </v>
      </c>
      <c r="C20" s="113"/>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row>
    <row r="21" spans="1:33" s="50" customFormat="1" ht="30" customHeight="1" x14ac:dyDescent="0.2">
      <c r="A21" s="124" t="str">
        <f ca="1">Translations!A204</f>
        <v>SECCIÓN B, C Y D: Recursos previos, actuales y previstos para cubrir las necesidades de financiamiento del Plan de respuesta nacional a la COVID-19</v>
      </c>
      <c r="B21" s="124"/>
      <c r="C21" s="124"/>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row>
    <row r="22" spans="1:33" s="1" customFormat="1" ht="15" customHeight="1" x14ac:dyDescent="0.2">
      <c r="A22" s="115" t="str">
        <f ca="1">Translations!$A$21</f>
        <v xml:space="preserve">SECCIÓN B:  Recursos nacionales previos, actuales y previstos </v>
      </c>
      <c r="B22" s="116"/>
      <c r="C22" s="117"/>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row>
    <row r="23" spans="1:33" s="1" customFormat="1" ht="64.5" customHeight="1" x14ac:dyDescent="0.2">
      <c r="A23" s="47" t="str">
        <f ca="1">Translations!$A$22</f>
        <v xml:space="preserve">Fuente nacional B1: Préstamos </v>
      </c>
      <c r="B23" s="113" t="str">
        <f ca="1">Translations!$A$205</f>
        <v>Introduzca los montos anuales obtenidos por el gobierno mediante préstamos de fuentes externas o acreedores privados que se destinan a la respuesta a la COVID-19 para: a) el año 2020 y b) los años de ejecución de la solicitud de financiamiento (hasta diciembre de 2023). 
Especifique los préstamos en la subselección.</v>
      </c>
      <c r="C23" s="113"/>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row>
    <row r="24" spans="1:33" s="1" customFormat="1" ht="45" customHeight="1" x14ac:dyDescent="0.2">
      <c r="A24" s="47" t="str">
        <f ca="1">Translations!$A$23</f>
        <v xml:space="preserve">Fuente nacional B2: Alivio de la deuda </v>
      </c>
      <c r="B24" s="113" t="str">
        <f ca="1">Translations!$A$206</f>
        <v>Introduzca los montos anuales obtenidos por el gobierno mediante ingresos obtenidos de la exoneración la deuda destinados a la respuesta a la COVID-19 para: a) el año 2020 y b) los años de ejecución de la solicitud de financiamiento (hasta diciembre de 2023).</v>
      </c>
      <c r="C24" s="113"/>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row>
    <row r="25" spans="1:33" s="1" customFormat="1" ht="30" customHeight="1" x14ac:dyDescent="0.2">
      <c r="A25" s="47" t="str">
        <f ca="1">Translations!$A$24</f>
        <v>Fuente nacional B3: Recursos de financiamiento gubernamentales</v>
      </c>
      <c r="B25" s="113" t="str">
        <f ca="1">Translations!$A$207</f>
        <v>Introduzca los montos anuales procedentes de los ingresos públicos disponibles para ejecutar la respuesta a la COVID-19 en: a) el año 2020 y b) los años de ejecución de la solicitud de financiamiento (hasta diciembre de 2023).</v>
      </c>
      <c r="C25" s="113"/>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row>
    <row r="26" spans="1:33" s="1" customFormat="1" ht="45" customHeight="1" x14ac:dyDescent="0.2">
      <c r="A26" s="47" t="str">
        <f ca="1">Translations!$A$25</f>
        <v>Fuente nacional B4: Seguro de Salud Social</v>
      </c>
      <c r="B26" s="113" t="str">
        <f ca="1">Translations!$A$208</f>
        <v>Introduzca los montos anuales procedentes de mecanismos de seguros sociales disponibles para ejecutar la respuesta a la COVID-19 en: a) el año 2020 y b) los años de ejecución de la solicitud de financiamiento (hasta diciembre de 2023).</v>
      </c>
      <c r="C26" s="113"/>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row>
    <row r="27" spans="1:33" s="1" customFormat="1" ht="33" customHeight="1" x14ac:dyDescent="0.2">
      <c r="A27" s="47" t="str">
        <f ca="1">Translations!$A$26</f>
        <v>Fuente nacional B5: Contribuciones del sector privado (nacional)</v>
      </c>
      <c r="B27" s="113" t="str">
        <f ca="1">Translations!$A$209</f>
        <v>Introduzca los montos anuales procedentes del sector privado en el país para ejecutar la respuesta a la COVID-19 en: a) el año 2020 y b) los años de ejecución de la solicitud de financiamiento (hasta diciembre de 2023).</v>
      </c>
      <c r="C27" s="113"/>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row>
    <row r="28" spans="1:33" s="16" customFormat="1" ht="30" customHeight="1" x14ac:dyDescent="0.25">
      <c r="A28" s="47" t="str">
        <f ca="1">Translations!$A$27</f>
        <v>LÍNEA B: Recursos NACIONALES totales</v>
      </c>
      <c r="B28" s="113" t="str">
        <f ca="1">Translations!$A$66</f>
        <v>Cada casilla calcula automáticamente el monto total anual de recursos nacionales (líneas B1-B5).</v>
      </c>
      <c r="C28" s="113"/>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row>
    <row r="29" spans="1:33" s="1" customFormat="1" ht="15" customHeight="1" x14ac:dyDescent="0.2">
      <c r="A29" s="118" t="str">
        <f ca="1">Translations!$A$28</f>
        <v>SECCIÓN C: Recursos externos previos, actuales y previstos (ajenos al Fondo Mundial)</v>
      </c>
      <c r="B29" s="118"/>
      <c r="C29" s="118"/>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row>
    <row r="30" spans="1:33" s="1" customFormat="1" ht="60" customHeight="1" x14ac:dyDescent="0.2">
      <c r="A30" s="49" t="str">
        <f ca="1">Translations!$A$29</f>
        <v>LÍNEA C: Recursos EXTERNOS totales (ajenos al Fondo Mundial)</v>
      </c>
      <c r="B30" s="113" t="str">
        <f ca="1">Translations!$A$210</f>
        <v xml:space="preserve">Introduzca los montos anuales totales proporcionados por cada donante externo (a excepción del Fondo Mundial) para el Plan de respuesta nacional a la COVID-19 para: a) el año 2020 y b) los años de ejecución de la solicitud de financiamiento (hasta diciembre de 2023).
Cada celda de la Línea C calcula automáticamente los montos anuales totales de los recursos externos </v>
      </c>
      <c r="C30" s="113"/>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row>
    <row r="31" spans="1:33" s="1" customFormat="1" ht="15" customHeight="1" x14ac:dyDescent="0.2">
      <c r="A31" s="118" t="str">
        <f ca="1">Translations!$A$30</f>
        <v>SECCIÓN D: Recursos externos previos, actuales y previstos (Fondo Mundial)</v>
      </c>
      <c r="B31" s="118"/>
      <c r="C31" s="118"/>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row>
    <row r="32" spans="1:33" s="1" customFormat="1" ht="75" customHeight="1" x14ac:dyDescent="0.2">
      <c r="A32" s="49" t="str">
        <f ca="1">Translations!$A$31</f>
        <v>LÍNEA D: Recursos EXTERNOS totales (Fondo Mundial))</v>
      </c>
      <c r="B32" s="112" t="str">
        <f ca="1">Translations!$A$211</f>
        <v xml:space="preserve">Introduzca los montos totales de financiamiento aprobado mediante el C19RM en 2020 y el enfoque rápido del C19RM (excluyendo la solicitud de financiamiento actual): Informe del gasto actual (si está disponible) para el año 2020 y de los presupuestos aprobados para el año en curso y los años posteriores. Cada celda de la Línea D calcula automáticamente los montos anuales totales del Fondo Mundial. </v>
      </c>
      <c r="C32" s="112"/>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row>
    <row r="33" spans="1:33" s="1" customFormat="1" ht="30" customHeight="1" x14ac:dyDescent="0.2">
      <c r="A33" s="49" t="str">
        <f ca="1">Translations!$A$32</f>
        <v xml:space="preserve">LÍNEA E: Recursos previstos totales </v>
      </c>
      <c r="B33" s="112" t="str">
        <f ca="1">Translations!$A$212</f>
        <v xml:space="preserve">La Línea E calcula automáticamente los montos anuales totales de los recursos previstos para el Plan de respuesta nacional a la COVID-19 (Líneas B +C+D) para los años de ejecución de la solicitud de financiamiento. </v>
      </c>
      <c r="C33" s="112"/>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row>
    <row r="34" spans="1:33" s="1" customFormat="1" ht="45" customHeight="1" x14ac:dyDescent="0.2">
      <c r="A34" s="49" t="str">
        <f ca="1">Translations!$A$33</f>
        <v xml:space="preserve">LÍNEA F: Total de deficiencias financieras previstas </v>
      </c>
      <c r="B34" s="112" t="str">
        <f ca="1">Translations!$A$70</f>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C34" s="112"/>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row>
    <row r="35" spans="1:33" s="16" customFormat="1" ht="30" customHeight="1" x14ac:dyDescent="0.25">
      <c r="A35" s="49" t="str">
        <f ca="1">Translations!$A$34</f>
        <v>LÍNEA G: Monto total del financiamiento</v>
      </c>
      <c r="B35" s="112" t="str">
        <f ca="1">Translations!$A$213</f>
        <v>Introduzca el financiamiento anual solicitado al Fondo Mundial, cuyo total debe estar dentro de la asignación básica comunicada al país.</v>
      </c>
      <c r="C35" s="112"/>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row>
    <row r="36" spans="1:33" s="1" customFormat="1" ht="45" customHeight="1" x14ac:dyDescent="0.2">
      <c r="A36" s="49" t="str">
        <f ca="1">Translations!$A$35</f>
        <v xml:space="preserve">LÍNEA H: Monto total  - Deficiencia financiera restante </v>
      </c>
      <c r="B36" s="112" t="str">
        <f ca="1">Translations!$A$72</f>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C36" s="112"/>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row>
    <row r="37" spans="1:33" s="1" customFormat="1" ht="15" customHeight="1" x14ac:dyDescent="0.2">
      <c r="A37" s="114" t="str">
        <f ca="1">Translations!$A$7</f>
        <v>Sector de la salud general: gasto público en salud</v>
      </c>
      <c r="B37" s="114"/>
      <c r="C37" s="11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row>
    <row r="38" spans="1:33" s="1" customFormat="1" ht="45" customHeight="1" x14ac:dyDescent="0.2">
      <c r="A38" s="49" t="str">
        <f ca="1">Translations!$A$36</f>
        <v>Encabezamiento: Nivel de gasto público</v>
      </c>
      <c r="B38" s="112" t="str">
        <f ca="1">Translations!$A$73</f>
        <v>Utilizar el menú desplegable para indicar si los datos notificados sobre el gasto público en salud se refieren solo a entidades del gobierno central o si incluyen también el gasto en salud de los gobiernos subnacionales.</v>
      </c>
      <c r="C38" s="112"/>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row>
    <row r="39" spans="1:33" s="1" customFormat="1" ht="30" customHeight="1" x14ac:dyDescent="0.2">
      <c r="A39" s="49" t="str">
        <f ca="1">Translations!$A$37</f>
        <v>Encabezamiento: Tipo de cambio</v>
      </c>
      <c r="B39" s="112" t="str">
        <f ca="1">Translations!$A$74</f>
        <v>Introducir el tipo de cambio anual utilizado para convertir la moneda local a la divisa de referencia (unidades de moneda local por US$ /Euro)</v>
      </c>
      <c r="C39" s="112"/>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row>
    <row r="40" spans="1:33" s="1" customFormat="1" ht="45" customHeight="1" x14ac:dyDescent="0.2">
      <c r="A40" s="49" t="str">
        <f ca="1">Translations!$A$38</f>
        <v>Fuente nacional I1: Préstamos</v>
      </c>
      <c r="B40" s="112" t="str">
        <f ca="1">Translations!$A$214</f>
        <v>Introduzca los montos anuales obtenidos por el gobierno mediante préstamos de fuentes externas o acreedores privados para el gasto en salud en: a) los años de ejecución de la solicitud de financiamiento y b) el año 2020</v>
      </c>
      <c r="C40" s="112"/>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row>
    <row r="41" spans="1:33" s="1" customFormat="1" ht="45" customHeight="1" x14ac:dyDescent="0.2">
      <c r="A41" s="49" t="str">
        <f ca="1">Translations!$A$39</f>
        <v>Fuente nacional I2: Alivio de la deuda</v>
      </c>
      <c r="B41" s="112" t="str">
        <f ca="1">Translations!$A$215</f>
        <v>Introduzca los montos anuales obtenidos por el gobierno mediante ingresos obtenidos de la exoneración la deuda para el gasto en salud en: a) los años de ejecución de la solicitud de financiamiento y b) el año 2020</v>
      </c>
      <c r="C41" s="112"/>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row>
    <row r="42" spans="1:33" s="1" customFormat="1" ht="30" customHeight="1" x14ac:dyDescent="0.2">
      <c r="A42" s="49" t="str">
        <f ca="1">Translations!$A$40</f>
        <v>Fuente nacional I3: Recursos de financiamiento gubernamentales</v>
      </c>
      <c r="B42" s="112" t="str">
        <f ca="1">Translations!$A$216</f>
        <v>Introduzca los montos anuales procedentes de ingresos públicos para el gasto en salud en: a) los años de ejecución de la solicitud de financiamiento y b) el año 2020</v>
      </c>
      <c r="C42" s="112"/>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row>
    <row r="43" spans="1:33" s="1" customFormat="1" ht="30" customHeight="1" x14ac:dyDescent="0.2">
      <c r="A43" s="49" t="str">
        <f ca="1">Translations!$A$41</f>
        <v>Fuente nacional I4: Seguro de Salud Social</v>
      </c>
      <c r="B43" s="112" t="str">
        <f ca="1">Translations!$A$217</f>
        <v>Introduzca los montos anuales procedentes de seguros sociales de salud para el gasto en salud en: a) los años de ejecución de la solicitud de financiamiento y b) el año 2020</v>
      </c>
      <c r="C43" s="112"/>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row>
    <row r="44" spans="1:33" s="1" customFormat="1" ht="30" customHeight="1" x14ac:dyDescent="0.2">
      <c r="A44" s="49" t="str">
        <f ca="1">Translations!$A$42</f>
        <v>LÍNEA I: Gasto público total en salud</v>
      </c>
      <c r="B44" s="112" t="str">
        <f ca="1">Translations!$A$79</f>
        <v>Cada casilla calcula automáticamente los montos anuales totales del gasto público anual en salud.</v>
      </c>
      <c r="C44" s="112"/>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row>
    <row r="45" spans="1:33" s="1" customFormat="1" ht="30" customHeight="1" x14ac:dyDescent="0.2">
      <c r="A45" s="49" t="str">
        <f ca="1">Translations!$A$43</f>
        <v>LÍNEA J: Proporción del gasto público en salud (en %)</v>
      </c>
      <c r="B45" s="112" t="str">
        <f ca="1">Translations!$A$80</f>
        <v>Introducir el porcentaje anual del gasto público en salud.</v>
      </c>
      <c r="C45" s="112"/>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row>
    <row r="46" spans="1:33" s="1" customFormat="1" ht="15" customHeight="1" x14ac:dyDescent="0.2">
      <c r="A46" s="114" t="str">
        <f ca="1">Translations!$A$221</f>
        <v>Deficiencias financieras detalladas C19</v>
      </c>
      <c r="B46" s="114"/>
      <c r="C46" s="11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row>
    <row r="47" spans="1:33" s="1" customFormat="1" ht="82.5" customHeight="1" x14ac:dyDescent="0.2">
      <c r="A47" s="49" t="str">
        <f ca="1">Translations!$A$45</f>
        <v>Análisis detallado de las deficiencias financieras basado en marco modular del C19RM del Fondo Mundial</v>
      </c>
      <c r="B47" s="112" t="str">
        <f ca="1">Translations!$A$218</f>
        <v>Introduzca el financiamiento necesario en los años de ejecución de la solicitud de financiamiento y la estimación del financiamiento disponible en a) el año 2020, b) los años de ejecución de la solicitud de financiamiento, de fuentes nacionales y ajenas al Fondo Mundial, para cada módulo correspondiente. Consulte en el Marco modular del C19RM del Fondo Mundial las definiciones de qué se incluye dentro de cada módulo del Fondo Mundial. Es posible que los módulos del Fondo Mundial no cubran la totalidad de la respuesta, por ejemplo, la adquisición de vacunas, en cuyo caso se podrá ampliar la hoja del Marco modular del C19RM para incorporar estos componentes con costos adicionales.</v>
      </c>
      <c r="C47" s="112"/>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row>
    <row r="48" spans="1:33" s="1" customFormat="1" ht="60" customHeight="1" x14ac:dyDescent="0.2">
      <c r="A48" s="15" t="str">
        <f ca="1">Translations!$A$220</f>
        <v>Análisis detallado de las deficiencias financieras basado en las categorías de costos del Plan de respuesta nacional a la COVID-19</v>
      </c>
      <c r="B48" s="112" t="str">
        <f ca="1">Translations!$A$219</f>
        <v xml:space="preserve">Introduzca las categorías de costos del Plan de respuesta nacional a la COVID-19. Introduzca el financiamiento necesario en los años de ejecución de la solicitud de financiamiento y la estimación del financiamiento disponible de recursos nacionales y ajenos al Fondo Mundial en a) el año 2020 y b) los tres años previos. </v>
      </c>
      <c r="C48" s="112"/>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row>
    <row r="49" spans="1:33" s="1" customFormat="1" x14ac:dyDescent="0.2">
      <c r="A49" s="65"/>
      <c r="B49" s="100"/>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row>
    <row r="50" spans="1:33" s="1" customFormat="1" x14ac:dyDescent="0.2">
      <c r="A50" s="65"/>
      <c r="B50" s="100"/>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row>
    <row r="51" spans="1:33" s="1" customFormat="1" x14ac:dyDescent="0.2">
      <c r="A51" s="65"/>
      <c r="B51" s="100"/>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row>
    <row r="52" spans="1:33" s="1" customFormat="1" x14ac:dyDescent="0.2">
      <c r="A52" s="65"/>
      <c r="B52" s="100"/>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row>
    <row r="53" spans="1:33" s="1" customFormat="1" x14ac:dyDescent="0.2">
      <c r="A53" s="65"/>
      <c r="B53" s="100"/>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row>
    <row r="54" spans="1:33" s="1" customFormat="1" x14ac:dyDescent="0.2">
      <c r="A54" s="65"/>
      <c r="B54" s="100"/>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row>
    <row r="55" spans="1:33" s="1" customFormat="1" x14ac:dyDescent="0.2">
      <c r="A55" s="65"/>
      <c r="B55" s="100"/>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row>
    <row r="56" spans="1:33" s="1" customFormat="1" x14ac:dyDescent="0.2">
      <c r="A56" s="65"/>
      <c r="B56" s="100"/>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row>
    <row r="57" spans="1:33" s="1" customFormat="1" x14ac:dyDescent="0.2">
      <c r="A57" s="65"/>
      <c r="B57" s="100"/>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row>
    <row r="58" spans="1:33" s="1" customFormat="1" x14ac:dyDescent="0.2">
      <c r="A58" s="65"/>
      <c r="B58" s="100"/>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row>
    <row r="59" spans="1:33" s="1" customFormat="1" x14ac:dyDescent="0.2">
      <c r="A59" s="65"/>
      <c r="B59" s="100"/>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row>
  </sheetData>
  <sheetProtection algorithmName="SHA-512" hashValue="xl387BsniMdziWaOhXP31bQ/Ek4dKacoRtD5KY+uMkkZFUzYAgTKiSJVZVjrEmnwvNcG17hWBxggjT8whPaXTQ==" saltValue="aoaRtzHYVzFbxie6rmQpQw==" spinCount="100000" sheet="1" objects="1" scenarios="1"/>
  <mergeCells count="46">
    <mergeCell ref="A1:B1"/>
    <mergeCell ref="A2:B2"/>
    <mergeCell ref="A3:B3"/>
    <mergeCell ref="A4:B4"/>
    <mergeCell ref="A8:A11"/>
    <mergeCell ref="B8:C8"/>
    <mergeCell ref="B9:C9"/>
    <mergeCell ref="B10:C10"/>
    <mergeCell ref="B11:C11"/>
    <mergeCell ref="A12:C12"/>
    <mergeCell ref="B13:C13"/>
    <mergeCell ref="B14:C14"/>
    <mergeCell ref="B15:C15"/>
    <mergeCell ref="B16:C16"/>
    <mergeCell ref="A17:C17"/>
    <mergeCell ref="B18:C18"/>
    <mergeCell ref="A19:C19"/>
    <mergeCell ref="B20:C20"/>
    <mergeCell ref="A21:C21"/>
    <mergeCell ref="A22:C22"/>
    <mergeCell ref="B23:C23"/>
    <mergeCell ref="B24:C24"/>
    <mergeCell ref="B25:C25"/>
    <mergeCell ref="B47:C47"/>
    <mergeCell ref="B33:C33"/>
    <mergeCell ref="B34:C34"/>
    <mergeCell ref="B35:C35"/>
    <mergeCell ref="B36:C36"/>
    <mergeCell ref="A37:C37"/>
    <mergeCell ref="B38:C38"/>
    <mergeCell ref="B27:C27"/>
    <mergeCell ref="B28:C28"/>
    <mergeCell ref="A29:C29"/>
    <mergeCell ref="B30:C30"/>
    <mergeCell ref="A31:C31"/>
    <mergeCell ref="B32:C32"/>
    <mergeCell ref="B26:C26"/>
    <mergeCell ref="B48:C48"/>
    <mergeCell ref="B39:C39"/>
    <mergeCell ref="B40:C40"/>
    <mergeCell ref="B41:C41"/>
    <mergeCell ref="B42:C42"/>
    <mergeCell ref="B43:C43"/>
    <mergeCell ref="B44:C44"/>
    <mergeCell ref="B45:C45"/>
    <mergeCell ref="A46:C46"/>
  </mergeCells>
  <dataValidations count="2">
    <dataValidation type="textLength" allowBlank="1" showInputMessage="1" showErrorMessage="1" sqref="B18 B23:B28 B30 B32:B36 B20 B38:B45" xr:uid="{EAA5466C-0D5C-43BE-B293-12C58866F77E}">
      <formula1>0</formula1>
      <formula2>10000</formula2>
    </dataValidation>
    <dataValidation type="list" allowBlank="1" showInputMessage="1" showErrorMessage="1" sqref="B6" xr:uid="{172E325E-3F7E-47F9-B247-2A63EE9F8DBD}">
      <formula1>"English,Français,Español"</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DDA0B-8BA2-4C03-84F3-CFE3DB9FA91F}">
  <dimension ref="A1:I31"/>
  <sheetViews>
    <sheetView workbookViewId="0">
      <selection activeCell="G16" sqref="G16"/>
    </sheetView>
  </sheetViews>
  <sheetFormatPr baseColWidth="10" defaultColWidth="9.140625" defaultRowHeight="15" x14ac:dyDescent="0.25"/>
  <cols>
    <col min="1" max="1" width="105.5703125" bestFit="1" customWidth="1"/>
    <col min="3" max="5" width="6.5703125" bestFit="1" customWidth="1"/>
    <col min="6" max="6" width="10.5703125" bestFit="1" customWidth="1"/>
    <col min="7" max="7" width="24.140625" bestFit="1" customWidth="1"/>
    <col min="8" max="8" width="13.7109375" bestFit="1" customWidth="1"/>
  </cols>
  <sheetData>
    <row r="1" spans="1:9" x14ac:dyDescent="0.25">
      <c r="A1" t="s">
        <v>1453</v>
      </c>
      <c r="B1">
        <v>2020</v>
      </c>
      <c r="C1">
        <v>2021</v>
      </c>
      <c r="D1">
        <v>2022</v>
      </c>
      <c r="E1">
        <v>2023</v>
      </c>
      <c r="F1" t="s">
        <v>1454</v>
      </c>
      <c r="G1" t="s">
        <v>1455</v>
      </c>
      <c r="H1" t="s">
        <v>39</v>
      </c>
      <c r="I1" t="s">
        <v>1450</v>
      </c>
    </row>
    <row r="2" spans="1:9" x14ac:dyDescent="0.25">
      <c r="A2" t="s">
        <v>1344</v>
      </c>
      <c r="C2" s="106">
        <f>'C19 Detail Fin. Gap - NSPRP'!B6</f>
        <v>0</v>
      </c>
      <c r="D2" s="106">
        <f>'C19 Detail Fin. Gap - NSPRP'!C6</f>
        <v>0</v>
      </c>
      <c r="E2" s="106">
        <f>'C19 Detail Fin. Gap - NSPRP'!D6</f>
        <v>0</v>
      </c>
      <c r="F2" s="106"/>
      <c r="G2" s="106" t="s">
        <v>1460</v>
      </c>
      <c r="H2" t="str">
        <f>'Cover Sheet'!B5</f>
        <v>El Salvador</v>
      </c>
      <c r="I2" t="s">
        <v>1461</v>
      </c>
    </row>
    <row r="3" spans="1:9" x14ac:dyDescent="0.25">
      <c r="A3" t="s">
        <v>1345</v>
      </c>
      <c r="C3" s="106">
        <f>'C19 Detail Fin. Gap - NSPRP'!B7</f>
        <v>0</v>
      </c>
      <c r="D3" s="106">
        <f>'C19 Detail Fin. Gap - NSPRP'!C7</f>
        <v>0</v>
      </c>
      <c r="E3" s="106">
        <f>'C19 Detail Fin. Gap - NSPRP'!D7</f>
        <v>0</v>
      </c>
      <c r="F3" s="106"/>
      <c r="G3" s="106" t="s">
        <v>1460</v>
      </c>
      <c r="H3" t="str">
        <f>'Cover Sheet'!B5</f>
        <v>El Salvador</v>
      </c>
      <c r="I3" t="s">
        <v>1461</v>
      </c>
    </row>
    <row r="4" spans="1:9" x14ac:dyDescent="0.25">
      <c r="A4" t="s">
        <v>1346</v>
      </c>
      <c r="C4" s="106">
        <f>'C19 Detail Fin. Gap - NSPRP'!B8</f>
        <v>0</v>
      </c>
      <c r="D4" s="106">
        <f>'C19 Detail Fin. Gap - NSPRP'!C8</f>
        <v>0</v>
      </c>
      <c r="E4" s="106">
        <f>'C19 Detail Fin. Gap - NSPRP'!D8</f>
        <v>0</v>
      </c>
      <c r="F4" s="106"/>
      <c r="G4" s="106" t="s">
        <v>1460</v>
      </c>
      <c r="H4" t="str">
        <f>'Cover Sheet'!B5</f>
        <v>El Salvador</v>
      </c>
      <c r="I4" t="s">
        <v>1461</v>
      </c>
    </row>
    <row r="5" spans="1:9" x14ac:dyDescent="0.25">
      <c r="A5" t="s">
        <v>1347</v>
      </c>
      <c r="C5" s="106">
        <f>'C19 Detail Fin. Gap - NSPRP'!B9</f>
        <v>0</v>
      </c>
      <c r="D5" s="106">
        <f>'C19 Detail Fin. Gap - NSPRP'!C9</f>
        <v>0</v>
      </c>
      <c r="E5" s="106">
        <f>'C19 Detail Fin. Gap - NSPRP'!D9</f>
        <v>0</v>
      </c>
      <c r="F5" s="106"/>
      <c r="G5" s="106" t="s">
        <v>1460</v>
      </c>
      <c r="H5" t="str">
        <f>'Cover Sheet'!B5</f>
        <v>El Salvador</v>
      </c>
      <c r="I5" t="s">
        <v>1461</v>
      </c>
    </row>
    <row r="6" spans="1:9" x14ac:dyDescent="0.25">
      <c r="A6" t="s">
        <v>1348</v>
      </c>
      <c r="C6" s="106">
        <f>'C19 Detail Fin. Gap - NSPRP'!B10</f>
        <v>0</v>
      </c>
      <c r="D6" s="106">
        <f>'C19 Detail Fin. Gap - NSPRP'!C10</f>
        <v>0</v>
      </c>
      <c r="E6" s="106">
        <f>'C19 Detail Fin. Gap - NSPRP'!D10</f>
        <v>0</v>
      </c>
      <c r="F6" s="106"/>
      <c r="G6" s="106" t="s">
        <v>1460</v>
      </c>
      <c r="H6" t="str">
        <f>'Cover Sheet'!B5</f>
        <v>El Salvador</v>
      </c>
      <c r="I6" t="s">
        <v>1461</v>
      </c>
    </row>
    <row r="7" spans="1:9" x14ac:dyDescent="0.25">
      <c r="A7" t="s">
        <v>1349</v>
      </c>
      <c r="C7" s="106">
        <f>'C19 Detail Fin. Gap - NSPRP'!B11</f>
        <v>0</v>
      </c>
      <c r="D7" s="106">
        <f>'C19 Detail Fin. Gap - NSPRP'!C11</f>
        <v>0</v>
      </c>
      <c r="E7" s="106">
        <f>'C19 Detail Fin. Gap - NSPRP'!D11</f>
        <v>0</v>
      </c>
      <c r="F7" s="106"/>
      <c r="G7" s="106" t="s">
        <v>1460</v>
      </c>
      <c r="H7" t="str">
        <f>'Cover Sheet'!B5</f>
        <v>El Salvador</v>
      </c>
      <c r="I7" t="s">
        <v>1461</v>
      </c>
    </row>
    <row r="8" spans="1:9" x14ac:dyDescent="0.25">
      <c r="A8" t="s">
        <v>1350</v>
      </c>
      <c r="C8" s="106">
        <f>'C19 Detail Fin. Gap - NSPRP'!B12</f>
        <v>0</v>
      </c>
      <c r="D8" s="106">
        <f>'C19 Detail Fin. Gap - NSPRP'!C12</f>
        <v>0</v>
      </c>
      <c r="E8" s="106">
        <f>'C19 Detail Fin. Gap - NSPRP'!D12</f>
        <v>0</v>
      </c>
      <c r="F8" s="106"/>
      <c r="G8" s="106" t="s">
        <v>1460</v>
      </c>
      <c r="H8" t="str">
        <f>'Cover Sheet'!B5</f>
        <v>El Salvador</v>
      </c>
      <c r="I8" t="s">
        <v>1461</v>
      </c>
    </row>
    <row r="9" spans="1:9" x14ac:dyDescent="0.25">
      <c r="A9" t="s">
        <v>1351</v>
      </c>
      <c r="C9" s="106">
        <f>'C19 Detail Fin. Gap - NSPRP'!B13</f>
        <v>0</v>
      </c>
      <c r="D9" s="106">
        <f>'C19 Detail Fin. Gap - NSPRP'!C13</f>
        <v>0</v>
      </c>
      <c r="E9" s="106">
        <f>'C19 Detail Fin. Gap - NSPRP'!D13</f>
        <v>0</v>
      </c>
      <c r="F9" s="106"/>
      <c r="G9" s="106" t="s">
        <v>1460</v>
      </c>
      <c r="H9" t="str">
        <f>'Cover Sheet'!B5</f>
        <v>El Salvador</v>
      </c>
      <c r="I9" t="s">
        <v>1461</v>
      </c>
    </row>
    <row r="10" spans="1:9" x14ac:dyDescent="0.25">
      <c r="A10" t="s">
        <v>1352</v>
      </c>
      <c r="C10" s="106">
        <f>'C19 Detail Fin. Gap - NSPRP'!B14</f>
        <v>0</v>
      </c>
      <c r="D10" s="106">
        <f>'C19 Detail Fin. Gap - NSPRP'!C14</f>
        <v>0</v>
      </c>
      <c r="E10" s="106">
        <f>'C19 Detail Fin. Gap - NSPRP'!D14</f>
        <v>0</v>
      </c>
      <c r="F10" s="106"/>
      <c r="G10" s="106" t="s">
        <v>1460</v>
      </c>
      <c r="H10" t="str">
        <f>'Cover Sheet'!B5</f>
        <v>El Salvador</v>
      </c>
      <c r="I10" t="s">
        <v>1461</v>
      </c>
    </row>
    <row r="11" spans="1:9" x14ac:dyDescent="0.25">
      <c r="A11" t="s">
        <v>1353</v>
      </c>
      <c r="C11" s="106">
        <f>'C19 Detail Fin. Gap - NSPRP'!B15</f>
        <v>0</v>
      </c>
      <c r="D11" s="106">
        <f>'C19 Detail Fin. Gap - NSPRP'!C15</f>
        <v>0</v>
      </c>
      <c r="E11" s="106">
        <f>'C19 Detail Fin. Gap - NSPRP'!D15</f>
        <v>0</v>
      </c>
      <c r="F11" s="106"/>
      <c r="G11" s="106" t="s">
        <v>1460</v>
      </c>
      <c r="H11" t="str">
        <f>'Cover Sheet'!B5</f>
        <v>El Salvador</v>
      </c>
      <c r="I11" t="s">
        <v>1461</v>
      </c>
    </row>
    <row r="12" spans="1:9" x14ac:dyDescent="0.25">
      <c r="A12" t="s">
        <v>1344</v>
      </c>
      <c r="B12" s="106">
        <f>'C19 Detail Fin. Gap - NSPRP'!E6</f>
        <v>0</v>
      </c>
      <c r="C12" s="106">
        <f>'C19 Detail Fin. Gap - NSPRP'!F6</f>
        <v>0</v>
      </c>
      <c r="D12" s="106">
        <f>'C19 Detail Fin. Gap - NSPRP'!G6</f>
        <v>0</v>
      </c>
      <c r="E12" s="106">
        <f>'C19 Detail Fin. Gap - NSPRP'!H6</f>
        <v>0</v>
      </c>
      <c r="F12" s="106"/>
      <c r="G12" t="s">
        <v>17</v>
      </c>
      <c r="H12" t="str">
        <f>'Cover Sheet'!B5</f>
        <v>El Salvador</v>
      </c>
      <c r="I12" t="s">
        <v>1461</v>
      </c>
    </row>
    <row r="13" spans="1:9" x14ac:dyDescent="0.25">
      <c r="A13" t="s">
        <v>1345</v>
      </c>
      <c r="B13" s="106">
        <f>'C19 Detail Fin. Gap - NSPRP'!E7</f>
        <v>0</v>
      </c>
      <c r="C13" s="106">
        <f>'C19 Detail Fin. Gap - NSPRP'!F7</f>
        <v>0</v>
      </c>
      <c r="D13" s="106">
        <f>'C19 Detail Fin. Gap - NSPRP'!G7</f>
        <v>0</v>
      </c>
      <c r="E13" s="106">
        <f>'C19 Detail Fin. Gap - NSPRP'!H7</f>
        <v>0</v>
      </c>
      <c r="F13" s="106"/>
      <c r="G13" t="s">
        <v>17</v>
      </c>
      <c r="H13" t="str">
        <f>'Cover Sheet'!B5</f>
        <v>El Salvador</v>
      </c>
      <c r="I13" t="s">
        <v>1461</v>
      </c>
    </row>
    <row r="14" spans="1:9" x14ac:dyDescent="0.25">
      <c r="A14" t="s">
        <v>1346</v>
      </c>
      <c r="B14" s="106">
        <f>'C19 Detail Fin. Gap - NSPRP'!E8</f>
        <v>0</v>
      </c>
      <c r="C14" s="106">
        <f>'C19 Detail Fin. Gap - NSPRP'!F8</f>
        <v>0</v>
      </c>
      <c r="D14" s="106">
        <f>'C19 Detail Fin. Gap - NSPRP'!G8</f>
        <v>0</v>
      </c>
      <c r="E14" s="106">
        <f>'C19 Detail Fin. Gap - NSPRP'!H8</f>
        <v>0</v>
      </c>
      <c r="F14" s="106"/>
      <c r="G14" t="s">
        <v>17</v>
      </c>
      <c r="H14" t="str">
        <f>'Cover Sheet'!B5</f>
        <v>El Salvador</v>
      </c>
      <c r="I14" t="s">
        <v>1461</v>
      </c>
    </row>
    <row r="15" spans="1:9" x14ac:dyDescent="0.25">
      <c r="A15" t="s">
        <v>1347</v>
      </c>
      <c r="B15" s="106">
        <f>'C19 Detail Fin. Gap - NSPRP'!E9</f>
        <v>0</v>
      </c>
      <c r="C15" s="106">
        <f>'C19 Detail Fin. Gap - NSPRP'!F9</f>
        <v>0</v>
      </c>
      <c r="D15" s="106">
        <f>'C19 Detail Fin. Gap - NSPRP'!G9</f>
        <v>0</v>
      </c>
      <c r="E15" s="106">
        <f>'C19 Detail Fin. Gap - NSPRP'!H9</f>
        <v>0</v>
      </c>
      <c r="F15" s="106"/>
      <c r="G15" t="s">
        <v>17</v>
      </c>
      <c r="H15" t="str">
        <f>'Cover Sheet'!B5</f>
        <v>El Salvador</v>
      </c>
      <c r="I15" t="s">
        <v>1461</v>
      </c>
    </row>
    <row r="16" spans="1:9" x14ac:dyDescent="0.25">
      <c r="A16" t="s">
        <v>1348</v>
      </c>
      <c r="B16" s="106">
        <f>'C19 Detail Fin. Gap - NSPRP'!E10</f>
        <v>0</v>
      </c>
      <c r="C16" s="106">
        <f>'C19 Detail Fin. Gap - NSPRP'!F10</f>
        <v>0</v>
      </c>
      <c r="D16" s="106">
        <f>'C19 Detail Fin. Gap - NSPRP'!G10</f>
        <v>0</v>
      </c>
      <c r="E16" s="106">
        <f>'C19 Detail Fin. Gap - NSPRP'!H10</f>
        <v>0</v>
      </c>
      <c r="F16" s="106"/>
      <c r="G16" t="s">
        <v>17</v>
      </c>
      <c r="H16" t="str">
        <f>'Cover Sheet'!B5</f>
        <v>El Salvador</v>
      </c>
      <c r="I16" t="s">
        <v>1461</v>
      </c>
    </row>
    <row r="17" spans="1:9" x14ac:dyDescent="0.25">
      <c r="A17" t="s">
        <v>1349</v>
      </c>
      <c r="B17" s="106">
        <f>'C19 Detail Fin. Gap - NSPRP'!E11</f>
        <v>0</v>
      </c>
      <c r="C17" s="106">
        <f>'C19 Detail Fin. Gap - NSPRP'!F11</f>
        <v>0</v>
      </c>
      <c r="D17" s="106">
        <f>'C19 Detail Fin. Gap - NSPRP'!G11</f>
        <v>0</v>
      </c>
      <c r="E17" s="106">
        <f>'C19 Detail Fin. Gap - NSPRP'!H11</f>
        <v>0</v>
      </c>
      <c r="F17" s="106"/>
      <c r="G17" t="s">
        <v>17</v>
      </c>
      <c r="H17" t="str">
        <f>'Cover Sheet'!B5</f>
        <v>El Salvador</v>
      </c>
      <c r="I17" t="s">
        <v>1461</v>
      </c>
    </row>
    <row r="18" spans="1:9" x14ac:dyDescent="0.25">
      <c r="A18" t="s">
        <v>1350</v>
      </c>
      <c r="B18" s="106">
        <f>'C19 Detail Fin. Gap - NSPRP'!E12</f>
        <v>0</v>
      </c>
      <c r="C18" s="106">
        <f>'C19 Detail Fin. Gap - NSPRP'!F12</f>
        <v>0</v>
      </c>
      <c r="D18" s="106">
        <f>'C19 Detail Fin. Gap - NSPRP'!G12</f>
        <v>0</v>
      </c>
      <c r="E18" s="106">
        <f>'C19 Detail Fin. Gap - NSPRP'!H12</f>
        <v>0</v>
      </c>
      <c r="F18" s="106"/>
      <c r="G18" t="s">
        <v>17</v>
      </c>
      <c r="H18" t="str">
        <f>'Cover Sheet'!B5</f>
        <v>El Salvador</v>
      </c>
      <c r="I18" t="s">
        <v>1461</v>
      </c>
    </row>
    <row r="19" spans="1:9" x14ac:dyDescent="0.25">
      <c r="A19" t="s">
        <v>1351</v>
      </c>
      <c r="B19" s="106">
        <f>'C19 Detail Fin. Gap - NSPRP'!E13</f>
        <v>0</v>
      </c>
      <c r="C19" s="106">
        <f>'C19 Detail Fin. Gap - NSPRP'!F13</f>
        <v>0</v>
      </c>
      <c r="D19" s="106">
        <f>'C19 Detail Fin. Gap - NSPRP'!G13</f>
        <v>0</v>
      </c>
      <c r="E19" s="106">
        <f>'C19 Detail Fin. Gap - NSPRP'!H13</f>
        <v>0</v>
      </c>
      <c r="F19" s="106"/>
      <c r="G19" t="s">
        <v>17</v>
      </c>
      <c r="H19" t="str">
        <f>'Cover Sheet'!B5</f>
        <v>El Salvador</v>
      </c>
      <c r="I19" t="s">
        <v>1461</v>
      </c>
    </row>
    <row r="20" spans="1:9" x14ac:dyDescent="0.25">
      <c r="A20" t="s">
        <v>1352</v>
      </c>
      <c r="B20" s="106">
        <f>'C19 Detail Fin. Gap - NSPRP'!E14</f>
        <v>0</v>
      </c>
      <c r="C20" s="106">
        <f>'C19 Detail Fin. Gap - NSPRP'!F14</f>
        <v>0</v>
      </c>
      <c r="D20" s="106">
        <f>'C19 Detail Fin. Gap - NSPRP'!G14</f>
        <v>0</v>
      </c>
      <c r="E20" s="106">
        <f>'C19 Detail Fin. Gap - NSPRP'!H14</f>
        <v>0</v>
      </c>
      <c r="F20" s="106"/>
      <c r="G20" t="s">
        <v>17</v>
      </c>
      <c r="H20" t="str">
        <f>'Cover Sheet'!B5</f>
        <v>El Salvador</v>
      </c>
      <c r="I20" t="s">
        <v>1461</v>
      </c>
    </row>
    <row r="21" spans="1:9" x14ac:dyDescent="0.25">
      <c r="A21" t="s">
        <v>1353</v>
      </c>
      <c r="B21" s="106">
        <f>'C19 Detail Fin. Gap - NSPRP'!E15</f>
        <v>0</v>
      </c>
      <c r="C21" s="106">
        <f>'C19 Detail Fin. Gap - NSPRP'!F15</f>
        <v>0</v>
      </c>
      <c r="D21" s="106">
        <f>'C19 Detail Fin. Gap - NSPRP'!G15</f>
        <v>0</v>
      </c>
      <c r="E21" s="106">
        <f>'C19 Detail Fin. Gap - NSPRP'!H15</f>
        <v>0</v>
      </c>
      <c r="F21" s="106"/>
      <c r="G21" t="s">
        <v>17</v>
      </c>
      <c r="H21" t="str">
        <f>'Cover Sheet'!B5</f>
        <v>El Salvador</v>
      </c>
      <c r="I21" t="s">
        <v>1461</v>
      </c>
    </row>
    <row r="22" spans="1:9" x14ac:dyDescent="0.25">
      <c r="A22" t="s">
        <v>1344</v>
      </c>
      <c r="B22" s="106">
        <f>'C19 Detail Fin. Gap - NSPRP'!I6</f>
        <v>0</v>
      </c>
      <c r="C22" s="106">
        <f>'C19 Detail Fin. Gap - NSPRP'!J6</f>
        <v>0</v>
      </c>
      <c r="D22" s="106">
        <f>'C19 Detail Fin. Gap - NSPRP'!K6</f>
        <v>0</v>
      </c>
      <c r="E22" s="106">
        <f>'C19 Detail Fin. Gap - NSPRP'!L6</f>
        <v>0</v>
      </c>
      <c r="F22" s="106"/>
      <c r="G22" t="s">
        <v>961</v>
      </c>
      <c r="H22" t="str">
        <f>'Cover Sheet'!B5</f>
        <v>El Salvador</v>
      </c>
      <c r="I22" t="s">
        <v>1461</v>
      </c>
    </row>
    <row r="23" spans="1:9" x14ac:dyDescent="0.25">
      <c r="A23" t="s">
        <v>1345</v>
      </c>
      <c r="B23" s="106">
        <f>'C19 Detail Fin. Gap - NSPRP'!I7</f>
        <v>0</v>
      </c>
      <c r="C23" s="106">
        <f>'C19 Detail Fin. Gap - NSPRP'!J7</f>
        <v>0</v>
      </c>
      <c r="D23" s="106">
        <f>'C19 Detail Fin. Gap - NSPRP'!K7</f>
        <v>0</v>
      </c>
      <c r="E23" s="106">
        <f>'C19 Detail Fin. Gap - NSPRP'!L7</f>
        <v>0</v>
      </c>
      <c r="F23" s="106"/>
      <c r="G23" t="s">
        <v>961</v>
      </c>
      <c r="H23" t="str">
        <f>'Cover Sheet'!B5</f>
        <v>El Salvador</v>
      </c>
      <c r="I23" t="s">
        <v>1461</v>
      </c>
    </row>
    <row r="24" spans="1:9" x14ac:dyDescent="0.25">
      <c r="A24" t="s">
        <v>1346</v>
      </c>
      <c r="B24" s="106">
        <f>'C19 Detail Fin. Gap - NSPRP'!I8</f>
        <v>0</v>
      </c>
      <c r="C24" s="106">
        <f>'C19 Detail Fin. Gap - NSPRP'!J8</f>
        <v>0</v>
      </c>
      <c r="D24" s="106">
        <f>'C19 Detail Fin. Gap - NSPRP'!K8</f>
        <v>0</v>
      </c>
      <c r="E24" s="106">
        <f>'C19 Detail Fin. Gap - NSPRP'!L8</f>
        <v>0</v>
      </c>
      <c r="F24" s="106"/>
      <c r="G24" t="s">
        <v>961</v>
      </c>
      <c r="H24" t="str">
        <f>'Cover Sheet'!B5</f>
        <v>El Salvador</v>
      </c>
      <c r="I24" t="s">
        <v>1461</v>
      </c>
    </row>
    <row r="25" spans="1:9" x14ac:dyDescent="0.25">
      <c r="A25" t="s">
        <v>1347</v>
      </c>
      <c r="B25" s="106">
        <f>'C19 Detail Fin. Gap - NSPRP'!I9</f>
        <v>0</v>
      </c>
      <c r="C25" s="106">
        <f>'C19 Detail Fin. Gap - NSPRP'!J9</f>
        <v>0</v>
      </c>
      <c r="D25" s="106">
        <f>'C19 Detail Fin. Gap - NSPRP'!K9</f>
        <v>0</v>
      </c>
      <c r="E25" s="106">
        <f>'C19 Detail Fin. Gap - NSPRP'!L9</f>
        <v>0</v>
      </c>
      <c r="F25" s="106"/>
      <c r="G25" t="s">
        <v>961</v>
      </c>
      <c r="H25" t="str">
        <f>'Cover Sheet'!B5</f>
        <v>El Salvador</v>
      </c>
      <c r="I25" t="s">
        <v>1461</v>
      </c>
    </row>
    <row r="26" spans="1:9" x14ac:dyDescent="0.25">
      <c r="A26" t="s">
        <v>1348</v>
      </c>
      <c r="B26" s="106">
        <f>'C19 Detail Fin. Gap - NSPRP'!I10</f>
        <v>0</v>
      </c>
      <c r="C26" s="106">
        <f>'C19 Detail Fin. Gap - NSPRP'!J10</f>
        <v>0</v>
      </c>
      <c r="D26" s="106">
        <f>'C19 Detail Fin. Gap - NSPRP'!K10</f>
        <v>0</v>
      </c>
      <c r="E26" s="106">
        <f>'C19 Detail Fin. Gap - NSPRP'!L10</f>
        <v>0</v>
      </c>
      <c r="F26" s="106"/>
      <c r="G26" t="s">
        <v>961</v>
      </c>
      <c r="H26" t="str">
        <f>'Cover Sheet'!B5</f>
        <v>El Salvador</v>
      </c>
      <c r="I26" t="s">
        <v>1461</v>
      </c>
    </row>
    <row r="27" spans="1:9" x14ac:dyDescent="0.25">
      <c r="A27" t="s">
        <v>1349</v>
      </c>
      <c r="B27" s="106">
        <f>'C19 Detail Fin. Gap - NSPRP'!I11</f>
        <v>0</v>
      </c>
      <c r="C27" s="106">
        <f>'C19 Detail Fin. Gap - NSPRP'!J11</f>
        <v>0</v>
      </c>
      <c r="D27" s="106">
        <f>'C19 Detail Fin. Gap - NSPRP'!K11</f>
        <v>0</v>
      </c>
      <c r="E27" s="106">
        <f>'C19 Detail Fin. Gap - NSPRP'!L11</f>
        <v>0</v>
      </c>
      <c r="F27" s="106"/>
      <c r="G27" t="s">
        <v>961</v>
      </c>
      <c r="H27" t="str">
        <f>'Cover Sheet'!B5</f>
        <v>El Salvador</v>
      </c>
      <c r="I27" t="s">
        <v>1461</v>
      </c>
    </row>
    <row r="28" spans="1:9" x14ac:dyDescent="0.25">
      <c r="A28" t="s">
        <v>1350</v>
      </c>
      <c r="B28" s="106">
        <f>'C19 Detail Fin. Gap - NSPRP'!I12</f>
        <v>0</v>
      </c>
      <c r="C28" s="106">
        <f>'C19 Detail Fin. Gap - NSPRP'!J12</f>
        <v>0</v>
      </c>
      <c r="D28" s="106">
        <f>'C19 Detail Fin. Gap - NSPRP'!K12</f>
        <v>0</v>
      </c>
      <c r="E28" s="106">
        <f>'C19 Detail Fin. Gap - NSPRP'!L12</f>
        <v>0</v>
      </c>
      <c r="F28" s="106"/>
      <c r="G28" t="s">
        <v>961</v>
      </c>
      <c r="H28" t="str">
        <f>'Cover Sheet'!B5</f>
        <v>El Salvador</v>
      </c>
      <c r="I28" t="s">
        <v>1461</v>
      </c>
    </row>
    <row r="29" spans="1:9" x14ac:dyDescent="0.25">
      <c r="A29" t="s">
        <v>1351</v>
      </c>
      <c r="B29" s="106">
        <f>'C19 Detail Fin. Gap - NSPRP'!I13</f>
        <v>0</v>
      </c>
      <c r="C29" s="106">
        <f>'C19 Detail Fin. Gap - NSPRP'!J13</f>
        <v>0</v>
      </c>
      <c r="D29" s="106">
        <f>'C19 Detail Fin. Gap - NSPRP'!K13</f>
        <v>0</v>
      </c>
      <c r="E29" s="106">
        <f>'C19 Detail Fin. Gap - NSPRP'!L13</f>
        <v>0</v>
      </c>
      <c r="F29" s="106"/>
      <c r="G29" t="s">
        <v>961</v>
      </c>
      <c r="H29" t="str">
        <f>'Cover Sheet'!B5</f>
        <v>El Salvador</v>
      </c>
      <c r="I29" t="s">
        <v>1461</v>
      </c>
    </row>
    <row r="30" spans="1:9" x14ac:dyDescent="0.25">
      <c r="A30" t="s">
        <v>1352</v>
      </c>
      <c r="B30" s="106">
        <f>'C19 Detail Fin. Gap - NSPRP'!I14</f>
        <v>0</v>
      </c>
      <c r="C30" s="106">
        <f>'C19 Detail Fin. Gap - NSPRP'!J14</f>
        <v>0</v>
      </c>
      <c r="D30" s="106">
        <f>'C19 Detail Fin. Gap - NSPRP'!K14</f>
        <v>0</v>
      </c>
      <c r="E30" s="106">
        <f>'C19 Detail Fin. Gap - NSPRP'!L14</f>
        <v>0</v>
      </c>
      <c r="F30" s="106"/>
      <c r="G30" t="s">
        <v>961</v>
      </c>
      <c r="H30" t="str">
        <f>'Cover Sheet'!B5</f>
        <v>El Salvador</v>
      </c>
      <c r="I30" t="s">
        <v>1461</v>
      </c>
    </row>
    <row r="31" spans="1:9" x14ac:dyDescent="0.25">
      <c r="A31" t="s">
        <v>1353</v>
      </c>
      <c r="B31" s="106">
        <f>'C19 Detail Fin. Gap - NSPRP'!I15</f>
        <v>0</v>
      </c>
      <c r="C31" s="106">
        <f>'C19 Detail Fin. Gap - NSPRP'!J15</f>
        <v>0</v>
      </c>
      <c r="D31" s="106">
        <f>'C19 Detail Fin. Gap - NSPRP'!K15</f>
        <v>0</v>
      </c>
      <c r="E31" s="106">
        <f>'C19 Detail Fin. Gap - NSPRP'!L15</f>
        <v>0</v>
      </c>
      <c r="F31" s="106"/>
      <c r="G31" t="s">
        <v>961</v>
      </c>
      <c r="H31" t="str">
        <f>'Cover Sheet'!B5</f>
        <v>El Salvador</v>
      </c>
      <c r="I31" t="s">
        <v>1461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1BB8-579D-46AB-864D-86A3C0BF146A}">
  <sheetPr>
    <tabColor rgb="FFFFC000"/>
  </sheetPr>
  <dimension ref="A1:D112"/>
  <sheetViews>
    <sheetView topLeftCell="A97" workbookViewId="0">
      <selection activeCell="C115" sqref="C115"/>
    </sheetView>
  </sheetViews>
  <sheetFormatPr baseColWidth="10" defaultColWidth="9.140625" defaultRowHeight="15" x14ac:dyDescent="0.25"/>
  <cols>
    <col min="1" max="1" width="13.5703125" customWidth="1"/>
    <col min="2" max="2" width="13.28515625" customWidth="1"/>
    <col min="3" max="3" width="13.140625" customWidth="1"/>
    <col min="4" max="4" width="11" customWidth="1"/>
  </cols>
  <sheetData>
    <row r="1" spans="1:4" x14ac:dyDescent="0.25">
      <c r="A1" t="s">
        <v>1331</v>
      </c>
      <c r="B1" t="s">
        <v>1333</v>
      </c>
      <c r="C1" t="s">
        <v>1332</v>
      </c>
      <c r="D1" t="s">
        <v>43</v>
      </c>
    </row>
    <row r="2" spans="1:4" x14ac:dyDescent="0.25">
      <c r="A2" t="s">
        <v>604</v>
      </c>
      <c r="B2" t="s">
        <v>604</v>
      </c>
      <c r="C2" t="s">
        <v>365</v>
      </c>
      <c r="D2" t="s">
        <v>951</v>
      </c>
    </row>
    <row r="3" spans="1:4" x14ac:dyDescent="0.25">
      <c r="A3" t="s">
        <v>367</v>
      </c>
      <c r="B3" t="s">
        <v>606</v>
      </c>
      <c r="C3" t="s">
        <v>367</v>
      </c>
      <c r="D3" t="s">
        <v>951</v>
      </c>
    </row>
    <row r="4" spans="1:4" x14ac:dyDescent="0.25">
      <c r="A4" t="s">
        <v>811</v>
      </c>
      <c r="B4" t="s">
        <v>607</v>
      </c>
      <c r="C4" t="s">
        <v>1245</v>
      </c>
      <c r="D4" t="s">
        <v>951</v>
      </c>
    </row>
    <row r="5" spans="1:4" x14ac:dyDescent="0.25">
      <c r="A5" t="s">
        <v>370</v>
      </c>
      <c r="B5" t="s">
        <v>370</v>
      </c>
      <c r="C5" t="s">
        <v>370</v>
      </c>
      <c r="D5" t="s">
        <v>951</v>
      </c>
    </row>
    <row r="6" spans="1:4" x14ac:dyDescent="0.25">
      <c r="A6" t="s">
        <v>374</v>
      </c>
      <c r="B6" t="s">
        <v>613</v>
      </c>
      <c r="C6" t="s">
        <v>374</v>
      </c>
      <c r="D6" t="s">
        <v>951</v>
      </c>
    </row>
    <row r="7" spans="1:4" x14ac:dyDescent="0.25">
      <c r="A7" t="s">
        <v>783</v>
      </c>
      <c r="B7" t="s">
        <v>616</v>
      </c>
      <c r="C7" t="s">
        <v>378</v>
      </c>
      <c r="D7" t="s">
        <v>951</v>
      </c>
    </row>
    <row r="8" spans="1:4" x14ac:dyDescent="0.25">
      <c r="A8" t="s">
        <v>381</v>
      </c>
      <c r="B8" t="s">
        <v>381</v>
      </c>
      <c r="C8" t="s">
        <v>381</v>
      </c>
      <c r="D8" t="s">
        <v>951</v>
      </c>
    </row>
    <row r="9" spans="1:4" x14ac:dyDescent="0.25">
      <c r="A9" t="s">
        <v>789</v>
      </c>
      <c r="B9" t="s">
        <v>620</v>
      </c>
      <c r="C9" t="s">
        <v>383</v>
      </c>
      <c r="D9" t="s">
        <v>951</v>
      </c>
    </row>
    <row r="10" spans="1:4" x14ac:dyDescent="0.25">
      <c r="A10" t="s">
        <v>622</v>
      </c>
      <c r="B10" t="s">
        <v>622</v>
      </c>
      <c r="C10" t="s">
        <v>385</v>
      </c>
      <c r="D10" t="s">
        <v>951</v>
      </c>
    </row>
    <row r="11" spans="1:4" x14ac:dyDescent="0.25">
      <c r="A11" t="s">
        <v>386</v>
      </c>
      <c r="B11" t="s">
        <v>623</v>
      </c>
      <c r="C11" t="s">
        <v>386</v>
      </c>
      <c r="D11" t="s">
        <v>952</v>
      </c>
    </row>
    <row r="12" spans="1:4" x14ac:dyDescent="0.25">
      <c r="A12" t="s">
        <v>795</v>
      </c>
      <c r="B12" t="s">
        <v>625</v>
      </c>
      <c r="C12" t="s">
        <v>388</v>
      </c>
      <c r="D12" t="s">
        <v>951</v>
      </c>
    </row>
    <row r="13" spans="1:4" x14ac:dyDescent="0.25">
      <c r="A13" t="s">
        <v>791</v>
      </c>
      <c r="B13" t="s">
        <v>792</v>
      </c>
      <c r="C13" t="s">
        <v>389</v>
      </c>
      <c r="D13" t="s">
        <v>951</v>
      </c>
    </row>
    <row r="14" spans="1:4" x14ac:dyDescent="0.25">
      <c r="A14" t="s">
        <v>392</v>
      </c>
      <c r="B14" t="s">
        <v>392</v>
      </c>
      <c r="C14" t="s">
        <v>392</v>
      </c>
      <c r="D14" t="s">
        <v>951</v>
      </c>
    </row>
    <row r="15" spans="1:4" x14ac:dyDescent="0.25">
      <c r="A15" t="s">
        <v>397</v>
      </c>
      <c r="B15" t="s">
        <v>397</v>
      </c>
      <c r="C15" t="s">
        <v>397</v>
      </c>
      <c r="D15" t="s">
        <v>952</v>
      </c>
    </row>
    <row r="16" spans="1:4" x14ac:dyDescent="0.25">
      <c r="A16" t="s">
        <v>398</v>
      </c>
      <c r="B16" t="s">
        <v>398</v>
      </c>
      <c r="C16" t="s">
        <v>398</v>
      </c>
      <c r="D16" t="s">
        <v>951</v>
      </c>
    </row>
    <row r="17" spans="1:4" x14ac:dyDescent="0.25">
      <c r="A17" t="s">
        <v>402</v>
      </c>
      <c r="B17" t="s">
        <v>402</v>
      </c>
      <c r="C17" t="s">
        <v>402</v>
      </c>
      <c r="D17" t="s">
        <v>952</v>
      </c>
    </row>
    <row r="18" spans="1:4" x14ac:dyDescent="0.25">
      <c r="A18" t="s">
        <v>839</v>
      </c>
      <c r="B18" t="s">
        <v>630</v>
      </c>
      <c r="C18" t="s">
        <v>399</v>
      </c>
      <c r="D18" t="s">
        <v>951</v>
      </c>
    </row>
    <row r="19" spans="1:4" x14ac:dyDescent="0.25">
      <c r="A19" t="s">
        <v>798</v>
      </c>
      <c r="B19" t="s">
        <v>631</v>
      </c>
      <c r="C19" t="s">
        <v>400</v>
      </c>
      <c r="D19" t="s">
        <v>952</v>
      </c>
    </row>
    <row r="20" spans="1:4" x14ac:dyDescent="0.25">
      <c r="A20" t="s">
        <v>796</v>
      </c>
      <c r="B20" t="s">
        <v>634</v>
      </c>
      <c r="C20" t="s">
        <v>404</v>
      </c>
      <c r="D20" t="s">
        <v>952</v>
      </c>
    </row>
    <row r="21" spans="1:4" x14ac:dyDescent="0.25">
      <c r="A21" t="s">
        <v>405</v>
      </c>
      <c r="B21" t="s">
        <v>635</v>
      </c>
      <c r="C21" t="s">
        <v>405</v>
      </c>
      <c r="D21" t="s">
        <v>952</v>
      </c>
    </row>
    <row r="22" spans="1:4" x14ac:dyDescent="0.25">
      <c r="A22" t="s">
        <v>408</v>
      </c>
      <c r="B22" t="s">
        <v>638</v>
      </c>
      <c r="C22" t="s">
        <v>408</v>
      </c>
      <c r="D22" t="s">
        <v>951</v>
      </c>
    </row>
    <row r="23" spans="1:4" x14ac:dyDescent="0.25">
      <c r="A23" t="s">
        <v>801</v>
      </c>
      <c r="B23" t="s">
        <v>639</v>
      </c>
      <c r="C23" t="s">
        <v>409</v>
      </c>
      <c r="D23" t="s">
        <v>952</v>
      </c>
    </row>
    <row r="24" spans="1:4" x14ac:dyDescent="0.25">
      <c r="A24" t="s">
        <v>410</v>
      </c>
      <c r="B24" t="s">
        <v>410</v>
      </c>
      <c r="C24" t="s">
        <v>410</v>
      </c>
      <c r="D24" t="s">
        <v>952</v>
      </c>
    </row>
    <row r="25" spans="1:4" x14ac:dyDescent="0.25">
      <c r="A25" t="s">
        <v>799</v>
      </c>
      <c r="B25" t="s">
        <v>640</v>
      </c>
      <c r="C25" t="s">
        <v>411</v>
      </c>
      <c r="D25" t="s">
        <v>951</v>
      </c>
    </row>
    <row r="26" spans="1:4" x14ac:dyDescent="0.25">
      <c r="A26" t="s">
        <v>413</v>
      </c>
      <c r="B26" t="s">
        <v>413</v>
      </c>
      <c r="C26" t="s">
        <v>413</v>
      </c>
      <c r="D26" t="s">
        <v>951</v>
      </c>
    </row>
    <row r="27" spans="1:4" x14ac:dyDescent="0.25">
      <c r="A27" t="s">
        <v>414</v>
      </c>
      <c r="B27" t="s">
        <v>414</v>
      </c>
      <c r="C27" t="s">
        <v>414</v>
      </c>
      <c r="D27" t="s">
        <v>952</v>
      </c>
    </row>
    <row r="28" spans="1:4" x14ac:dyDescent="0.25">
      <c r="A28" t="s">
        <v>416</v>
      </c>
      <c r="B28" t="s">
        <v>416</v>
      </c>
      <c r="C28" t="s">
        <v>416</v>
      </c>
      <c r="D28" t="s">
        <v>951</v>
      </c>
    </row>
    <row r="29" spans="1:4" x14ac:dyDescent="0.25">
      <c r="A29" t="s">
        <v>421</v>
      </c>
      <c r="B29" t="s">
        <v>421</v>
      </c>
      <c r="C29" t="s">
        <v>421</v>
      </c>
      <c r="D29" t="s">
        <v>951</v>
      </c>
    </row>
    <row r="30" spans="1:4" x14ac:dyDescent="0.25">
      <c r="A30" t="s">
        <v>810</v>
      </c>
      <c r="B30" t="s">
        <v>647</v>
      </c>
      <c r="C30" t="s">
        <v>423</v>
      </c>
      <c r="D30" t="s">
        <v>951</v>
      </c>
    </row>
    <row r="31" spans="1:4" x14ac:dyDescent="0.25">
      <c r="A31" t="s">
        <v>424</v>
      </c>
      <c r="B31" t="s">
        <v>648</v>
      </c>
      <c r="C31" t="s">
        <v>424</v>
      </c>
      <c r="D31" t="s">
        <v>951</v>
      </c>
    </row>
    <row r="32" spans="1:4" x14ac:dyDescent="0.25">
      <c r="A32" t="s">
        <v>812</v>
      </c>
      <c r="B32" t="s">
        <v>649</v>
      </c>
      <c r="C32" t="s">
        <v>425</v>
      </c>
      <c r="D32" t="s">
        <v>951</v>
      </c>
    </row>
    <row r="33" spans="1:4" x14ac:dyDescent="0.25">
      <c r="A33" t="s">
        <v>426</v>
      </c>
      <c r="B33" t="s">
        <v>650</v>
      </c>
      <c r="C33" t="s">
        <v>426</v>
      </c>
      <c r="D33" t="s">
        <v>951</v>
      </c>
    </row>
    <row r="34" spans="1:4" x14ac:dyDescent="0.25">
      <c r="A34" t="s">
        <v>428</v>
      </c>
      <c r="B34" t="s">
        <v>652</v>
      </c>
      <c r="C34" t="s">
        <v>428</v>
      </c>
      <c r="D34" t="s">
        <v>951</v>
      </c>
    </row>
    <row r="35" spans="1:4" x14ac:dyDescent="0.25">
      <c r="A35" t="s">
        <v>1244</v>
      </c>
      <c r="B35" t="s">
        <v>1244</v>
      </c>
      <c r="C35" t="s">
        <v>1244</v>
      </c>
      <c r="D35" t="s">
        <v>951</v>
      </c>
    </row>
    <row r="36" spans="1:4" x14ac:dyDescent="0.25">
      <c r="A36" t="s">
        <v>815</v>
      </c>
      <c r="B36" t="s">
        <v>654</v>
      </c>
      <c r="C36" t="s">
        <v>430</v>
      </c>
      <c r="D36" t="s">
        <v>951</v>
      </c>
    </row>
    <row r="37" spans="1:4" x14ac:dyDescent="0.25">
      <c r="A37" t="s">
        <v>661</v>
      </c>
      <c r="B37" t="s">
        <v>661</v>
      </c>
      <c r="C37" t="s">
        <v>438</v>
      </c>
      <c r="D37" t="s">
        <v>952</v>
      </c>
    </row>
    <row r="38" spans="1:4" x14ac:dyDescent="0.25">
      <c r="A38" t="s">
        <v>439</v>
      </c>
      <c r="B38" t="s">
        <v>662</v>
      </c>
      <c r="C38" t="s">
        <v>439</v>
      </c>
      <c r="D38" t="s">
        <v>951</v>
      </c>
    </row>
    <row r="39" spans="1:4" x14ac:dyDescent="0.25">
      <c r="A39" t="s">
        <v>440</v>
      </c>
      <c r="B39" t="s">
        <v>663</v>
      </c>
      <c r="C39" t="s">
        <v>440</v>
      </c>
      <c r="D39" t="s">
        <v>951</v>
      </c>
    </row>
    <row r="40" spans="1:4" x14ac:dyDescent="0.25">
      <c r="A40" t="s">
        <v>442</v>
      </c>
      <c r="B40" t="s">
        <v>442</v>
      </c>
      <c r="C40" t="s">
        <v>442</v>
      </c>
      <c r="D40" t="s">
        <v>951</v>
      </c>
    </row>
    <row r="41" spans="1:4" x14ac:dyDescent="0.25">
      <c r="A41" t="s">
        <v>449</v>
      </c>
      <c r="B41" t="s">
        <v>449</v>
      </c>
      <c r="C41" t="s">
        <v>449</v>
      </c>
      <c r="D41" t="s">
        <v>951</v>
      </c>
    </row>
    <row r="42" spans="1:4" x14ac:dyDescent="0.25">
      <c r="A42" t="s">
        <v>451</v>
      </c>
      <c r="B42" t="s">
        <v>669</v>
      </c>
      <c r="C42" t="s">
        <v>451</v>
      </c>
      <c r="D42" t="s">
        <v>951</v>
      </c>
    </row>
    <row r="43" spans="1:4" x14ac:dyDescent="0.25">
      <c r="A43" t="s">
        <v>821</v>
      </c>
      <c r="B43" t="s">
        <v>670</v>
      </c>
      <c r="C43" t="s">
        <v>452</v>
      </c>
      <c r="D43" t="s">
        <v>952</v>
      </c>
    </row>
    <row r="44" spans="1:4" x14ac:dyDescent="0.25">
      <c r="A44" t="s">
        <v>453</v>
      </c>
      <c r="B44" t="s">
        <v>453</v>
      </c>
      <c r="C44" t="s">
        <v>453</v>
      </c>
      <c r="D44" t="s">
        <v>951</v>
      </c>
    </row>
    <row r="45" spans="1:4" x14ac:dyDescent="0.25">
      <c r="A45" t="s">
        <v>829</v>
      </c>
      <c r="B45" t="s">
        <v>671</v>
      </c>
      <c r="C45" t="s">
        <v>454</v>
      </c>
      <c r="D45" t="s">
        <v>951</v>
      </c>
    </row>
    <row r="46" spans="1:4" x14ac:dyDescent="0.25">
      <c r="A46" t="s">
        <v>456</v>
      </c>
      <c r="B46" t="s">
        <v>456</v>
      </c>
      <c r="C46" t="s">
        <v>456</v>
      </c>
      <c r="D46" t="s">
        <v>951</v>
      </c>
    </row>
    <row r="47" spans="1:4" x14ac:dyDescent="0.25">
      <c r="A47" t="s">
        <v>460</v>
      </c>
      <c r="B47" t="s">
        <v>674</v>
      </c>
      <c r="C47" t="s">
        <v>460</v>
      </c>
      <c r="D47" t="s">
        <v>951</v>
      </c>
    </row>
    <row r="48" spans="1:4" x14ac:dyDescent="0.25">
      <c r="A48" t="s">
        <v>461</v>
      </c>
      <c r="B48" t="s">
        <v>675</v>
      </c>
      <c r="C48" t="s">
        <v>461</v>
      </c>
      <c r="D48" t="s">
        <v>951</v>
      </c>
    </row>
    <row r="49" spans="1:4" x14ac:dyDescent="0.25">
      <c r="A49" t="s">
        <v>833</v>
      </c>
      <c r="B49" t="s">
        <v>676</v>
      </c>
      <c r="C49" t="s">
        <v>462</v>
      </c>
      <c r="D49" t="s">
        <v>951</v>
      </c>
    </row>
    <row r="50" spans="1:4" x14ac:dyDescent="0.25">
      <c r="A50" t="s">
        <v>468</v>
      </c>
      <c r="B50" t="s">
        <v>682</v>
      </c>
      <c r="C50" t="s">
        <v>468</v>
      </c>
      <c r="D50" t="s">
        <v>951</v>
      </c>
    </row>
    <row r="51" spans="1:4" x14ac:dyDescent="0.25">
      <c r="A51" t="s">
        <v>685</v>
      </c>
      <c r="B51" t="s">
        <v>685</v>
      </c>
      <c r="C51" t="s">
        <v>472</v>
      </c>
      <c r="D51" t="s">
        <v>951</v>
      </c>
    </row>
    <row r="52" spans="1:4" x14ac:dyDescent="0.25">
      <c r="A52" t="s">
        <v>473</v>
      </c>
      <c r="B52" t="s">
        <v>473</v>
      </c>
      <c r="C52" t="s">
        <v>473</v>
      </c>
      <c r="D52" t="s">
        <v>951</v>
      </c>
    </row>
    <row r="53" spans="1:4" x14ac:dyDescent="0.25">
      <c r="A53" t="s">
        <v>865</v>
      </c>
      <c r="B53" t="s">
        <v>686</v>
      </c>
      <c r="C53" t="s">
        <v>475</v>
      </c>
      <c r="D53" t="s">
        <v>951</v>
      </c>
    </row>
    <row r="54" spans="1:4" x14ac:dyDescent="0.25">
      <c r="A54" t="s">
        <v>477</v>
      </c>
      <c r="B54" t="s">
        <v>477</v>
      </c>
      <c r="C54" t="s">
        <v>477</v>
      </c>
      <c r="D54" t="s">
        <v>952</v>
      </c>
    </row>
    <row r="55" spans="1:4" x14ac:dyDescent="0.25">
      <c r="A55" t="s">
        <v>838</v>
      </c>
      <c r="B55" t="s">
        <v>689</v>
      </c>
      <c r="C55" t="s">
        <v>479</v>
      </c>
      <c r="D55" t="s">
        <v>951</v>
      </c>
    </row>
    <row r="56" spans="1:4" x14ac:dyDescent="0.25">
      <c r="A56" t="s">
        <v>842</v>
      </c>
      <c r="B56" t="s">
        <v>690</v>
      </c>
      <c r="C56" t="s">
        <v>480</v>
      </c>
      <c r="D56" t="s">
        <v>951</v>
      </c>
    </row>
    <row r="57" spans="1:4" x14ac:dyDescent="0.25">
      <c r="A57" t="s">
        <v>483</v>
      </c>
      <c r="B57" t="s">
        <v>483</v>
      </c>
      <c r="C57" t="s">
        <v>483</v>
      </c>
      <c r="D57" t="s">
        <v>951</v>
      </c>
    </row>
    <row r="58" spans="1:4" x14ac:dyDescent="0.25">
      <c r="A58" t="s">
        <v>484</v>
      </c>
      <c r="B58" t="s">
        <v>484</v>
      </c>
      <c r="C58" t="s">
        <v>484</v>
      </c>
      <c r="D58" t="s">
        <v>951</v>
      </c>
    </row>
    <row r="59" spans="1:4" x14ac:dyDescent="0.25">
      <c r="A59" t="s">
        <v>491</v>
      </c>
      <c r="B59" t="s">
        <v>491</v>
      </c>
      <c r="C59" t="s">
        <v>491</v>
      </c>
      <c r="D59" t="s">
        <v>951</v>
      </c>
    </row>
    <row r="60" spans="1:4" x14ac:dyDescent="0.25">
      <c r="A60" t="s">
        <v>492</v>
      </c>
      <c r="B60" t="s">
        <v>492</v>
      </c>
      <c r="C60" t="s">
        <v>492</v>
      </c>
      <c r="D60" t="s">
        <v>951</v>
      </c>
    </row>
    <row r="61" spans="1:4" x14ac:dyDescent="0.25">
      <c r="A61" t="s">
        <v>856</v>
      </c>
      <c r="B61" t="s">
        <v>696</v>
      </c>
      <c r="C61" t="s">
        <v>493</v>
      </c>
      <c r="D61" t="s">
        <v>951</v>
      </c>
    </row>
    <row r="62" spans="1:4" x14ac:dyDescent="0.25">
      <c r="A62" t="s">
        <v>698</v>
      </c>
      <c r="B62" t="s">
        <v>698</v>
      </c>
      <c r="C62" t="s">
        <v>495</v>
      </c>
      <c r="D62" t="s">
        <v>952</v>
      </c>
    </row>
    <row r="63" spans="1:4" x14ac:dyDescent="0.25">
      <c r="A63" t="s">
        <v>499</v>
      </c>
      <c r="B63" t="s">
        <v>701</v>
      </c>
      <c r="C63" t="s">
        <v>499</v>
      </c>
      <c r="D63" t="s">
        <v>951</v>
      </c>
    </row>
    <row r="64" spans="1:4" x14ac:dyDescent="0.25">
      <c r="A64" t="s">
        <v>855</v>
      </c>
      <c r="B64" t="s">
        <v>702</v>
      </c>
      <c r="C64" t="s">
        <v>500</v>
      </c>
      <c r="D64" t="s">
        <v>951</v>
      </c>
    </row>
    <row r="65" spans="1:4" x14ac:dyDescent="0.25">
      <c r="A65" t="s">
        <v>849</v>
      </c>
      <c r="B65" t="s">
        <v>705</v>
      </c>
      <c r="C65" t="s">
        <v>504</v>
      </c>
      <c r="D65" t="s">
        <v>952</v>
      </c>
    </row>
    <row r="66" spans="1:4" x14ac:dyDescent="0.25">
      <c r="A66" t="s">
        <v>506</v>
      </c>
      <c r="B66" t="s">
        <v>707</v>
      </c>
      <c r="C66" t="s">
        <v>506</v>
      </c>
      <c r="D66" t="s">
        <v>951</v>
      </c>
    </row>
    <row r="67" spans="1:4" x14ac:dyDescent="0.25">
      <c r="A67" t="s">
        <v>507</v>
      </c>
      <c r="B67" t="s">
        <v>708</v>
      </c>
      <c r="C67" t="s">
        <v>507</v>
      </c>
      <c r="D67" t="s">
        <v>952</v>
      </c>
    </row>
    <row r="68" spans="1:4" x14ac:dyDescent="0.25">
      <c r="A68" t="s">
        <v>848</v>
      </c>
      <c r="B68" t="s">
        <v>709</v>
      </c>
      <c r="C68" t="s">
        <v>509</v>
      </c>
      <c r="D68" t="s">
        <v>952</v>
      </c>
    </row>
    <row r="69" spans="1:4" x14ac:dyDescent="0.25">
      <c r="A69" t="s">
        <v>510</v>
      </c>
      <c r="B69" t="s">
        <v>510</v>
      </c>
      <c r="C69" t="s">
        <v>510</v>
      </c>
      <c r="D69" t="s">
        <v>951</v>
      </c>
    </row>
    <row r="70" spans="1:4" x14ac:dyDescent="0.25">
      <c r="A70" t="s">
        <v>511</v>
      </c>
      <c r="B70" t="s">
        <v>710</v>
      </c>
      <c r="C70" t="s">
        <v>511</v>
      </c>
      <c r="D70" t="s">
        <v>951</v>
      </c>
    </row>
    <row r="71" spans="1:4" x14ac:dyDescent="0.25">
      <c r="A71" t="s">
        <v>512</v>
      </c>
      <c r="B71" t="s">
        <v>711</v>
      </c>
      <c r="C71" t="s">
        <v>512</v>
      </c>
      <c r="D71" t="s">
        <v>951</v>
      </c>
    </row>
    <row r="72" spans="1:4" x14ac:dyDescent="0.25">
      <c r="A72" t="s">
        <v>514</v>
      </c>
      <c r="B72" t="s">
        <v>712</v>
      </c>
      <c r="C72" t="s">
        <v>514</v>
      </c>
      <c r="D72" t="s">
        <v>951</v>
      </c>
    </row>
    <row r="73" spans="1:4" x14ac:dyDescent="0.25">
      <c r="A73" t="s">
        <v>518</v>
      </c>
      <c r="B73" t="s">
        <v>518</v>
      </c>
      <c r="C73" t="s">
        <v>518</v>
      </c>
      <c r="D73" t="s">
        <v>951</v>
      </c>
    </row>
    <row r="74" spans="1:4" x14ac:dyDescent="0.25">
      <c r="A74" t="s">
        <v>716</v>
      </c>
      <c r="B74" t="s">
        <v>716</v>
      </c>
      <c r="C74" t="s">
        <v>519</v>
      </c>
      <c r="D74" t="s">
        <v>952</v>
      </c>
    </row>
    <row r="75" spans="1:4" x14ac:dyDescent="0.25">
      <c r="A75" t="s">
        <v>520</v>
      </c>
      <c r="B75" t="s">
        <v>520</v>
      </c>
      <c r="C75" t="s">
        <v>520</v>
      </c>
      <c r="D75" t="s">
        <v>951</v>
      </c>
    </row>
    <row r="76" spans="1:4" x14ac:dyDescent="0.25">
      <c r="A76" t="s">
        <v>721</v>
      </c>
      <c r="B76" t="s">
        <v>721</v>
      </c>
      <c r="C76" t="s">
        <v>526</v>
      </c>
      <c r="D76" t="s">
        <v>951</v>
      </c>
    </row>
    <row r="77" spans="1:4" x14ac:dyDescent="0.25">
      <c r="A77" t="s">
        <v>724</v>
      </c>
      <c r="B77" t="s">
        <v>724</v>
      </c>
      <c r="C77" t="s">
        <v>529</v>
      </c>
      <c r="D77" t="s">
        <v>951</v>
      </c>
    </row>
    <row r="78" spans="1:4" x14ac:dyDescent="0.25">
      <c r="A78" t="s">
        <v>863</v>
      </c>
      <c r="B78" t="s">
        <v>725</v>
      </c>
      <c r="C78" t="s">
        <v>530</v>
      </c>
      <c r="D78" t="s">
        <v>951</v>
      </c>
    </row>
    <row r="79" spans="1:4" x14ac:dyDescent="0.25">
      <c r="A79" t="s">
        <v>531</v>
      </c>
      <c r="B79" t="s">
        <v>531</v>
      </c>
      <c r="C79" t="s">
        <v>531</v>
      </c>
      <c r="D79" t="s">
        <v>951</v>
      </c>
    </row>
    <row r="80" spans="1:4" x14ac:dyDescent="0.25">
      <c r="A80" t="s">
        <v>862</v>
      </c>
      <c r="B80" t="s">
        <v>726</v>
      </c>
      <c r="C80" t="s">
        <v>532</v>
      </c>
      <c r="D80" t="s">
        <v>951</v>
      </c>
    </row>
    <row r="81" spans="1:4" x14ac:dyDescent="0.25">
      <c r="A81" t="s">
        <v>727</v>
      </c>
      <c r="B81" t="s">
        <v>727</v>
      </c>
      <c r="C81" t="s">
        <v>533</v>
      </c>
      <c r="D81" t="s">
        <v>951</v>
      </c>
    </row>
    <row r="82" spans="1:4" x14ac:dyDescent="0.25">
      <c r="A82" t="s">
        <v>867</v>
      </c>
      <c r="B82" t="s">
        <v>732</v>
      </c>
      <c r="C82" t="s">
        <v>540</v>
      </c>
      <c r="D82" t="s">
        <v>952</v>
      </c>
    </row>
    <row r="83" spans="1:4" x14ac:dyDescent="0.25">
      <c r="A83" t="s">
        <v>542</v>
      </c>
      <c r="B83" t="s">
        <v>542</v>
      </c>
      <c r="C83" t="s">
        <v>542</v>
      </c>
      <c r="D83" t="s">
        <v>951</v>
      </c>
    </row>
    <row r="84" spans="1:4" x14ac:dyDescent="0.25">
      <c r="A84" t="s">
        <v>878</v>
      </c>
      <c r="B84" t="s">
        <v>739</v>
      </c>
      <c r="C84" t="s">
        <v>550</v>
      </c>
      <c r="D84" t="s">
        <v>952</v>
      </c>
    </row>
    <row r="85" spans="1:4" x14ac:dyDescent="0.25">
      <c r="A85" t="s">
        <v>552</v>
      </c>
      <c r="B85" t="s">
        <v>741</v>
      </c>
      <c r="C85" t="s">
        <v>552</v>
      </c>
      <c r="D85" t="s">
        <v>952</v>
      </c>
    </row>
    <row r="86" spans="1:4" x14ac:dyDescent="0.25">
      <c r="A86" t="s">
        <v>553</v>
      </c>
      <c r="B86" t="s">
        <v>742</v>
      </c>
      <c r="C86" t="s">
        <v>553</v>
      </c>
      <c r="D86" t="s">
        <v>952</v>
      </c>
    </row>
    <row r="87" spans="1:4" x14ac:dyDescent="0.25">
      <c r="A87" t="s">
        <v>743</v>
      </c>
      <c r="B87" t="s">
        <v>743</v>
      </c>
      <c r="C87" t="s">
        <v>555</v>
      </c>
      <c r="D87" t="s">
        <v>951</v>
      </c>
    </row>
    <row r="88" spans="1:4" x14ac:dyDescent="0.25">
      <c r="A88" t="s">
        <v>875</v>
      </c>
      <c r="B88" t="s">
        <v>748</v>
      </c>
      <c r="C88" t="s">
        <v>560</v>
      </c>
      <c r="D88" t="s">
        <v>951</v>
      </c>
    </row>
    <row r="89" spans="1:4" x14ac:dyDescent="0.25">
      <c r="A89" t="s">
        <v>561</v>
      </c>
      <c r="B89" t="s">
        <v>749</v>
      </c>
      <c r="C89" t="s">
        <v>561</v>
      </c>
      <c r="D89" t="s">
        <v>951</v>
      </c>
    </row>
    <row r="90" spans="1:4" x14ac:dyDescent="0.25">
      <c r="A90" t="s">
        <v>903</v>
      </c>
      <c r="B90" t="s">
        <v>750</v>
      </c>
      <c r="C90" t="s">
        <v>562</v>
      </c>
      <c r="D90" t="s">
        <v>951</v>
      </c>
    </row>
    <row r="91" spans="1:4" x14ac:dyDescent="0.25">
      <c r="A91" t="s">
        <v>877</v>
      </c>
      <c r="B91" t="s">
        <v>751</v>
      </c>
      <c r="C91" t="s">
        <v>563</v>
      </c>
      <c r="D91" t="s">
        <v>951</v>
      </c>
    </row>
    <row r="92" spans="1:4" x14ac:dyDescent="0.25">
      <c r="A92" t="s">
        <v>565</v>
      </c>
      <c r="B92" t="s">
        <v>565</v>
      </c>
      <c r="C92" t="s">
        <v>565</v>
      </c>
      <c r="D92" t="s">
        <v>951</v>
      </c>
    </row>
    <row r="93" spans="1:4" x14ac:dyDescent="0.25">
      <c r="A93" t="s">
        <v>870</v>
      </c>
      <c r="B93" t="s">
        <v>753</v>
      </c>
      <c r="C93" t="s">
        <v>566</v>
      </c>
      <c r="D93" t="s">
        <v>951</v>
      </c>
    </row>
    <row r="94" spans="1:4" x14ac:dyDescent="0.25">
      <c r="A94" t="s">
        <v>567</v>
      </c>
      <c r="B94" t="s">
        <v>567</v>
      </c>
      <c r="C94" t="s">
        <v>567</v>
      </c>
      <c r="D94" t="s">
        <v>951</v>
      </c>
    </row>
    <row r="95" spans="1:4" x14ac:dyDescent="0.25">
      <c r="A95" t="s">
        <v>886</v>
      </c>
      <c r="B95" t="s">
        <v>759</v>
      </c>
      <c r="C95" t="s">
        <v>574</v>
      </c>
      <c r="D95" t="s">
        <v>951</v>
      </c>
    </row>
    <row r="96" spans="1:4" x14ac:dyDescent="0.25">
      <c r="A96" t="s">
        <v>892</v>
      </c>
      <c r="B96" t="s">
        <v>893</v>
      </c>
      <c r="C96" t="s">
        <v>575</v>
      </c>
      <c r="D96" t="s">
        <v>951</v>
      </c>
    </row>
    <row r="97" spans="1:4" x14ac:dyDescent="0.25">
      <c r="A97" t="s">
        <v>885</v>
      </c>
      <c r="B97" t="s">
        <v>760</v>
      </c>
      <c r="C97" t="s">
        <v>576</v>
      </c>
      <c r="D97" t="s">
        <v>951</v>
      </c>
    </row>
    <row r="98" spans="1:4" x14ac:dyDescent="0.25">
      <c r="A98" t="s">
        <v>577</v>
      </c>
      <c r="B98" t="s">
        <v>761</v>
      </c>
      <c r="C98" t="s">
        <v>577</v>
      </c>
      <c r="D98" t="s">
        <v>951</v>
      </c>
    </row>
    <row r="99" spans="1:4" x14ac:dyDescent="0.25">
      <c r="A99" t="s">
        <v>578</v>
      </c>
      <c r="B99" t="s">
        <v>578</v>
      </c>
      <c r="C99" t="s">
        <v>578</v>
      </c>
      <c r="D99" t="s">
        <v>952</v>
      </c>
    </row>
    <row r="100" spans="1:4" x14ac:dyDescent="0.25">
      <c r="A100" t="s">
        <v>889</v>
      </c>
      <c r="B100" t="s">
        <v>763</v>
      </c>
      <c r="C100" t="s">
        <v>582</v>
      </c>
      <c r="D100" t="s">
        <v>951</v>
      </c>
    </row>
    <row r="101" spans="1:4" x14ac:dyDescent="0.25">
      <c r="A101" t="s">
        <v>887</v>
      </c>
      <c r="B101" t="s">
        <v>765</v>
      </c>
      <c r="C101" t="s">
        <v>584</v>
      </c>
      <c r="D101" t="s">
        <v>951</v>
      </c>
    </row>
    <row r="102" spans="1:4" x14ac:dyDescent="0.25">
      <c r="A102" t="s">
        <v>587</v>
      </c>
      <c r="B102" t="s">
        <v>767</v>
      </c>
      <c r="C102" t="s">
        <v>587</v>
      </c>
      <c r="D102" t="s">
        <v>951</v>
      </c>
    </row>
    <row r="103" spans="1:4" x14ac:dyDescent="0.25">
      <c r="A103" t="s">
        <v>768</v>
      </c>
      <c r="B103" t="s">
        <v>768</v>
      </c>
      <c r="C103" t="s">
        <v>588</v>
      </c>
      <c r="D103" t="s">
        <v>951</v>
      </c>
    </row>
    <row r="104" spans="1:4" x14ac:dyDescent="0.25">
      <c r="A104" t="s">
        <v>895</v>
      </c>
      <c r="B104" t="s">
        <v>773</v>
      </c>
      <c r="C104" t="s">
        <v>594</v>
      </c>
      <c r="D104" t="s">
        <v>951</v>
      </c>
    </row>
    <row r="105" spans="1:4" x14ac:dyDescent="0.25">
      <c r="A105" t="s">
        <v>596</v>
      </c>
      <c r="B105" t="s">
        <v>596</v>
      </c>
      <c r="C105" t="s">
        <v>596</v>
      </c>
      <c r="D105" t="s">
        <v>951</v>
      </c>
    </row>
    <row r="106" spans="1:4" x14ac:dyDescent="0.25">
      <c r="A106" t="s">
        <v>597</v>
      </c>
      <c r="B106" t="s">
        <v>774</v>
      </c>
      <c r="C106" t="s">
        <v>597</v>
      </c>
      <c r="D106" t="s">
        <v>951</v>
      </c>
    </row>
    <row r="107" spans="1:4" x14ac:dyDescent="0.25">
      <c r="A107" t="s">
        <v>601</v>
      </c>
      <c r="B107" t="s">
        <v>778</v>
      </c>
      <c r="C107" t="s">
        <v>601</v>
      </c>
      <c r="D107" t="s">
        <v>951</v>
      </c>
    </row>
    <row r="108" spans="1:4" x14ac:dyDescent="0.25">
      <c r="A108" t="s">
        <v>602</v>
      </c>
      <c r="B108" t="s">
        <v>602</v>
      </c>
      <c r="C108" t="s">
        <v>602</v>
      </c>
      <c r="D108" t="s">
        <v>951</v>
      </c>
    </row>
    <row r="109" spans="1:4" x14ac:dyDescent="0.25">
      <c r="A109" t="s">
        <v>603</v>
      </c>
      <c r="B109" t="s">
        <v>603</v>
      </c>
      <c r="C109" t="s">
        <v>603</v>
      </c>
      <c r="D109" t="s">
        <v>951</v>
      </c>
    </row>
    <row r="110" spans="1:4" x14ac:dyDescent="0.25">
      <c r="A110" t="s">
        <v>1246</v>
      </c>
      <c r="B110" t="s">
        <v>1246</v>
      </c>
      <c r="C110" t="s">
        <v>1246</v>
      </c>
    </row>
    <row r="111" spans="1:4" x14ac:dyDescent="0.25">
      <c r="A111" t="s">
        <v>1247</v>
      </c>
      <c r="B111" t="s">
        <v>1247</v>
      </c>
      <c r="C111" t="s">
        <v>1247</v>
      </c>
    </row>
    <row r="112" spans="1:4" x14ac:dyDescent="0.25">
      <c r="A112" t="s">
        <v>89</v>
      </c>
      <c r="B112" t="s">
        <v>89</v>
      </c>
      <c r="C112" t="s">
        <v>89</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098E-C2E9-48FE-B8F6-A0E6ACDFBDB1}">
  <sheetPr>
    <pageSetUpPr fitToPage="1"/>
  </sheetPr>
  <dimension ref="A1:O20"/>
  <sheetViews>
    <sheetView view="pageBreakPreview" zoomScaleNormal="100" zoomScaleSheetLayoutView="100" workbookViewId="0">
      <selection activeCell="D8" sqref="D8"/>
    </sheetView>
  </sheetViews>
  <sheetFormatPr baseColWidth="10" defaultColWidth="9.7109375" defaultRowHeight="14.25" x14ac:dyDescent="0.2"/>
  <cols>
    <col min="1" max="1" width="58.7109375" style="2" customWidth="1"/>
    <col min="2" max="15" width="12.28515625" style="1" customWidth="1"/>
    <col min="16" max="16384" width="9.7109375" style="1"/>
  </cols>
  <sheetData>
    <row r="1" spans="1:15" s="6" customFormat="1" ht="15" customHeight="1" x14ac:dyDescent="0.2">
      <c r="A1" s="176" t="str">
        <f ca="1">Translations!$A$122</f>
        <v xml:space="preserve">Deficiencias financieras detalladas </v>
      </c>
      <c r="B1" s="177"/>
      <c r="C1" s="85" t="str">
        <f ca="1">Translations!$A$10</f>
        <v>País</v>
      </c>
      <c r="D1" s="160" t="str">
        <f>'Cover Sheet'!B5</f>
        <v>El Salvador</v>
      </c>
      <c r="E1" s="175"/>
      <c r="F1" s="144"/>
      <c r="G1" s="144"/>
      <c r="H1" s="144"/>
      <c r="I1" s="144"/>
      <c r="J1" s="144"/>
      <c r="K1" s="144"/>
      <c r="L1" s="144"/>
      <c r="M1" s="144"/>
      <c r="N1" s="144"/>
      <c r="O1" s="144"/>
    </row>
    <row r="2" spans="1:15" s="6" customFormat="1" ht="15" customHeight="1" x14ac:dyDescent="0.2">
      <c r="A2" s="178"/>
      <c r="B2" s="179"/>
      <c r="C2" s="85" t="str">
        <f ca="1">Translations!$A$12</f>
        <v>Moneda</v>
      </c>
      <c r="D2" s="160" t="str">
        <f>'Cover Sheet'!B7</f>
        <v>USD</v>
      </c>
      <c r="E2" s="175"/>
      <c r="F2" s="147"/>
      <c r="G2" s="147"/>
      <c r="H2" s="147"/>
      <c r="I2" s="147"/>
      <c r="J2" s="147"/>
      <c r="K2" s="147"/>
      <c r="L2" s="147"/>
      <c r="M2" s="147"/>
      <c r="N2" s="147"/>
      <c r="O2" s="147"/>
    </row>
    <row r="3" spans="1:15" s="6" customFormat="1" ht="30" customHeight="1" x14ac:dyDescent="0.2">
      <c r="A3" s="173" t="str">
        <f ca="1">Translations!$A$163</f>
        <v>Pilares del Plan estratégico de preparación y respuesta a la COVID-19</v>
      </c>
      <c r="B3" s="170" t="str">
        <f ca="1">Translations!$A$124</f>
        <v>Necesidad de financiamiento</v>
      </c>
      <c r="C3" s="170"/>
      <c r="D3" s="171"/>
      <c r="E3" s="169" t="str">
        <f ca="1">Translations!$A$125</f>
        <v>Nacional</v>
      </c>
      <c r="F3" s="170"/>
      <c r="G3" s="170"/>
      <c r="H3" s="170"/>
      <c r="I3" s="172" t="str">
        <f ca="1">Translations!$A$126</f>
        <v>Recursos externos no vinculados al Fondo Mundial</v>
      </c>
      <c r="J3" s="172"/>
      <c r="K3" s="172"/>
      <c r="L3" s="172"/>
      <c r="M3" s="172" t="str">
        <f ca="1">Translations!$A$127</f>
        <v>Deficiencias financieras</v>
      </c>
      <c r="N3" s="172"/>
      <c r="O3" s="172"/>
    </row>
    <row r="4" spans="1:15" s="6" customFormat="1" ht="15" customHeight="1" x14ac:dyDescent="0.2">
      <c r="A4" s="174"/>
      <c r="B4" s="89">
        <v>2021</v>
      </c>
      <c r="C4" s="89">
        <v>2022</v>
      </c>
      <c r="D4" s="89">
        <v>2023</v>
      </c>
      <c r="E4" s="89">
        <v>2020</v>
      </c>
      <c r="F4" s="89">
        <v>2021</v>
      </c>
      <c r="G4" s="89">
        <v>2022</v>
      </c>
      <c r="H4" s="89">
        <v>2023</v>
      </c>
      <c r="I4" s="89">
        <v>2020</v>
      </c>
      <c r="J4" s="89">
        <v>2021</v>
      </c>
      <c r="K4" s="89">
        <v>2022</v>
      </c>
      <c r="L4" s="89">
        <v>2023</v>
      </c>
      <c r="M4" s="89">
        <v>2021</v>
      </c>
      <c r="N4" s="89">
        <v>2022</v>
      </c>
      <c r="O4" s="89">
        <v>2023</v>
      </c>
    </row>
    <row r="5" spans="1:15" s="6" customFormat="1" ht="3" customHeight="1" x14ac:dyDescent="0.2">
      <c r="A5" s="10"/>
      <c r="B5" s="9"/>
      <c r="C5" s="9"/>
      <c r="D5" s="8"/>
      <c r="E5" s="8"/>
      <c r="F5" s="8"/>
      <c r="G5" s="8"/>
      <c r="H5" s="8"/>
      <c r="I5" s="8"/>
      <c r="J5" s="8"/>
      <c r="K5" s="8"/>
      <c r="L5" s="7"/>
      <c r="M5" s="7"/>
      <c r="N5" s="7"/>
      <c r="O5" s="7"/>
    </row>
    <row r="6" spans="1:15" ht="27.75" customHeight="1" x14ac:dyDescent="0.2">
      <c r="A6" s="5" t="str">
        <f ca="1">Translations!$A$165</f>
        <v>1. Coordinación, planificación, financiamiento y seguimiento</v>
      </c>
      <c r="B6" s="59"/>
      <c r="C6" s="59"/>
      <c r="D6" s="59"/>
      <c r="E6" s="86"/>
      <c r="F6" s="59"/>
      <c r="G6" s="59"/>
      <c r="H6" s="59"/>
      <c r="I6" s="86"/>
      <c r="J6" s="59"/>
      <c r="K6" s="59"/>
      <c r="L6" s="59"/>
      <c r="M6" s="11">
        <f>IFERROR(B6-F6-J6,"")</f>
        <v>0</v>
      </c>
      <c r="N6" s="11">
        <f t="shared" ref="N6:O15" si="0">IFERROR(C6-G6-K6,"")</f>
        <v>0</v>
      </c>
      <c r="O6" s="11">
        <f t="shared" si="0"/>
        <v>0</v>
      </c>
    </row>
    <row r="7" spans="1:15" ht="27.75" customHeight="1" x14ac:dyDescent="0.2">
      <c r="A7" s="5" t="str">
        <f ca="1">Translations!$A$166</f>
        <v>2. Comunicación de riesgos, participación comunitaria y gestión de la infodemia</v>
      </c>
      <c r="B7" s="59"/>
      <c r="C7" s="59"/>
      <c r="D7" s="59"/>
      <c r="E7" s="86"/>
      <c r="F7" s="59"/>
      <c r="G7" s="59"/>
      <c r="H7" s="59"/>
      <c r="I7" s="86"/>
      <c r="J7" s="59"/>
      <c r="K7" s="59"/>
      <c r="L7" s="59"/>
      <c r="M7" s="11">
        <f t="shared" ref="M7:M15" si="1">IFERROR(B7-F7-J7,"")</f>
        <v>0</v>
      </c>
      <c r="N7" s="11">
        <f t="shared" si="0"/>
        <v>0</v>
      </c>
      <c r="O7" s="11">
        <f t="shared" si="0"/>
        <v>0</v>
      </c>
    </row>
    <row r="8" spans="1:15" ht="27.75" customHeight="1" x14ac:dyDescent="0.2">
      <c r="A8" s="5" t="str">
        <f ca="1">Translations!$A$167</f>
        <v>3. Vigilancia, investigación epidemiológica, rastreo de contactos y ajuste de las medidas sociales y de salud pública</v>
      </c>
      <c r="B8" s="59"/>
      <c r="C8" s="59"/>
      <c r="D8" s="59"/>
      <c r="E8" s="86"/>
      <c r="F8" s="59"/>
      <c r="G8" s="59"/>
      <c r="H8" s="59"/>
      <c r="I8" s="86"/>
      <c r="J8" s="59"/>
      <c r="K8" s="59"/>
      <c r="L8" s="59"/>
      <c r="M8" s="11">
        <f t="shared" si="1"/>
        <v>0</v>
      </c>
      <c r="N8" s="11">
        <f t="shared" si="0"/>
        <v>0</v>
      </c>
      <c r="O8" s="11">
        <f t="shared" si="0"/>
        <v>0</v>
      </c>
    </row>
    <row r="9" spans="1:15" ht="27.75" customHeight="1" x14ac:dyDescent="0.2">
      <c r="A9" s="5" t="str">
        <f ca="1">Translations!$A$168</f>
        <v>4. Puntos de entrada, transporte y viajes internacionales, y concentraciones masivas</v>
      </c>
      <c r="B9" s="59"/>
      <c r="C9" s="59"/>
      <c r="D9" s="59"/>
      <c r="E9" s="86"/>
      <c r="F9" s="59"/>
      <c r="G9" s="59"/>
      <c r="H9" s="59"/>
      <c r="I9" s="86"/>
      <c r="J9" s="59"/>
      <c r="K9" s="59"/>
      <c r="L9" s="59"/>
      <c r="M9" s="11">
        <f t="shared" si="1"/>
        <v>0</v>
      </c>
      <c r="N9" s="11">
        <f t="shared" si="0"/>
        <v>0</v>
      </c>
      <c r="O9" s="11">
        <f t="shared" si="0"/>
        <v>0</v>
      </c>
    </row>
    <row r="10" spans="1:15" ht="27.75" customHeight="1" x14ac:dyDescent="0.2">
      <c r="A10" s="5" t="str">
        <f ca="1">Translations!$A$169</f>
        <v>5. Laboratorios y diagnósticos</v>
      </c>
      <c r="B10" s="59"/>
      <c r="C10" s="59"/>
      <c r="D10" s="59"/>
      <c r="E10" s="86"/>
      <c r="F10" s="59"/>
      <c r="G10" s="59"/>
      <c r="H10" s="59"/>
      <c r="I10" s="86"/>
      <c r="J10" s="59"/>
      <c r="K10" s="59"/>
      <c r="L10" s="59"/>
      <c r="M10" s="11">
        <f t="shared" si="1"/>
        <v>0</v>
      </c>
      <c r="N10" s="11">
        <f t="shared" si="0"/>
        <v>0</v>
      </c>
      <c r="O10" s="11">
        <f t="shared" si="0"/>
        <v>0</v>
      </c>
    </row>
    <row r="11" spans="1:15" ht="27.75" customHeight="1" x14ac:dyDescent="0.2">
      <c r="A11" s="5" t="str">
        <f ca="1">Translations!$A$170</f>
        <v>6. Prevención y control de la infección y protección de los profesionales sanitarios</v>
      </c>
      <c r="B11" s="59"/>
      <c r="C11" s="59"/>
      <c r="D11" s="59"/>
      <c r="E11" s="86"/>
      <c r="F11" s="59"/>
      <c r="G11" s="59"/>
      <c r="H11" s="59"/>
      <c r="I11" s="86"/>
      <c r="J11" s="59"/>
      <c r="K11" s="59"/>
      <c r="L11" s="59"/>
      <c r="M11" s="11">
        <f t="shared" si="1"/>
        <v>0</v>
      </c>
      <c r="N11" s="11">
        <f t="shared" si="0"/>
        <v>0</v>
      </c>
      <c r="O11" s="11">
        <f t="shared" si="0"/>
        <v>0</v>
      </c>
    </row>
    <row r="12" spans="1:15" ht="27.75" customHeight="1" x14ac:dyDescent="0.2">
      <c r="A12" s="5" t="str">
        <f ca="1">Translations!$A$171</f>
        <v>7. Gestión de casos, operaciones clínicas y tratamientos</v>
      </c>
      <c r="B12" s="59"/>
      <c r="C12" s="59"/>
      <c r="D12" s="59"/>
      <c r="E12" s="86"/>
      <c r="F12" s="59"/>
      <c r="G12" s="59"/>
      <c r="H12" s="59"/>
      <c r="I12" s="86"/>
      <c r="J12" s="59"/>
      <c r="K12" s="59"/>
      <c r="L12" s="59"/>
      <c r="M12" s="11">
        <f t="shared" si="1"/>
        <v>0</v>
      </c>
      <c r="N12" s="11">
        <f t="shared" si="0"/>
        <v>0</v>
      </c>
      <c r="O12" s="11">
        <f t="shared" si="0"/>
        <v>0</v>
      </c>
    </row>
    <row r="13" spans="1:15" ht="27.75" customHeight="1" x14ac:dyDescent="0.2">
      <c r="A13" s="5" t="str">
        <f ca="1">Translations!$A$172</f>
        <v>8. Apoyo y logística operativa, y cadenas de suministro</v>
      </c>
      <c r="B13" s="59"/>
      <c r="C13" s="59"/>
      <c r="D13" s="59"/>
      <c r="E13" s="86"/>
      <c r="F13" s="59"/>
      <c r="G13" s="59"/>
      <c r="H13" s="59"/>
      <c r="I13" s="86"/>
      <c r="J13" s="59"/>
      <c r="K13" s="59"/>
      <c r="L13" s="59"/>
      <c r="M13" s="11">
        <f t="shared" si="1"/>
        <v>0</v>
      </c>
      <c r="N13" s="11">
        <f t="shared" si="0"/>
        <v>0</v>
      </c>
      <c r="O13" s="11">
        <f t="shared" si="0"/>
        <v>0</v>
      </c>
    </row>
    <row r="14" spans="1:15" ht="27.75" customHeight="1" x14ac:dyDescent="0.2">
      <c r="A14" s="5" t="str">
        <f ca="1">Translations!$A$173</f>
        <v>9. Mantenimiento de los servicios y sistemas de salud esenciales</v>
      </c>
      <c r="B14" s="59"/>
      <c r="C14" s="59"/>
      <c r="D14" s="59"/>
      <c r="E14" s="86"/>
      <c r="F14" s="59"/>
      <c r="G14" s="59"/>
      <c r="H14" s="59"/>
      <c r="I14" s="86"/>
      <c r="J14" s="59"/>
      <c r="K14" s="59"/>
      <c r="L14" s="59"/>
      <c r="M14" s="11">
        <f t="shared" si="1"/>
        <v>0</v>
      </c>
      <c r="N14" s="11">
        <f t="shared" si="0"/>
        <v>0</v>
      </c>
      <c r="O14" s="11">
        <f t="shared" si="0"/>
        <v>0</v>
      </c>
    </row>
    <row r="15" spans="1:15" ht="27.75" customHeight="1" x14ac:dyDescent="0.2">
      <c r="A15" s="5" t="str">
        <f ca="1">Translations!$A$174</f>
        <v>10. Vacunación</v>
      </c>
      <c r="B15" s="59"/>
      <c r="C15" s="59"/>
      <c r="D15" s="59"/>
      <c r="E15" s="86"/>
      <c r="F15" s="59"/>
      <c r="G15" s="59"/>
      <c r="H15" s="59"/>
      <c r="I15" s="86"/>
      <c r="J15" s="59"/>
      <c r="K15" s="59"/>
      <c r="L15" s="59"/>
      <c r="M15" s="11">
        <f t="shared" si="1"/>
        <v>0</v>
      </c>
      <c r="N15" s="11">
        <f t="shared" si="0"/>
        <v>0</v>
      </c>
      <c r="O15" s="11">
        <f t="shared" si="0"/>
        <v>0</v>
      </c>
    </row>
    <row r="16" spans="1:15" s="6" customFormat="1" ht="3" customHeight="1" x14ac:dyDescent="0.2">
      <c r="A16" s="10"/>
      <c r="B16" s="9"/>
      <c r="C16" s="9"/>
      <c r="D16" s="8"/>
      <c r="E16" s="8"/>
      <c r="F16" s="8"/>
      <c r="G16" s="8"/>
      <c r="H16" s="8"/>
      <c r="I16" s="8"/>
      <c r="J16" s="8"/>
      <c r="K16" s="8"/>
      <c r="L16" s="7"/>
      <c r="M16" s="7"/>
      <c r="N16" s="7"/>
      <c r="O16" s="7"/>
    </row>
    <row r="17" spans="1:15" ht="15" customHeight="1" x14ac:dyDescent="0.2">
      <c r="A17" s="5" t="str">
        <f ca="1">Translations!$A$162</f>
        <v>Total</v>
      </c>
      <c r="B17" s="4">
        <f t="shared" ref="B17:O17" si="2">SUM(B6:B15)</f>
        <v>0</v>
      </c>
      <c r="C17" s="4">
        <f t="shared" si="2"/>
        <v>0</v>
      </c>
      <c r="D17" s="4">
        <f t="shared" si="2"/>
        <v>0</v>
      </c>
      <c r="E17" s="4">
        <f t="shared" si="2"/>
        <v>0</v>
      </c>
      <c r="F17" s="4">
        <f t="shared" si="2"/>
        <v>0</v>
      </c>
      <c r="G17" s="4">
        <f t="shared" si="2"/>
        <v>0</v>
      </c>
      <c r="H17" s="4">
        <f t="shared" si="2"/>
        <v>0</v>
      </c>
      <c r="I17" s="4">
        <f t="shared" si="2"/>
        <v>0</v>
      </c>
      <c r="J17" s="4">
        <f t="shared" si="2"/>
        <v>0</v>
      </c>
      <c r="K17" s="4">
        <f t="shared" si="2"/>
        <v>0</v>
      </c>
      <c r="L17" s="4">
        <f t="shared" si="2"/>
        <v>0</v>
      </c>
      <c r="M17" s="4">
        <f t="shared" si="2"/>
        <v>0</v>
      </c>
      <c r="N17" s="4">
        <f t="shared" si="2"/>
        <v>0</v>
      </c>
      <c r="O17" s="4">
        <f t="shared" si="2"/>
        <v>0</v>
      </c>
    </row>
    <row r="19" spans="1:15" x14ac:dyDescent="0.2">
      <c r="A19" s="3"/>
    </row>
    <row r="20" spans="1:15" x14ac:dyDescent="0.2">
      <c r="A20" s="3"/>
    </row>
  </sheetData>
  <sheetProtection algorithmName="SHA-512" hashValue="4dtfVAM9qgtQSwKRJwZA1jW/wiRUW6/14ERsi1sI1zYItj5AEe6Ov8g7608+C5ta82Puzzli++2E6rRPyy2SLA==" saltValue="Si3cotOWR3tZDDAwuX0N3g==" spinCount="100000" sheet="1" objects="1" scenarios="1"/>
  <protectedRanges>
    <protectedRange sqref="B6:L16" name="Range1"/>
  </protectedRanges>
  <mergeCells count="9">
    <mergeCell ref="A1:B2"/>
    <mergeCell ref="D1:E1"/>
    <mergeCell ref="F1:O2"/>
    <mergeCell ref="D2:E2"/>
    <mergeCell ref="A3:A4"/>
    <mergeCell ref="B3:D3"/>
    <mergeCell ref="E3:H3"/>
    <mergeCell ref="I3:L3"/>
    <mergeCell ref="M3:O3"/>
  </mergeCells>
  <dataValidations count="1">
    <dataValidation type="decimal" operator="greaterThan" allowBlank="1" showInputMessage="1" showErrorMessage="1" sqref="B6:L15" xr:uid="{1BF634B6-9332-4F25-9A2E-BEA2EA86ECCE}">
      <formula1>0</formula1>
    </dataValidation>
  </dataValidations>
  <pageMargins left="0.7" right="0.7" top="0.75" bottom="0.75" header="0.3" footer="0.3"/>
  <pageSetup paperSize="8" scale="5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E03E-4160-4E3A-854C-53ACFD2FFF31}">
  <dimension ref="A1:I31"/>
  <sheetViews>
    <sheetView workbookViewId="0">
      <selection activeCell="A31" sqref="A31"/>
    </sheetView>
  </sheetViews>
  <sheetFormatPr baseColWidth="10" defaultColWidth="9.140625" defaultRowHeight="15" x14ac:dyDescent="0.25"/>
  <cols>
    <col min="7" max="7" width="24.140625" bestFit="1" customWidth="1"/>
    <col min="8" max="8" width="13.7109375" bestFit="1" customWidth="1"/>
    <col min="9" max="9" width="14.28515625" bestFit="1" customWidth="1"/>
  </cols>
  <sheetData>
    <row r="1" spans="1:9" x14ac:dyDescent="0.25">
      <c r="A1" t="s">
        <v>1453</v>
      </c>
      <c r="B1">
        <v>2020</v>
      </c>
      <c r="C1">
        <v>2021</v>
      </c>
      <c r="D1">
        <v>2022</v>
      </c>
      <c r="E1">
        <v>2023</v>
      </c>
      <c r="F1" t="s">
        <v>1454</v>
      </c>
      <c r="G1" t="s">
        <v>1455</v>
      </c>
      <c r="H1" t="s">
        <v>39</v>
      </c>
      <c r="I1" t="s">
        <v>1450</v>
      </c>
    </row>
    <row r="2" spans="1:9" x14ac:dyDescent="0.25">
      <c r="A2" s="107" t="str">
        <f>'C19 Detail Fin. Gap - National'!A6</f>
        <v>1.</v>
      </c>
      <c r="C2" s="106">
        <f>'C19 Detail Fin. Gap - National'!B6</f>
        <v>0</v>
      </c>
      <c r="D2" s="106">
        <f>'C19 Detail Fin. Gap - National'!C6</f>
        <v>0</v>
      </c>
      <c r="E2" s="106">
        <f>'C19 Detail Fin. Gap - National'!D6</f>
        <v>0</v>
      </c>
      <c r="F2" s="106"/>
      <c r="G2" s="106" t="s">
        <v>1460</v>
      </c>
      <c r="H2" t="str">
        <f>'Cover Sheet'!B5</f>
        <v>El Salvador</v>
      </c>
      <c r="I2" t="s">
        <v>1462</v>
      </c>
    </row>
    <row r="3" spans="1:9" x14ac:dyDescent="0.25">
      <c r="A3" s="107" t="str">
        <f>'C19 Detail Fin. Gap - National'!A7</f>
        <v>2.</v>
      </c>
      <c r="C3" s="106">
        <f>'C19 Detail Fin. Gap - National'!B7</f>
        <v>0</v>
      </c>
      <c r="D3" s="106">
        <f>'C19 Detail Fin. Gap - National'!C7</f>
        <v>0</v>
      </c>
      <c r="E3" s="106">
        <f>'C19 Detail Fin. Gap - National'!D7</f>
        <v>0</v>
      </c>
      <c r="F3" s="106"/>
      <c r="G3" s="106" t="s">
        <v>1460</v>
      </c>
      <c r="H3" t="str">
        <f>'Cover Sheet'!B5</f>
        <v>El Salvador</v>
      </c>
      <c r="I3" t="s">
        <v>1462</v>
      </c>
    </row>
    <row r="4" spans="1:9" x14ac:dyDescent="0.25">
      <c r="A4" s="107" t="str">
        <f>'C19 Detail Fin. Gap - National'!A8</f>
        <v>3.</v>
      </c>
      <c r="C4" s="106">
        <f>'C19 Detail Fin. Gap - National'!B8</f>
        <v>0</v>
      </c>
      <c r="D4" s="106">
        <f>'C19 Detail Fin. Gap - National'!C8</f>
        <v>0</v>
      </c>
      <c r="E4" s="106">
        <f>'C19 Detail Fin. Gap - National'!D8</f>
        <v>0</v>
      </c>
      <c r="F4" s="106"/>
      <c r="G4" s="106" t="s">
        <v>1460</v>
      </c>
      <c r="H4" t="str">
        <f>'Cover Sheet'!B5</f>
        <v>El Salvador</v>
      </c>
      <c r="I4" t="s">
        <v>1462</v>
      </c>
    </row>
    <row r="5" spans="1:9" x14ac:dyDescent="0.25">
      <c r="A5" s="107" t="str">
        <f>'C19 Detail Fin. Gap - National'!A9</f>
        <v>4.</v>
      </c>
      <c r="C5" s="106">
        <f>'C19 Detail Fin. Gap - National'!B9</f>
        <v>0</v>
      </c>
      <c r="D5" s="106">
        <f>'C19 Detail Fin. Gap - National'!C9</f>
        <v>0</v>
      </c>
      <c r="E5" s="106">
        <f>'C19 Detail Fin. Gap - National'!D9</f>
        <v>0</v>
      </c>
      <c r="F5" s="106"/>
      <c r="G5" s="106" t="s">
        <v>1460</v>
      </c>
      <c r="H5" t="str">
        <f>'Cover Sheet'!B5</f>
        <v>El Salvador</v>
      </c>
      <c r="I5" t="s">
        <v>1462</v>
      </c>
    </row>
    <row r="6" spans="1:9" x14ac:dyDescent="0.25">
      <c r="A6" s="107">
        <f>'C19 Detail Fin. Gap - National'!A10</f>
        <v>0</v>
      </c>
      <c r="C6" s="106">
        <f>'C19 Detail Fin. Gap - National'!B10</f>
        <v>0</v>
      </c>
      <c r="D6" s="106">
        <f>'C19 Detail Fin. Gap - National'!C10</f>
        <v>0</v>
      </c>
      <c r="E6" s="106">
        <f>'C19 Detail Fin. Gap - National'!D10</f>
        <v>0</v>
      </c>
      <c r="F6" s="106"/>
      <c r="G6" s="106" t="s">
        <v>1460</v>
      </c>
      <c r="H6" t="str">
        <f>'Cover Sheet'!B5</f>
        <v>El Salvador</v>
      </c>
      <c r="I6" t="s">
        <v>1462</v>
      </c>
    </row>
    <row r="7" spans="1:9" x14ac:dyDescent="0.25">
      <c r="A7" s="107">
        <f>'C19 Detail Fin. Gap - National'!A11</f>
        <v>0</v>
      </c>
      <c r="C7" s="106">
        <f>'C19 Detail Fin. Gap - National'!B11</f>
        <v>0</v>
      </c>
      <c r="D7" s="106">
        <f>'C19 Detail Fin. Gap - National'!C11</f>
        <v>0</v>
      </c>
      <c r="E7" s="106">
        <f>'C19 Detail Fin. Gap - National'!D11</f>
        <v>0</v>
      </c>
      <c r="F7" s="106"/>
      <c r="G7" s="106" t="s">
        <v>1460</v>
      </c>
      <c r="H7" t="str">
        <f>'Cover Sheet'!B5</f>
        <v>El Salvador</v>
      </c>
      <c r="I7" t="s">
        <v>1462</v>
      </c>
    </row>
    <row r="8" spans="1:9" x14ac:dyDescent="0.25">
      <c r="A8" s="107">
        <f>'C19 Detail Fin. Gap - National'!A12</f>
        <v>0</v>
      </c>
      <c r="C8" s="106">
        <f>'C19 Detail Fin. Gap - National'!B12</f>
        <v>0</v>
      </c>
      <c r="D8" s="106">
        <f>'C19 Detail Fin. Gap - National'!C12</f>
        <v>0</v>
      </c>
      <c r="E8" s="106">
        <f>'C19 Detail Fin. Gap - National'!D12</f>
        <v>0</v>
      </c>
      <c r="F8" s="106"/>
      <c r="G8" s="106" t="s">
        <v>1460</v>
      </c>
      <c r="H8" t="str">
        <f>'Cover Sheet'!B5</f>
        <v>El Salvador</v>
      </c>
      <c r="I8" t="s">
        <v>1462</v>
      </c>
    </row>
    <row r="9" spans="1:9" x14ac:dyDescent="0.25">
      <c r="A9" s="107">
        <f>'C19 Detail Fin. Gap - National'!A13</f>
        <v>0</v>
      </c>
      <c r="C9" s="106">
        <f>'C19 Detail Fin. Gap - National'!B13</f>
        <v>0</v>
      </c>
      <c r="D9" s="106">
        <f>'C19 Detail Fin. Gap - National'!C13</f>
        <v>0</v>
      </c>
      <c r="E9" s="106">
        <f>'C19 Detail Fin. Gap - National'!D13</f>
        <v>0</v>
      </c>
      <c r="F9" s="106"/>
      <c r="G9" s="106" t="s">
        <v>1460</v>
      </c>
      <c r="H9" t="str">
        <f>'Cover Sheet'!B5</f>
        <v>El Salvador</v>
      </c>
      <c r="I9" t="s">
        <v>1462</v>
      </c>
    </row>
    <row r="10" spans="1:9" x14ac:dyDescent="0.25">
      <c r="A10" s="107">
        <f>'C19 Detail Fin. Gap - National'!A14</f>
        <v>0</v>
      </c>
      <c r="C10" s="106">
        <f>'C19 Detail Fin. Gap - National'!B14</f>
        <v>0</v>
      </c>
      <c r="D10" s="106">
        <f>'C19 Detail Fin. Gap - National'!C14</f>
        <v>0</v>
      </c>
      <c r="E10" s="106">
        <f>'C19 Detail Fin. Gap - National'!D14</f>
        <v>0</v>
      </c>
      <c r="F10" s="106"/>
      <c r="G10" s="106" t="s">
        <v>1460</v>
      </c>
      <c r="H10" t="str">
        <f>'Cover Sheet'!B5</f>
        <v>El Salvador</v>
      </c>
      <c r="I10" t="s">
        <v>1462</v>
      </c>
    </row>
    <row r="11" spans="1:9" x14ac:dyDescent="0.25">
      <c r="A11" s="107">
        <f>'C19 Detail Fin. Gap - National'!A15</f>
        <v>0</v>
      </c>
      <c r="C11" s="106">
        <f>'C19 Detail Fin. Gap - National'!B15</f>
        <v>0</v>
      </c>
      <c r="D11" s="106">
        <f>'C19 Detail Fin. Gap - National'!C15</f>
        <v>0</v>
      </c>
      <c r="E11" s="106">
        <f>'C19 Detail Fin. Gap - National'!D15</f>
        <v>0</v>
      </c>
      <c r="F11" s="106"/>
      <c r="G11" s="106" t="s">
        <v>1460</v>
      </c>
      <c r="H11" t="str">
        <f>'Cover Sheet'!B5</f>
        <v>El Salvador</v>
      </c>
      <c r="I11" t="s">
        <v>1462</v>
      </c>
    </row>
    <row r="12" spans="1:9" x14ac:dyDescent="0.25">
      <c r="A12" s="107" t="str">
        <f>'C19 Detail Fin. Gap - National'!A6</f>
        <v>1.</v>
      </c>
      <c r="B12" s="106">
        <f>'C19 Detail Fin. Gap - National'!E6</f>
        <v>0</v>
      </c>
      <c r="C12" s="106">
        <f>'C19 Detail Fin. Gap - National'!F6</f>
        <v>0</v>
      </c>
      <c r="D12" s="106">
        <f>'C19 Detail Fin. Gap - National'!G6</f>
        <v>0</v>
      </c>
      <c r="E12" s="106">
        <f>'C19 Detail Fin. Gap - National'!H6</f>
        <v>0</v>
      </c>
      <c r="F12" s="106"/>
      <c r="G12" t="s">
        <v>17</v>
      </c>
      <c r="H12" t="str">
        <f>'Cover Sheet'!B5</f>
        <v>El Salvador</v>
      </c>
      <c r="I12" t="s">
        <v>1462</v>
      </c>
    </row>
    <row r="13" spans="1:9" x14ac:dyDescent="0.25">
      <c r="A13" s="107" t="str">
        <f>'C19 Detail Fin. Gap - National'!A7</f>
        <v>2.</v>
      </c>
      <c r="B13" s="106">
        <f>'C19 Detail Fin. Gap - National'!E7</f>
        <v>0</v>
      </c>
      <c r="C13" s="106">
        <f>'C19 Detail Fin. Gap - National'!F7</f>
        <v>0</v>
      </c>
      <c r="D13" s="106">
        <f>'C19 Detail Fin. Gap - National'!G7</f>
        <v>0</v>
      </c>
      <c r="E13" s="106">
        <f>'C19 Detail Fin. Gap - National'!H7</f>
        <v>0</v>
      </c>
      <c r="F13" s="106"/>
      <c r="G13" t="s">
        <v>17</v>
      </c>
      <c r="H13" t="str">
        <f>'Cover Sheet'!B5</f>
        <v>El Salvador</v>
      </c>
      <c r="I13" t="s">
        <v>1462</v>
      </c>
    </row>
    <row r="14" spans="1:9" x14ac:dyDescent="0.25">
      <c r="A14" s="107" t="str">
        <f>'C19 Detail Fin. Gap - National'!A8</f>
        <v>3.</v>
      </c>
      <c r="B14" s="106">
        <f>'C19 Detail Fin. Gap - National'!E8</f>
        <v>0</v>
      </c>
      <c r="C14" s="106">
        <f>'C19 Detail Fin. Gap - National'!F8</f>
        <v>0</v>
      </c>
      <c r="D14" s="106">
        <f>'C19 Detail Fin. Gap - National'!G8</f>
        <v>0</v>
      </c>
      <c r="E14" s="106">
        <f>'C19 Detail Fin. Gap - National'!H8</f>
        <v>0</v>
      </c>
      <c r="F14" s="106"/>
      <c r="G14" t="s">
        <v>17</v>
      </c>
      <c r="H14" t="str">
        <f>'Cover Sheet'!B5</f>
        <v>El Salvador</v>
      </c>
      <c r="I14" t="s">
        <v>1462</v>
      </c>
    </row>
    <row r="15" spans="1:9" x14ac:dyDescent="0.25">
      <c r="A15" s="107" t="str">
        <f>'C19 Detail Fin. Gap - National'!A9</f>
        <v>4.</v>
      </c>
      <c r="B15" s="106">
        <f>'C19 Detail Fin. Gap - National'!E9</f>
        <v>0</v>
      </c>
      <c r="C15" s="106">
        <f>'C19 Detail Fin. Gap - National'!F9</f>
        <v>0</v>
      </c>
      <c r="D15" s="106">
        <f>'C19 Detail Fin. Gap - National'!G9</f>
        <v>0</v>
      </c>
      <c r="E15" s="106">
        <f>'C19 Detail Fin. Gap - National'!H9</f>
        <v>0</v>
      </c>
      <c r="F15" s="106"/>
      <c r="G15" t="s">
        <v>17</v>
      </c>
      <c r="H15" t="str">
        <f>'Cover Sheet'!B5</f>
        <v>El Salvador</v>
      </c>
      <c r="I15" t="s">
        <v>1462</v>
      </c>
    </row>
    <row r="16" spans="1:9" x14ac:dyDescent="0.25">
      <c r="A16" s="107">
        <f>'C19 Detail Fin. Gap - National'!A10</f>
        <v>0</v>
      </c>
      <c r="B16" s="106">
        <f>'C19 Detail Fin. Gap - National'!E10</f>
        <v>0</v>
      </c>
      <c r="C16" s="106">
        <f>'C19 Detail Fin. Gap - National'!F10</f>
        <v>0</v>
      </c>
      <c r="D16" s="106">
        <f>'C19 Detail Fin. Gap - National'!G10</f>
        <v>0</v>
      </c>
      <c r="E16" s="106">
        <f>'C19 Detail Fin. Gap - National'!H10</f>
        <v>0</v>
      </c>
      <c r="F16" s="106"/>
      <c r="G16" t="s">
        <v>17</v>
      </c>
      <c r="H16" t="str">
        <f>'Cover Sheet'!B5</f>
        <v>El Salvador</v>
      </c>
      <c r="I16" t="s">
        <v>1462</v>
      </c>
    </row>
    <row r="17" spans="1:9" x14ac:dyDescent="0.25">
      <c r="A17" s="107">
        <f>'C19 Detail Fin. Gap - National'!A11</f>
        <v>0</v>
      </c>
      <c r="B17" s="106">
        <f>'C19 Detail Fin. Gap - National'!E11</f>
        <v>0</v>
      </c>
      <c r="C17" s="106">
        <f>'C19 Detail Fin. Gap - National'!F11</f>
        <v>0</v>
      </c>
      <c r="D17" s="106">
        <f>'C19 Detail Fin. Gap - National'!G11</f>
        <v>0</v>
      </c>
      <c r="E17" s="106">
        <f>'C19 Detail Fin. Gap - National'!H11</f>
        <v>0</v>
      </c>
      <c r="F17" s="106"/>
      <c r="G17" t="s">
        <v>17</v>
      </c>
      <c r="H17" t="str">
        <f>'Cover Sheet'!B5</f>
        <v>El Salvador</v>
      </c>
      <c r="I17" t="s">
        <v>1462</v>
      </c>
    </row>
    <row r="18" spans="1:9" x14ac:dyDescent="0.25">
      <c r="A18" s="107">
        <f>'C19 Detail Fin. Gap - National'!A12</f>
        <v>0</v>
      </c>
      <c r="B18" s="106">
        <f>'C19 Detail Fin. Gap - National'!E12</f>
        <v>0</v>
      </c>
      <c r="C18" s="106">
        <f>'C19 Detail Fin. Gap - National'!F12</f>
        <v>0</v>
      </c>
      <c r="D18" s="106">
        <f>'C19 Detail Fin. Gap - National'!G12</f>
        <v>0</v>
      </c>
      <c r="E18" s="106">
        <f>'C19 Detail Fin. Gap - National'!H12</f>
        <v>0</v>
      </c>
      <c r="F18" s="106"/>
      <c r="G18" t="s">
        <v>17</v>
      </c>
      <c r="H18" t="str">
        <f>'Cover Sheet'!B5</f>
        <v>El Salvador</v>
      </c>
      <c r="I18" t="s">
        <v>1462</v>
      </c>
    </row>
    <row r="19" spans="1:9" x14ac:dyDescent="0.25">
      <c r="A19" s="107">
        <f>'C19 Detail Fin. Gap - National'!A13</f>
        <v>0</v>
      </c>
      <c r="B19" s="106">
        <f>'C19 Detail Fin. Gap - National'!E13</f>
        <v>0</v>
      </c>
      <c r="C19" s="106">
        <f>'C19 Detail Fin. Gap - National'!F13</f>
        <v>0</v>
      </c>
      <c r="D19" s="106">
        <f>'C19 Detail Fin. Gap - National'!G13</f>
        <v>0</v>
      </c>
      <c r="E19" s="106">
        <f>'C19 Detail Fin. Gap - National'!H13</f>
        <v>0</v>
      </c>
      <c r="F19" s="106"/>
      <c r="G19" t="s">
        <v>17</v>
      </c>
      <c r="H19" t="str">
        <f>'Cover Sheet'!B5</f>
        <v>El Salvador</v>
      </c>
      <c r="I19" t="s">
        <v>1462</v>
      </c>
    </row>
    <row r="20" spans="1:9" x14ac:dyDescent="0.25">
      <c r="A20" s="107">
        <f>'C19 Detail Fin. Gap - National'!A14</f>
        <v>0</v>
      </c>
      <c r="B20" s="106">
        <f>'C19 Detail Fin. Gap - National'!E14</f>
        <v>0</v>
      </c>
      <c r="C20" s="106">
        <f>'C19 Detail Fin. Gap - National'!F14</f>
        <v>0</v>
      </c>
      <c r="D20" s="106">
        <f>'C19 Detail Fin. Gap - National'!G14</f>
        <v>0</v>
      </c>
      <c r="E20" s="106">
        <f>'C19 Detail Fin. Gap - National'!H14</f>
        <v>0</v>
      </c>
      <c r="F20" s="106"/>
      <c r="G20" t="s">
        <v>17</v>
      </c>
      <c r="H20" t="str">
        <f>'Cover Sheet'!B5</f>
        <v>El Salvador</v>
      </c>
      <c r="I20" t="s">
        <v>1462</v>
      </c>
    </row>
    <row r="21" spans="1:9" x14ac:dyDescent="0.25">
      <c r="A21" s="107">
        <f>'C19 Detail Fin. Gap - National'!A15</f>
        <v>0</v>
      </c>
      <c r="B21" s="106">
        <f>'C19 Detail Fin. Gap - National'!E15</f>
        <v>0</v>
      </c>
      <c r="C21" s="106">
        <f>'C19 Detail Fin. Gap - National'!F15</f>
        <v>0</v>
      </c>
      <c r="D21" s="106">
        <f>'C19 Detail Fin. Gap - National'!G15</f>
        <v>0</v>
      </c>
      <c r="E21" s="106">
        <f>'C19 Detail Fin. Gap - National'!H15</f>
        <v>0</v>
      </c>
      <c r="F21" s="106"/>
      <c r="G21" t="s">
        <v>17</v>
      </c>
      <c r="H21" t="str">
        <f>'Cover Sheet'!B5</f>
        <v>El Salvador</v>
      </c>
      <c r="I21" t="s">
        <v>1462</v>
      </c>
    </row>
    <row r="22" spans="1:9" x14ac:dyDescent="0.25">
      <c r="A22" s="107" t="str">
        <f>'C19 Detail Fin. Gap - National'!A6</f>
        <v>1.</v>
      </c>
      <c r="B22" s="106">
        <f>'C19 Detail Fin. Gap - National'!I6</f>
        <v>0</v>
      </c>
      <c r="C22" s="106">
        <f>'C19 Detail Fin. Gap - National'!J6</f>
        <v>0</v>
      </c>
      <c r="D22" s="106">
        <f>'C19 Detail Fin. Gap - National'!K6</f>
        <v>0</v>
      </c>
      <c r="E22" s="106">
        <f>'C19 Detail Fin. Gap - National'!L6</f>
        <v>0</v>
      </c>
      <c r="F22" s="106"/>
      <c r="G22" t="s">
        <v>961</v>
      </c>
      <c r="H22" t="str">
        <f>'Cover Sheet'!B5</f>
        <v>El Salvador</v>
      </c>
      <c r="I22" t="s">
        <v>1462</v>
      </c>
    </row>
    <row r="23" spans="1:9" x14ac:dyDescent="0.25">
      <c r="A23" s="107" t="str">
        <f>'C19 Detail Fin. Gap - National'!A7</f>
        <v>2.</v>
      </c>
      <c r="B23" s="106">
        <f>'C19 Detail Fin. Gap - National'!I7</f>
        <v>0</v>
      </c>
      <c r="C23" s="106">
        <f>'C19 Detail Fin. Gap - National'!J7</f>
        <v>0</v>
      </c>
      <c r="D23" s="106">
        <f>'C19 Detail Fin. Gap - National'!K7</f>
        <v>0</v>
      </c>
      <c r="E23" s="106">
        <f>'C19 Detail Fin. Gap - National'!L7</f>
        <v>0</v>
      </c>
      <c r="F23" s="106"/>
      <c r="G23" t="s">
        <v>961</v>
      </c>
      <c r="H23" t="str">
        <f>'Cover Sheet'!B5</f>
        <v>El Salvador</v>
      </c>
      <c r="I23" t="s">
        <v>1462</v>
      </c>
    </row>
    <row r="24" spans="1:9" x14ac:dyDescent="0.25">
      <c r="A24" s="107" t="str">
        <f>'C19 Detail Fin. Gap - National'!A8</f>
        <v>3.</v>
      </c>
      <c r="B24" s="106">
        <f>'C19 Detail Fin. Gap - National'!I8</f>
        <v>0</v>
      </c>
      <c r="C24" s="106">
        <f>'C19 Detail Fin. Gap - National'!J8</f>
        <v>0</v>
      </c>
      <c r="D24" s="106">
        <f>'C19 Detail Fin. Gap - National'!K8</f>
        <v>0</v>
      </c>
      <c r="E24" s="106">
        <f>'C19 Detail Fin. Gap - National'!L8</f>
        <v>0</v>
      </c>
      <c r="F24" s="106"/>
      <c r="G24" t="s">
        <v>961</v>
      </c>
      <c r="H24" t="str">
        <f>'Cover Sheet'!B5</f>
        <v>El Salvador</v>
      </c>
      <c r="I24" t="s">
        <v>1462</v>
      </c>
    </row>
    <row r="25" spans="1:9" x14ac:dyDescent="0.25">
      <c r="A25" s="107" t="str">
        <f>'C19 Detail Fin. Gap - National'!A9</f>
        <v>4.</v>
      </c>
      <c r="B25" s="106">
        <f>'C19 Detail Fin. Gap - National'!I9</f>
        <v>0</v>
      </c>
      <c r="C25" s="106">
        <f>'C19 Detail Fin. Gap - National'!J9</f>
        <v>0</v>
      </c>
      <c r="D25" s="106">
        <f>'C19 Detail Fin. Gap - National'!K9</f>
        <v>0</v>
      </c>
      <c r="E25" s="106">
        <f>'C19 Detail Fin. Gap - National'!L9</f>
        <v>0</v>
      </c>
      <c r="F25" s="106"/>
      <c r="G25" t="s">
        <v>961</v>
      </c>
      <c r="H25" t="str">
        <f>'Cover Sheet'!B5</f>
        <v>El Salvador</v>
      </c>
      <c r="I25" t="s">
        <v>1462</v>
      </c>
    </row>
    <row r="26" spans="1:9" x14ac:dyDescent="0.25">
      <c r="A26" s="107">
        <f>'C19 Detail Fin. Gap - National'!A10</f>
        <v>0</v>
      </c>
      <c r="B26" s="106">
        <f>'C19 Detail Fin. Gap - National'!I10</f>
        <v>0</v>
      </c>
      <c r="C26" s="106">
        <f>'C19 Detail Fin. Gap - National'!J10</f>
        <v>0</v>
      </c>
      <c r="D26" s="106">
        <f>'C19 Detail Fin. Gap - National'!K10</f>
        <v>0</v>
      </c>
      <c r="E26" s="106">
        <f>'C19 Detail Fin. Gap - National'!L10</f>
        <v>0</v>
      </c>
      <c r="F26" s="106"/>
      <c r="G26" t="s">
        <v>961</v>
      </c>
      <c r="H26" t="str">
        <f>'Cover Sheet'!B5</f>
        <v>El Salvador</v>
      </c>
      <c r="I26" t="s">
        <v>1462</v>
      </c>
    </row>
    <row r="27" spans="1:9" x14ac:dyDescent="0.25">
      <c r="A27" s="107">
        <f>'C19 Detail Fin. Gap - National'!A11</f>
        <v>0</v>
      </c>
      <c r="B27" s="106">
        <f>'C19 Detail Fin. Gap - National'!I11</f>
        <v>0</v>
      </c>
      <c r="C27" s="106">
        <f>'C19 Detail Fin. Gap - National'!J11</f>
        <v>0</v>
      </c>
      <c r="D27" s="106">
        <f>'C19 Detail Fin. Gap - National'!K11</f>
        <v>0</v>
      </c>
      <c r="E27" s="106">
        <f>'C19 Detail Fin. Gap - National'!L11</f>
        <v>0</v>
      </c>
      <c r="F27" s="106"/>
      <c r="G27" t="s">
        <v>961</v>
      </c>
      <c r="H27" t="str">
        <f>'Cover Sheet'!B5</f>
        <v>El Salvador</v>
      </c>
      <c r="I27" t="s">
        <v>1462</v>
      </c>
    </row>
    <row r="28" spans="1:9" x14ac:dyDescent="0.25">
      <c r="A28" s="107">
        <f>'C19 Detail Fin. Gap - National'!A12</f>
        <v>0</v>
      </c>
      <c r="B28" s="106">
        <f>'C19 Detail Fin. Gap - National'!I12</f>
        <v>0</v>
      </c>
      <c r="C28" s="106">
        <f>'C19 Detail Fin. Gap - National'!J12</f>
        <v>0</v>
      </c>
      <c r="D28" s="106">
        <f>'C19 Detail Fin. Gap - National'!K12</f>
        <v>0</v>
      </c>
      <c r="E28" s="106">
        <f>'C19 Detail Fin. Gap - National'!L12</f>
        <v>0</v>
      </c>
      <c r="F28" s="106"/>
      <c r="G28" t="s">
        <v>961</v>
      </c>
      <c r="H28" t="str">
        <f>'Cover Sheet'!B5</f>
        <v>El Salvador</v>
      </c>
      <c r="I28" t="s">
        <v>1462</v>
      </c>
    </row>
    <row r="29" spans="1:9" x14ac:dyDescent="0.25">
      <c r="A29" s="107">
        <f>'C19 Detail Fin. Gap - National'!A13</f>
        <v>0</v>
      </c>
      <c r="B29" s="106">
        <f>'C19 Detail Fin. Gap - National'!I13</f>
        <v>0</v>
      </c>
      <c r="C29" s="106">
        <f>'C19 Detail Fin. Gap - National'!J13</f>
        <v>0</v>
      </c>
      <c r="D29" s="106">
        <f>'C19 Detail Fin. Gap - National'!K13</f>
        <v>0</v>
      </c>
      <c r="E29" s="106">
        <f>'C19 Detail Fin. Gap - National'!L13</f>
        <v>0</v>
      </c>
      <c r="F29" s="106"/>
      <c r="G29" t="s">
        <v>961</v>
      </c>
      <c r="H29" t="str">
        <f>'Cover Sheet'!B5</f>
        <v>El Salvador</v>
      </c>
      <c r="I29" t="s">
        <v>1462</v>
      </c>
    </row>
    <row r="30" spans="1:9" x14ac:dyDescent="0.25">
      <c r="A30" s="107">
        <f>'C19 Detail Fin. Gap - National'!A14</f>
        <v>0</v>
      </c>
      <c r="B30" s="106">
        <f>'C19 Detail Fin. Gap - National'!I14</f>
        <v>0</v>
      </c>
      <c r="C30" s="106">
        <f>'C19 Detail Fin. Gap - National'!J14</f>
        <v>0</v>
      </c>
      <c r="D30" s="106">
        <f>'C19 Detail Fin. Gap - National'!K14</f>
        <v>0</v>
      </c>
      <c r="E30" s="106">
        <f>'C19 Detail Fin. Gap - National'!L14</f>
        <v>0</v>
      </c>
      <c r="F30" s="106"/>
      <c r="G30" t="s">
        <v>961</v>
      </c>
      <c r="H30" t="str">
        <f>'Cover Sheet'!B5</f>
        <v>El Salvador</v>
      </c>
      <c r="I30" t="s">
        <v>1462</v>
      </c>
    </row>
    <row r="31" spans="1:9" x14ac:dyDescent="0.25">
      <c r="A31" s="107">
        <f>'C19 Detail Fin. Gap - National'!A15</f>
        <v>0</v>
      </c>
      <c r="B31" s="106">
        <f>'C19 Detail Fin. Gap - National'!I15</f>
        <v>0</v>
      </c>
      <c r="C31" s="106">
        <f>'C19 Detail Fin. Gap - National'!J15</f>
        <v>0</v>
      </c>
      <c r="D31" s="106">
        <f>'C19 Detail Fin. Gap - National'!K15</f>
        <v>0</v>
      </c>
      <c r="E31" s="106">
        <f>'C19 Detail Fin. Gap - National'!L15</f>
        <v>0</v>
      </c>
      <c r="F31" s="106"/>
      <c r="G31" t="s">
        <v>961</v>
      </c>
      <c r="H31" t="str">
        <f>'Cover Sheet'!B5</f>
        <v>El Salvador</v>
      </c>
      <c r="I31" t="s">
        <v>1462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0651-CDA3-4339-BF24-CA482365328F}">
  <sheetPr>
    <pageSetUpPr fitToPage="1"/>
  </sheetPr>
  <dimension ref="A1:O20"/>
  <sheetViews>
    <sheetView view="pageBreakPreview" zoomScaleNormal="100" zoomScaleSheetLayoutView="100" workbookViewId="0">
      <selection activeCell="A6" sqref="A6"/>
    </sheetView>
  </sheetViews>
  <sheetFormatPr baseColWidth="10" defaultColWidth="9.7109375" defaultRowHeight="14.25" x14ac:dyDescent="0.2"/>
  <cols>
    <col min="1" max="1" width="55.7109375" style="2" customWidth="1"/>
    <col min="2" max="15" width="12.28515625" style="1" customWidth="1"/>
    <col min="16" max="16384" width="9.7109375" style="1"/>
  </cols>
  <sheetData>
    <row r="1" spans="1:15" s="6" customFormat="1" ht="15" customHeight="1" x14ac:dyDescent="0.2">
      <c r="A1" s="176" t="str">
        <f ca="1">Translations!$A$122</f>
        <v xml:space="preserve">Deficiencias financieras detalladas </v>
      </c>
      <c r="B1" s="177"/>
      <c r="C1" s="85" t="str">
        <f ca="1">Translations!$A$10</f>
        <v>País</v>
      </c>
      <c r="D1" s="160" t="str">
        <f>'Cover Sheet'!B5</f>
        <v>El Salvador</v>
      </c>
      <c r="E1" s="175"/>
      <c r="F1" s="144"/>
      <c r="G1" s="144"/>
      <c r="H1" s="144"/>
      <c r="I1" s="144"/>
      <c r="J1" s="144"/>
      <c r="K1" s="144"/>
      <c r="L1" s="144"/>
      <c r="M1" s="144"/>
      <c r="N1" s="144"/>
      <c r="O1" s="144"/>
    </row>
    <row r="2" spans="1:15" s="6" customFormat="1" ht="15" customHeight="1" x14ac:dyDescent="0.2">
      <c r="A2" s="178"/>
      <c r="B2" s="179"/>
      <c r="C2" s="85" t="str">
        <f ca="1">Translations!$A$12</f>
        <v>Moneda</v>
      </c>
      <c r="D2" s="160" t="str">
        <f>'Cover Sheet'!B7</f>
        <v>USD</v>
      </c>
      <c r="E2" s="175"/>
      <c r="F2" s="147"/>
      <c r="G2" s="147"/>
      <c r="H2" s="147"/>
      <c r="I2" s="147"/>
      <c r="J2" s="147"/>
      <c r="K2" s="147"/>
      <c r="L2" s="147"/>
      <c r="M2" s="147"/>
      <c r="N2" s="147"/>
      <c r="O2" s="147"/>
    </row>
    <row r="3" spans="1:15" s="6" customFormat="1" ht="30" customHeight="1" x14ac:dyDescent="0.2">
      <c r="A3" s="173" t="str">
        <f ca="1">Translations!$A$164</f>
        <v>Plan de respuesta nacional a la COVID-19</v>
      </c>
      <c r="B3" s="170" t="str">
        <f ca="1">Translations!$A$124</f>
        <v>Necesidad de financiamiento</v>
      </c>
      <c r="C3" s="170"/>
      <c r="D3" s="171"/>
      <c r="E3" s="169" t="str">
        <f ca="1">Translations!$A$125</f>
        <v>Nacional</v>
      </c>
      <c r="F3" s="170"/>
      <c r="G3" s="170"/>
      <c r="H3" s="170"/>
      <c r="I3" s="172" t="str">
        <f ca="1">Translations!$A$126</f>
        <v>Recursos externos no vinculados al Fondo Mundial</v>
      </c>
      <c r="J3" s="172"/>
      <c r="K3" s="172"/>
      <c r="L3" s="172"/>
      <c r="M3" s="172" t="str">
        <f ca="1">Translations!$A$127</f>
        <v>Deficiencias financieras</v>
      </c>
      <c r="N3" s="172"/>
      <c r="O3" s="172"/>
    </row>
    <row r="4" spans="1:15" s="6" customFormat="1" ht="15" customHeight="1" x14ac:dyDescent="0.2">
      <c r="A4" s="174"/>
      <c r="B4" s="93">
        <v>2021</v>
      </c>
      <c r="C4" s="93">
        <v>2022</v>
      </c>
      <c r="D4" s="93">
        <v>2023</v>
      </c>
      <c r="E4" s="93">
        <v>2020</v>
      </c>
      <c r="F4" s="93">
        <v>2021</v>
      </c>
      <c r="G4" s="93">
        <v>2022</v>
      </c>
      <c r="H4" s="93">
        <v>2023</v>
      </c>
      <c r="I4" s="93">
        <v>2020</v>
      </c>
      <c r="J4" s="93">
        <v>2021</v>
      </c>
      <c r="K4" s="93">
        <v>2022</v>
      </c>
      <c r="L4" s="93">
        <v>2023</v>
      </c>
      <c r="M4" s="93">
        <v>2021</v>
      </c>
      <c r="N4" s="93">
        <v>2022</v>
      </c>
      <c r="O4" s="93">
        <v>2023</v>
      </c>
    </row>
    <row r="5" spans="1:15" s="6" customFormat="1" ht="3" customHeight="1" x14ac:dyDescent="0.2">
      <c r="A5" s="10"/>
      <c r="B5" s="9"/>
      <c r="C5" s="9"/>
      <c r="D5" s="8"/>
      <c r="E5" s="8"/>
      <c r="F5" s="8"/>
      <c r="G5" s="8"/>
      <c r="H5" s="8"/>
      <c r="I5" s="8"/>
      <c r="J5" s="8"/>
      <c r="K5" s="8"/>
      <c r="L5" s="7"/>
      <c r="M5" s="7"/>
      <c r="N5" s="7"/>
      <c r="O5" s="7"/>
    </row>
    <row r="6" spans="1:15" ht="27.75" customHeight="1" x14ac:dyDescent="0.2">
      <c r="A6" s="108" t="s">
        <v>1463</v>
      </c>
      <c r="B6" s="59"/>
      <c r="C6" s="59"/>
      <c r="D6" s="59"/>
      <c r="E6" s="86"/>
      <c r="F6" s="59"/>
      <c r="G6" s="59"/>
      <c r="H6" s="59"/>
      <c r="I6" s="86"/>
      <c r="J6" s="59"/>
      <c r="K6" s="59"/>
      <c r="L6" s="59"/>
      <c r="M6" s="11">
        <f>IFERROR(B6-F6-J6,"")</f>
        <v>0</v>
      </c>
      <c r="N6" s="11">
        <f t="shared" ref="N6:O15" si="0">IFERROR(C6-G6-K6,"")</f>
        <v>0</v>
      </c>
      <c r="O6" s="11">
        <f t="shared" si="0"/>
        <v>0</v>
      </c>
    </row>
    <row r="7" spans="1:15" ht="27.75" customHeight="1" x14ac:dyDescent="0.2">
      <c r="A7" s="108" t="s">
        <v>1464</v>
      </c>
      <c r="B7" s="59"/>
      <c r="C7" s="59"/>
      <c r="D7" s="59"/>
      <c r="E7" s="86"/>
      <c r="F7" s="59"/>
      <c r="G7" s="59"/>
      <c r="H7" s="59"/>
      <c r="I7" s="86"/>
      <c r="J7" s="59"/>
      <c r="K7" s="59"/>
      <c r="L7" s="59"/>
      <c r="M7" s="11">
        <f t="shared" ref="M7:M15" si="1">IFERROR(B7-F7-J7,"")</f>
        <v>0</v>
      </c>
      <c r="N7" s="11">
        <f t="shared" si="0"/>
        <v>0</v>
      </c>
      <c r="O7" s="11">
        <f t="shared" si="0"/>
        <v>0</v>
      </c>
    </row>
    <row r="8" spans="1:15" ht="27.75" customHeight="1" x14ac:dyDescent="0.2">
      <c r="A8" s="108" t="s">
        <v>1465</v>
      </c>
      <c r="B8" s="59"/>
      <c r="C8" s="59"/>
      <c r="D8" s="59"/>
      <c r="E8" s="86"/>
      <c r="F8" s="59"/>
      <c r="G8" s="59"/>
      <c r="H8" s="59"/>
      <c r="I8" s="86"/>
      <c r="J8" s="59"/>
      <c r="K8" s="59"/>
      <c r="L8" s="59"/>
      <c r="M8" s="11">
        <f t="shared" si="1"/>
        <v>0</v>
      </c>
      <c r="N8" s="11">
        <f t="shared" si="0"/>
        <v>0</v>
      </c>
      <c r="O8" s="11">
        <f t="shared" si="0"/>
        <v>0</v>
      </c>
    </row>
    <row r="9" spans="1:15" ht="27.75" customHeight="1" x14ac:dyDescent="0.2">
      <c r="A9" s="108" t="s">
        <v>1466</v>
      </c>
      <c r="B9" s="59"/>
      <c r="C9" s="59"/>
      <c r="D9" s="59"/>
      <c r="E9" s="86"/>
      <c r="F9" s="59"/>
      <c r="G9" s="59"/>
      <c r="H9" s="59"/>
      <c r="I9" s="86"/>
      <c r="J9" s="59"/>
      <c r="K9" s="59"/>
      <c r="L9" s="59"/>
      <c r="M9" s="11">
        <f t="shared" si="1"/>
        <v>0</v>
      </c>
      <c r="N9" s="11">
        <f t="shared" si="0"/>
        <v>0</v>
      </c>
      <c r="O9" s="11">
        <f t="shared" si="0"/>
        <v>0</v>
      </c>
    </row>
    <row r="10" spans="1:15" ht="27.75" customHeight="1" x14ac:dyDescent="0.2">
      <c r="A10" s="108"/>
      <c r="B10" s="59"/>
      <c r="C10" s="59"/>
      <c r="D10" s="59"/>
      <c r="E10" s="86"/>
      <c r="F10" s="59"/>
      <c r="G10" s="59"/>
      <c r="H10" s="59"/>
      <c r="I10" s="86"/>
      <c r="J10" s="59"/>
      <c r="K10" s="59"/>
      <c r="L10" s="59"/>
      <c r="M10" s="11">
        <f t="shared" si="1"/>
        <v>0</v>
      </c>
      <c r="N10" s="11">
        <f t="shared" si="0"/>
        <v>0</v>
      </c>
      <c r="O10" s="11">
        <f t="shared" si="0"/>
        <v>0</v>
      </c>
    </row>
    <row r="11" spans="1:15" ht="27.75" customHeight="1" x14ac:dyDescent="0.2">
      <c r="A11" s="108"/>
      <c r="B11" s="59"/>
      <c r="C11" s="59"/>
      <c r="D11" s="59"/>
      <c r="E11" s="86"/>
      <c r="F11" s="59"/>
      <c r="G11" s="59"/>
      <c r="H11" s="59"/>
      <c r="I11" s="86"/>
      <c r="J11" s="59"/>
      <c r="K11" s="59"/>
      <c r="L11" s="59"/>
      <c r="M11" s="11">
        <f t="shared" si="1"/>
        <v>0</v>
      </c>
      <c r="N11" s="11">
        <f t="shared" si="0"/>
        <v>0</v>
      </c>
      <c r="O11" s="11">
        <f t="shared" si="0"/>
        <v>0</v>
      </c>
    </row>
    <row r="12" spans="1:15" ht="27.75" customHeight="1" x14ac:dyDescent="0.2">
      <c r="A12" s="108"/>
      <c r="B12" s="59"/>
      <c r="C12" s="59"/>
      <c r="D12" s="59"/>
      <c r="E12" s="86"/>
      <c r="F12" s="59"/>
      <c r="G12" s="59"/>
      <c r="H12" s="59"/>
      <c r="I12" s="86"/>
      <c r="J12" s="59"/>
      <c r="K12" s="59"/>
      <c r="L12" s="59"/>
      <c r="M12" s="11">
        <f t="shared" si="1"/>
        <v>0</v>
      </c>
      <c r="N12" s="11">
        <f t="shared" si="0"/>
        <v>0</v>
      </c>
      <c r="O12" s="11">
        <f t="shared" si="0"/>
        <v>0</v>
      </c>
    </row>
    <row r="13" spans="1:15" ht="27.75" customHeight="1" x14ac:dyDescent="0.2">
      <c r="A13" s="108"/>
      <c r="B13" s="59"/>
      <c r="C13" s="59"/>
      <c r="D13" s="59"/>
      <c r="E13" s="86"/>
      <c r="F13" s="59"/>
      <c r="G13" s="59"/>
      <c r="H13" s="59"/>
      <c r="I13" s="86"/>
      <c r="J13" s="59"/>
      <c r="K13" s="59"/>
      <c r="L13" s="59"/>
      <c r="M13" s="11">
        <f t="shared" si="1"/>
        <v>0</v>
      </c>
      <c r="N13" s="11">
        <f t="shared" si="0"/>
        <v>0</v>
      </c>
      <c r="O13" s="11">
        <f t="shared" si="0"/>
        <v>0</v>
      </c>
    </row>
    <row r="14" spans="1:15" ht="27.75" customHeight="1" x14ac:dyDescent="0.2">
      <c r="A14" s="108"/>
      <c r="B14" s="59"/>
      <c r="C14" s="59"/>
      <c r="D14" s="59"/>
      <c r="E14" s="86"/>
      <c r="F14" s="59"/>
      <c r="G14" s="59"/>
      <c r="H14" s="59"/>
      <c r="I14" s="86"/>
      <c r="J14" s="59"/>
      <c r="K14" s="59"/>
      <c r="L14" s="59"/>
      <c r="M14" s="11">
        <f t="shared" si="1"/>
        <v>0</v>
      </c>
      <c r="N14" s="11">
        <f t="shared" si="0"/>
        <v>0</v>
      </c>
      <c r="O14" s="11">
        <f t="shared" si="0"/>
        <v>0</v>
      </c>
    </row>
    <row r="15" spans="1:15" ht="27.75" customHeight="1" x14ac:dyDescent="0.2">
      <c r="A15" s="108"/>
      <c r="B15" s="59"/>
      <c r="C15" s="59"/>
      <c r="D15" s="59"/>
      <c r="E15" s="86"/>
      <c r="F15" s="59"/>
      <c r="G15" s="59"/>
      <c r="H15" s="59"/>
      <c r="I15" s="86"/>
      <c r="J15" s="59"/>
      <c r="K15" s="59"/>
      <c r="L15" s="59"/>
      <c r="M15" s="11">
        <f t="shared" si="1"/>
        <v>0</v>
      </c>
      <c r="N15" s="11">
        <f t="shared" si="0"/>
        <v>0</v>
      </c>
      <c r="O15" s="11">
        <f t="shared" si="0"/>
        <v>0</v>
      </c>
    </row>
    <row r="16" spans="1:15" s="6" customFormat="1" ht="3" customHeight="1" x14ac:dyDescent="0.2">
      <c r="A16" s="10"/>
      <c r="B16" s="9"/>
      <c r="C16" s="9"/>
      <c r="D16" s="8"/>
      <c r="E16" s="8"/>
      <c r="F16" s="8"/>
      <c r="G16" s="8"/>
      <c r="H16" s="8"/>
      <c r="I16" s="8"/>
      <c r="J16" s="8"/>
      <c r="K16" s="8"/>
      <c r="L16" s="7"/>
      <c r="M16" s="7"/>
      <c r="N16" s="7"/>
      <c r="O16" s="7"/>
    </row>
    <row r="17" spans="1:15" ht="15" customHeight="1" x14ac:dyDescent="0.2">
      <c r="A17" s="5" t="str">
        <f ca="1">Translations!$A$162</f>
        <v>Total</v>
      </c>
      <c r="B17" s="4">
        <f t="shared" ref="B17:O17" si="2">SUM(B6:B15)</f>
        <v>0</v>
      </c>
      <c r="C17" s="4">
        <f t="shared" si="2"/>
        <v>0</v>
      </c>
      <c r="D17" s="4">
        <f t="shared" si="2"/>
        <v>0</v>
      </c>
      <c r="E17" s="4">
        <f t="shared" si="2"/>
        <v>0</v>
      </c>
      <c r="F17" s="4">
        <f t="shared" si="2"/>
        <v>0</v>
      </c>
      <c r="G17" s="4">
        <f t="shared" si="2"/>
        <v>0</v>
      </c>
      <c r="H17" s="4">
        <f t="shared" si="2"/>
        <v>0</v>
      </c>
      <c r="I17" s="4">
        <f t="shared" si="2"/>
        <v>0</v>
      </c>
      <c r="J17" s="4">
        <f t="shared" si="2"/>
        <v>0</v>
      </c>
      <c r="K17" s="4">
        <f t="shared" si="2"/>
        <v>0</v>
      </c>
      <c r="L17" s="4">
        <f t="shared" si="2"/>
        <v>0</v>
      </c>
      <c r="M17" s="4">
        <f t="shared" si="2"/>
        <v>0</v>
      </c>
      <c r="N17" s="4">
        <f t="shared" si="2"/>
        <v>0</v>
      </c>
      <c r="O17" s="4">
        <f t="shared" si="2"/>
        <v>0</v>
      </c>
    </row>
    <row r="19" spans="1:15" x14ac:dyDescent="0.2">
      <c r="A19" s="3"/>
    </row>
    <row r="20" spans="1:15" x14ac:dyDescent="0.2">
      <c r="A20" s="3"/>
    </row>
  </sheetData>
  <sheetProtection password="CDD8" sheet="1" objects="1" scenarios="1"/>
  <protectedRanges>
    <protectedRange sqref="B6:L16" name="Range1"/>
  </protectedRanges>
  <mergeCells count="9">
    <mergeCell ref="A1:B2"/>
    <mergeCell ref="D1:E1"/>
    <mergeCell ref="F1:O2"/>
    <mergeCell ref="D2:E2"/>
    <mergeCell ref="A3:A4"/>
    <mergeCell ref="B3:D3"/>
    <mergeCell ref="E3:H3"/>
    <mergeCell ref="I3:L3"/>
    <mergeCell ref="M3:O3"/>
  </mergeCells>
  <dataValidations count="1">
    <dataValidation type="decimal" operator="greaterThan" allowBlank="1" showInputMessage="1" showErrorMessage="1" sqref="B6:L15" xr:uid="{18D6D35C-1460-4CA9-988F-424D8D46B673}">
      <formula1>0</formula1>
    </dataValidation>
  </dataValidations>
  <pageMargins left="0.7" right="0.7" top="0.75" bottom="0.75" header="0.3" footer="0.3"/>
  <pageSetup paperSize="8" scale="5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48FFA-F1F5-4E5E-930A-DFB71A590B4F}">
  <dimension ref="A1:I6"/>
  <sheetViews>
    <sheetView workbookViewId="0">
      <selection activeCell="H2" sqref="H2"/>
    </sheetView>
  </sheetViews>
  <sheetFormatPr baseColWidth="10" defaultColWidth="9.140625" defaultRowHeight="15" x14ac:dyDescent="0.25"/>
  <cols>
    <col min="1" max="1" width="52.5703125" bestFit="1" customWidth="1"/>
    <col min="2" max="5" width="5" bestFit="1" customWidth="1"/>
    <col min="6" max="6" width="10.5703125" bestFit="1" customWidth="1"/>
    <col min="7" max="7" width="9.28515625" bestFit="1" customWidth="1"/>
    <col min="8" max="8" width="13.7109375" bestFit="1" customWidth="1"/>
    <col min="9" max="9" width="18.85546875" bestFit="1" customWidth="1"/>
  </cols>
  <sheetData>
    <row r="1" spans="1:9" x14ac:dyDescent="0.25">
      <c r="A1" t="s">
        <v>1453</v>
      </c>
      <c r="B1">
        <v>2020</v>
      </c>
      <c r="C1">
        <v>2021</v>
      </c>
      <c r="D1">
        <v>2022</v>
      </c>
      <c r="E1">
        <v>2023</v>
      </c>
      <c r="F1" t="s">
        <v>1454</v>
      </c>
      <c r="G1" t="s">
        <v>1455</v>
      </c>
      <c r="H1" t="s">
        <v>39</v>
      </c>
      <c r="I1" t="s">
        <v>1450</v>
      </c>
    </row>
    <row r="2" spans="1:9" x14ac:dyDescent="0.25">
      <c r="A2" t="s">
        <v>113</v>
      </c>
      <c r="B2" s="106">
        <f>'Government Health Spending'!B7</f>
        <v>0</v>
      </c>
      <c r="C2" s="106">
        <f>'Government Health Spending'!C7</f>
        <v>0</v>
      </c>
      <c r="D2" s="106">
        <f>'Government Health Spending'!D7</f>
        <v>0</v>
      </c>
      <c r="E2" s="106">
        <f>'Government Health Spending'!E7</f>
        <v>0</v>
      </c>
      <c r="F2" s="107">
        <f>'Government Health Spending'!F7</f>
        <v>0</v>
      </c>
      <c r="G2" t="s">
        <v>17</v>
      </c>
      <c r="H2" t="str">
        <f>'Cover Sheet'!B5</f>
        <v>El Salvador</v>
      </c>
      <c r="I2" t="s">
        <v>1467</v>
      </c>
    </row>
    <row r="3" spans="1:9" x14ac:dyDescent="0.25">
      <c r="A3" t="s">
        <v>80</v>
      </c>
      <c r="B3" s="106">
        <f>'Government Health Spending'!B8</f>
        <v>0</v>
      </c>
      <c r="C3" s="106">
        <f>'Government Health Spending'!C8</f>
        <v>0</v>
      </c>
      <c r="D3" s="106">
        <f>'Government Health Spending'!D8</f>
        <v>0</v>
      </c>
      <c r="E3" s="106">
        <f>'Government Health Spending'!E8</f>
        <v>0</v>
      </c>
      <c r="F3" s="107">
        <f>'Government Health Spending'!F8</f>
        <v>0</v>
      </c>
      <c r="G3" t="s">
        <v>17</v>
      </c>
      <c r="H3" t="str">
        <f>'Cover Sheet'!B5</f>
        <v>El Salvador</v>
      </c>
      <c r="I3" t="s">
        <v>1467</v>
      </c>
    </row>
    <row r="4" spans="1:9" x14ac:dyDescent="0.25">
      <c r="A4" t="s">
        <v>81</v>
      </c>
      <c r="B4" s="106">
        <f>'Government Health Spending'!B9</f>
        <v>811912795.27999997</v>
      </c>
      <c r="C4" s="106">
        <f>'Government Health Spending'!C9</f>
        <v>820843836.02807999</v>
      </c>
      <c r="D4" s="106">
        <f>'Government Health Spending'!D9</f>
        <v>832335649.73247313</v>
      </c>
      <c r="E4" s="106">
        <f>'Government Health Spending'!E9</f>
        <v>842323677.52926278</v>
      </c>
      <c r="F4" s="107" t="str">
        <f>'Government Health Spending'!F9</f>
        <v>Fuente: Ministerio de Salud, Transparencia.gob.sv, El Salvador, 2019/ https://www.transparencia.gob.sv/institutions/minsal/
documents/estados financieros definitivos al 2020; para los años 2021 al 2023 el calculo de la estimación se realizo considerando la tasa de inflación publicada en el sitio web: https://es.statista.com/estadisticas/1190057/tasa-de-inflacion-el-salvador/.</v>
      </c>
      <c r="G4" t="s">
        <v>17</v>
      </c>
      <c r="H4" t="str">
        <f>'Cover Sheet'!B5</f>
        <v>El Salvador</v>
      </c>
      <c r="I4" t="s">
        <v>1467</v>
      </c>
    </row>
    <row r="5" spans="1:9" x14ac:dyDescent="0.25">
      <c r="A5" t="s">
        <v>82</v>
      </c>
      <c r="B5" s="106">
        <f>'Government Health Spending'!B10</f>
        <v>604100000</v>
      </c>
      <c r="C5" s="106">
        <f>'Government Health Spending'!C10</f>
        <v>610745100</v>
      </c>
      <c r="D5" s="106">
        <f>'Government Health Spending'!D10</f>
        <v>619295531.39999998</v>
      </c>
      <c r="E5" s="106">
        <f>'Government Health Spending'!E10</f>
        <v>626727077.77679992</v>
      </c>
      <c r="F5" s="107" t="str">
        <f>'Government Health Spending'!F10</f>
        <v>Fuente: ISSS, Transparencia.gob.sv, El Salvador, 2019/ https://https://www.transparencia.gob.sv/institutions/isss/documents/estados-financieros 2020; para los años 2021 al 2023 el calculo de la estimación se realizo considerando la tasa de inflación publicada en el sitio web: https://es.statista.com/estadisticas/1190057/tasa-de-inflacion-el-salvador/.</v>
      </c>
      <c r="G5" t="s">
        <v>17</v>
      </c>
      <c r="H5" t="str">
        <f>'Cover Sheet'!B5</f>
        <v>El Salvador</v>
      </c>
      <c r="I5" t="s">
        <v>1467</v>
      </c>
    </row>
    <row r="6" spans="1:9" x14ac:dyDescent="0.25">
      <c r="A6" t="s">
        <v>85</v>
      </c>
      <c r="B6" s="106">
        <f>'Government Health Spending'!B11</f>
        <v>1416012795.28</v>
      </c>
      <c r="C6" s="106">
        <f>'Government Health Spending'!C11</f>
        <v>1431588936.02808</v>
      </c>
      <c r="D6" s="106">
        <f>'Government Health Spending'!D11</f>
        <v>1451631181.132473</v>
      </c>
      <c r="E6" s="106">
        <f>'Government Health Spending'!E11</f>
        <v>1469050755.3060627</v>
      </c>
      <c r="F6" s="107">
        <f>'Government Health Spending'!F11</f>
        <v>0</v>
      </c>
      <c r="G6" t="s">
        <v>17</v>
      </c>
      <c r="H6" t="str">
        <f>'Cover Sheet'!B5</f>
        <v>El Salvador</v>
      </c>
      <c r="I6" t="s">
        <v>1467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3"/>
  <sheetViews>
    <sheetView view="pageBreakPreview" zoomScaleNormal="100" zoomScaleSheetLayoutView="100" workbookViewId="0">
      <selection activeCell="B22" sqref="B22"/>
    </sheetView>
  </sheetViews>
  <sheetFormatPr baseColWidth="10" defaultColWidth="9.7109375" defaultRowHeight="14.25" x14ac:dyDescent="0.2"/>
  <cols>
    <col min="1" max="1" width="68.42578125" style="1" customWidth="1"/>
    <col min="2" max="2" width="19.7109375" style="1" customWidth="1"/>
    <col min="3" max="7" width="12.7109375" style="1" customWidth="1"/>
    <col min="8" max="8" width="21.28515625" style="1" customWidth="1"/>
    <col min="9" max="16384" width="9.7109375" style="1"/>
  </cols>
  <sheetData>
    <row r="1" spans="1:10" s="6" customFormat="1" ht="15" customHeight="1" x14ac:dyDescent="0.2">
      <c r="A1" s="186" t="str">
        <f ca="1">Translations!$A$112</f>
        <v>Sector de la salud: Gasto público en salud</v>
      </c>
      <c r="B1" s="13" t="str">
        <f ca="1">Translations!$A$10</f>
        <v>País</v>
      </c>
      <c r="C1" s="92" t="str">
        <f>'Cover Sheet'!$B$5</f>
        <v>El Salvador</v>
      </c>
      <c r="D1" s="143" t="str">
        <f ca="1">Translations!$A$121</f>
        <v>Los datos sobre gastos públicos en salud se refieren a:</v>
      </c>
      <c r="E1" s="145"/>
      <c r="F1" s="180" t="s">
        <v>1294</v>
      </c>
      <c r="G1" s="181"/>
      <c r="H1" s="182"/>
      <c r="I1" s="20"/>
      <c r="J1" s="20"/>
    </row>
    <row r="2" spans="1:10" s="6" customFormat="1" ht="15" customHeight="1" x14ac:dyDescent="0.2">
      <c r="A2" s="187"/>
      <c r="B2" s="13" t="str">
        <f ca="1">Translations!$A$12</f>
        <v>Moneda</v>
      </c>
      <c r="C2" s="92" t="str">
        <f>'Cover Sheet'!$B$7</f>
        <v>USD</v>
      </c>
      <c r="D2" s="146"/>
      <c r="E2" s="148"/>
      <c r="F2" s="183"/>
      <c r="G2" s="184"/>
      <c r="H2" s="185"/>
      <c r="I2" s="20"/>
      <c r="J2" s="20"/>
    </row>
    <row r="3" spans="1:10" s="6" customFormat="1" ht="15" customHeight="1" x14ac:dyDescent="0.2">
      <c r="A3" s="21"/>
      <c r="B3" s="88" t="str">
        <f ca="1">Translations!$A$109</f>
        <v>Actuales y previos</v>
      </c>
      <c r="C3" s="169" t="str">
        <f ca="1">Translations!$A$110</f>
        <v>Estimados</v>
      </c>
      <c r="D3" s="170"/>
      <c r="E3" s="170"/>
      <c r="F3" s="162" t="str">
        <f ca="1">Translations!$A$111</f>
        <v>Fuente / comentarios de datos</v>
      </c>
      <c r="G3" s="163"/>
      <c r="H3" s="164"/>
      <c r="I3" s="22"/>
      <c r="J3" s="22"/>
    </row>
    <row r="4" spans="1:10" s="6" customFormat="1" ht="15" customHeight="1" x14ac:dyDescent="0.2">
      <c r="A4" s="23"/>
      <c r="B4" s="12">
        <v>2020</v>
      </c>
      <c r="C4" s="12">
        <v>2021</v>
      </c>
      <c r="D4" s="12">
        <v>2022</v>
      </c>
      <c r="E4" s="12">
        <v>2023</v>
      </c>
      <c r="F4" s="165"/>
      <c r="G4" s="166"/>
      <c r="H4" s="167"/>
      <c r="I4" s="22"/>
      <c r="J4" s="22"/>
    </row>
    <row r="5" spans="1:10" s="6" customFormat="1" ht="15" customHeight="1" x14ac:dyDescent="0.2">
      <c r="A5" s="23" t="str">
        <f ca="1">Translations!$A$94</f>
        <v>Tipo de cambio (unidades de moneda local por US$ o EUR)</v>
      </c>
      <c r="B5" s="57"/>
      <c r="C5" s="57"/>
      <c r="D5" s="57"/>
      <c r="E5" s="57"/>
      <c r="F5" s="192"/>
      <c r="G5" s="193"/>
      <c r="H5" s="194"/>
      <c r="I5" s="22"/>
      <c r="J5" s="22"/>
    </row>
    <row r="6" spans="1:10" s="6" customFormat="1" ht="3" customHeight="1" x14ac:dyDescent="0.2">
      <c r="A6" s="10"/>
      <c r="B6" s="9"/>
      <c r="C6" s="8"/>
      <c r="D6" s="8"/>
      <c r="E6" s="8"/>
      <c r="F6" s="30"/>
      <c r="G6" s="31"/>
      <c r="H6" s="31"/>
      <c r="I6" s="22"/>
      <c r="J6" s="22"/>
    </row>
    <row r="7" spans="1:10" ht="15" customHeight="1" x14ac:dyDescent="0.2">
      <c r="A7" s="27" t="str">
        <f ca="1">Translations!$A$113</f>
        <v xml:space="preserve">Fuente nacional I1: Préstamos </v>
      </c>
      <c r="B7" s="55"/>
      <c r="C7" s="55"/>
      <c r="D7" s="55"/>
      <c r="E7" s="55"/>
      <c r="F7" s="149"/>
      <c r="G7" s="150"/>
      <c r="H7" s="151"/>
    </row>
    <row r="8" spans="1:10" ht="15" customHeight="1" x14ac:dyDescent="0.2">
      <c r="A8" s="27" t="str">
        <f ca="1">Translations!$A$114</f>
        <v xml:space="preserve">Fuente nacional I2: Alivio de la deuda </v>
      </c>
      <c r="B8" s="55"/>
      <c r="C8" s="55"/>
      <c r="D8" s="55"/>
      <c r="E8" s="55"/>
      <c r="F8" s="149"/>
      <c r="G8" s="150"/>
      <c r="H8" s="151"/>
    </row>
    <row r="9" spans="1:10" ht="27.4" customHeight="1" x14ac:dyDescent="0.2">
      <c r="A9" s="27" t="str">
        <f ca="1">Translations!$A$115</f>
        <v>Fuente nacional I3: Recursos de financiamiento gubernamentales</v>
      </c>
      <c r="B9" s="55">
        <v>811912795.27999997</v>
      </c>
      <c r="C9" s="55">
        <f>+(B9*1.1%)+B9</f>
        <v>820843836.02807999</v>
      </c>
      <c r="D9" s="55">
        <f>+(C9*1.4%)+C9</f>
        <v>832335649.73247313</v>
      </c>
      <c r="E9" s="55">
        <f>+(D9*1.2%)+D9</f>
        <v>842323677.52926278</v>
      </c>
      <c r="F9" s="149" t="s">
        <v>1582</v>
      </c>
      <c r="G9" s="150"/>
      <c r="H9" s="151"/>
    </row>
    <row r="10" spans="1:10" ht="15" customHeight="1" x14ac:dyDescent="0.2">
      <c r="A10" s="27" t="str">
        <f ca="1">Translations!$A$116</f>
        <v>Fuente nacional I4: Seguro de salud social</v>
      </c>
      <c r="B10" s="55">
        <v>604100000</v>
      </c>
      <c r="C10" s="55">
        <f>+(B10*1.1%)+B10</f>
        <v>610745100</v>
      </c>
      <c r="D10" s="55">
        <f>+(C10*1.4%)+C10</f>
        <v>619295531.39999998</v>
      </c>
      <c r="E10" s="55">
        <f>+(D10*1.2%)+D10</f>
        <v>626727077.77679992</v>
      </c>
      <c r="F10" s="149" t="s">
        <v>1583</v>
      </c>
      <c r="G10" s="150"/>
      <c r="H10" s="151"/>
    </row>
    <row r="11" spans="1:10" ht="30" customHeight="1" x14ac:dyDescent="0.2">
      <c r="A11" s="28" t="str">
        <f ca="1">Translations!$A$117</f>
        <v>LÍNEA I: Gasto público total en el sector de la salud</v>
      </c>
      <c r="B11" s="33">
        <f t="shared" ref="B11:E11" si="0">SUM(B7:B10)</f>
        <v>1416012795.28</v>
      </c>
      <c r="C11" s="4">
        <f t="shared" si="0"/>
        <v>1431588936.02808</v>
      </c>
      <c r="D11" s="33">
        <f t="shared" si="0"/>
        <v>1451631181.132473</v>
      </c>
      <c r="E11" s="33">
        <f t="shared" si="0"/>
        <v>1469050755.3060627</v>
      </c>
      <c r="F11" s="188"/>
      <c r="G11" s="155"/>
      <c r="H11" s="156"/>
    </row>
    <row r="12" spans="1:10" ht="30" customHeight="1" x14ac:dyDescent="0.2">
      <c r="A12" s="28" t="str">
        <f ca="1">Translations!$A$118</f>
        <v>LÍNEA J: Proporción del gasto público en salud (en %)</v>
      </c>
      <c r="B12" s="58">
        <f>+B11/7738100000</f>
        <v>0.18299231016399375</v>
      </c>
      <c r="C12" s="58">
        <f>(+B12*1.1%)+B12</f>
        <v>0.18500522557579768</v>
      </c>
      <c r="D12" s="58">
        <f>(+C12*1.4%)+C12</f>
        <v>0.18759529873385886</v>
      </c>
      <c r="E12" s="58">
        <f>(+D12*1.2%)+D12</f>
        <v>0.18984644231866515</v>
      </c>
      <c r="F12" s="189" t="s">
        <v>1584</v>
      </c>
      <c r="G12" s="190"/>
      <c r="H12" s="191"/>
    </row>
    <row r="13" spans="1:10" s="6" customFormat="1" ht="3" customHeight="1" x14ac:dyDescent="0.2">
      <c r="A13" s="10"/>
      <c r="B13" s="9"/>
      <c r="C13" s="8"/>
      <c r="D13" s="8"/>
      <c r="E13" s="8"/>
      <c r="F13" s="30"/>
      <c r="G13" s="31"/>
      <c r="H13" s="31"/>
      <c r="I13" s="22"/>
      <c r="J13" s="22"/>
    </row>
  </sheetData>
  <sheetProtection password="CDD8" sheet="1" objects="1" scenarios="1"/>
  <mergeCells count="12">
    <mergeCell ref="F11:H11"/>
    <mergeCell ref="F12:H12"/>
    <mergeCell ref="F5:H5"/>
    <mergeCell ref="F7:H7"/>
    <mergeCell ref="F8:H8"/>
    <mergeCell ref="F9:H9"/>
    <mergeCell ref="F10:H10"/>
    <mergeCell ref="F1:H2"/>
    <mergeCell ref="C3:E3"/>
    <mergeCell ref="A1:A2"/>
    <mergeCell ref="D1:E2"/>
    <mergeCell ref="F3:H4"/>
  </mergeCells>
  <dataValidations count="2">
    <dataValidation type="decimal" operator="greaterThanOrEqual" allowBlank="1" showInputMessage="1" showErrorMessage="1" sqref="D12:E12 B12 B7:E10" xr:uid="{00000000-0002-0000-0700-000002000000}">
      <formula1>0</formula1>
    </dataValidation>
    <dataValidation type="decimal" operator="greaterThan" allowBlank="1" showInputMessage="1" showErrorMessage="1" sqref="B5:E5" xr:uid="{90545766-1C1D-49EF-ABA5-A9EA1DE77660}">
      <formula1>0</formula1>
    </dataValidation>
  </dataValidations>
  <pageMargins left="0.7" right="0.7" top="0.75" bottom="0.75" header="0.3" footer="0.3"/>
  <pageSetup paperSize="8" scale="75" orientation="portrait" r:id="rId1"/>
  <ignoredErrors>
    <ignoredError sqref="B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Dropdowns!$U$9:$U$11</xm:f>
          </x14:formula1>
          <xm:sqref>F1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7C29D-39F2-4670-BB43-050F96D48228}">
  <dimension ref="A1:M2"/>
  <sheetViews>
    <sheetView workbookViewId="0">
      <selection activeCell="L5" sqref="L5"/>
    </sheetView>
  </sheetViews>
  <sheetFormatPr baseColWidth="10" defaultColWidth="9.140625" defaultRowHeight="15" x14ac:dyDescent="0.25"/>
  <sheetData>
    <row r="1" spans="1:13" x14ac:dyDescent="0.25">
      <c r="A1" t="s">
        <v>39</v>
      </c>
      <c r="B1" t="s">
        <v>1452</v>
      </c>
      <c r="C1" t="s">
        <v>43</v>
      </c>
      <c r="D1" t="s">
        <v>92</v>
      </c>
      <c r="E1" t="s">
        <v>1443</v>
      </c>
      <c r="F1" t="s">
        <v>1444</v>
      </c>
      <c r="G1" t="s">
        <v>1445</v>
      </c>
      <c r="H1" t="s">
        <v>1446</v>
      </c>
      <c r="I1" t="s">
        <v>1447</v>
      </c>
      <c r="J1" t="s">
        <v>1448</v>
      </c>
      <c r="K1" t="s">
        <v>1468</v>
      </c>
      <c r="L1" t="s">
        <v>1449</v>
      </c>
      <c r="M1" t="s">
        <v>1450</v>
      </c>
    </row>
    <row r="2" spans="1:13" x14ac:dyDescent="0.25">
      <c r="A2" t="str">
        <f>'Cover Sheet'!B5</f>
        <v>El Salvador</v>
      </c>
      <c r="B2" t="str">
        <f>'Cover Sheet'!B6</f>
        <v>Enero - Diciembre</v>
      </c>
      <c r="C2" t="str">
        <f>'Cover Sheet'!B7</f>
        <v>USD</v>
      </c>
      <c r="D2" t="str">
        <f ca="1">'Cover Sheet'!B9</f>
        <v>C19RM</v>
      </c>
      <c r="E2" t="str">
        <f>'Cover Sheet'!B10</f>
        <v>Sí</v>
      </c>
      <c r="F2" t="str">
        <f>'Cover Sheet'!B11</f>
        <v>Marco modular del C19RM del Fondo Mundial</v>
      </c>
      <c r="G2" s="105">
        <f>'C19 Financial Gap Overview'!B5</f>
        <v>0</v>
      </c>
      <c r="H2" s="105">
        <f>'C19 Financial Gap Overview'!C5</f>
        <v>0</v>
      </c>
      <c r="I2" s="105">
        <f>'C19 Financial Gap Overview'!D5</f>
        <v>0</v>
      </c>
      <c r="J2" s="105">
        <f>'C19 Financial Gap Overview'!E5</f>
        <v>0</v>
      </c>
      <c r="K2" s="107">
        <f>'C19 Financial Gap Overview'!F5</f>
        <v>0</v>
      </c>
      <c r="L2" t="str">
        <f>'Government Health Spending'!F1</f>
        <v>Gobierno central</v>
      </c>
      <c r="M2" t="s">
        <v>1451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zoomScaleNormal="100" workbookViewId="0">
      <selection activeCell="B14" sqref="B14"/>
    </sheetView>
  </sheetViews>
  <sheetFormatPr baseColWidth="10" defaultColWidth="9.7109375" defaultRowHeight="14.25" x14ac:dyDescent="0.2"/>
  <cols>
    <col min="1" max="1" width="46.7109375" style="1" customWidth="1"/>
    <col min="2" max="2" width="40.28515625" style="1" customWidth="1"/>
    <col min="3" max="16384" width="9.7109375" style="1"/>
  </cols>
  <sheetData>
    <row r="1" spans="1:3" ht="41.25" customHeight="1" x14ac:dyDescent="0.2">
      <c r="A1" s="137"/>
      <c r="B1" s="137"/>
    </row>
    <row r="2" spans="1:3" s="17" customFormat="1" ht="20.100000000000001" customHeight="1" x14ac:dyDescent="0.25">
      <c r="A2" s="138"/>
      <c r="B2" s="138"/>
    </row>
    <row r="3" spans="1:3" ht="20.100000000000001" customHeight="1" x14ac:dyDescent="0.2">
      <c r="A3" s="139" t="str">
        <f ca="1">Translations!$A$84</f>
        <v xml:space="preserve">Leer atentamente la hoja de instrucciones antes de rellenar este formulario </v>
      </c>
      <c r="B3" s="140"/>
    </row>
    <row r="4" spans="1:3" ht="15" customHeight="1" x14ac:dyDescent="0.2">
      <c r="A4" s="6"/>
      <c r="B4" s="6"/>
    </row>
    <row r="5" spans="1:3" ht="15" customHeight="1" x14ac:dyDescent="0.2">
      <c r="A5" s="14" t="str">
        <f ca="1">Translations!$A$10</f>
        <v>País</v>
      </c>
      <c r="B5" s="83" t="s">
        <v>426</v>
      </c>
    </row>
    <row r="6" spans="1:3" ht="15" customHeight="1" x14ac:dyDescent="0.2">
      <c r="A6" s="14" t="str">
        <f ca="1">Translations!$A$11</f>
        <v>Ciclo fiscal</v>
      </c>
      <c r="B6" s="83" t="s">
        <v>912</v>
      </c>
    </row>
    <row r="7" spans="1:3" ht="15" customHeight="1" x14ac:dyDescent="0.2">
      <c r="A7" s="14" t="str">
        <f ca="1">Translations!$A$12</f>
        <v>Moneda</v>
      </c>
      <c r="B7" s="111" t="str">
        <f>IF(IF(Instructions!$B$6="English",INDEX(Lookups!$D$2:$D$112,MATCH('Cover Sheet'!B5,Lookups!$A$2:$A$112,0)),IF(Instructions!$B$6="Français",INDEX(Lookups!$D$2:$D$112,MATCH('Cover Sheet'!B5,Lookups!$B$2:$B$112,0)),IF(Instructions!$B$6="Español",INDEX(Lookups!$D$2:$D$112,MATCH('Cover Sheet'!B5,Lookups!$C$2:$C$112,0)))))=0,"",IF(Instructions!$B$6="English",INDEX(Lookups!$D$2:$D$112,MATCH('Cover Sheet'!B5,Lookups!$A$2:$A$112,0)),IF(Instructions!$B$6="Français",INDEX(Lookups!$D$2:$D$112,MATCH('Cover Sheet'!B5,Lookups!$B$2:$B$112,0)),IF(Instructions!$B$6="Español",INDEX(Lookups!$D$2:$D$112,MATCH('Cover Sheet'!B5,Lookups!$C$2:$C$112,0))))))</f>
        <v>USD</v>
      </c>
    </row>
    <row r="8" spans="1:3" ht="15" customHeight="1" x14ac:dyDescent="0.2">
      <c r="A8" s="6"/>
      <c r="B8" s="6"/>
    </row>
    <row r="9" spans="1:3" ht="15" customHeight="1" x14ac:dyDescent="0.2">
      <c r="A9" s="14" t="str">
        <f ca="1">Translations!$A$85</f>
        <v>Componente</v>
      </c>
      <c r="B9" s="18" t="str">
        <f ca="1">Translations!$A$90</f>
        <v>C19RM</v>
      </c>
    </row>
    <row r="10" spans="1:3" ht="27.6" customHeight="1" x14ac:dyDescent="0.2">
      <c r="A10" s="14" t="str">
        <f ca="1">Translations!$A$88</f>
        <v>¿Ha recibido previamente financiamiento del C19RM?</v>
      </c>
      <c r="B10" s="60" t="s">
        <v>1297</v>
      </c>
    </row>
    <row r="11" spans="1:3" ht="27.6" customHeight="1" x14ac:dyDescent="0.2">
      <c r="A11" s="14" t="str">
        <f ca="1">Translations!$A$89</f>
        <v>Deficiencias financieras detalladas basadas en:</v>
      </c>
      <c r="B11" s="61" t="s">
        <v>1472</v>
      </c>
      <c r="C11" s="94"/>
    </row>
    <row r="12" spans="1:3" ht="15" x14ac:dyDescent="0.25">
      <c r="A12" s="19"/>
      <c r="C12" s="94"/>
    </row>
  </sheetData>
  <sheetProtection algorithmName="SHA-512" hashValue="ZIJEdXwuzWJfz4mQdEBuFS7X88bqou6InPNKDuUALpw226J8wegqDNnoupjvJEATGxR88q13SFWYo7k/5WvSvQ==" saltValue="7xwJvMOZLY6NwHCFT7eqKA==" spinCount="100000" sheet="1" objects="1" scenarios="1"/>
  <mergeCells count="3">
    <mergeCell ref="A1:B1"/>
    <mergeCell ref="A2:B2"/>
    <mergeCell ref="A3:B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Dropdowns!$H$3:$H$111</xm:f>
          </x14:formula1>
          <xm:sqref>B5</xm:sqref>
        </x14:dataValidation>
        <x14:dataValidation type="list" allowBlank="1" showInputMessage="1" showErrorMessage="1" xr:uid="{00000000-0002-0000-0300-000003000000}">
          <x14:formula1>
            <xm:f>Dropdowns!$U$13:$U$15</xm:f>
          </x14:formula1>
          <xm:sqref>B10</xm:sqref>
        </x14:dataValidation>
        <x14:dataValidation type="list" allowBlank="1" showInputMessage="1" showErrorMessage="1" xr:uid="{00000000-0002-0000-0300-000004000000}">
          <x14:formula1>
            <xm:f>Dropdowns!$N$9:$N$12</xm:f>
          </x14:formula1>
          <xm:sqref>B11</xm:sqref>
        </x14:dataValidation>
        <x14:dataValidation type="list" allowBlank="1" showInputMessage="1" showErrorMessage="1" xr:uid="{67D90E06-6E6F-4C61-8759-988F1CB109DD}">
          <x14:formula1>
            <xm:f>Dropdowns!$N$3:$N$7</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125BE-6D34-4E1E-AB35-F938860D77B4}">
  <dimension ref="A1:I25"/>
  <sheetViews>
    <sheetView workbookViewId="0">
      <selection activeCell="A24" sqref="A24"/>
    </sheetView>
  </sheetViews>
  <sheetFormatPr baseColWidth="10" defaultColWidth="9.140625" defaultRowHeight="15" x14ac:dyDescent="0.25"/>
  <cols>
    <col min="1" max="1" width="146" bestFit="1" customWidth="1"/>
    <col min="7" max="7" width="9.5703125" bestFit="1" customWidth="1"/>
    <col min="8" max="8" width="13.7109375" bestFit="1" customWidth="1"/>
    <col min="9" max="9" width="13.140625" bestFit="1" customWidth="1"/>
  </cols>
  <sheetData>
    <row r="1" spans="1:9" x14ac:dyDescent="0.25">
      <c r="A1" t="s">
        <v>1453</v>
      </c>
      <c r="B1">
        <v>2020</v>
      </c>
      <c r="C1">
        <v>2021</v>
      </c>
      <c r="D1">
        <v>2022</v>
      </c>
      <c r="E1">
        <v>2023</v>
      </c>
      <c r="F1" t="s">
        <v>1454</v>
      </c>
      <c r="G1" t="s">
        <v>1455</v>
      </c>
      <c r="H1" t="s">
        <v>39</v>
      </c>
      <c r="I1" t="s">
        <v>1450</v>
      </c>
    </row>
    <row r="2" spans="1:9" x14ac:dyDescent="0.25">
      <c r="A2" t="s">
        <v>1576</v>
      </c>
      <c r="C2" s="106">
        <f>'C19 Financial Gap Overview'!C7</f>
        <v>446204574.65399998</v>
      </c>
      <c r="D2" s="106">
        <f>'C19 Financial Gap Overview'!D7</f>
        <v>509661499.335136</v>
      </c>
      <c r="E2" s="106">
        <f>'C19 Financial Gap Overview'!E7</f>
        <v>459937437.32715762</v>
      </c>
      <c r="F2" s="107" t="str">
        <f>'C19 Financial Gap Overview'!F7</f>
        <v>El Salvador se preparó para la atención de la emergencia nacional por COVID con fondos propios, préstamos y donaciones para enfrentar la pandemia en el año 2020, lo cual ha continuado en 2021 y se han hecho estimaciones para los años 2022 y 2023.</v>
      </c>
      <c r="G2" t="s">
        <v>1456</v>
      </c>
      <c r="H2" t="str">
        <f>'Cover Sheet'!B5</f>
        <v>El Salvador</v>
      </c>
      <c r="I2" t="s">
        <v>1457</v>
      </c>
    </row>
    <row r="3" spans="1:9" x14ac:dyDescent="0.25">
      <c r="A3" t="s">
        <v>1361</v>
      </c>
      <c r="B3" s="106">
        <f>'C19 Financial Gap Overview'!B10</f>
        <v>2243156.56</v>
      </c>
      <c r="C3" s="106">
        <f>'C19 Financial Gap Overview'!C10</f>
        <v>142176.6</v>
      </c>
      <c r="D3" s="106">
        <f>'C19 Financial Gap Overview'!D10</f>
        <v>70000000</v>
      </c>
      <c r="E3" s="106">
        <f>'C19 Financial Gap Overview'!E10</f>
        <v>15000000</v>
      </c>
      <c r="F3" s="107" t="str">
        <f>'C19 Financial Gap Overview'!F10</f>
        <v xml:space="preserve">Según el monto reportado estos préstamos  han sido destinados para Reducir la morbilidad y mortalidad de la pandemia de COVID-19 </v>
      </c>
      <c r="G3" t="s">
        <v>1456</v>
      </c>
      <c r="H3" t="str">
        <f>'Cover Sheet'!B5</f>
        <v>El Salvador</v>
      </c>
      <c r="I3" t="s">
        <v>1457</v>
      </c>
    </row>
    <row r="4" spans="1:9" x14ac:dyDescent="0.25">
      <c r="A4" t="s">
        <v>1362</v>
      </c>
      <c r="B4" s="106">
        <f>'C19 Financial Gap Overview'!B11</f>
        <v>0</v>
      </c>
      <c r="C4" s="106">
        <f>'C19 Financial Gap Overview'!C11</f>
        <v>0</v>
      </c>
      <c r="D4" s="106">
        <f>'C19 Financial Gap Overview'!D11</f>
        <v>0</v>
      </c>
      <c r="E4" s="106">
        <f>'C19 Financial Gap Overview'!E11</f>
        <v>0</v>
      </c>
      <c r="F4" s="107">
        <f>'C19 Financial Gap Overview'!F11</f>
        <v>0</v>
      </c>
      <c r="G4" t="s">
        <v>1456</v>
      </c>
      <c r="H4" t="str">
        <f>'Cover Sheet'!B5</f>
        <v>El Salvador</v>
      </c>
      <c r="I4" t="s">
        <v>1457</v>
      </c>
    </row>
    <row r="5" spans="1:9" x14ac:dyDescent="0.25">
      <c r="A5" t="s">
        <v>1387</v>
      </c>
      <c r="B5" s="106">
        <f>'C19 Financial Gap Overview'!B12</f>
        <v>15917312.210000001</v>
      </c>
      <c r="C5" s="106">
        <f>'C19 Financial Gap Overview'!C12</f>
        <v>180663009.25999996</v>
      </c>
      <c r="D5" s="106">
        <f>'C19 Financial Gap Overview'!D12</f>
        <v>0</v>
      </c>
      <c r="E5" s="106">
        <f>'C19 Financial Gap Overview'!E12</f>
        <v>0</v>
      </c>
      <c r="F5" s="107" t="str">
        <f>'C19 Financial Gap Overview'!F12</f>
        <v>Este préstamo se destinó a la adquisición de  equipos, insumos y medicamentos, así como el mejoramiento y remodelación de infraestructura hospitalaria para atender la emergencia del COVID-19.</v>
      </c>
      <c r="G5" t="s">
        <v>1456</v>
      </c>
      <c r="H5" t="str">
        <f>'Cover Sheet'!B5</f>
        <v>El Salvador</v>
      </c>
      <c r="I5" t="s">
        <v>1457</v>
      </c>
    </row>
    <row r="6" spans="1:9" x14ac:dyDescent="0.25">
      <c r="A6" t="s">
        <v>104</v>
      </c>
      <c r="B6" s="106">
        <f>'C19 Financial Gap Overview'!B13</f>
        <v>0</v>
      </c>
      <c r="C6" s="106">
        <f>'C19 Financial Gap Overview'!C13</f>
        <v>0</v>
      </c>
      <c r="D6" s="106">
        <f>'C19 Financial Gap Overview'!D13</f>
        <v>0</v>
      </c>
      <c r="E6" s="106">
        <f>'C19 Financial Gap Overview'!E13</f>
        <v>0</v>
      </c>
      <c r="F6" s="107">
        <f>'C19 Financial Gap Overview'!F13</f>
        <v>0</v>
      </c>
      <c r="G6" t="s">
        <v>1456</v>
      </c>
      <c r="H6" t="str">
        <f>'Cover Sheet'!B5</f>
        <v>El Salvador</v>
      </c>
      <c r="I6" t="s">
        <v>1457</v>
      </c>
    </row>
    <row r="7" spans="1:9" x14ac:dyDescent="0.25">
      <c r="A7" t="s">
        <v>105</v>
      </c>
      <c r="B7" s="106">
        <f>'C19 Financial Gap Overview'!B14</f>
        <v>2174968.5</v>
      </c>
      <c r="C7" s="106">
        <f>'C19 Financial Gap Overview'!C14</f>
        <v>12471175.83</v>
      </c>
      <c r="D7" s="106">
        <f>'C19 Financial Gap Overview'!D14</f>
        <v>0</v>
      </c>
      <c r="E7" s="106">
        <f>'C19 Financial Gap Overview'!E14</f>
        <v>0</v>
      </c>
      <c r="F7" s="107" t="str">
        <f>'C19 Financial Gap Overview'!F14</f>
        <v>Se contrató personal multidisciplinario para la Atención de la Crisis Sanitaria a nivel nacional, asi como la adquisición de insumos para la atención de las personas afectadas por C19</v>
      </c>
      <c r="G7" t="s">
        <v>1456</v>
      </c>
      <c r="H7" t="str">
        <f>'Cover Sheet'!B5</f>
        <v>El Salvador</v>
      </c>
      <c r="I7" t="s">
        <v>1457</v>
      </c>
    </row>
    <row r="8" spans="1:9" x14ac:dyDescent="0.25">
      <c r="A8" t="s">
        <v>106</v>
      </c>
      <c r="B8" s="106">
        <f>'C19 Financial Gap Overview'!B15</f>
        <v>0</v>
      </c>
      <c r="C8" s="106">
        <f>'C19 Financial Gap Overview'!C15</f>
        <v>0</v>
      </c>
      <c r="D8" s="106">
        <f>'C19 Financial Gap Overview'!D15</f>
        <v>0</v>
      </c>
      <c r="E8" s="106">
        <f>'C19 Financial Gap Overview'!E15</f>
        <v>0</v>
      </c>
      <c r="F8" s="107">
        <f>'C19 Financial Gap Overview'!F15</f>
        <v>0</v>
      </c>
      <c r="G8" t="s">
        <v>1456</v>
      </c>
      <c r="H8" t="str">
        <f>'Cover Sheet'!B5</f>
        <v>El Salvador</v>
      </c>
      <c r="I8" t="s">
        <v>1457</v>
      </c>
    </row>
    <row r="9" spans="1:9" x14ac:dyDescent="0.25">
      <c r="A9" t="s">
        <v>62</v>
      </c>
      <c r="B9" s="106">
        <f>'C19 Financial Gap Overview'!B16</f>
        <v>2181786.5099999998</v>
      </c>
      <c r="C9" s="106">
        <f>'C19 Financial Gap Overview'!C16</f>
        <v>0</v>
      </c>
      <c r="D9" s="106">
        <f>'C19 Financial Gap Overview'!D16</f>
        <v>0</v>
      </c>
      <c r="E9" s="106">
        <f>'C19 Financial Gap Overview'!E16</f>
        <v>0</v>
      </c>
      <c r="F9" s="107" t="str">
        <f>'C19 Financial Gap Overview'!F16</f>
        <v>La empresa privada contribuyó con este monto en insumos y medicamentos, por lo que se suma a las donaciones de fuentes externas, totalizando $68,679,762.34,</v>
      </c>
      <c r="G9" t="s">
        <v>1456</v>
      </c>
      <c r="H9" t="str">
        <f>'Cover Sheet'!B5</f>
        <v>El Salvador</v>
      </c>
      <c r="I9" t="s">
        <v>1457</v>
      </c>
    </row>
    <row r="10" spans="1:9" x14ac:dyDescent="0.25">
      <c r="A10" t="str">
        <f>'C19 Financial Gap Overview'!A18</f>
        <v>Programa Mundial de Alimentos (PMA)</v>
      </c>
      <c r="B10">
        <f>'C19 Financial Gap Overview'!B18</f>
        <v>1175268</v>
      </c>
      <c r="C10">
        <f>'C19 Financial Gap Overview'!C18</f>
        <v>0</v>
      </c>
      <c r="D10">
        <f>'C19 Financial Gap Overview'!D18</f>
        <v>0</v>
      </c>
      <c r="E10">
        <f>'C19 Financial Gap Overview'!E18</f>
        <v>0</v>
      </c>
      <c r="F10" s="107" t="str">
        <f>'C19 Financial Gap Overview'!F18</f>
        <v>Esta donación se utilizó para cubrir  la necesidad alimetaria de la población en el período de confinamiento obligatorio</v>
      </c>
      <c r="G10" t="s">
        <v>1456</v>
      </c>
      <c r="H10" t="str">
        <f>'Cover Sheet'!B5</f>
        <v>El Salvador</v>
      </c>
      <c r="I10" t="s">
        <v>1457</v>
      </c>
    </row>
    <row r="11" spans="1:9" x14ac:dyDescent="0.25">
      <c r="A11" t="str">
        <f>'C19 Financial Gap Overview'!A19</f>
        <v>Japón</v>
      </c>
      <c r="B11">
        <f>'C19 Financial Gap Overview'!B19</f>
        <v>44661596.609999999</v>
      </c>
      <c r="C11">
        <f>'C19 Financial Gap Overview'!C19</f>
        <v>0</v>
      </c>
      <c r="D11">
        <f>'C19 Financial Gap Overview'!D19</f>
        <v>0</v>
      </c>
      <c r="E11">
        <f>'C19 Financial Gap Overview'!E19</f>
        <v>0</v>
      </c>
      <c r="F11" s="107" t="str">
        <f>'C19 Financial Gap Overview'!F19</f>
        <v xml:space="preserve">Equipamiento para el Hospital El Salvador </v>
      </c>
      <c r="G11" t="s">
        <v>1456</v>
      </c>
      <c r="H11" t="str">
        <f>'Cover Sheet'!B5</f>
        <v>El Salvador</v>
      </c>
      <c r="I11" t="s">
        <v>1457</v>
      </c>
    </row>
    <row r="12" spans="1:9" x14ac:dyDescent="0.25">
      <c r="A12" t="str">
        <f>'C19 Financial Gap Overview'!A20</f>
        <v>Luxemburgo</v>
      </c>
      <c r="B12">
        <f>'C19 Financial Gap Overview'!B20</f>
        <v>336200</v>
      </c>
      <c r="C12">
        <f>'C19 Financial Gap Overview'!C20</f>
        <v>0</v>
      </c>
      <c r="D12">
        <f>'C19 Financial Gap Overview'!D20</f>
        <v>0</v>
      </c>
      <c r="E12">
        <f>'C19 Financial Gap Overview'!E20</f>
        <v>0</v>
      </c>
      <c r="F12" s="107" t="str">
        <f>'C19 Financial Gap Overview'!F20</f>
        <v>Apoyo a la creación del Hospital El Salvador</v>
      </c>
      <c r="G12" t="s">
        <v>1456</v>
      </c>
      <c r="H12" t="str">
        <f>'Cover Sheet'!B5</f>
        <v>El Salvador</v>
      </c>
      <c r="I12" t="s">
        <v>1457</v>
      </c>
    </row>
    <row r="13" spans="1:9" x14ac:dyDescent="0.25">
      <c r="A13" t="str">
        <f>'C19 Financial Gap Overview'!A21</f>
        <v>Fondo de Población de las Naciones Unidas (UNFPA)</v>
      </c>
      <c r="B13">
        <f>'C19 Financial Gap Overview'!B21</f>
        <v>328640</v>
      </c>
      <c r="C13">
        <f>'C19 Financial Gap Overview'!C21</f>
        <v>0</v>
      </c>
      <c r="D13">
        <f>'C19 Financial Gap Overview'!D21</f>
        <v>0</v>
      </c>
      <c r="E13">
        <f>'C19 Financial Gap Overview'!E21</f>
        <v>0</v>
      </c>
      <c r="F13" s="107" t="str">
        <f>'C19 Financial Gap Overview'!F21</f>
        <v>Donación de kits de protección para mujeres embarazadas</v>
      </c>
      <c r="G13" t="s">
        <v>1456</v>
      </c>
      <c r="H13" t="str">
        <f>'Cover Sheet'!B5</f>
        <v>El Salvador</v>
      </c>
      <c r="I13" t="s">
        <v>1457</v>
      </c>
    </row>
    <row r="14" spans="1:9" x14ac:dyDescent="0.25">
      <c r="A14" t="str">
        <f>'C19 Financial Gap Overview'!A22</f>
        <v>Canadá</v>
      </c>
      <c r="B14">
        <f>'C19 Financial Gap Overview'!B22</f>
        <v>263300.55</v>
      </c>
      <c r="C14">
        <f>'C19 Financial Gap Overview'!C22</f>
        <v>0</v>
      </c>
      <c r="D14">
        <f>'C19 Financial Gap Overview'!D22</f>
        <v>0</v>
      </c>
      <c r="E14">
        <f>'C19 Financial Gap Overview'!E22</f>
        <v>0</v>
      </c>
      <c r="F14" s="107" t="str">
        <f>'C19 Financial Gap Overview'!F22</f>
        <v>Apoyo de actividades relacionadas con la crisis sanitaria en El Salvador. A través de la Cruz Roja Salvadoreña.</v>
      </c>
      <c r="G14" t="s">
        <v>1456</v>
      </c>
      <c r="H14" t="str">
        <f>'Cover Sheet'!B5</f>
        <v>El Salvador</v>
      </c>
      <c r="I14" t="s">
        <v>1457</v>
      </c>
    </row>
    <row r="15" spans="1:9" x14ac:dyDescent="0.25">
      <c r="A15" t="str">
        <f>'C19 Financial Gap Overview'!A23</f>
        <v>Francia</v>
      </c>
      <c r="B15">
        <f>'C19 Financial Gap Overview'!B23</f>
        <v>155800</v>
      </c>
      <c r="C15">
        <f>'C19 Financial Gap Overview'!C23</f>
        <v>0</v>
      </c>
      <c r="D15">
        <f>'C19 Financial Gap Overview'!D23</f>
        <v>0</v>
      </c>
      <c r="E15">
        <f>'C19 Financial Gap Overview'!E23</f>
        <v>0</v>
      </c>
      <c r="F15" s="107" t="str">
        <f>'C19 Financial Gap Overview'!F23</f>
        <v>Donación de mascarillas para el personal de salud</v>
      </c>
      <c r="G15" t="s">
        <v>1456</v>
      </c>
      <c r="H15" t="str">
        <f>'Cover Sheet'!B5</f>
        <v>El Salvador</v>
      </c>
      <c r="I15" t="s">
        <v>1457</v>
      </c>
    </row>
    <row r="16" spans="1:9" x14ac:dyDescent="0.25">
      <c r="A16" t="str">
        <f>'C19 Financial Gap Overview'!A24</f>
        <v>Alto Comisionado de las Naciones Unidas para los Refugiados (ACNUR)</v>
      </c>
      <c r="B16">
        <f>'C19 Financial Gap Overview'!B24</f>
        <v>149952</v>
      </c>
      <c r="C16">
        <f>'C19 Financial Gap Overview'!C24</f>
        <v>0</v>
      </c>
      <c r="D16">
        <f>'C19 Financial Gap Overview'!D24</f>
        <v>0</v>
      </c>
      <c r="E16">
        <f>'C19 Financial Gap Overview'!E24</f>
        <v>0</v>
      </c>
      <c r="F16" s="107" t="str">
        <f>'C19 Financial Gap Overview'!F24</f>
        <v>Apoyo a instituciones: ISNA, ISDEMU, DGME, MJSP, comunidades y alcaldías para la atención de la emergencia por COVID-19</v>
      </c>
      <c r="G16" t="s">
        <v>1456</v>
      </c>
      <c r="H16" t="str">
        <f>'Cover Sheet'!B5</f>
        <v>El Salvador</v>
      </c>
      <c r="I16" t="s">
        <v>1457</v>
      </c>
    </row>
    <row r="17" spans="1:9" x14ac:dyDescent="0.25">
      <c r="A17" t="str">
        <f>'C19 Financial Gap Overview'!A25</f>
        <v>Fondo de las Naciones Unidas para la Infancia (UNICEF)</v>
      </c>
      <c r="B17">
        <f>'C19 Financial Gap Overview'!B25</f>
        <v>78517</v>
      </c>
      <c r="C17">
        <f>'C19 Financial Gap Overview'!C25</f>
        <v>0</v>
      </c>
      <c r="D17">
        <f>'C19 Financial Gap Overview'!D25</f>
        <v>0</v>
      </c>
      <c r="E17">
        <f>'C19 Financial Gap Overview'!E25</f>
        <v>0</v>
      </c>
      <c r="F17" s="107" t="str">
        <f>'C19 Financial Gap Overview'!F25</f>
        <v xml:space="preserve">Esta donación se utilizó para la prevencion de infecciones dotando sistemas de agua </v>
      </c>
      <c r="G17" t="s">
        <v>1456</v>
      </c>
      <c r="H17" t="str">
        <f>'Cover Sheet'!B5</f>
        <v>El Salvador</v>
      </c>
      <c r="I17" t="s">
        <v>1457</v>
      </c>
    </row>
    <row r="18" spans="1:9" x14ac:dyDescent="0.25">
      <c r="A18" t="str">
        <f>'C19 Financial Gap Overview'!A26</f>
        <v>Brasil</v>
      </c>
      <c r="B18">
        <f>'C19 Financial Gap Overview'!B26</f>
        <v>50000</v>
      </c>
      <c r="C18">
        <f>'C19 Financial Gap Overview'!C26</f>
        <v>0</v>
      </c>
      <c r="D18">
        <f>'C19 Financial Gap Overview'!D26</f>
        <v>0</v>
      </c>
      <c r="E18">
        <f>'C19 Financial Gap Overview'!E26</f>
        <v>0</v>
      </c>
      <c r="F18" s="107" t="str">
        <f>'C19 Financial Gap Overview'!F26</f>
        <v>Esta donación se distribuyó entre el MINSAL: medicamentos e insumos y equipo y la Dirección General de Centros penales: materiales de Asepsia.
Serán ejecutados por PMA.</v>
      </c>
      <c r="G18" t="s">
        <v>1456</v>
      </c>
      <c r="H18" t="str">
        <f>'Cover Sheet'!B5</f>
        <v>El Salvador</v>
      </c>
      <c r="I18" t="s">
        <v>1457</v>
      </c>
    </row>
    <row r="19" spans="1:9" x14ac:dyDescent="0.25">
      <c r="A19" t="str">
        <f>'C19 Financial Gap Overview'!A27</f>
        <v>No especificado - no desglosado por fuentes</v>
      </c>
      <c r="B19">
        <f>'C19 Financial Gap Overview'!B27</f>
        <v>19298701.670000002</v>
      </c>
      <c r="C19">
        <f>'C19 Financial Gap Overview'!C27</f>
        <v>0</v>
      </c>
      <c r="D19">
        <f>'C19 Financial Gap Overview'!D27</f>
        <v>0</v>
      </c>
      <c r="E19">
        <f>'C19 Financial Gap Overview'!E27</f>
        <v>0</v>
      </c>
      <c r="F19" s="107" t="str">
        <f>'C19 Financial Gap Overview'!F27</f>
        <v>Lo aportes de diferentes donantes fueron para EPP, insumos para bioseguridad colectiva y manejo de desechos bioinfecciosos; equipamiento de hospitales: cámaras refrigerantes, red de gases médicos, ventiladores para UCI, respiradores, tomógrafos, rayos X, etc. Adquisición de pruebas SARS-CoV-2, otras pruebas de laboratorio ; medicamentos, insumos médicos. Alimentación y alojamiento para centros de confinamiento obligatorio, transporte de pacientes y de personal durante el confinamiento. Readecuaciones de laboratorios y hospitales, ampliaciones de morgues y áreas de desechos bioinfecciosos. Entre otros.</v>
      </c>
      <c r="G19" t="s">
        <v>1456</v>
      </c>
      <c r="H19" t="str">
        <f>'Cover Sheet'!B5</f>
        <v>El Salvador</v>
      </c>
      <c r="I19" t="s">
        <v>1457</v>
      </c>
    </row>
    <row r="20" spans="1:9" x14ac:dyDescent="0.25">
      <c r="A20" t="str">
        <f>'C19 Financial Gap Overview'!A28</f>
        <v>Select External Source</v>
      </c>
      <c r="B20">
        <f>'C19 Financial Gap Overview'!B28</f>
        <v>0</v>
      </c>
      <c r="C20">
        <f>'C19 Financial Gap Overview'!C28</f>
        <v>0</v>
      </c>
      <c r="D20">
        <f>'C19 Financial Gap Overview'!D28</f>
        <v>0</v>
      </c>
      <c r="E20">
        <f>'C19 Financial Gap Overview'!E28</f>
        <v>0</v>
      </c>
      <c r="F20" s="107">
        <f>'C19 Financial Gap Overview'!F28</f>
        <v>0</v>
      </c>
      <c r="G20" t="s">
        <v>1456</v>
      </c>
      <c r="H20" t="str">
        <f>'Cover Sheet'!B5</f>
        <v>El Salvador</v>
      </c>
      <c r="I20" t="s">
        <v>1457</v>
      </c>
    </row>
    <row r="21" spans="1:9" x14ac:dyDescent="0.25">
      <c r="A21" t="str">
        <f>'C19 Financial Gap Overview'!A29</f>
        <v>Select External Source</v>
      </c>
      <c r="B21">
        <f>'C19 Financial Gap Overview'!B29</f>
        <v>0</v>
      </c>
      <c r="C21">
        <f>'C19 Financial Gap Overview'!C29</f>
        <v>0</v>
      </c>
      <c r="D21">
        <f>'C19 Financial Gap Overview'!D29</f>
        <v>0</v>
      </c>
      <c r="E21">
        <f>'C19 Financial Gap Overview'!E29</f>
        <v>0</v>
      </c>
      <c r="F21" s="107">
        <f>'C19 Financial Gap Overview'!F29</f>
        <v>0</v>
      </c>
      <c r="G21" t="s">
        <v>1456</v>
      </c>
      <c r="H21" t="str">
        <f>'Cover Sheet'!B5</f>
        <v>El Salvador</v>
      </c>
      <c r="I21" t="s">
        <v>1457</v>
      </c>
    </row>
    <row r="22" spans="1:9" x14ac:dyDescent="0.25">
      <c r="A22" t="str">
        <f>'C19 Financial Gap Overview'!A30</f>
        <v>Select External Source</v>
      </c>
      <c r="B22">
        <f>'C19 Financial Gap Overview'!B30</f>
        <v>0</v>
      </c>
      <c r="C22">
        <f>'C19 Financial Gap Overview'!C30</f>
        <v>0</v>
      </c>
      <c r="D22">
        <f>'C19 Financial Gap Overview'!D30</f>
        <v>0</v>
      </c>
      <c r="E22">
        <f>'C19 Financial Gap Overview'!E30</f>
        <v>0</v>
      </c>
      <c r="F22" s="107">
        <f>'C19 Financial Gap Overview'!F30</f>
        <v>0</v>
      </c>
      <c r="G22" t="s">
        <v>1456</v>
      </c>
      <c r="H22" t="str">
        <f>'Cover Sheet'!B5</f>
        <v>El Salvador</v>
      </c>
      <c r="I22" t="s">
        <v>1457</v>
      </c>
    </row>
    <row r="23" spans="1:9" x14ac:dyDescent="0.25">
      <c r="A23" t="s">
        <v>1336</v>
      </c>
      <c r="B23" s="106">
        <f>'C19 Financial Gap Overview'!B32</f>
        <v>29537.360000000001</v>
      </c>
      <c r="C23" s="106">
        <f>'C19 Financial Gap Overview'!C32</f>
        <v>109786.4</v>
      </c>
      <c r="D23" s="106">
        <f>'C19 Financial Gap Overview'!D32</f>
        <v>0</v>
      </c>
      <c r="E23" s="106">
        <f>'C19 Financial Gap Overview'!E32</f>
        <v>0</v>
      </c>
      <c r="F23" s="107" t="str">
        <f>'C19 Financial Gap Overview'!F32</f>
        <v>Con la asignación de fondos C19RM se adquirieron pruebas SARS-CoV-2 y algunos insumos para bioseguridad colectiva (termómetros) y EPP</v>
      </c>
      <c r="G23" t="s">
        <v>1456</v>
      </c>
      <c r="H23" t="str">
        <f>'Cover Sheet'!B5</f>
        <v>El Salvador</v>
      </c>
      <c r="I23" t="s">
        <v>1457</v>
      </c>
    </row>
    <row r="24" spans="1:9" x14ac:dyDescent="0.25">
      <c r="A24" t="s">
        <v>1337</v>
      </c>
      <c r="C24" s="106">
        <f>'C19 Financial Gap Overview'!C36</f>
        <v>2208670.264</v>
      </c>
      <c r="D24" s="106">
        <f>'C19 Financial Gap Overview'!D36</f>
        <v>1393278.2510000002</v>
      </c>
      <c r="E24" s="106">
        <f>'C19 Financial Gap Overview'!E36</f>
        <v>188670.65100000001</v>
      </c>
      <c r="F24" s="107">
        <f>'C19 Financial Gap Overview'!F36</f>
        <v>0</v>
      </c>
      <c r="G24" t="s">
        <v>1456</v>
      </c>
      <c r="H24" t="str">
        <f>'Cover Sheet'!B5</f>
        <v>El Salvador</v>
      </c>
      <c r="I24" t="s">
        <v>1457</v>
      </c>
    </row>
    <row r="25" spans="1:9" x14ac:dyDescent="0.25">
      <c r="H25" t="str">
        <f>'Cover Sheet'!B7</f>
        <v>USD</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7"/>
  <sheetViews>
    <sheetView tabSelected="1" view="pageBreakPreview" zoomScaleSheetLayoutView="100" workbookViewId="0">
      <selection activeCell="D26" sqref="D26"/>
    </sheetView>
  </sheetViews>
  <sheetFormatPr baseColWidth="10" defaultColWidth="10.28515625" defaultRowHeight="14.25" x14ac:dyDescent="0.2"/>
  <cols>
    <col min="1" max="1" width="63.42578125" style="6" customWidth="1"/>
    <col min="2" max="2" width="20" style="6" customWidth="1"/>
    <col min="3" max="5" width="12.7109375" style="6" customWidth="1"/>
    <col min="6" max="7" width="27.7109375" style="6" customWidth="1"/>
    <col min="8" max="8" width="15.7109375" style="6" customWidth="1"/>
    <col min="9" max="16384" width="10.28515625" style="6"/>
  </cols>
  <sheetData>
    <row r="1" spans="1:10" ht="15" customHeight="1" x14ac:dyDescent="0.2">
      <c r="A1" s="90" t="str">
        <f ca="1">Translations!$A$91</f>
        <v xml:space="preserve">Tabla del resumen de las deficiencias financieras </v>
      </c>
      <c r="B1" s="85" t="str">
        <f ca="1">Translations!$A$10</f>
        <v>País</v>
      </c>
      <c r="C1" s="160" t="str">
        <f>'Cover Sheet'!$B$5</f>
        <v>El Salvador</v>
      </c>
      <c r="D1" s="161"/>
      <c r="E1" s="143"/>
      <c r="F1" s="144"/>
      <c r="G1" s="144"/>
      <c r="H1" s="145"/>
      <c r="I1" s="20"/>
      <c r="J1" s="20"/>
    </row>
    <row r="2" spans="1:10" ht="15" customHeight="1" x14ac:dyDescent="0.2">
      <c r="A2" s="91"/>
      <c r="B2" s="85" t="str">
        <f ca="1">Translations!$A$12</f>
        <v>Moneda</v>
      </c>
      <c r="C2" s="160" t="str">
        <f>'Cover Sheet'!$B$7</f>
        <v>USD</v>
      </c>
      <c r="D2" s="161"/>
      <c r="E2" s="146"/>
      <c r="F2" s="147"/>
      <c r="G2" s="147"/>
      <c r="H2" s="148"/>
      <c r="I2" s="20"/>
      <c r="J2" s="20"/>
    </row>
    <row r="3" spans="1:10" ht="15" customHeight="1" x14ac:dyDescent="0.2">
      <c r="A3" s="51"/>
      <c r="B3" s="87" t="str">
        <f ca="1">Translations!$A$109</f>
        <v>Actuales y previos</v>
      </c>
      <c r="C3" s="169" t="str">
        <f ca="1">Translations!$A$110</f>
        <v>Estimados</v>
      </c>
      <c r="D3" s="170"/>
      <c r="E3" s="171"/>
      <c r="F3" s="162" t="str">
        <f ca="1">Translations!$A$111</f>
        <v>Fuente / comentarios de datos</v>
      </c>
      <c r="G3" s="163"/>
      <c r="H3" s="164"/>
      <c r="I3" s="22"/>
      <c r="J3" s="22"/>
    </row>
    <row r="4" spans="1:10" ht="15" customHeight="1" x14ac:dyDescent="0.2">
      <c r="A4" s="23" t="str">
        <f ca="1">Translations!$A$92</f>
        <v>Año fiscal</v>
      </c>
      <c r="B4" s="12">
        <v>2020</v>
      </c>
      <c r="C4" s="84">
        <v>2021</v>
      </c>
      <c r="D4" s="84">
        <v>2022</v>
      </c>
      <c r="E4" s="84">
        <v>2023</v>
      </c>
      <c r="F4" s="165"/>
      <c r="G4" s="166"/>
      <c r="H4" s="167"/>
      <c r="I4" s="22"/>
      <c r="J4" s="22"/>
    </row>
    <row r="5" spans="1:10" ht="15" customHeight="1" x14ac:dyDescent="0.2">
      <c r="A5" s="23" t="str">
        <f ca="1">Translations!$A$94</f>
        <v>Tipo de cambio (unidades de moneda local por US$ o EUR)</v>
      </c>
      <c r="B5" s="81"/>
      <c r="C5" s="54"/>
      <c r="D5" s="54"/>
      <c r="E5" s="54"/>
      <c r="F5" s="149"/>
      <c r="G5" s="150"/>
      <c r="H5" s="151"/>
      <c r="I5" s="22"/>
      <c r="J5" s="22"/>
    </row>
    <row r="6" spans="1:10" ht="3" customHeight="1" x14ac:dyDescent="0.2">
      <c r="A6" s="10"/>
      <c r="B6" s="9"/>
      <c r="C6" s="8"/>
      <c r="D6" s="8"/>
      <c r="E6" s="8"/>
      <c r="F6" s="24"/>
      <c r="G6" s="25"/>
      <c r="H6" s="25"/>
      <c r="I6" s="22"/>
      <c r="J6" s="22"/>
    </row>
    <row r="7" spans="1:10" ht="30" customHeight="1" x14ac:dyDescent="0.2">
      <c r="A7" s="141" t="str">
        <f ca="1">Translations!$A$95</f>
        <v>LÍNEA A: Pilares del Plan estratégico de preparación y respuesta a la COVID-19 (proporcione montos anuales)</v>
      </c>
      <c r="B7" s="142"/>
      <c r="C7" s="55">
        <v>446204574.65399998</v>
      </c>
      <c r="D7" s="55">
        <v>509661499.335136</v>
      </c>
      <c r="E7" s="55">
        <v>459937437.32715762</v>
      </c>
      <c r="F7" s="149" t="s">
        <v>1599</v>
      </c>
      <c r="G7" s="150"/>
      <c r="H7" s="151"/>
      <c r="I7" s="22"/>
      <c r="J7" s="26"/>
    </row>
    <row r="8" spans="1:10" ht="15" customHeight="1" x14ac:dyDescent="0.2">
      <c r="A8" s="141" t="str">
        <f ca="1">Translations!$A$96</f>
        <v>LÍNEAS B, C y D: Recursos previos, actuales y previstos para cubrir las necesidades de financiamiento de los pilares del Plan estratégico de preparación y respuesta a la COVID-19</v>
      </c>
      <c r="B8" s="142"/>
      <c r="C8" s="142"/>
      <c r="D8" s="142"/>
      <c r="E8" s="142"/>
      <c r="F8" s="142"/>
      <c r="G8" s="142"/>
      <c r="H8" s="168"/>
      <c r="I8" s="22"/>
      <c r="J8" s="22"/>
    </row>
    <row r="9" spans="1:10" ht="15" customHeight="1" x14ac:dyDescent="0.2">
      <c r="A9" s="27" t="str">
        <f ca="1">Translations!$A$97</f>
        <v xml:space="preserve">Fuente nacional B1: Préstamos </v>
      </c>
      <c r="B9" s="99">
        <f>SUM($B$10:$B$12)</f>
        <v>18160468.77</v>
      </c>
      <c r="C9" s="99">
        <f>SUM($C$10:$C$12)</f>
        <v>180805185.85999995</v>
      </c>
      <c r="D9" s="99">
        <f>SUM($D$10:$D$12)</f>
        <v>70000000</v>
      </c>
      <c r="E9" s="99">
        <f>SUM($E$10:$E$12)</f>
        <v>15000000</v>
      </c>
      <c r="F9" s="152"/>
      <c r="G9" s="153"/>
      <c r="H9" s="154"/>
      <c r="I9" s="22"/>
      <c r="J9" s="22"/>
    </row>
    <row r="10" spans="1:10" ht="15" customHeight="1" x14ac:dyDescent="0.2">
      <c r="A10" s="27" t="str">
        <f ca="1">Translations!$A$195</f>
        <v xml:space="preserve">      Fuente nacional B1(a): Banco Mundial</v>
      </c>
      <c r="B10" s="55">
        <v>2243156.56</v>
      </c>
      <c r="C10" s="55">
        <v>142176.6</v>
      </c>
      <c r="D10" s="55">
        <v>70000000</v>
      </c>
      <c r="E10" s="55">
        <v>15000000</v>
      </c>
      <c r="F10" s="149" t="s">
        <v>1585</v>
      </c>
      <c r="G10" s="150"/>
      <c r="H10" s="151"/>
      <c r="I10" s="22"/>
      <c r="J10" s="22"/>
    </row>
    <row r="11" spans="1:10" ht="15" customHeight="1" x14ac:dyDescent="0.2">
      <c r="A11" s="27" t="str">
        <f ca="1">Translations!$A$196</f>
        <v xml:space="preserve">      Fuente nacional B1(b): Bancos regionales</v>
      </c>
      <c r="B11" s="55"/>
      <c r="C11" s="55"/>
      <c r="D11" s="55"/>
      <c r="E11" s="55"/>
      <c r="F11" s="149"/>
      <c r="G11" s="150"/>
      <c r="H11" s="151"/>
      <c r="I11" s="22"/>
      <c r="J11" s="22"/>
    </row>
    <row r="12" spans="1:10" ht="15" customHeight="1" x14ac:dyDescent="0.2">
      <c r="A12" s="27" t="str">
        <f ca="1">Translations!$A$197</f>
        <v xml:space="preserve">      Fuente nacional B1(c): Otra (especifique en comentarios)</v>
      </c>
      <c r="B12" s="55">
        <v>15917312.210000001</v>
      </c>
      <c r="C12" s="55">
        <v>180663009.25999996</v>
      </c>
      <c r="D12" s="55">
        <v>0</v>
      </c>
      <c r="E12" s="55">
        <v>0</v>
      </c>
      <c r="F12" s="149" t="s">
        <v>1586</v>
      </c>
      <c r="G12" s="150"/>
      <c r="H12" s="151"/>
      <c r="I12" s="22"/>
      <c r="J12" s="22"/>
    </row>
    <row r="13" spans="1:10" ht="15" customHeight="1" x14ac:dyDescent="0.2">
      <c r="A13" s="27" t="str">
        <f ca="1">Translations!$A$98</f>
        <v xml:space="preserve">Fuente nacional B2: Alivio de la deuda </v>
      </c>
      <c r="B13" s="55"/>
      <c r="C13" s="55"/>
      <c r="D13" s="55"/>
      <c r="E13" s="55"/>
      <c r="F13" s="149"/>
      <c r="G13" s="150"/>
      <c r="H13" s="151"/>
      <c r="I13" s="22"/>
      <c r="J13" s="22"/>
    </row>
    <row r="14" spans="1:10" x14ac:dyDescent="0.2">
      <c r="A14" s="27" t="str">
        <f ca="1">Translations!$A$99</f>
        <v>Fuente nacional B3: Recursos de financiamiento gubernamentales</v>
      </c>
      <c r="B14" s="56">
        <v>2174968.5</v>
      </c>
      <c r="C14" s="82">
        <v>12471175.83</v>
      </c>
      <c r="D14" s="82">
        <v>0</v>
      </c>
      <c r="E14" s="82">
        <v>0</v>
      </c>
      <c r="F14" s="149" t="s">
        <v>1587</v>
      </c>
      <c r="G14" s="150"/>
      <c r="H14" s="151"/>
      <c r="I14" s="22"/>
      <c r="J14" s="22"/>
    </row>
    <row r="15" spans="1:10" ht="15" customHeight="1" x14ac:dyDescent="0.2">
      <c r="A15" s="27" t="str">
        <f ca="1">Translations!$A$100</f>
        <v>Fuente nacional B4: Seguro de salud social</v>
      </c>
      <c r="B15" s="55"/>
      <c r="C15" s="55"/>
      <c r="D15" s="55"/>
      <c r="E15" s="55"/>
      <c r="F15" s="149"/>
      <c r="G15" s="150"/>
      <c r="H15" s="151"/>
      <c r="I15" s="22"/>
      <c r="J15" s="22"/>
    </row>
    <row r="16" spans="1:10" ht="15" customHeight="1" x14ac:dyDescent="0.2">
      <c r="A16" s="27" t="str">
        <f ca="1">Translations!$A$101</f>
        <v>Fuente nacional B5: Contribuciones del sector privado (nacional)</v>
      </c>
      <c r="B16" s="55">
        <v>2181786.5099999998</v>
      </c>
      <c r="C16" s="55">
        <v>0</v>
      </c>
      <c r="D16" s="55">
        <v>0</v>
      </c>
      <c r="E16" s="55">
        <v>0</v>
      </c>
      <c r="F16" s="149" t="s">
        <v>1588</v>
      </c>
      <c r="G16" s="150"/>
      <c r="H16" s="151"/>
      <c r="I16" s="22"/>
      <c r="J16" s="22"/>
    </row>
    <row r="17" spans="1:10" ht="30" customHeight="1" x14ac:dyDescent="0.2">
      <c r="A17" s="28" t="str">
        <f ca="1">Translations!$A$102</f>
        <v xml:space="preserve">LÍNEA B: Recursos NACIONALES totales previos, actuales y previstos </v>
      </c>
      <c r="B17" s="29">
        <f>SUM($B$10:$B$16)</f>
        <v>22517223.780000001</v>
      </c>
      <c r="C17" s="29">
        <f>SUM($C$10:$C$16)</f>
        <v>193276361.68999997</v>
      </c>
      <c r="D17" s="29">
        <f>SUM($D$10:$D$16)</f>
        <v>70000000</v>
      </c>
      <c r="E17" s="29">
        <f>SUM($E$10:$E$16)</f>
        <v>15000000</v>
      </c>
      <c r="F17" s="152"/>
      <c r="G17" s="153"/>
      <c r="H17" s="154"/>
      <c r="I17" s="22"/>
      <c r="J17" s="22"/>
    </row>
    <row r="18" spans="1:10" ht="15" customHeight="1" x14ac:dyDescent="0.2">
      <c r="A18" s="53" t="s">
        <v>1328</v>
      </c>
      <c r="B18" s="56">
        <v>1175268</v>
      </c>
      <c r="C18" s="56"/>
      <c r="D18" s="56"/>
      <c r="E18" s="56"/>
      <c r="F18" s="149" t="s">
        <v>1589</v>
      </c>
      <c r="G18" s="150"/>
      <c r="H18" s="151"/>
      <c r="I18" s="22"/>
      <c r="J18" s="22"/>
    </row>
    <row r="19" spans="1:10" ht="15" customHeight="1" x14ac:dyDescent="0.2">
      <c r="A19" s="53" t="s">
        <v>469</v>
      </c>
      <c r="B19" s="56">
        <v>44661596.609999999</v>
      </c>
      <c r="C19" s="56"/>
      <c r="D19" s="56"/>
      <c r="E19" s="56"/>
      <c r="F19" s="149" t="s">
        <v>1590</v>
      </c>
      <c r="G19" s="150"/>
      <c r="H19" s="151"/>
      <c r="I19" s="22"/>
      <c r="J19" s="22"/>
    </row>
    <row r="20" spans="1:10" ht="15" customHeight="1" x14ac:dyDescent="0.2">
      <c r="A20" s="53" t="s">
        <v>488</v>
      </c>
      <c r="B20" s="56">
        <v>336200</v>
      </c>
      <c r="C20" s="56"/>
      <c r="D20" s="56"/>
      <c r="E20" s="56"/>
      <c r="F20" s="149" t="s">
        <v>1591</v>
      </c>
      <c r="G20" s="150"/>
      <c r="H20" s="151"/>
      <c r="I20" s="22"/>
      <c r="J20" s="22"/>
    </row>
    <row r="21" spans="1:10" ht="15" customHeight="1" x14ac:dyDescent="0.2">
      <c r="A21" s="53" t="s">
        <v>1325</v>
      </c>
      <c r="B21" s="56">
        <v>328640</v>
      </c>
      <c r="C21" s="56"/>
      <c r="D21" s="56"/>
      <c r="E21" s="56"/>
      <c r="F21" s="149" t="s">
        <v>1592</v>
      </c>
      <c r="G21" s="150"/>
      <c r="H21" s="151"/>
      <c r="I21" s="22"/>
      <c r="J21" s="22"/>
    </row>
    <row r="22" spans="1:10" ht="15" customHeight="1" x14ac:dyDescent="0.2">
      <c r="A22" s="53" t="s">
        <v>401</v>
      </c>
      <c r="B22" s="56">
        <v>263300.55</v>
      </c>
      <c r="C22" s="56"/>
      <c r="D22" s="56"/>
      <c r="E22" s="56"/>
      <c r="F22" s="149" t="s">
        <v>1593</v>
      </c>
      <c r="G22" s="150"/>
      <c r="H22" s="151"/>
      <c r="I22" s="22"/>
      <c r="J22" s="22"/>
    </row>
    <row r="23" spans="1:10" ht="15" customHeight="1" x14ac:dyDescent="0.2">
      <c r="A23" s="53" t="s">
        <v>435</v>
      </c>
      <c r="B23" s="56">
        <v>155800</v>
      </c>
      <c r="C23" s="56"/>
      <c r="D23" s="56"/>
      <c r="E23" s="56"/>
      <c r="F23" s="149" t="s">
        <v>1594</v>
      </c>
      <c r="G23" s="150"/>
      <c r="H23" s="151"/>
      <c r="I23" s="22"/>
      <c r="J23" s="22"/>
    </row>
    <row r="24" spans="1:10" ht="15" customHeight="1" x14ac:dyDescent="0.2">
      <c r="A24" s="53" t="s">
        <v>1324</v>
      </c>
      <c r="B24" s="56">
        <v>149952</v>
      </c>
      <c r="C24" s="56"/>
      <c r="D24" s="56"/>
      <c r="E24" s="56"/>
      <c r="F24" s="149" t="s">
        <v>1595</v>
      </c>
      <c r="G24" s="150"/>
      <c r="H24" s="151"/>
      <c r="I24" s="22"/>
      <c r="J24" s="22"/>
    </row>
    <row r="25" spans="1:10" ht="15" customHeight="1" x14ac:dyDescent="0.2">
      <c r="A25" s="53" t="s">
        <v>1320</v>
      </c>
      <c r="B25" s="56">
        <v>78517</v>
      </c>
      <c r="C25" s="56"/>
      <c r="D25" s="56"/>
      <c r="E25" s="56"/>
      <c r="F25" s="149" t="s">
        <v>1597</v>
      </c>
      <c r="G25" s="150"/>
      <c r="H25" s="151"/>
      <c r="I25" s="22"/>
      <c r="J25" s="22"/>
    </row>
    <row r="26" spans="1:10" ht="15" customHeight="1" x14ac:dyDescent="0.2">
      <c r="A26" s="53" t="s">
        <v>393</v>
      </c>
      <c r="B26" s="56">
        <v>50000</v>
      </c>
      <c r="C26" s="56"/>
      <c r="D26" s="56"/>
      <c r="E26" s="56"/>
      <c r="F26" s="149" t="s">
        <v>1596</v>
      </c>
      <c r="G26" s="150"/>
      <c r="H26" s="151"/>
      <c r="I26" s="22"/>
      <c r="J26" s="22"/>
    </row>
    <row r="27" spans="1:10" ht="15" customHeight="1" x14ac:dyDescent="0.2">
      <c r="A27" s="53" t="s">
        <v>1330</v>
      </c>
      <c r="B27" s="56">
        <v>19298701.670000002</v>
      </c>
      <c r="C27" s="56"/>
      <c r="D27" s="56"/>
      <c r="E27" s="56"/>
      <c r="F27" s="149" t="s">
        <v>1598</v>
      </c>
      <c r="G27" s="150"/>
      <c r="H27" s="151"/>
      <c r="I27" s="22"/>
      <c r="J27" s="22"/>
    </row>
    <row r="28" spans="1:10" ht="15" customHeight="1" x14ac:dyDescent="0.2">
      <c r="A28" s="53" t="s">
        <v>108</v>
      </c>
      <c r="B28" s="56"/>
      <c r="C28" s="56"/>
      <c r="D28" s="56"/>
      <c r="E28" s="56"/>
      <c r="F28" s="149"/>
      <c r="G28" s="150"/>
      <c r="H28" s="151"/>
      <c r="I28" s="22"/>
      <c r="J28" s="22"/>
    </row>
    <row r="29" spans="1:10" ht="15" customHeight="1" x14ac:dyDescent="0.2">
      <c r="A29" s="53" t="s">
        <v>108</v>
      </c>
      <c r="B29" s="56"/>
      <c r="C29" s="56"/>
      <c r="D29" s="56"/>
      <c r="E29" s="56"/>
      <c r="F29" s="149"/>
      <c r="G29" s="150"/>
      <c r="H29" s="151"/>
      <c r="I29" s="22"/>
      <c r="J29" s="22"/>
    </row>
    <row r="30" spans="1:10" ht="15" customHeight="1" x14ac:dyDescent="0.2">
      <c r="A30" s="53" t="s">
        <v>108</v>
      </c>
      <c r="B30" s="56"/>
      <c r="C30" s="56"/>
      <c r="D30" s="56"/>
      <c r="E30" s="56"/>
      <c r="F30" s="149"/>
      <c r="G30" s="150"/>
      <c r="H30" s="151"/>
      <c r="I30" s="22"/>
      <c r="J30" s="22"/>
    </row>
    <row r="31" spans="1:10" ht="45" customHeight="1" x14ac:dyDescent="0.2">
      <c r="A31" s="28" t="str">
        <f ca="1">Translations!$A$103</f>
        <v xml:space="preserve">LÍNEA C: Recursos EXTERNOS totales previos, actuales y previstos (ajenos al Fondo Mundial) </v>
      </c>
      <c r="B31" s="4">
        <f t="shared" ref="B31:E31" si="0">SUM(B18:B30)</f>
        <v>66497975.829999998</v>
      </c>
      <c r="C31" s="4">
        <f t="shared" si="0"/>
        <v>0</v>
      </c>
      <c r="D31" s="4">
        <f t="shared" si="0"/>
        <v>0</v>
      </c>
      <c r="E31" s="4">
        <f t="shared" si="0"/>
        <v>0</v>
      </c>
      <c r="F31" s="152"/>
      <c r="G31" s="153"/>
      <c r="H31" s="154"/>
    </row>
    <row r="32" spans="1:10" ht="60" customHeight="1" x14ac:dyDescent="0.2">
      <c r="A32" s="28" t="str">
        <f ca="1">Translations!$A$104</f>
        <v>LÍNEA D: Recursos totales del Fondo Mundial previos, actuales y previstos del financiamiento existente del C19RM (excluyendo los montos que se incluyen en la solicitud de financiamiento actual)</v>
      </c>
      <c r="B32" s="55">
        <f>2129.55+27407.81</f>
        <v>29537.360000000001</v>
      </c>
      <c r="C32" s="55">
        <f>53669.4+56117</f>
        <v>109786.4</v>
      </c>
      <c r="D32" s="55">
        <v>0</v>
      </c>
      <c r="E32" s="55">
        <v>0</v>
      </c>
      <c r="F32" s="149" t="s">
        <v>1600</v>
      </c>
      <c r="G32" s="150">
        <v>0</v>
      </c>
      <c r="H32" s="151"/>
    </row>
    <row r="33" spans="1:10" ht="3" customHeight="1" x14ac:dyDescent="0.2">
      <c r="A33" s="10"/>
      <c r="B33" s="9"/>
      <c r="C33" s="8"/>
      <c r="D33" s="8"/>
      <c r="E33" s="8"/>
      <c r="F33" s="30"/>
      <c r="G33" s="31"/>
      <c r="H33" s="31"/>
      <c r="I33" s="22"/>
      <c r="J33" s="22"/>
    </row>
    <row r="34" spans="1:10" ht="15" customHeight="1" x14ac:dyDescent="0.2">
      <c r="A34" s="141" t="str">
        <f ca="1">Translations!$A$105</f>
        <v xml:space="preserve">LÍNEA E: Recursos totales previstos (montos anuales) </v>
      </c>
      <c r="B34" s="142"/>
      <c r="C34" s="4">
        <f>SUM(C32+C31+C17)</f>
        <v>193386148.08999997</v>
      </c>
      <c r="D34" s="4">
        <f>SUM(D32+D31+D17)</f>
        <v>70000000</v>
      </c>
      <c r="E34" s="4">
        <f>SUM(E32+E31+E17)</f>
        <v>15000000</v>
      </c>
      <c r="F34" s="152"/>
      <c r="G34" s="153"/>
      <c r="H34" s="154"/>
    </row>
    <row r="35" spans="1:10" ht="15" customHeight="1" x14ac:dyDescent="0.2">
      <c r="A35" s="141" t="str">
        <f ca="1">Translations!$A$106</f>
        <v>LÍNEA F: Deficiencia financiera anual prevista (Línea A-E)</v>
      </c>
      <c r="B35" s="142"/>
      <c r="C35" s="4">
        <f>+C7-C34</f>
        <v>252818426.56400001</v>
      </c>
      <c r="D35" s="4">
        <f>+D7-D34</f>
        <v>439661499.335136</v>
      </c>
      <c r="E35" s="4">
        <f>+E7-E34</f>
        <v>444937437.32715762</v>
      </c>
      <c r="F35" s="152"/>
      <c r="G35" s="155"/>
      <c r="H35" s="156"/>
      <c r="I35" s="22"/>
      <c r="J35" s="22"/>
    </row>
    <row r="36" spans="1:10" ht="15" customHeight="1" x14ac:dyDescent="0.2">
      <c r="A36" s="141" t="str">
        <f ca="1">Translations!$A$107</f>
        <v>LÍNEA G: Solicitud de financiamiento (asignación básica)</v>
      </c>
      <c r="B36" s="142"/>
      <c r="C36" s="56">
        <v>2208670.264</v>
      </c>
      <c r="D36" s="56">
        <v>1393278.2510000002</v>
      </c>
      <c r="E36" s="56">
        <v>188670.65100000001</v>
      </c>
      <c r="F36" s="149"/>
      <c r="G36" s="150"/>
      <c r="H36" s="151"/>
      <c r="I36" s="22"/>
      <c r="J36" s="26"/>
    </row>
    <row r="37" spans="1:10" ht="15" customHeight="1" x14ac:dyDescent="0.2">
      <c r="A37" s="141" t="str">
        <f ca="1">Translations!$A$108</f>
        <v>LÍNEA H: Deficiencia financiera total restante (montos anuales) (Línea F-G)</v>
      </c>
      <c r="B37" s="142"/>
      <c r="C37" s="4">
        <f>C35-C36</f>
        <v>250609756.30000001</v>
      </c>
      <c r="D37" s="4">
        <f>D35-D36</f>
        <v>438268221.08413601</v>
      </c>
      <c r="E37" s="4">
        <f>E35-E36</f>
        <v>444748766.67615759</v>
      </c>
      <c r="F37" s="157"/>
      <c r="G37" s="158"/>
      <c r="H37" s="159"/>
      <c r="I37" s="32"/>
      <c r="J37" s="26"/>
    </row>
  </sheetData>
  <sheetProtection algorithmName="SHA-512" hashValue="QDip337nsfziyAMIpzOacRXQM2DOLLkcgGq4ABI+7SoFi1PHLNp7PhNS898vP0IV3goniuTxIGAEz7ngHX1dYg==" saltValue="ESPigxxgaySOWJEZiLWY5A==" spinCount="100000" sheet="1" objects="1" scenarios="1"/>
  <protectedRanges>
    <protectedRange sqref="A18:H30 B5:H5 C7:H7 B10:H16" name="Range1"/>
  </protectedRanges>
  <mergeCells count="41">
    <mergeCell ref="F27:H27"/>
    <mergeCell ref="F29:H29"/>
    <mergeCell ref="F30:H30"/>
    <mergeCell ref="F31:H31"/>
    <mergeCell ref="F22:H22"/>
    <mergeCell ref="F23:H23"/>
    <mergeCell ref="F24:H24"/>
    <mergeCell ref="F25:H25"/>
    <mergeCell ref="F26:H26"/>
    <mergeCell ref="C1:D1"/>
    <mergeCell ref="C2:D2"/>
    <mergeCell ref="F16:H16"/>
    <mergeCell ref="F3:H4"/>
    <mergeCell ref="F5:H5"/>
    <mergeCell ref="F7:H7"/>
    <mergeCell ref="A8:H8"/>
    <mergeCell ref="F9:H9"/>
    <mergeCell ref="F13:H13"/>
    <mergeCell ref="F14:H14"/>
    <mergeCell ref="F15:H15"/>
    <mergeCell ref="C3:E3"/>
    <mergeCell ref="A7:B7"/>
    <mergeCell ref="F10:H10"/>
    <mergeCell ref="F11:H11"/>
    <mergeCell ref="F12:H12"/>
    <mergeCell ref="A35:B35"/>
    <mergeCell ref="A36:B36"/>
    <mergeCell ref="A37:B37"/>
    <mergeCell ref="E1:H2"/>
    <mergeCell ref="F32:H32"/>
    <mergeCell ref="F34:H34"/>
    <mergeCell ref="F35:H35"/>
    <mergeCell ref="F36:H36"/>
    <mergeCell ref="F37:H37"/>
    <mergeCell ref="A34:B34"/>
    <mergeCell ref="F28:H28"/>
    <mergeCell ref="F17:H17"/>
    <mergeCell ref="F18:H18"/>
    <mergeCell ref="F19:H19"/>
    <mergeCell ref="F20:H20"/>
    <mergeCell ref="F21:H21"/>
  </mergeCells>
  <dataValidations count="2">
    <dataValidation type="decimal" operator="greaterThanOrEqual" allowBlank="1" showInputMessage="1" showErrorMessage="1" sqref="C7:E7 B32:E32 C36:E36 B18:E30 B9:E16" xr:uid="{00000000-0002-0000-0400-000000000000}">
      <formula1>0</formula1>
    </dataValidation>
    <dataValidation type="decimal" operator="greaterThan" allowBlank="1" showInputMessage="1" showErrorMessage="1" sqref="B5:E5" xr:uid="{12081FAD-D232-4FF3-9D4A-B444CAA33DEE}">
      <formula1>0</formula1>
    </dataValidation>
  </dataValidations>
  <pageMargins left="0.7" right="0.7" top="0.75" bottom="0.75" header="0.3" footer="0.3"/>
  <pageSetup paperSize="8" scale="6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Enter External Resource C1" xr:uid="{00000000-0002-0000-0400-000001000000}">
          <x14:formula1>
            <xm:f>Dropdowns!$AA$3:$AA$50</xm:f>
          </x14:formula1>
          <xm:sqref>A19:A30</xm:sqref>
        </x14:dataValidation>
        <x14:dataValidation type="list" allowBlank="1" showInputMessage="1" showErrorMessage="1" promptTitle="Enter External Resource C1" xr:uid="{7138D9EA-DD09-4880-82FD-5BDC28FD06B8}">
          <x14:formula1>
            <xm:f>Dropdowns!$AA$3:$AA$52</xm:f>
          </x14:formula1>
          <xm:sqref>A18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A31C2-323F-4C3E-B056-3646A4114D89}">
  <dimension ref="A1:I64"/>
  <sheetViews>
    <sheetView workbookViewId="0">
      <selection activeCell="A8" sqref="A8"/>
    </sheetView>
  </sheetViews>
  <sheetFormatPr baseColWidth="10" defaultColWidth="9.140625" defaultRowHeight="15" x14ac:dyDescent="0.25"/>
  <cols>
    <col min="1" max="1" width="71.28515625" bestFit="1" customWidth="1"/>
    <col min="7" max="7" width="24.140625" bestFit="1" customWidth="1"/>
    <col min="8" max="8" width="13.7109375" bestFit="1" customWidth="1"/>
    <col min="9" max="9" width="13.28515625" bestFit="1" customWidth="1"/>
  </cols>
  <sheetData>
    <row r="1" spans="1:9" x14ac:dyDescent="0.25">
      <c r="A1" t="s">
        <v>1453</v>
      </c>
      <c r="B1">
        <v>2020</v>
      </c>
      <c r="C1">
        <v>2021</v>
      </c>
      <c r="D1">
        <v>2022</v>
      </c>
      <c r="E1">
        <v>2023</v>
      </c>
      <c r="F1" t="s">
        <v>1454</v>
      </c>
      <c r="G1" t="s">
        <v>1455</v>
      </c>
      <c r="H1" t="s">
        <v>39</v>
      </c>
      <c r="I1" t="s">
        <v>1450</v>
      </c>
    </row>
    <row r="2" spans="1:9" x14ac:dyDescent="0.25">
      <c r="A2" t="s">
        <v>1458</v>
      </c>
      <c r="C2" s="106">
        <f>'C19 Detail Fin. Gap - C19RM'!B6</f>
        <v>8464919.4101541936</v>
      </c>
      <c r="D2" s="106">
        <f>'C19 Detail Fin. Gap - C19RM'!C6</f>
        <v>6388662.3255306035</v>
      </c>
      <c r="E2" s="106">
        <f>'C19 Detail Fin. Gap - C19RM'!D6</f>
        <v>5405989.0843695095</v>
      </c>
      <c r="F2" s="107"/>
      <c r="G2" t="s">
        <v>1460</v>
      </c>
      <c r="H2" t="str">
        <f>'Cover Sheet'!B5</f>
        <v>El Salvador</v>
      </c>
      <c r="I2" t="s">
        <v>1459</v>
      </c>
    </row>
    <row r="3" spans="1:9" x14ac:dyDescent="0.25">
      <c r="A3" t="s">
        <v>1338</v>
      </c>
      <c r="C3" s="106">
        <f>'C19 Detail Fin. Gap - C19RM'!B7</f>
        <v>0</v>
      </c>
      <c r="D3" s="106">
        <f>'C19 Detail Fin. Gap - C19RM'!C7</f>
        <v>0</v>
      </c>
      <c r="E3" s="106">
        <f>'C19 Detail Fin. Gap - C19RM'!D7</f>
        <v>0</v>
      </c>
      <c r="F3" s="107"/>
      <c r="G3" t="s">
        <v>1460</v>
      </c>
      <c r="H3" t="str">
        <f>'Cover Sheet'!B5</f>
        <v>El Salvador</v>
      </c>
      <c r="I3" t="s">
        <v>1459</v>
      </c>
    </row>
    <row r="4" spans="1:9" x14ac:dyDescent="0.25">
      <c r="A4" t="s">
        <v>1393</v>
      </c>
      <c r="C4" s="106">
        <f>'C19 Detail Fin. Gap - C19RM'!B8</f>
        <v>0</v>
      </c>
      <c r="D4" s="106">
        <f>'C19 Detail Fin. Gap - C19RM'!C8</f>
        <v>0</v>
      </c>
      <c r="E4" s="106">
        <f>'C19 Detail Fin. Gap - C19RM'!D8</f>
        <v>0</v>
      </c>
      <c r="F4" s="107"/>
      <c r="G4" t="s">
        <v>1460</v>
      </c>
      <c r="H4" t="str">
        <f>'Cover Sheet'!B5</f>
        <v>El Salvador</v>
      </c>
      <c r="I4" t="s">
        <v>1459</v>
      </c>
    </row>
    <row r="5" spans="1:9" x14ac:dyDescent="0.25">
      <c r="A5" t="s">
        <v>1339</v>
      </c>
      <c r="C5" s="106">
        <f>'C19 Detail Fin. Gap - C19RM'!B9</f>
        <v>0</v>
      </c>
      <c r="D5" s="106">
        <f>'C19 Detail Fin. Gap - C19RM'!C9</f>
        <v>0</v>
      </c>
      <c r="E5" s="106">
        <f>'C19 Detail Fin. Gap - C19RM'!D9</f>
        <v>0</v>
      </c>
      <c r="F5" s="107"/>
      <c r="G5" t="s">
        <v>1460</v>
      </c>
      <c r="H5" t="str">
        <f>'Cover Sheet'!B5</f>
        <v>El Salvador</v>
      </c>
      <c r="I5" t="s">
        <v>1459</v>
      </c>
    </row>
    <row r="6" spans="1:9" x14ac:dyDescent="0.25">
      <c r="A6" t="s">
        <v>1340</v>
      </c>
      <c r="C6" s="106">
        <f>'C19 Detail Fin. Gap - C19RM'!B10</f>
        <v>0</v>
      </c>
      <c r="D6" s="106">
        <f>'C19 Detail Fin. Gap - C19RM'!C10</f>
        <v>0</v>
      </c>
      <c r="E6" s="106">
        <f>'C19 Detail Fin. Gap - C19RM'!D10</f>
        <v>0</v>
      </c>
      <c r="F6" s="107"/>
      <c r="G6" t="s">
        <v>1460</v>
      </c>
      <c r="H6" t="str">
        <f>'Cover Sheet'!B5</f>
        <v>El Salvador</v>
      </c>
      <c r="I6" t="s">
        <v>1459</v>
      </c>
    </row>
    <row r="7" spans="1:9" x14ac:dyDescent="0.25">
      <c r="A7" t="s">
        <v>1341</v>
      </c>
      <c r="C7" s="106">
        <f>'C19 Detail Fin. Gap - C19RM'!B11</f>
        <v>13467358.331570614</v>
      </c>
      <c r="D7" s="106">
        <f>'C19 Detail Fin. Gap - C19RM'!C11</f>
        <v>13120853.504394317</v>
      </c>
      <c r="E7" s="106">
        <f>'C19 Detail Fin. Gap - C19RM'!D11</f>
        <v>11592939.382314207</v>
      </c>
      <c r="F7" s="107"/>
      <c r="G7" t="s">
        <v>1460</v>
      </c>
      <c r="H7" t="str">
        <f>'Cover Sheet'!B5</f>
        <v>El Salvador</v>
      </c>
      <c r="I7" t="s">
        <v>1459</v>
      </c>
    </row>
    <row r="8" spans="1:9" x14ac:dyDescent="0.25">
      <c r="A8" t="s">
        <v>1404</v>
      </c>
      <c r="C8" s="106">
        <f>'C19 Detail Fin. Gap - C19RM'!B12</f>
        <v>52394005.141826272</v>
      </c>
      <c r="D8" s="106">
        <f>'C19 Detail Fin. Gap - C19RM'!C12</f>
        <v>59257115.162914582</v>
      </c>
      <c r="E8" s="106">
        <f>'C19 Detail Fin. Gap - C19RM'!D12</f>
        <v>53411384.650751397</v>
      </c>
      <c r="F8" s="107"/>
      <c r="G8" t="s">
        <v>1460</v>
      </c>
      <c r="H8" t="str">
        <f>'Cover Sheet'!B5</f>
        <v>El Salvador</v>
      </c>
      <c r="I8" t="s">
        <v>1459</v>
      </c>
    </row>
    <row r="9" spans="1:9" x14ac:dyDescent="0.25">
      <c r="A9" t="s">
        <v>1394</v>
      </c>
      <c r="C9" s="106">
        <f>'C19 Detail Fin. Gap - C19RM'!B13</f>
        <v>0</v>
      </c>
      <c r="D9" s="106">
        <f>'C19 Detail Fin. Gap - C19RM'!C13</f>
        <v>0</v>
      </c>
      <c r="E9" s="106">
        <f>'C19 Detail Fin. Gap - C19RM'!D13</f>
        <v>0</v>
      </c>
      <c r="F9" s="107"/>
      <c r="G9" t="s">
        <v>1460</v>
      </c>
      <c r="H9" t="str">
        <f>'Cover Sheet'!B5</f>
        <v>El Salvador</v>
      </c>
      <c r="I9" t="s">
        <v>1459</v>
      </c>
    </row>
    <row r="10" spans="1:9" x14ac:dyDescent="0.25">
      <c r="A10" t="s">
        <v>1395</v>
      </c>
      <c r="C10" s="106">
        <f>'C19 Detail Fin. Gap - C19RM'!B14</f>
        <v>26460226.889329381</v>
      </c>
      <c r="D10" s="106">
        <f>'C19 Detail Fin. Gap - C19RM'!C14</f>
        <v>27953220.659844961</v>
      </c>
      <c r="E10" s="106">
        <f>'C19 Detail Fin. Gap - C19RM'!D14</f>
        <v>24977310.31353578</v>
      </c>
      <c r="F10" s="107"/>
      <c r="G10" t="s">
        <v>1460</v>
      </c>
      <c r="H10" t="str">
        <f>'Cover Sheet'!B5</f>
        <v>El Salvador</v>
      </c>
      <c r="I10" t="s">
        <v>1459</v>
      </c>
    </row>
    <row r="11" spans="1:9" x14ac:dyDescent="0.25">
      <c r="A11" t="s">
        <v>1396</v>
      </c>
      <c r="C11" s="106">
        <f>'C19 Detail Fin. Gap - C19RM'!B15</f>
        <v>0</v>
      </c>
      <c r="D11" s="106">
        <f>'C19 Detail Fin. Gap - C19RM'!C15</f>
        <v>0</v>
      </c>
      <c r="E11" s="106">
        <f>'C19 Detail Fin. Gap - C19RM'!D15</f>
        <v>0</v>
      </c>
      <c r="F11" s="107"/>
      <c r="G11" t="s">
        <v>1460</v>
      </c>
      <c r="H11" t="str">
        <f>'Cover Sheet'!B5</f>
        <v>El Salvador</v>
      </c>
      <c r="I11" t="s">
        <v>1459</v>
      </c>
    </row>
    <row r="12" spans="1:9" x14ac:dyDescent="0.25">
      <c r="A12" t="s">
        <v>1397</v>
      </c>
      <c r="C12" s="106">
        <f>'C19 Detail Fin. Gap - C19RM'!B16</f>
        <v>0</v>
      </c>
      <c r="D12" s="106">
        <f>'C19 Detail Fin. Gap - C19RM'!C16</f>
        <v>0</v>
      </c>
      <c r="E12" s="106">
        <f>'C19 Detail Fin. Gap - C19RM'!D16</f>
        <v>0</v>
      </c>
      <c r="F12" s="107"/>
      <c r="G12" t="s">
        <v>1460</v>
      </c>
      <c r="H12" t="str">
        <f>'Cover Sheet'!B5</f>
        <v>El Salvador</v>
      </c>
      <c r="I12" t="s">
        <v>1459</v>
      </c>
    </row>
    <row r="13" spans="1:9" x14ac:dyDescent="0.25">
      <c r="A13" t="s">
        <v>1398</v>
      </c>
      <c r="C13" s="106">
        <f>'C19 Detail Fin. Gap - C19RM'!B17</f>
        <v>0</v>
      </c>
      <c r="D13" s="106">
        <f>'C19 Detail Fin. Gap - C19RM'!C17</f>
        <v>0</v>
      </c>
      <c r="E13" s="106">
        <f>'C19 Detail Fin. Gap - C19RM'!D17</f>
        <v>0</v>
      </c>
      <c r="F13" s="107"/>
      <c r="G13" t="s">
        <v>1460</v>
      </c>
      <c r="H13" t="str">
        <f>'Cover Sheet'!B5</f>
        <v>El Salvador</v>
      </c>
      <c r="I13" t="s">
        <v>1459</v>
      </c>
    </row>
    <row r="14" spans="1:9" x14ac:dyDescent="0.25">
      <c r="A14" t="s">
        <v>1342</v>
      </c>
      <c r="C14" s="106">
        <f>'C19 Detail Fin. Gap - C19RM'!B18</f>
        <v>0</v>
      </c>
      <c r="D14" s="106">
        <f>'C19 Detail Fin. Gap - C19RM'!C18</f>
        <v>0</v>
      </c>
      <c r="E14" s="106">
        <f>'C19 Detail Fin. Gap - C19RM'!D18</f>
        <v>0</v>
      </c>
      <c r="F14" s="107"/>
      <c r="G14" t="s">
        <v>1460</v>
      </c>
      <c r="H14" t="str">
        <f>'Cover Sheet'!B5</f>
        <v>El Salvador</v>
      </c>
      <c r="I14" t="s">
        <v>1459</v>
      </c>
    </row>
    <row r="15" spans="1:9" x14ac:dyDescent="0.25">
      <c r="A15" t="s">
        <v>1399</v>
      </c>
      <c r="C15" s="106">
        <f>'C19 Detail Fin. Gap - C19RM'!B19</f>
        <v>0</v>
      </c>
      <c r="D15" s="106">
        <f>'C19 Detail Fin. Gap - C19RM'!C19</f>
        <v>0</v>
      </c>
      <c r="E15" s="106">
        <f>'C19 Detail Fin. Gap - C19RM'!D19</f>
        <v>0</v>
      </c>
      <c r="F15" s="107"/>
      <c r="G15" t="s">
        <v>1460</v>
      </c>
      <c r="H15" t="str">
        <f>'Cover Sheet'!B5</f>
        <v>El Salvador</v>
      </c>
      <c r="I15" t="s">
        <v>1459</v>
      </c>
    </row>
    <row r="16" spans="1:9" x14ac:dyDescent="0.25">
      <c r="A16" t="s">
        <v>1400</v>
      </c>
      <c r="C16" s="106">
        <f>'C19 Detail Fin. Gap - C19RM'!B20</f>
        <v>0</v>
      </c>
      <c r="D16" s="106">
        <f>'C19 Detail Fin. Gap - C19RM'!C20</f>
        <v>0</v>
      </c>
      <c r="E16" s="106">
        <f>'C19 Detail Fin. Gap - C19RM'!D20</f>
        <v>0</v>
      </c>
      <c r="F16" s="107"/>
      <c r="G16" t="s">
        <v>1460</v>
      </c>
      <c r="H16" t="str">
        <f>'Cover Sheet'!B5</f>
        <v>El Salvador</v>
      </c>
      <c r="I16" t="s">
        <v>1459</v>
      </c>
    </row>
    <row r="17" spans="1:9" x14ac:dyDescent="0.25">
      <c r="A17" t="s">
        <v>1401</v>
      </c>
      <c r="C17" s="106">
        <f>'C19 Detail Fin. Gap - C19RM'!B21</f>
        <v>0</v>
      </c>
      <c r="D17" s="106">
        <f>'C19 Detail Fin. Gap - C19RM'!C21</f>
        <v>0</v>
      </c>
      <c r="E17" s="106">
        <f>'C19 Detail Fin. Gap - C19RM'!D21</f>
        <v>0</v>
      </c>
      <c r="F17" s="107"/>
      <c r="G17" t="s">
        <v>1460</v>
      </c>
      <c r="H17" t="str">
        <f>'Cover Sheet'!B5</f>
        <v>El Salvador</v>
      </c>
      <c r="I17" t="s">
        <v>1459</v>
      </c>
    </row>
    <row r="18" spans="1:9" x14ac:dyDescent="0.25">
      <c r="A18" t="s">
        <v>1402</v>
      </c>
      <c r="C18" s="106">
        <f>'C19 Detail Fin. Gap - C19RM'!B22</f>
        <v>0</v>
      </c>
      <c r="D18" s="106">
        <f>'C19 Detail Fin. Gap - C19RM'!C22</f>
        <v>0</v>
      </c>
      <c r="E18" s="106">
        <f>'C19 Detail Fin. Gap - C19RM'!D22</f>
        <v>0</v>
      </c>
      <c r="F18" s="107"/>
      <c r="G18" t="s">
        <v>1460</v>
      </c>
      <c r="H18" t="str">
        <f>'Cover Sheet'!B5</f>
        <v>El Salvador</v>
      </c>
      <c r="I18" t="s">
        <v>1459</v>
      </c>
    </row>
    <row r="19" spans="1:9" x14ac:dyDescent="0.25">
      <c r="A19" t="s">
        <v>1403</v>
      </c>
      <c r="C19" s="106">
        <f>'C19 Detail Fin. Gap - C19RM'!B23</f>
        <v>0</v>
      </c>
      <c r="D19" s="106">
        <f>'C19 Detail Fin. Gap - C19RM'!C23</f>
        <v>0</v>
      </c>
      <c r="E19" s="106">
        <f>'C19 Detail Fin. Gap - C19RM'!D23</f>
        <v>0</v>
      </c>
      <c r="F19" s="107"/>
      <c r="G19" t="s">
        <v>1460</v>
      </c>
      <c r="H19" t="str">
        <f>'Cover Sheet'!B5</f>
        <v>El Salvador</v>
      </c>
      <c r="I19" t="s">
        <v>1459</v>
      </c>
    </row>
    <row r="20" spans="1:9" x14ac:dyDescent="0.25">
      <c r="A20" t="str">
        <f ca="1">'C19 Detail Fin. Gap - C19RM'!A24</f>
        <v>Otro (especifique) - ejemplo - adquisición de vacunas</v>
      </c>
      <c r="C20" s="106">
        <f>'C19 Detail Fin. Gap - C19RM'!B24</f>
        <v>335035764.85714257</v>
      </c>
      <c r="D20" s="106">
        <f>'C19 Detail Fin. Gap - C19RM'!C24</f>
        <v>392286245.6105864</v>
      </c>
      <c r="E20" s="106">
        <f>'C19 Detail Fin. Gap - C19RM'!D24</f>
        <v>355065833.61880511</v>
      </c>
      <c r="F20" s="107"/>
      <c r="G20" t="s">
        <v>1460</v>
      </c>
      <c r="H20" t="str">
        <f>'Cover Sheet'!B5</f>
        <v>El Salvador</v>
      </c>
      <c r="I20" t="s">
        <v>1459</v>
      </c>
    </row>
    <row r="21" spans="1:9" x14ac:dyDescent="0.25">
      <c r="A21" t="str">
        <f ca="1">'C19 Detail Fin. Gap - C19RM'!A25</f>
        <v>Otro (especifique)</v>
      </c>
      <c r="C21" s="106">
        <f>'C19 Detail Fin. Gap - C19RM'!B25</f>
        <v>10382300.023976939</v>
      </c>
      <c r="D21" s="106">
        <f>'C19 Detail Fin. Gap - C19RM'!C25</f>
        <v>10655402.071865145</v>
      </c>
      <c r="E21" s="106">
        <f>'C19 Detail Fin. Gap - C19RM'!D25</f>
        <v>9483980.277381625</v>
      </c>
      <c r="F21" s="107"/>
      <c r="G21" t="s">
        <v>1460</v>
      </c>
      <c r="H21" t="str">
        <f>'Cover Sheet'!B5</f>
        <v>El Salvador</v>
      </c>
      <c r="I21" t="s">
        <v>1459</v>
      </c>
    </row>
    <row r="22" spans="1:9" x14ac:dyDescent="0.25">
      <c r="A22" t="str">
        <f ca="1">'C19 Detail Fin. Gap - C19RM'!A26</f>
        <v>Otro (especifique)</v>
      </c>
      <c r="C22" s="106">
        <f>'C19 Detail Fin. Gap - C19RM'!B26</f>
        <v>0</v>
      </c>
      <c r="D22" s="106">
        <f>'C19 Detail Fin. Gap - C19RM'!C26</f>
        <v>0</v>
      </c>
      <c r="E22" s="106">
        <f>'C19 Detail Fin. Gap - C19RM'!D26</f>
        <v>0</v>
      </c>
      <c r="F22" s="107"/>
      <c r="G22" t="s">
        <v>1460</v>
      </c>
      <c r="H22" t="str">
        <f>'Cover Sheet'!B5</f>
        <v>El Salvador</v>
      </c>
      <c r="I22" t="s">
        <v>1459</v>
      </c>
    </row>
    <row r="23" spans="1:9" x14ac:dyDescent="0.25">
      <c r="A23" t="s">
        <v>1458</v>
      </c>
      <c r="B23" s="106">
        <f>'C19 Detail Fin. Gap - C19RM'!E6</f>
        <v>1738075.3</v>
      </c>
      <c r="C23" s="106">
        <f>'C19 Detail Fin. Gap - C19RM'!F6</f>
        <v>5553604.7699999996</v>
      </c>
      <c r="D23" s="106">
        <f>'C19 Detail Fin. Gap - C19RM'!G6</f>
        <v>1327965.67</v>
      </c>
      <c r="E23" s="106">
        <f>'C19 Detail Fin. Gap - C19RM'!H6</f>
        <v>284564.07</v>
      </c>
      <c r="G23" t="s">
        <v>17</v>
      </c>
      <c r="H23" t="str">
        <f>'Cover Sheet'!B5</f>
        <v>El Salvador</v>
      </c>
      <c r="I23" t="s">
        <v>1459</v>
      </c>
    </row>
    <row r="24" spans="1:9" x14ac:dyDescent="0.25">
      <c r="A24" t="s">
        <v>1338</v>
      </c>
      <c r="B24" s="106">
        <f>'C19 Detail Fin. Gap - C19RM'!E7</f>
        <v>0</v>
      </c>
      <c r="C24" s="106">
        <f>'C19 Detail Fin. Gap - C19RM'!F7</f>
        <v>0</v>
      </c>
      <c r="D24" s="106">
        <f>'C19 Detail Fin. Gap - C19RM'!G7</f>
        <v>0</v>
      </c>
      <c r="E24" s="106">
        <f>'C19 Detail Fin. Gap - C19RM'!H7</f>
        <v>0</v>
      </c>
      <c r="G24" t="s">
        <v>17</v>
      </c>
      <c r="H24" t="str">
        <f>'Cover Sheet'!B5</f>
        <v>El Salvador</v>
      </c>
      <c r="I24" t="s">
        <v>1459</v>
      </c>
    </row>
    <row r="25" spans="1:9" x14ac:dyDescent="0.25">
      <c r="A25" t="s">
        <v>1393</v>
      </c>
      <c r="B25" s="106">
        <f>'C19 Detail Fin. Gap - C19RM'!E8</f>
        <v>0</v>
      </c>
      <c r="C25" s="106">
        <f>'C19 Detail Fin. Gap - C19RM'!F8</f>
        <v>0</v>
      </c>
      <c r="D25" s="106">
        <f>'C19 Detail Fin. Gap - C19RM'!G8</f>
        <v>0</v>
      </c>
      <c r="E25" s="106">
        <f>'C19 Detail Fin. Gap - C19RM'!H8</f>
        <v>0</v>
      </c>
      <c r="G25" t="s">
        <v>17</v>
      </c>
      <c r="H25" t="str">
        <f>'Cover Sheet'!B5</f>
        <v>El Salvador</v>
      </c>
      <c r="I25" t="s">
        <v>1459</v>
      </c>
    </row>
    <row r="26" spans="1:9" x14ac:dyDescent="0.25">
      <c r="A26" t="s">
        <v>1339</v>
      </c>
      <c r="B26" s="106">
        <f>'C19 Detail Fin. Gap - C19RM'!E9</f>
        <v>0</v>
      </c>
      <c r="C26" s="106">
        <f>'C19 Detail Fin. Gap - C19RM'!F9</f>
        <v>0</v>
      </c>
      <c r="D26" s="106">
        <f>'C19 Detail Fin. Gap - C19RM'!G9</f>
        <v>0</v>
      </c>
      <c r="E26" s="106">
        <f>'C19 Detail Fin. Gap - C19RM'!H9</f>
        <v>0</v>
      </c>
      <c r="G26" t="s">
        <v>17</v>
      </c>
      <c r="H26" t="str">
        <f>'Cover Sheet'!B5</f>
        <v>El Salvador</v>
      </c>
      <c r="I26" t="s">
        <v>1459</v>
      </c>
    </row>
    <row r="27" spans="1:9" x14ac:dyDescent="0.25">
      <c r="A27" t="s">
        <v>1340</v>
      </c>
      <c r="B27" s="106">
        <f>'C19 Detail Fin. Gap - C19RM'!E10</f>
        <v>0</v>
      </c>
      <c r="C27" s="106">
        <f>'C19 Detail Fin. Gap - C19RM'!F10</f>
        <v>0</v>
      </c>
      <c r="D27" s="106">
        <f>'C19 Detail Fin. Gap - C19RM'!G10</f>
        <v>0</v>
      </c>
      <c r="E27" s="106">
        <f>'C19 Detail Fin. Gap - C19RM'!H10</f>
        <v>0</v>
      </c>
      <c r="G27" t="s">
        <v>17</v>
      </c>
      <c r="H27" t="str">
        <f>'Cover Sheet'!B5</f>
        <v>El Salvador</v>
      </c>
      <c r="I27" t="s">
        <v>1459</v>
      </c>
    </row>
    <row r="28" spans="1:9" x14ac:dyDescent="0.25">
      <c r="A28" t="s">
        <v>1341</v>
      </c>
      <c r="B28" s="106">
        <f>'C19 Detail Fin. Gap - C19RM'!E11</f>
        <v>3008220.9699999997</v>
      </c>
      <c r="C28" s="106">
        <f>'C19 Detail Fin. Gap - C19RM'!F11</f>
        <v>7134618.2300000004</v>
      </c>
      <c r="D28" s="106">
        <f>'C19 Detail Fin. Gap - C19RM'!G11</f>
        <v>2112741.8604817125</v>
      </c>
      <c r="E28" s="106">
        <f>'C19 Detail Fin. Gap - C19RM'!H11</f>
        <v>452730.39867465268</v>
      </c>
      <c r="G28" t="s">
        <v>17</v>
      </c>
      <c r="H28" t="str">
        <f>'Cover Sheet'!B5</f>
        <v>El Salvador</v>
      </c>
      <c r="I28" t="s">
        <v>1459</v>
      </c>
    </row>
    <row r="29" spans="1:9" x14ac:dyDescent="0.25">
      <c r="A29" t="s">
        <v>1404</v>
      </c>
      <c r="B29" s="106">
        <f>'C19 Detail Fin. Gap - C19RM'!E12</f>
        <v>2496200</v>
      </c>
      <c r="C29" s="106">
        <f>'C19 Detail Fin. Gap - C19RM'!F12</f>
        <v>23033117.82</v>
      </c>
      <c r="D29" s="106">
        <f>'C19 Detail Fin. Gap - C19RM'!G12</f>
        <v>8219504.1652627336</v>
      </c>
      <c r="E29" s="106">
        <f>'C19 Detail Fin. Gap - C19RM'!H12</f>
        <v>1761322.3211277288</v>
      </c>
      <c r="G29" t="s">
        <v>17</v>
      </c>
      <c r="H29" t="str">
        <f>'Cover Sheet'!B5</f>
        <v>El Salvador</v>
      </c>
      <c r="I29" t="s">
        <v>1459</v>
      </c>
    </row>
    <row r="30" spans="1:9" x14ac:dyDescent="0.25">
      <c r="A30" t="s">
        <v>1394</v>
      </c>
      <c r="B30" s="106">
        <f>'C19 Detail Fin. Gap - C19RM'!E13</f>
        <v>0</v>
      </c>
      <c r="C30" s="106">
        <f>'C19 Detail Fin. Gap - C19RM'!F13</f>
        <v>0</v>
      </c>
      <c r="D30" s="106">
        <f>'C19 Detail Fin. Gap - C19RM'!G13</f>
        <v>0</v>
      </c>
      <c r="E30" s="106">
        <f>'C19 Detail Fin. Gap - C19RM'!H13</f>
        <v>0</v>
      </c>
      <c r="G30" t="s">
        <v>17</v>
      </c>
      <c r="H30" t="str">
        <f>'Cover Sheet'!B5</f>
        <v>El Salvador</v>
      </c>
      <c r="I30" t="s">
        <v>1459</v>
      </c>
    </row>
    <row r="31" spans="1:9" x14ac:dyDescent="0.25">
      <c r="A31" t="s">
        <v>1395</v>
      </c>
      <c r="B31" s="106">
        <f>'C19 Detail Fin. Gap - C19RM'!E14</f>
        <v>10423957</v>
      </c>
      <c r="C31" s="106">
        <f>'C19 Detail Fin. Gap - C19RM'!F17</f>
        <v>0</v>
      </c>
      <c r="D31" s="106">
        <f>'C19 Detail Fin. Gap - C19RM'!G14</f>
        <v>4151046.38</v>
      </c>
      <c r="E31" s="106">
        <f>'C19 Detail Fin. Gap - C19RM'!H14</f>
        <v>889509.94</v>
      </c>
      <c r="G31" t="s">
        <v>17</v>
      </c>
      <c r="H31" t="str">
        <f>'Cover Sheet'!B5</f>
        <v>El Salvador</v>
      </c>
      <c r="I31" t="s">
        <v>1459</v>
      </c>
    </row>
    <row r="32" spans="1:9" x14ac:dyDescent="0.25">
      <c r="A32" t="s">
        <v>1396</v>
      </c>
      <c r="B32" s="106">
        <f>'C19 Detail Fin. Gap - C19RM'!E15</f>
        <v>0</v>
      </c>
      <c r="C32" s="106">
        <f>'C19 Detail Fin. Gap - C19RM'!F15</f>
        <v>0</v>
      </c>
      <c r="D32" s="106">
        <f>'C19 Detail Fin. Gap - C19RM'!G15</f>
        <v>0</v>
      </c>
      <c r="E32" s="106">
        <f>'C19 Detail Fin. Gap - C19RM'!H15</f>
        <v>0</v>
      </c>
      <c r="G32" t="s">
        <v>17</v>
      </c>
      <c r="H32" t="str">
        <f>'Cover Sheet'!B5</f>
        <v>El Salvador</v>
      </c>
      <c r="I32" t="s">
        <v>1459</v>
      </c>
    </row>
    <row r="33" spans="1:9" x14ac:dyDescent="0.25">
      <c r="A33" t="s">
        <v>1397</v>
      </c>
      <c r="B33" s="106">
        <f>'C19 Detail Fin. Gap - C19RM'!E16</f>
        <v>0</v>
      </c>
      <c r="C33" s="106">
        <f>'C19 Detail Fin. Gap - C19RM'!F16</f>
        <v>0</v>
      </c>
      <c r="D33" s="106">
        <f>'C19 Detail Fin. Gap - C19RM'!G16</f>
        <v>0</v>
      </c>
      <c r="E33" s="106">
        <f>'C19 Detail Fin. Gap - C19RM'!H16</f>
        <v>0</v>
      </c>
      <c r="G33" t="s">
        <v>17</v>
      </c>
      <c r="H33" t="str">
        <f>'Cover Sheet'!B5</f>
        <v>El Salvador</v>
      </c>
      <c r="I33" t="s">
        <v>1459</v>
      </c>
    </row>
    <row r="34" spans="1:9" x14ac:dyDescent="0.25">
      <c r="A34" t="s">
        <v>1398</v>
      </c>
      <c r="B34" s="106">
        <f>'C19 Detail Fin. Gap - C19RM'!E17</f>
        <v>0</v>
      </c>
      <c r="C34" s="106" t="e">
        <f>'C19 Detail Fin. Gap - C19RM'!#REF!</f>
        <v>#REF!</v>
      </c>
      <c r="D34" s="106">
        <f>'C19 Detail Fin. Gap - C19RM'!G17</f>
        <v>0</v>
      </c>
      <c r="E34" s="106">
        <f>'C19 Detail Fin. Gap - C19RM'!H17</f>
        <v>0</v>
      </c>
      <c r="G34" t="s">
        <v>17</v>
      </c>
      <c r="H34" t="str">
        <f>'Cover Sheet'!B5</f>
        <v>El Salvador</v>
      </c>
      <c r="I34" t="s">
        <v>1459</v>
      </c>
    </row>
    <row r="35" spans="1:9" x14ac:dyDescent="0.25">
      <c r="A35" t="s">
        <v>1342</v>
      </c>
      <c r="B35" s="106">
        <f>'C19 Detail Fin. Gap - C19RM'!E18</f>
        <v>0</v>
      </c>
      <c r="C35" s="106">
        <f>'C19 Detail Fin. Gap - C19RM'!F18</f>
        <v>0</v>
      </c>
      <c r="D35" s="106">
        <f>'C19 Detail Fin. Gap - C19RM'!G18</f>
        <v>0</v>
      </c>
      <c r="E35" s="106">
        <f>'C19 Detail Fin. Gap - C19RM'!H18</f>
        <v>0</v>
      </c>
      <c r="G35" t="s">
        <v>17</v>
      </c>
      <c r="H35" t="str">
        <f>'Cover Sheet'!B5</f>
        <v>El Salvador</v>
      </c>
      <c r="I35" t="s">
        <v>1459</v>
      </c>
    </row>
    <row r="36" spans="1:9" x14ac:dyDescent="0.25">
      <c r="A36" t="s">
        <v>1399</v>
      </c>
      <c r="B36" s="106">
        <f>'C19 Detail Fin. Gap - C19RM'!E19</f>
        <v>0</v>
      </c>
      <c r="C36" s="106">
        <f>'C19 Detail Fin. Gap - C19RM'!F19</f>
        <v>0</v>
      </c>
      <c r="D36" s="106">
        <f>'C19 Detail Fin. Gap - C19RM'!G19</f>
        <v>0</v>
      </c>
      <c r="E36" s="106">
        <f>'C19 Detail Fin. Gap - C19RM'!H19</f>
        <v>0</v>
      </c>
      <c r="G36" t="s">
        <v>17</v>
      </c>
      <c r="H36" t="str">
        <f>'Cover Sheet'!B5</f>
        <v>El Salvador</v>
      </c>
      <c r="I36" t="s">
        <v>1459</v>
      </c>
    </row>
    <row r="37" spans="1:9" x14ac:dyDescent="0.25">
      <c r="A37" t="s">
        <v>1400</v>
      </c>
      <c r="B37" s="106">
        <f>'C19 Detail Fin. Gap - C19RM'!E20</f>
        <v>0</v>
      </c>
      <c r="C37" s="106">
        <f>'C19 Detail Fin. Gap - C19RM'!F20</f>
        <v>0</v>
      </c>
      <c r="D37" s="106">
        <f>'C19 Detail Fin. Gap - C19RM'!G20</f>
        <v>0</v>
      </c>
      <c r="E37" s="106">
        <f>'C19 Detail Fin. Gap - C19RM'!H20</f>
        <v>0</v>
      </c>
      <c r="G37" t="s">
        <v>17</v>
      </c>
      <c r="H37" t="str">
        <f>'Cover Sheet'!B5</f>
        <v>El Salvador</v>
      </c>
      <c r="I37" t="s">
        <v>1459</v>
      </c>
    </row>
    <row r="38" spans="1:9" x14ac:dyDescent="0.25">
      <c r="A38" t="s">
        <v>1401</v>
      </c>
      <c r="B38" s="106">
        <f>'C19 Detail Fin. Gap - C19RM'!E21</f>
        <v>0</v>
      </c>
      <c r="C38" s="106">
        <f>'C19 Detail Fin. Gap - C19RM'!F21</f>
        <v>0</v>
      </c>
      <c r="D38" s="106">
        <f>'C19 Detail Fin. Gap - C19RM'!G21</f>
        <v>0</v>
      </c>
      <c r="E38" s="106">
        <f>'C19 Detail Fin. Gap - C19RM'!H21</f>
        <v>0</v>
      </c>
      <c r="G38" t="s">
        <v>17</v>
      </c>
      <c r="H38" t="str">
        <f>'Cover Sheet'!B5</f>
        <v>El Salvador</v>
      </c>
      <c r="I38" t="s">
        <v>1459</v>
      </c>
    </row>
    <row r="39" spans="1:9" x14ac:dyDescent="0.25">
      <c r="A39" t="s">
        <v>1402</v>
      </c>
      <c r="B39" s="106">
        <f>'C19 Detail Fin. Gap - C19RM'!E22</f>
        <v>0</v>
      </c>
      <c r="C39" s="106">
        <f>'C19 Detail Fin. Gap - C19RM'!F22</f>
        <v>0</v>
      </c>
      <c r="D39" s="106">
        <f>'C19 Detail Fin. Gap - C19RM'!G22</f>
        <v>0</v>
      </c>
      <c r="E39" s="106">
        <f>'C19 Detail Fin. Gap - C19RM'!H22</f>
        <v>0</v>
      </c>
      <c r="G39" t="s">
        <v>17</v>
      </c>
      <c r="H39" t="str">
        <f>'Cover Sheet'!B5</f>
        <v>El Salvador</v>
      </c>
      <c r="I39" t="s">
        <v>1459</v>
      </c>
    </row>
    <row r="40" spans="1:9" x14ac:dyDescent="0.25">
      <c r="A40" t="s">
        <v>1403</v>
      </c>
      <c r="B40" s="106">
        <f>'C19 Detail Fin. Gap - C19RM'!E23</f>
        <v>0</v>
      </c>
      <c r="C40" s="106">
        <f>'C19 Detail Fin. Gap - C19RM'!F23</f>
        <v>0</v>
      </c>
      <c r="D40" s="106">
        <f>'C19 Detail Fin. Gap - C19RM'!G23</f>
        <v>0</v>
      </c>
      <c r="E40" s="106">
        <f>'C19 Detail Fin. Gap - C19RM'!H23</f>
        <v>0</v>
      </c>
      <c r="G40" t="s">
        <v>17</v>
      </c>
      <c r="H40" t="str">
        <f>'Cover Sheet'!B5</f>
        <v>El Salvador</v>
      </c>
      <c r="I40" t="s">
        <v>1459</v>
      </c>
    </row>
    <row r="41" spans="1:9" x14ac:dyDescent="0.25">
      <c r="A41" t="str">
        <f ca="1">'C19 Detail Fin. Gap - C19RM'!A24</f>
        <v>Otro (especifique) - ejemplo - adquisición de vacunas</v>
      </c>
      <c r="B41" s="106">
        <f>'C19 Detail Fin. Gap - C19RM'!E24</f>
        <v>4130000</v>
      </c>
      <c r="C41" s="106">
        <f>'C19 Detail Fin. Gap - C19RM'!F24</f>
        <v>139598235.35714275</v>
      </c>
      <c r="D41" s="106">
        <f>'C19 Detail Fin. Gap - C19RM'!G24</f>
        <v>52559980.045443811</v>
      </c>
      <c r="E41" s="106">
        <f>'C19 Detail Fin. Gap - C19RM'!H24</f>
        <v>11262852.866880815</v>
      </c>
      <c r="G41" t="s">
        <v>17</v>
      </c>
      <c r="H41" t="str">
        <f>'Cover Sheet'!B5</f>
        <v>El Salvador</v>
      </c>
      <c r="I41" t="s">
        <v>1459</v>
      </c>
    </row>
    <row r="42" spans="1:9" x14ac:dyDescent="0.25">
      <c r="A42" t="str">
        <f ca="1">'C19 Detail Fin. Gap - C19RM'!A25</f>
        <v>Otro (especifique)</v>
      </c>
      <c r="B42" s="106">
        <f>'C19 Detail Fin. Gap - C19RM'!E25</f>
        <v>720771</v>
      </c>
      <c r="C42" s="106">
        <f>'C19 Detail Fin. Gap - C19RM'!F25</f>
        <v>5189459.68</v>
      </c>
      <c r="D42" s="106">
        <f>'C19 Detail Fin. Gap - C19RM'!G25</f>
        <v>1628761.88</v>
      </c>
      <c r="E42" s="106">
        <f>'C19 Detail Fin. Gap - C19RM'!H25</f>
        <v>349020.4</v>
      </c>
      <c r="G42" t="s">
        <v>17</v>
      </c>
      <c r="H42" t="str">
        <f>'Cover Sheet'!B5</f>
        <v>El Salvador</v>
      </c>
      <c r="I42" t="s">
        <v>1459</v>
      </c>
    </row>
    <row r="43" spans="1:9" x14ac:dyDescent="0.25">
      <c r="A43" t="str">
        <f ca="1">'C19 Detail Fin. Gap - C19RM'!A26</f>
        <v>Otro (especifique)</v>
      </c>
      <c r="B43" s="106">
        <f>'C19 Detail Fin. Gap - C19RM'!E26</f>
        <v>0</v>
      </c>
      <c r="C43" s="106">
        <f>'C19 Detail Fin. Gap - C19RM'!F26</f>
        <v>0</v>
      </c>
      <c r="D43" s="106">
        <f>'C19 Detail Fin. Gap - C19RM'!G26</f>
        <v>0</v>
      </c>
      <c r="E43" s="106">
        <f>'C19 Detail Fin. Gap - C19RM'!H26</f>
        <v>0</v>
      </c>
      <c r="G43" t="s">
        <v>17</v>
      </c>
      <c r="H43" t="str">
        <f>'Cover Sheet'!B5</f>
        <v>El Salvador</v>
      </c>
      <c r="I43" t="s">
        <v>1459</v>
      </c>
    </row>
    <row r="44" spans="1:9" x14ac:dyDescent="0.25">
      <c r="A44" t="s">
        <v>1458</v>
      </c>
      <c r="B44" s="106">
        <f>'C19 Detail Fin. Gap - C19RM'!I6</f>
        <v>42768058.579999998</v>
      </c>
      <c r="C44" s="106">
        <f>'C19 Detail Fin. Gap - C19RM'!J6</f>
        <v>0</v>
      </c>
      <c r="D44" s="106">
        <f>'C19 Detail Fin. Gap - C19RM'!K6</f>
        <v>0</v>
      </c>
      <c r="E44" s="106">
        <f>'C19 Detail Fin. Gap - C19RM'!L6</f>
        <v>0</v>
      </c>
      <c r="G44" t="s">
        <v>961</v>
      </c>
      <c r="H44" t="str">
        <f>'Cover Sheet'!B5</f>
        <v>El Salvador</v>
      </c>
      <c r="I44" t="s">
        <v>1459</v>
      </c>
    </row>
    <row r="45" spans="1:9" x14ac:dyDescent="0.25">
      <c r="A45" t="s">
        <v>1338</v>
      </c>
      <c r="B45" s="106">
        <f>'C19 Detail Fin. Gap - C19RM'!I7</f>
        <v>0</v>
      </c>
      <c r="C45" s="106">
        <f>'C19 Detail Fin. Gap - C19RM'!J7</f>
        <v>0</v>
      </c>
      <c r="D45" s="106">
        <f>'C19 Detail Fin. Gap - C19RM'!K7</f>
        <v>0</v>
      </c>
      <c r="E45" s="106">
        <f>'C19 Detail Fin. Gap - C19RM'!L7</f>
        <v>0</v>
      </c>
      <c r="G45" t="s">
        <v>961</v>
      </c>
      <c r="H45" t="str">
        <f>'Cover Sheet'!B5</f>
        <v>El Salvador</v>
      </c>
      <c r="I45" t="s">
        <v>1459</v>
      </c>
    </row>
    <row r="46" spans="1:9" x14ac:dyDescent="0.25">
      <c r="A46" t="s">
        <v>1393</v>
      </c>
      <c r="B46" s="106">
        <f>'C19 Detail Fin. Gap - C19RM'!I8</f>
        <v>530000</v>
      </c>
      <c r="C46" s="106">
        <f>'C19 Detail Fin. Gap - C19RM'!J8</f>
        <v>0</v>
      </c>
      <c r="D46" s="106">
        <f>'C19 Detail Fin. Gap - C19RM'!K8</f>
        <v>0</v>
      </c>
      <c r="E46" s="106">
        <f>'C19 Detail Fin. Gap - C19RM'!L8</f>
        <v>0</v>
      </c>
      <c r="G46" t="s">
        <v>961</v>
      </c>
      <c r="H46" t="str">
        <f>'Cover Sheet'!B5</f>
        <v>El Salvador</v>
      </c>
      <c r="I46" t="s">
        <v>1459</v>
      </c>
    </row>
    <row r="47" spans="1:9" x14ac:dyDescent="0.25">
      <c r="A47" t="s">
        <v>1339</v>
      </c>
      <c r="B47" s="106">
        <f>'C19 Detail Fin. Gap - C19RM'!I9</f>
        <v>0</v>
      </c>
      <c r="C47" s="106">
        <f>'C19 Detail Fin. Gap - C19RM'!J9</f>
        <v>0</v>
      </c>
      <c r="D47" s="106">
        <f>'C19 Detail Fin. Gap - C19RM'!K9</f>
        <v>0</v>
      </c>
      <c r="E47" s="106">
        <f>'C19 Detail Fin. Gap - C19RM'!L9</f>
        <v>0</v>
      </c>
      <c r="G47" t="s">
        <v>961</v>
      </c>
      <c r="H47" t="str">
        <f>'Cover Sheet'!B5</f>
        <v>El Salvador</v>
      </c>
      <c r="I47" t="s">
        <v>1459</v>
      </c>
    </row>
    <row r="48" spans="1:9" x14ac:dyDescent="0.25">
      <c r="A48" t="s">
        <v>1340</v>
      </c>
      <c r="B48" s="106">
        <f>'C19 Detail Fin. Gap - C19RM'!I10</f>
        <v>2526446.9</v>
      </c>
      <c r="C48" s="106">
        <f>'C19 Detail Fin. Gap - C19RM'!J10</f>
        <v>0</v>
      </c>
      <c r="D48" s="106">
        <f>'C19 Detail Fin. Gap - C19RM'!K10</f>
        <v>0</v>
      </c>
      <c r="E48" s="106">
        <f>'C19 Detail Fin. Gap - C19RM'!L10</f>
        <v>0</v>
      </c>
      <c r="G48" t="s">
        <v>961</v>
      </c>
      <c r="H48" t="str">
        <f>'Cover Sheet'!B5</f>
        <v>El Salvador</v>
      </c>
      <c r="I48" t="s">
        <v>1459</v>
      </c>
    </row>
    <row r="49" spans="1:9" x14ac:dyDescent="0.25">
      <c r="A49" t="s">
        <v>1341</v>
      </c>
      <c r="B49" s="106">
        <f>'C19 Detail Fin. Gap - C19RM'!I11</f>
        <v>0</v>
      </c>
      <c r="C49" s="106">
        <f>'C19 Detail Fin. Gap - C19RM'!J11</f>
        <v>0</v>
      </c>
      <c r="D49" s="106">
        <f>'C19 Detail Fin. Gap - C19RM'!K11</f>
        <v>0</v>
      </c>
      <c r="E49" s="106">
        <f>'C19 Detail Fin. Gap - C19RM'!L11</f>
        <v>0</v>
      </c>
      <c r="G49" t="s">
        <v>961</v>
      </c>
      <c r="H49" t="str">
        <f>'Cover Sheet'!B5</f>
        <v>El Salvador</v>
      </c>
      <c r="I49" t="s">
        <v>1459</v>
      </c>
    </row>
    <row r="50" spans="1:9" x14ac:dyDescent="0.25">
      <c r="A50" t="s">
        <v>1404</v>
      </c>
      <c r="B50" s="106">
        <f>'C19 Detail Fin. Gap - C19RM'!I12</f>
        <v>2460493.4499999997</v>
      </c>
      <c r="C50" s="106">
        <f>'C19 Detail Fin. Gap - C19RM'!J12</f>
        <v>0</v>
      </c>
      <c r="D50" s="106">
        <f>'C19 Detail Fin. Gap - C19RM'!K12</f>
        <v>0</v>
      </c>
      <c r="E50" s="106">
        <f>'C19 Detail Fin. Gap - C19RM'!L12</f>
        <v>0</v>
      </c>
      <c r="G50" t="s">
        <v>961</v>
      </c>
      <c r="H50" t="str">
        <f>'Cover Sheet'!B5</f>
        <v>El Salvador</v>
      </c>
      <c r="I50" t="s">
        <v>1459</v>
      </c>
    </row>
    <row r="51" spans="1:9" x14ac:dyDescent="0.25">
      <c r="A51" t="s">
        <v>1394</v>
      </c>
      <c r="B51" s="106">
        <f>'C19 Detail Fin. Gap - C19RM'!I13</f>
        <v>0</v>
      </c>
      <c r="C51" s="106">
        <f>'C19 Detail Fin. Gap - C19RM'!J13</f>
        <v>0</v>
      </c>
      <c r="D51" s="106">
        <f>'C19 Detail Fin. Gap - C19RM'!K13</f>
        <v>0</v>
      </c>
      <c r="E51" s="106">
        <f>'C19 Detail Fin. Gap - C19RM'!L13</f>
        <v>0</v>
      </c>
      <c r="G51" t="s">
        <v>961</v>
      </c>
      <c r="H51" t="str">
        <f>'Cover Sheet'!B5</f>
        <v>El Salvador</v>
      </c>
      <c r="I51" t="s">
        <v>1459</v>
      </c>
    </row>
    <row r="52" spans="1:9" x14ac:dyDescent="0.25">
      <c r="A52" t="s">
        <v>1395</v>
      </c>
      <c r="B52" s="106">
        <f>'C19 Detail Fin. Gap - C19RM'!I14</f>
        <v>16719943.410530999</v>
      </c>
      <c r="C52" s="106">
        <f>'C19 Detail Fin. Gap - C19RM'!J14</f>
        <v>0</v>
      </c>
      <c r="D52" s="106">
        <f>'C19 Detail Fin. Gap - C19RM'!K14</f>
        <v>0</v>
      </c>
      <c r="E52" s="106">
        <f>'C19 Detail Fin. Gap - C19RM'!L14</f>
        <v>0</v>
      </c>
      <c r="G52" t="s">
        <v>961</v>
      </c>
      <c r="H52" t="str">
        <f>'Cover Sheet'!B5</f>
        <v>El Salvador</v>
      </c>
      <c r="I52" t="s">
        <v>1459</v>
      </c>
    </row>
    <row r="53" spans="1:9" x14ac:dyDescent="0.25">
      <c r="A53" t="s">
        <v>1396</v>
      </c>
      <c r="B53" s="106">
        <f>'C19 Detail Fin. Gap - C19RM'!I15</f>
        <v>1493033</v>
      </c>
      <c r="C53" s="106">
        <f>'C19 Detail Fin. Gap - C19RM'!J15</f>
        <v>0</v>
      </c>
      <c r="D53" s="106">
        <f>'C19 Detail Fin. Gap - C19RM'!K15</f>
        <v>0</v>
      </c>
      <c r="E53" s="106">
        <f>'C19 Detail Fin. Gap - C19RM'!L15</f>
        <v>0</v>
      </c>
      <c r="G53" t="s">
        <v>961</v>
      </c>
      <c r="H53" t="str">
        <f>'Cover Sheet'!B5</f>
        <v>El Salvador</v>
      </c>
      <c r="I53" t="s">
        <v>1459</v>
      </c>
    </row>
    <row r="54" spans="1:9" x14ac:dyDescent="0.25">
      <c r="A54" t="s">
        <v>1397</v>
      </c>
      <c r="B54" s="106">
        <f>'C19 Detail Fin. Gap - C19RM'!I16</f>
        <v>0</v>
      </c>
      <c r="C54" s="106">
        <f>'C19 Detail Fin. Gap - C19RM'!J16</f>
        <v>0</v>
      </c>
      <c r="D54" s="106">
        <f>'C19 Detail Fin. Gap - C19RM'!K16</f>
        <v>0</v>
      </c>
      <c r="E54" s="106">
        <f>'C19 Detail Fin. Gap - C19RM'!L16</f>
        <v>0</v>
      </c>
      <c r="G54" t="s">
        <v>961</v>
      </c>
      <c r="H54" t="str">
        <f>'Cover Sheet'!B5</f>
        <v>El Salvador</v>
      </c>
      <c r="I54" t="s">
        <v>1459</v>
      </c>
    </row>
    <row r="55" spans="1:9" x14ac:dyDescent="0.25">
      <c r="A55" t="s">
        <v>1398</v>
      </c>
      <c r="B55" s="106">
        <f>'C19 Detail Fin. Gap - C19RM'!I17</f>
        <v>0</v>
      </c>
      <c r="C55" s="106">
        <f>'C19 Detail Fin. Gap - C19RM'!J17</f>
        <v>0</v>
      </c>
      <c r="D55" s="106">
        <f>'C19 Detail Fin. Gap - C19RM'!K17</f>
        <v>0</v>
      </c>
      <c r="E55" s="106">
        <f>'C19 Detail Fin. Gap - C19RM'!L17</f>
        <v>0</v>
      </c>
      <c r="G55" t="s">
        <v>961</v>
      </c>
      <c r="H55" t="str">
        <f>'Cover Sheet'!B5</f>
        <v>El Salvador</v>
      </c>
      <c r="I55" t="s">
        <v>1459</v>
      </c>
    </row>
    <row r="56" spans="1:9" x14ac:dyDescent="0.25">
      <c r="A56" t="s">
        <v>1342</v>
      </c>
      <c r="B56" s="106">
        <f>'C19 Detail Fin. Gap - C19RM'!I18</f>
        <v>0</v>
      </c>
      <c r="C56" s="106">
        <f>'C19 Detail Fin. Gap - C19RM'!J18</f>
        <v>0</v>
      </c>
      <c r="D56" s="106">
        <f>'C19 Detail Fin. Gap - C19RM'!K18</f>
        <v>0</v>
      </c>
      <c r="E56" s="106">
        <f>'C19 Detail Fin. Gap - C19RM'!L18</f>
        <v>0</v>
      </c>
      <c r="G56" t="s">
        <v>961</v>
      </c>
      <c r="H56" t="str">
        <f>'Cover Sheet'!B5</f>
        <v>El Salvador</v>
      </c>
      <c r="I56" t="s">
        <v>1459</v>
      </c>
    </row>
    <row r="57" spans="1:9" x14ac:dyDescent="0.25">
      <c r="A57" t="s">
        <v>1399</v>
      </c>
      <c r="B57" s="106">
        <f>'C19 Detail Fin. Gap - C19RM'!I19</f>
        <v>0</v>
      </c>
      <c r="C57" s="106">
        <f>'C19 Detail Fin. Gap - C19RM'!J19</f>
        <v>0</v>
      </c>
      <c r="D57" s="106">
        <f>'C19 Detail Fin. Gap - C19RM'!K19</f>
        <v>0</v>
      </c>
      <c r="E57" s="106">
        <f>'C19 Detail Fin. Gap - C19RM'!L19</f>
        <v>0</v>
      </c>
      <c r="G57" t="s">
        <v>961</v>
      </c>
      <c r="H57" t="str">
        <f>'Cover Sheet'!B5</f>
        <v>El Salvador</v>
      </c>
      <c r="I57" t="s">
        <v>1459</v>
      </c>
    </row>
    <row r="58" spans="1:9" x14ac:dyDescent="0.25">
      <c r="A58" t="s">
        <v>1400</v>
      </c>
      <c r="B58" s="106">
        <f>'C19 Detail Fin. Gap - C19RM'!I20</f>
        <v>0</v>
      </c>
      <c r="C58" s="106">
        <f>'C19 Detail Fin. Gap - C19RM'!J20</f>
        <v>0</v>
      </c>
      <c r="D58" s="106">
        <f>'C19 Detail Fin. Gap - C19RM'!K20</f>
        <v>0</v>
      </c>
      <c r="E58" s="106">
        <f>'C19 Detail Fin. Gap - C19RM'!L20</f>
        <v>0</v>
      </c>
      <c r="G58" t="s">
        <v>961</v>
      </c>
      <c r="H58" t="str">
        <f>'Cover Sheet'!B5</f>
        <v>El Salvador</v>
      </c>
      <c r="I58" t="s">
        <v>1459</v>
      </c>
    </row>
    <row r="59" spans="1:9" x14ac:dyDescent="0.25">
      <c r="A59" t="s">
        <v>1401</v>
      </c>
      <c r="B59" s="106">
        <f>'C19 Detail Fin. Gap - C19RM'!I21</f>
        <v>0</v>
      </c>
      <c r="C59" s="106">
        <f>'C19 Detail Fin. Gap - C19RM'!J21</f>
        <v>0</v>
      </c>
      <c r="D59" s="106">
        <f>'C19 Detail Fin. Gap - C19RM'!K21</f>
        <v>0</v>
      </c>
      <c r="E59" s="106">
        <f>'C19 Detail Fin. Gap - C19RM'!L21</f>
        <v>0</v>
      </c>
      <c r="G59" t="s">
        <v>961</v>
      </c>
      <c r="H59" t="str">
        <f>'Cover Sheet'!B5</f>
        <v>El Salvador</v>
      </c>
      <c r="I59" t="s">
        <v>1459</v>
      </c>
    </row>
    <row r="60" spans="1:9" x14ac:dyDescent="0.25">
      <c r="A60" t="s">
        <v>1402</v>
      </c>
      <c r="B60" s="106">
        <f>'C19 Detail Fin. Gap - C19RM'!I22</f>
        <v>0</v>
      </c>
      <c r="C60" s="106">
        <f>'C19 Detail Fin. Gap - C19RM'!J22</f>
        <v>0</v>
      </c>
      <c r="D60" s="106">
        <f>'C19 Detail Fin. Gap - C19RM'!K22</f>
        <v>0</v>
      </c>
      <c r="E60" s="106">
        <f>'C19 Detail Fin. Gap - C19RM'!L22</f>
        <v>0</v>
      </c>
      <c r="G60" t="s">
        <v>961</v>
      </c>
      <c r="H60" t="str">
        <f>'Cover Sheet'!B5</f>
        <v>El Salvador</v>
      </c>
      <c r="I60" t="s">
        <v>1459</v>
      </c>
    </row>
    <row r="61" spans="1:9" x14ac:dyDescent="0.25">
      <c r="A61" t="s">
        <v>1403</v>
      </c>
      <c r="B61" s="106">
        <f>'C19 Detail Fin. Gap - C19RM'!I23</f>
        <v>0</v>
      </c>
      <c r="C61" s="106">
        <f>'C19 Detail Fin. Gap - C19RM'!J23</f>
        <v>0</v>
      </c>
      <c r="D61" s="106">
        <f>'C19 Detail Fin. Gap - C19RM'!K23</f>
        <v>0</v>
      </c>
      <c r="E61" s="106">
        <f>'C19 Detail Fin. Gap - C19RM'!L23</f>
        <v>0</v>
      </c>
      <c r="G61" t="s">
        <v>961</v>
      </c>
      <c r="H61" t="str">
        <f>'Cover Sheet'!B5</f>
        <v>El Salvador</v>
      </c>
      <c r="I61" t="s">
        <v>1459</v>
      </c>
    </row>
    <row r="62" spans="1:9" x14ac:dyDescent="0.25">
      <c r="A62" t="str">
        <f ca="1">'C19 Detail Fin. Gap - C19RM'!A24</f>
        <v>Otro (especifique) - ejemplo - adquisición de vacunas</v>
      </c>
      <c r="B62" s="106">
        <f>'C19 Detail Fin. Gap - C19RM'!I24</f>
        <v>0</v>
      </c>
      <c r="C62" s="106">
        <f>'C19 Detail Fin. Gap - C19RM'!J24</f>
        <v>0</v>
      </c>
      <c r="D62" s="106">
        <f>'C19 Detail Fin. Gap - C19RM'!K24</f>
        <v>0</v>
      </c>
      <c r="E62" s="106">
        <f>'C19 Detail Fin. Gap - C19RM'!L24</f>
        <v>0</v>
      </c>
      <c r="G62" t="s">
        <v>961</v>
      </c>
      <c r="H62" t="str">
        <f>'Cover Sheet'!B5</f>
        <v>El Salvador</v>
      </c>
      <c r="I62" t="s">
        <v>1459</v>
      </c>
    </row>
    <row r="63" spans="1:9" x14ac:dyDescent="0.25">
      <c r="A63" t="str">
        <f ca="1">'C19 Detail Fin. Gap - C19RM'!A25</f>
        <v>Otro (especifique)</v>
      </c>
      <c r="B63" s="106">
        <f>'C19 Detail Fin. Gap - C19RM'!I25</f>
        <v>0</v>
      </c>
      <c r="C63" s="106">
        <f>'C19 Detail Fin. Gap - C19RM'!J25</f>
        <v>0</v>
      </c>
      <c r="D63" s="106">
        <f>'C19 Detail Fin. Gap - C19RM'!K25</f>
        <v>0</v>
      </c>
      <c r="E63" s="106">
        <f>'C19 Detail Fin. Gap - C19RM'!L25</f>
        <v>0</v>
      </c>
      <c r="G63" t="s">
        <v>961</v>
      </c>
      <c r="H63" t="str">
        <f>'Cover Sheet'!B5</f>
        <v>El Salvador</v>
      </c>
      <c r="I63" t="s">
        <v>1459</v>
      </c>
    </row>
    <row r="64" spans="1:9" x14ac:dyDescent="0.25">
      <c r="A64" t="str">
        <f ca="1">'C19 Detail Fin. Gap - C19RM'!A26</f>
        <v>Otro (especifique)</v>
      </c>
      <c r="B64" s="106">
        <f>'C19 Detail Fin. Gap - C19RM'!I26</f>
        <v>0</v>
      </c>
      <c r="C64" s="106">
        <f>'C19 Detail Fin. Gap - C19RM'!J26</f>
        <v>0</v>
      </c>
      <c r="D64" s="106">
        <f>'C19 Detail Fin. Gap - C19RM'!K26</f>
        <v>0</v>
      </c>
      <c r="E64" s="106">
        <f>'C19 Detail Fin. Gap - C19RM'!L26</f>
        <v>0</v>
      </c>
      <c r="G64" t="s">
        <v>961</v>
      </c>
      <c r="H64" t="str">
        <f>'Cover Sheet'!B5</f>
        <v>El Salvador</v>
      </c>
      <c r="I64" t="s">
        <v>1459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1"/>
  <sheetViews>
    <sheetView view="pageBreakPreview" topLeftCell="A13" zoomScaleNormal="100" zoomScaleSheetLayoutView="100" workbookViewId="0">
      <selection activeCell="M14" sqref="M14"/>
    </sheetView>
  </sheetViews>
  <sheetFormatPr baseColWidth="10" defaultColWidth="9.7109375" defaultRowHeight="14.25" x14ac:dyDescent="0.2"/>
  <cols>
    <col min="1" max="1" width="55.7109375" style="2" customWidth="1"/>
    <col min="2" max="15" width="12.28515625" style="1" customWidth="1"/>
    <col min="16" max="16384" width="9.7109375" style="1"/>
  </cols>
  <sheetData>
    <row r="1" spans="1:15" s="6" customFormat="1" ht="15" customHeight="1" x14ac:dyDescent="0.2">
      <c r="A1" s="176" t="str">
        <f ca="1">Translations!$A$122</f>
        <v xml:space="preserve">Deficiencias financieras detalladas </v>
      </c>
      <c r="B1" s="177"/>
      <c r="C1" s="85" t="str">
        <f ca="1">Translations!$A$10</f>
        <v>País</v>
      </c>
      <c r="D1" s="160" t="str">
        <f>'Cover Sheet'!B5</f>
        <v>El Salvador</v>
      </c>
      <c r="E1" s="175"/>
      <c r="F1" s="144"/>
      <c r="G1" s="144"/>
      <c r="H1" s="144"/>
      <c r="I1" s="144"/>
      <c r="J1" s="144"/>
      <c r="K1" s="144"/>
      <c r="L1" s="144"/>
      <c r="M1" s="144"/>
      <c r="N1" s="144"/>
      <c r="O1" s="144"/>
    </row>
    <row r="2" spans="1:15" s="6" customFormat="1" ht="15" customHeight="1" x14ac:dyDescent="0.2">
      <c r="A2" s="178"/>
      <c r="B2" s="179"/>
      <c r="C2" s="85" t="str">
        <f ca="1">Translations!$A$12</f>
        <v>Moneda</v>
      </c>
      <c r="D2" s="160" t="str">
        <f>'Cover Sheet'!B7</f>
        <v>USD</v>
      </c>
      <c r="E2" s="175"/>
      <c r="F2" s="147"/>
      <c r="G2" s="147"/>
      <c r="H2" s="147"/>
      <c r="I2" s="147"/>
      <c r="J2" s="147"/>
      <c r="K2" s="147"/>
      <c r="L2" s="147"/>
      <c r="M2" s="147"/>
      <c r="N2" s="147"/>
      <c r="O2" s="147"/>
    </row>
    <row r="3" spans="1:15" s="6" customFormat="1" ht="30" customHeight="1" x14ac:dyDescent="0.2">
      <c r="A3" s="173" t="str">
        <f ca="1">Translations!$A$123</f>
        <v>Marco modular del C19RM del Fondo Mundial</v>
      </c>
      <c r="B3" s="170" t="str">
        <f ca="1">Translations!$A$124</f>
        <v>Necesidad de financiamiento</v>
      </c>
      <c r="C3" s="170"/>
      <c r="D3" s="171"/>
      <c r="E3" s="169" t="str">
        <f ca="1">Translations!$A$125</f>
        <v>Nacional</v>
      </c>
      <c r="F3" s="170"/>
      <c r="G3" s="170"/>
      <c r="H3" s="170"/>
      <c r="I3" s="172" t="str">
        <f ca="1">Translations!$A$126</f>
        <v>Recursos externos no vinculados al Fondo Mundial</v>
      </c>
      <c r="J3" s="172"/>
      <c r="K3" s="172"/>
      <c r="L3" s="172"/>
      <c r="M3" s="172" t="str">
        <f ca="1">Translations!$A$127</f>
        <v>Deficiencias financieras</v>
      </c>
      <c r="N3" s="172"/>
      <c r="O3" s="172"/>
    </row>
    <row r="4" spans="1:15" s="6" customFormat="1" ht="15" customHeight="1" x14ac:dyDescent="0.2">
      <c r="A4" s="174"/>
      <c r="B4" s="84">
        <v>2021</v>
      </c>
      <c r="C4" s="84">
        <v>2022</v>
      </c>
      <c r="D4" s="12">
        <v>2023</v>
      </c>
      <c r="E4" s="62">
        <v>2020</v>
      </c>
      <c r="F4" s="84">
        <v>2021</v>
      </c>
      <c r="G4" s="84">
        <v>2022</v>
      </c>
      <c r="H4" s="84">
        <v>2023</v>
      </c>
      <c r="I4" s="62">
        <v>2020</v>
      </c>
      <c r="J4" s="84">
        <v>2021</v>
      </c>
      <c r="K4" s="62">
        <v>2022</v>
      </c>
      <c r="L4" s="62">
        <v>2023</v>
      </c>
      <c r="M4" s="62">
        <v>2021</v>
      </c>
      <c r="N4" s="84">
        <v>2022</v>
      </c>
      <c r="O4" s="84">
        <v>2023</v>
      </c>
    </row>
    <row r="5" spans="1:15" s="6" customFormat="1" ht="3" customHeight="1" x14ac:dyDescent="0.2">
      <c r="A5" s="10"/>
      <c r="B5" s="9"/>
      <c r="C5" s="9"/>
      <c r="D5" s="8"/>
      <c r="E5" s="8"/>
      <c r="F5" s="8"/>
      <c r="G5" s="8"/>
      <c r="H5" s="8"/>
      <c r="I5" s="8"/>
      <c r="J5" s="8"/>
      <c r="K5" s="8"/>
      <c r="L5" s="7"/>
      <c r="M5" s="7"/>
      <c r="N5" s="7"/>
      <c r="O5" s="7"/>
    </row>
    <row r="6" spans="1:15" ht="22.15" customHeight="1" x14ac:dyDescent="0.2">
      <c r="A6" s="5" t="str">
        <f ca="1">Translations!$A$175</f>
        <v>Coordinación y planificación nacionales</v>
      </c>
      <c r="B6" s="59">
        <v>8464919.4101541936</v>
      </c>
      <c r="C6" s="59">
        <v>6388662.3255306035</v>
      </c>
      <c r="D6" s="59">
        <v>5405989.0843695095</v>
      </c>
      <c r="E6" s="86">
        <f>1509860.5+228214.8</f>
        <v>1738075.3</v>
      </c>
      <c r="F6" s="59">
        <v>5553604.7699999996</v>
      </c>
      <c r="G6" s="59">
        <v>1327965.67</v>
      </c>
      <c r="H6" s="59">
        <v>284564.07</v>
      </c>
      <c r="I6" s="86">
        <v>42768058.579999998</v>
      </c>
      <c r="J6" s="59"/>
      <c r="K6" s="59"/>
      <c r="L6" s="59"/>
      <c r="M6" s="11">
        <f>IFERROR(B6-F6-J6,"")</f>
        <v>2911314.6401541941</v>
      </c>
      <c r="N6" s="11">
        <f t="shared" ref="N6:O6" si="0">IFERROR(C6-G6-K6,"")</f>
        <v>5060696.6555306036</v>
      </c>
      <c r="O6" s="11">
        <f t="shared" si="0"/>
        <v>5121425.0143695092</v>
      </c>
    </row>
    <row r="7" spans="1:15" ht="22.15" customHeight="1" x14ac:dyDescent="0.2">
      <c r="A7" s="5" t="str">
        <f ca="1">Translations!$A$176</f>
        <v>Comunicación de riesgos</v>
      </c>
      <c r="B7" s="59"/>
      <c r="C7" s="59"/>
      <c r="D7" s="59"/>
      <c r="E7" s="86"/>
      <c r="F7" s="59"/>
      <c r="G7" s="59"/>
      <c r="H7" s="59"/>
      <c r="I7" s="86"/>
      <c r="J7" s="59"/>
      <c r="K7" s="59"/>
      <c r="L7" s="59"/>
      <c r="M7" s="11">
        <f t="shared" ref="M7:M19" si="1">IFERROR(B7-F7-J7,"")</f>
        <v>0</v>
      </c>
      <c r="N7" s="11">
        <f t="shared" ref="N7:N19" si="2">IFERROR(C7-G7-K7,"")</f>
        <v>0</v>
      </c>
      <c r="O7" s="11">
        <f t="shared" ref="O7:O19" si="3">IFERROR(D7-H7-L7,"")</f>
        <v>0</v>
      </c>
    </row>
    <row r="8" spans="1:15" ht="22.15" customHeight="1" x14ac:dyDescent="0.2">
      <c r="A8" s="5" t="str">
        <f ca="1">Translations!$A$177</f>
        <v>Vigilancia: investigación epidemiológica y rastreo de contactos</v>
      </c>
      <c r="B8" s="59"/>
      <c r="C8" s="59"/>
      <c r="D8" s="59"/>
      <c r="E8" s="86"/>
      <c r="F8" s="59"/>
      <c r="G8" s="59"/>
      <c r="H8" s="59"/>
      <c r="I8" s="86">
        <v>530000</v>
      </c>
      <c r="J8" s="59"/>
      <c r="K8" s="59"/>
      <c r="L8" s="59"/>
      <c r="M8" s="11">
        <f t="shared" si="1"/>
        <v>0</v>
      </c>
      <c r="N8" s="11">
        <f t="shared" si="2"/>
        <v>0</v>
      </c>
      <c r="O8" s="11">
        <f t="shared" si="3"/>
        <v>0</v>
      </c>
    </row>
    <row r="9" spans="1:15" ht="22.15" customHeight="1" x14ac:dyDescent="0.2">
      <c r="A9" s="5" t="str">
        <f ca="1">Translations!$A$178</f>
        <v>Sistemas de vigilancia</v>
      </c>
      <c r="B9" s="59"/>
      <c r="C9" s="59"/>
      <c r="D9" s="59"/>
      <c r="E9" s="86"/>
      <c r="F9" s="59"/>
      <c r="G9" s="59"/>
      <c r="H9" s="59"/>
      <c r="I9" s="86"/>
      <c r="J9" s="59"/>
      <c r="K9" s="59"/>
      <c r="L9" s="59"/>
      <c r="M9" s="11">
        <f t="shared" si="1"/>
        <v>0</v>
      </c>
      <c r="N9" s="11">
        <f t="shared" si="2"/>
        <v>0</v>
      </c>
      <c r="O9" s="11">
        <f t="shared" si="3"/>
        <v>0</v>
      </c>
    </row>
    <row r="10" spans="1:15" ht="22.15" customHeight="1" x14ac:dyDescent="0.2">
      <c r="A10" s="5" t="str">
        <f ca="1">Translations!$A$179</f>
        <v>Diagnósticos y pruebas de COVID</v>
      </c>
      <c r="B10" s="59"/>
      <c r="C10" s="59"/>
      <c r="D10" s="59"/>
      <c r="E10" s="86"/>
      <c r="F10" s="59"/>
      <c r="G10" s="59"/>
      <c r="H10" s="59"/>
      <c r="I10" s="86">
        <v>2526446.9</v>
      </c>
      <c r="J10" s="59"/>
      <c r="K10" s="59"/>
      <c r="L10" s="59"/>
      <c r="M10" s="11">
        <f t="shared" si="1"/>
        <v>0</v>
      </c>
      <c r="N10" s="11">
        <f t="shared" si="2"/>
        <v>0</v>
      </c>
      <c r="O10" s="11">
        <f t="shared" si="3"/>
        <v>0</v>
      </c>
    </row>
    <row r="11" spans="1:15" ht="22.15" customHeight="1" x14ac:dyDescent="0.2">
      <c r="A11" s="5" t="str">
        <f ca="1">Translations!$A$180</f>
        <v>Sistemas de laboratorio</v>
      </c>
      <c r="B11" s="59">
        <v>13467358.331570614</v>
      </c>
      <c r="C11" s="59">
        <v>13120853.504394317</v>
      </c>
      <c r="D11" s="59">
        <v>11592939.382314207</v>
      </c>
      <c r="E11" s="86">
        <v>3008220.9699999997</v>
      </c>
      <c r="F11" s="59">
        <v>7134618.2300000004</v>
      </c>
      <c r="G11" s="59">
        <v>2112741.8604817125</v>
      </c>
      <c r="H11" s="59">
        <v>452730.39867465268</v>
      </c>
      <c r="I11" s="86"/>
      <c r="J11" s="59"/>
      <c r="K11" s="59"/>
      <c r="L11" s="59"/>
      <c r="M11" s="11">
        <f t="shared" si="1"/>
        <v>6332740.1015706137</v>
      </c>
      <c r="N11" s="11">
        <f t="shared" si="2"/>
        <v>11008111.643912604</v>
      </c>
      <c r="O11" s="11">
        <f t="shared" si="3"/>
        <v>11140208.983639555</v>
      </c>
    </row>
    <row r="12" spans="1:15" ht="22.15" customHeight="1" x14ac:dyDescent="0.2">
      <c r="A12" s="5" t="str">
        <f ca="1">Translations!$A$181</f>
        <v>Prevención y control de la infección y protección de los profesionales de salud</v>
      </c>
      <c r="B12" s="59">
        <v>52394005.141826272</v>
      </c>
      <c r="C12" s="59">
        <v>59257115.162914582</v>
      </c>
      <c r="D12" s="59">
        <v>53411384.650751397</v>
      </c>
      <c r="E12" s="86">
        <v>2496200</v>
      </c>
      <c r="F12" s="59">
        <f>2061055.44+20972062.38</f>
        <v>23033117.82</v>
      </c>
      <c r="G12" s="59">
        <v>8219504.1652627336</v>
      </c>
      <c r="H12" s="59">
        <v>1761322.3211277288</v>
      </c>
      <c r="I12" s="86">
        <v>2460493.4499999997</v>
      </c>
      <c r="J12" s="59"/>
      <c r="K12" s="59"/>
      <c r="L12" s="59"/>
      <c r="M12" s="11">
        <f t="shared" si="1"/>
        <v>29360887.321826272</v>
      </c>
      <c r="N12" s="11">
        <f t="shared" si="2"/>
        <v>51037610.997651845</v>
      </c>
      <c r="O12" s="11">
        <f t="shared" si="3"/>
        <v>51650062.329623669</v>
      </c>
    </row>
    <row r="13" spans="1:15" ht="22.15" customHeight="1" x14ac:dyDescent="0.2">
      <c r="A13" s="5" t="str">
        <f ca="1">Translations!$A$182</f>
        <v>Productos sanitarios y sistemas de gestión de residuos</v>
      </c>
      <c r="B13" s="59"/>
      <c r="C13" s="59"/>
      <c r="D13" s="59"/>
      <c r="E13" s="86"/>
      <c r="F13" s="59"/>
      <c r="G13" s="59"/>
      <c r="H13" s="59"/>
      <c r="I13" s="86"/>
      <c r="J13" s="59"/>
      <c r="K13" s="59"/>
      <c r="L13" s="59"/>
      <c r="M13" s="11">
        <f t="shared" si="1"/>
        <v>0</v>
      </c>
      <c r="N13" s="11">
        <f t="shared" si="2"/>
        <v>0</v>
      </c>
      <c r="O13" s="11">
        <f t="shared" si="3"/>
        <v>0</v>
      </c>
    </row>
    <row r="14" spans="1:15" ht="22.15" customHeight="1" x14ac:dyDescent="0.2">
      <c r="A14" s="5" t="str">
        <f ca="1">Translations!$A$183</f>
        <v>Gestión de casos, operaciones clínicas y tratamientos</v>
      </c>
      <c r="B14" s="59">
        <v>26460226.889329381</v>
      </c>
      <c r="C14" s="59">
        <v>27953220.659844961</v>
      </c>
      <c r="D14" s="59">
        <v>24977310.31353578</v>
      </c>
      <c r="E14" s="86">
        <f>8242170+2181787</f>
        <v>10423957</v>
      </c>
      <c r="F14" s="86">
        <v>12767326</v>
      </c>
      <c r="G14" s="59">
        <v>4151046.38</v>
      </c>
      <c r="H14" s="59">
        <v>889509.94</v>
      </c>
      <c r="I14" s="86">
        <f>18901730.410531-2181787</f>
        <v>16719943.410530999</v>
      </c>
      <c r="J14" s="59"/>
      <c r="K14" s="59"/>
      <c r="L14" s="59"/>
      <c r="M14" s="11">
        <f>IFERROR(B14-F17-J14,"")</f>
        <v>26460226.889329381</v>
      </c>
      <c r="N14" s="11">
        <f t="shared" si="2"/>
        <v>23802174.279844962</v>
      </c>
      <c r="O14" s="11">
        <f t="shared" si="3"/>
        <v>24087800.373535778</v>
      </c>
    </row>
    <row r="15" spans="1:15" ht="22.15" customHeight="1" x14ac:dyDescent="0.2">
      <c r="A15" s="5" t="str">
        <f ca="1">Translations!$A$184</f>
        <v>Medidas de mitigación para programas de VIH</v>
      </c>
      <c r="B15" s="59"/>
      <c r="C15" s="59"/>
      <c r="D15" s="59"/>
      <c r="E15" s="86"/>
      <c r="F15" s="59"/>
      <c r="G15" s="59"/>
      <c r="H15" s="59"/>
      <c r="I15" s="86">
        <v>1493033</v>
      </c>
      <c r="J15" s="59"/>
      <c r="K15" s="59"/>
      <c r="L15" s="59"/>
      <c r="M15" s="11">
        <f t="shared" si="1"/>
        <v>0</v>
      </c>
      <c r="N15" s="11">
        <f t="shared" si="2"/>
        <v>0</v>
      </c>
      <c r="O15" s="11">
        <f t="shared" si="3"/>
        <v>0</v>
      </c>
    </row>
    <row r="16" spans="1:15" ht="22.15" customHeight="1" x14ac:dyDescent="0.2">
      <c r="A16" s="5" t="str">
        <f ca="1">Translations!$A$185</f>
        <v>Medidas de mitigación para programas de tuberculosis</v>
      </c>
      <c r="B16" s="59"/>
      <c r="C16" s="59"/>
      <c r="D16" s="59"/>
      <c r="E16" s="86"/>
      <c r="F16" s="59"/>
      <c r="G16" s="59"/>
      <c r="H16" s="59"/>
      <c r="I16" s="86"/>
      <c r="J16" s="59"/>
      <c r="K16" s="59"/>
      <c r="L16" s="59"/>
      <c r="M16" s="11">
        <f t="shared" si="1"/>
        <v>0</v>
      </c>
      <c r="N16" s="11">
        <f t="shared" si="2"/>
        <v>0</v>
      </c>
      <c r="O16" s="11">
        <f t="shared" si="3"/>
        <v>0</v>
      </c>
    </row>
    <row r="17" spans="1:15" ht="22.15" customHeight="1" x14ac:dyDescent="0.2">
      <c r="A17" s="5" t="str">
        <f ca="1">Translations!$A$186</f>
        <v>Medidas de mitigación para programas de malaria</v>
      </c>
      <c r="B17" s="59"/>
      <c r="C17" s="59"/>
      <c r="D17" s="59"/>
      <c r="E17" s="86"/>
      <c r="F17" s="59"/>
      <c r="G17" s="59"/>
      <c r="H17" s="59"/>
      <c r="I17" s="86"/>
      <c r="J17" s="59"/>
      <c r="K17" s="59"/>
      <c r="L17" s="59"/>
      <c r="M17" s="11" t="str">
        <f>IFERROR(B17-#REF!-J17,"")</f>
        <v/>
      </c>
      <c r="N17" s="11">
        <f t="shared" si="2"/>
        <v>0</v>
      </c>
      <c r="O17" s="11">
        <f t="shared" si="3"/>
        <v>0</v>
      </c>
    </row>
    <row r="18" spans="1:15" ht="22.15" customHeight="1" x14ac:dyDescent="0.2">
      <c r="A18" s="5" t="str">
        <f ca="1">Translations!$A$187</f>
        <v xml:space="preserve">Prevención de la violencia de género y atención tras episodios de violencia </v>
      </c>
      <c r="B18" s="59"/>
      <c r="C18" s="59"/>
      <c r="D18" s="59"/>
      <c r="E18" s="86"/>
      <c r="F18" s="59"/>
      <c r="G18" s="59"/>
      <c r="H18" s="59"/>
      <c r="I18" s="86"/>
      <c r="J18" s="59"/>
      <c r="K18" s="59"/>
      <c r="L18" s="59"/>
      <c r="M18" s="11">
        <f t="shared" si="1"/>
        <v>0</v>
      </c>
      <c r="N18" s="11">
        <f t="shared" si="2"/>
        <v>0</v>
      </c>
      <c r="O18" s="11">
        <f t="shared" si="3"/>
        <v>0</v>
      </c>
    </row>
    <row r="19" spans="1:15" ht="22.15" customHeight="1" x14ac:dyDescent="0.2">
      <c r="A19" s="5" t="str">
        <f ca="1">Translations!$A$188</f>
        <v>Respuesta a los obstáculos relacionados con los derechos humanos y el género en los servicios</v>
      </c>
      <c r="B19" s="59"/>
      <c r="C19" s="59"/>
      <c r="D19" s="59"/>
      <c r="E19" s="86"/>
      <c r="F19" s="59"/>
      <c r="G19" s="59"/>
      <c r="H19" s="59"/>
      <c r="I19" s="86"/>
      <c r="J19" s="59"/>
      <c r="K19" s="59"/>
      <c r="L19" s="59"/>
      <c r="M19" s="11">
        <f t="shared" si="1"/>
        <v>0</v>
      </c>
      <c r="N19" s="11">
        <f t="shared" si="2"/>
        <v>0</v>
      </c>
      <c r="O19" s="11">
        <f t="shared" si="3"/>
        <v>0</v>
      </c>
    </row>
    <row r="20" spans="1:15" ht="22.15" customHeight="1" x14ac:dyDescent="0.2">
      <c r="A20" s="5" t="str">
        <f ca="1">Translations!$A$189</f>
        <v>FSC para la COVID-19: Seguimiento dirigido por la comunidad</v>
      </c>
      <c r="B20" s="59"/>
      <c r="C20" s="59"/>
      <c r="D20" s="59"/>
      <c r="E20" s="86"/>
      <c r="F20" s="59"/>
      <c r="G20" s="59"/>
      <c r="H20" s="59"/>
      <c r="I20" s="86"/>
      <c r="J20" s="59"/>
      <c r="K20" s="59"/>
      <c r="L20" s="59"/>
      <c r="M20" s="11">
        <f>IFERROR(B20-F20-J20,"")</f>
        <v>0</v>
      </c>
      <c r="N20" s="11">
        <f>IFERROR(C20-G20-K20,"")</f>
        <v>0</v>
      </c>
      <c r="O20" s="11">
        <f>IFERROR(D20-H20-L20,"")</f>
        <v>0</v>
      </c>
    </row>
    <row r="21" spans="1:15" ht="22.15" customHeight="1" x14ac:dyDescent="0.2">
      <c r="A21" s="5" t="str">
        <f ca="1">Translations!$A$190</f>
        <v>FSC para la COVID-19: Promoción e investigación dirigidas por la comunidad</v>
      </c>
      <c r="B21" s="59"/>
      <c r="C21" s="59"/>
      <c r="D21" s="59"/>
      <c r="E21" s="86"/>
      <c r="F21" s="59"/>
      <c r="G21" s="59"/>
      <c r="H21" s="59"/>
      <c r="I21" s="86"/>
      <c r="J21" s="59"/>
      <c r="K21" s="59"/>
      <c r="L21" s="59"/>
      <c r="M21" s="11">
        <f t="shared" ref="M21:M23" si="4">IFERROR(B21-F21-J21,"")</f>
        <v>0</v>
      </c>
      <c r="N21" s="11">
        <f t="shared" ref="N21:N23" si="5">IFERROR(C21-G21-K21,"")</f>
        <v>0</v>
      </c>
      <c r="O21" s="11">
        <f t="shared" ref="O21:O23" si="6">IFERROR(D21-H21-L21,"")</f>
        <v>0</v>
      </c>
    </row>
    <row r="22" spans="1:15" ht="22.15" customHeight="1" x14ac:dyDescent="0.2">
      <c r="A22" s="5" t="str">
        <f ca="1">Translations!$A$191</f>
        <v>FSC para la COVID-19: Movilización social</v>
      </c>
      <c r="B22" s="59"/>
      <c r="C22" s="59"/>
      <c r="D22" s="59"/>
      <c r="E22" s="86"/>
      <c r="F22" s="59"/>
      <c r="G22" s="59"/>
      <c r="H22" s="59"/>
      <c r="I22" s="86"/>
      <c r="J22" s="59"/>
      <c r="K22" s="59"/>
      <c r="L22" s="59"/>
      <c r="M22" s="11">
        <f t="shared" si="4"/>
        <v>0</v>
      </c>
      <c r="N22" s="11">
        <f t="shared" si="5"/>
        <v>0</v>
      </c>
      <c r="O22" s="11">
        <f t="shared" si="6"/>
        <v>0</v>
      </c>
    </row>
    <row r="23" spans="1:15" ht="22.15" customHeight="1" x14ac:dyDescent="0.2">
      <c r="A23" s="5" t="str">
        <f ca="1">Translations!$A$192</f>
        <v>FSC para la COVID-19: Creación de la capacidad institucional de las organizaciones comunitarias</v>
      </c>
      <c r="B23" s="59"/>
      <c r="C23" s="59"/>
      <c r="D23" s="59"/>
      <c r="E23" s="86"/>
      <c r="F23" s="59"/>
      <c r="G23" s="59"/>
      <c r="H23" s="59"/>
      <c r="I23" s="86"/>
      <c r="J23" s="59"/>
      <c r="K23" s="59"/>
      <c r="L23" s="59"/>
      <c r="M23" s="11">
        <f t="shared" si="4"/>
        <v>0</v>
      </c>
      <c r="N23" s="11">
        <f t="shared" si="5"/>
        <v>0</v>
      </c>
      <c r="O23" s="11">
        <f t="shared" si="6"/>
        <v>0</v>
      </c>
    </row>
    <row r="24" spans="1:15" ht="22.15" customHeight="1" x14ac:dyDescent="0.2">
      <c r="A24" s="109" t="str">
        <f ca="1">Translations!$A$193</f>
        <v>Otro (especifique) - ejemplo - adquisición de vacunas</v>
      </c>
      <c r="B24" s="59">
        <v>335035764.85714257</v>
      </c>
      <c r="C24" s="59">
        <v>392286245.6105864</v>
      </c>
      <c r="D24" s="59">
        <v>355065833.61880511</v>
      </c>
      <c r="E24" s="86">
        <v>4130000</v>
      </c>
      <c r="F24" s="59">
        <v>139598235.35714275</v>
      </c>
      <c r="G24" s="59">
        <v>52559980.045443811</v>
      </c>
      <c r="H24" s="59">
        <v>11262852.866880815</v>
      </c>
      <c r="I24" s="86"/>
      <c r="J24" s="59"/>
      <c r="K24" s="59"/>
      <c r="L24" s="59"/>
      <c r="M24" s="11">
        <f t="shared" ref="M24:M26" si="7">IFERROR(B24-F24-J24,"")</f>
        <v>195437529.49999982</v>
      </c>
      <c r="N24" s="11">
        <f t="shared" ref="N24:N26" si="8">IFERROR(C24-G24-K24,"")</f>
        <v>339726265.56514257</v>
      </c>
      <c r="O24" s="11">
        <f t="shared" ref="O24:O26" si="9">IFERROR(D24-H24-L24,"")</f>
        <v>343802980.75192428</v>
      </c>
    </row>
    <row r="25" spans="1:15" ht="22.15" customHeight="1" x14ac:dyDescent="0.2">
      <c r="A25" s="109" t="str">
        <f ca="1">Translations!$A$194</f>
        <v>Otro (especifique)</v>
      </c>
      <c r="B25" s="59">
        <v>10382300.023976939</v>
      </c>
      <c r="C25" s="59">
        <v>10655402.071865145</v>
      </c>
      <c r="D25" s="59">
        <v>9483980.277381625</v>
      </c>
      <c r="E25" s="86">
        <v>720771</v>
      </c>
      <c r="F25" s="59">
        <v>5189459.68</v>
      </c>
      <c r="G25" s="59">
        <v>1628761.88</v>
      </c>
      <c r="H25" s="59">
        <v>349020.4</v>
      </c>
      <c r="I25" s="86"/>
      <c r="J25" s="59"/>
      <c r="K25" s="59"/>
      <c r="L25" s="59"/>
      <c r="M25" s="11">
        <f t="shared" si="7"/>
        <v>5192840.3439769391</v>
      </c>
      <c r="N25" s="11">
        <f t="shared" si="8"/>
        <v>9026640.1918651462</v>
      </c>
      <c r="O25" s="11">
        <f t="shared" si="9"/>
        <v>9134959.8773816247</v>
      </c>
    </row>
    <row r="26" spans="1:15" ht="22.15" customHeight="1" x14ac:dyDescent="0.2">
      <c r="A26" s="109" t="str">
        <f ca="1">Translations!$A$194</f>
        <v>Otro (especifique)</v>
      </c>
      <c r="B26" s="59"/>
      <c r="C26" s="59"/>
      <c r="D26" s="59"/>
      <c r="E26" s="86"/>
      <c r="F26" s="59"/>
      <c r="G26" s="59"/>
      <c r="H26" s="59"/>
      <c r="I26" s="86"/>
      <c r="J26" s="59"/>
      <c r="K26" s="59"/>
      <c r="L26" s="59"/>
      <c r="M26" s="11">
        <f t="shared" si="7"/>
        <v>0</v>
      </c>
      <c r="N26" s="11">
        <f t="shared" si="8"/>
        <v>0</v>
      </c>
      <c r="O26" s="11">
        <f t="shared" si="9"/>
        <v>0</v>
      </c>
    </row>
    <row r="27" spans="1:15" s="6" customFormat="1" ht="3" customHeight="1" x14ac:dyDescent="0.2">
      <c r="A27" s="10"/>
      <c r="B27" s="9"/>
      <c r="C27" s="9"/>
      <c r="D27" s="8"/>
      <c r="E27" s="8"/>
      <c r="F27" s="8"/>
      <c r="G27" s="8"/>
      <c r="H27" s="8"/>
      <c r="I27" s="8"/>
      <c r="J27" s="8"/>
      <c r="K27" s="8"/>
      <c r="L27" s="7"/>
      <c r="M27" s="7"/>
      <c r="N27" s="7"/>
      <c r="O27" s="7"/>
    </row>
    <row r="28" spans="1:15" ht="15" customHeight="1" x14ac:dyDescent="0.2">
      <c r="A28" s="5" t="str">
        <f ca="1">Translations!$A$162</f>
        <v>Total</v>
      </c>
      <c r="B28" s="4">
        <f t="shared" ref="B28:O28" si="10">SUM(B6:B26)</f>
        <v>446204574.65399992</v>
      </c>
      <c r="C28" s="4">
        <f t="shared" si="10"/>
        <v>509661499.335136</v>
      </c>
      <c r="D28" s="4">
        <f t="shared" si="10"/>
        <v>459937437.32715762</v>
      </c>
      <c r="E28" s="4">
        <f t="shared" si="10"/>
        <v>22517224.27</v>
      </c>
      <c r="F28" s="4">
        <f t="shared" si="10"/>
        <v>193276361.85714275</v>
      </c>
      <c r="G28" s="4">
        <f t="shared" si="10"/>
        <v>70000000.001188248</v>
      </c>
      <c r="H28" s="4">
        <f t="shared" si="10"/>
        <v>14999999.996683197</v>
      </c>
      <c r="I28" s="4">
        <f t="shared" si="10"/>
        <v>66497975.340530999</v>
      </c>
      <c r="J28" s="4">
        <f t="shared" si="10"/>
        <v>0</v>
      </c>
      <c r="K28" s="4">
        <f t="shared" si="10"/>
        <v>0</v>
      </c>
      <c r="L28" s="4">
        <f t="shared" si="10"/>
        <v>0</v>
      </c>
      <c r="M28" s="4">
        <f t="shared" si="10"/>
        <v>265695538.79685724</v>
      </c>
      <c r="N28" s="4">
        <f t="shared" si="10"/>
        <v>439661499.33394772</v>
      </c>
      <c r="O28" s="4">
        <f t="shared" si="10"/>
        <v>444937437.33047444</v>
      </c>
    </row>
    <row r="30" spans="1:15" x14ac:dyDescent="0.2">
      <c r="A30" s="3"/>
    </row>
    <row r="31" spans="1:15" x14ac:dyDescent="0.2">
      <c r="A31" s="3"/>
    </row>
  </sheetData>
  <sheetProtection algorithmName="SHA-512" hashValue="XFmzmqE5DLWeAHavqovFXX4P8j0UhoMFxQqcKJriA0mq/aaU9JLHpgeMS8pr5zV6Hojo9jVCtXY/4PI2RwDr6Q==" saltValue="Uv+1HSk+Bbgn9qkBxkl/+w==" spinCount="100000" sheet="1" objects="1" scenarios="1"/>
  <protectedRanges>
    <protectedRange sqref="B6:E27 G6:L27 F6:F13 F15:F27" name="Range1"/>
  </protectedRanges>
  <mergeCells count="9">
    <mergeCell ref="M3:O3"/>
    <mergeCell ref="A3:A4"/>
    <mergeCell ref="D1:E1"/>
    <mergeCell ref="D2:E2"/>
    <mergeCell ref="B3:D3"/>
    <mergeCell ref="E3:H3"/>
    <mergeCell ref="I3:L3"/>
    <mergeCell ref="A1:B2"/>
    <mergeCell ref="F1:O2"/>
  </mergeCells>
  <dataValidations count="1">
    <dataValidation type="decimal" operator="greaterThan" allowBlank="1" showInputMessage="1" showErrorMessage="1" sqref="B6:L13 B14:E14 G14:L14 B15:L27" xr:uid="{9B611B6E-419B-4345-A289-407CF8D008A3}">
      <formula1>0</formula1>
    </dataValidation>
  </dataValidations>
  <pageMargins left="0.7" right="0.7" top="0.75" bottom="0.75" header="0.3" footer="0.3"/>
  <pageSetup paperSize="8" scale="57" orientation="portrait" r:id="rId1"/>
  <ignoredErrors>
    <ignoredError sqref="A24:A2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R518"/>
  <sheetViews>
    <sheetView zoomScaleNormal="100" workbookViewId="0">
      <selection activeCell="D5" sqref="D5"/>
    </sheetView>
  </sheetViews>
  <sheetFormatPr baseColWidth="10" defaultColWidth="10.28515625" defaultRowHeight="14.25" x14ac:dyDescent="0.25"/>
  <cols>
    <col min="1" max="1" width="67" style="35" customWidth="1"/>
    <col min="2" max="2" width="65.7109375" style="69" customWidth="1"/>
    <col min="3" max="3" width="65.7109375" style="75" customWidth="1"/>
    <col min="4" max="4" width="64.5703125" style="36" customWidth="1"/>
    <col min="5" max="16384" width="10.28515625" style="35"/>
  </cols>
  <sheetData>
    <row r="1" spans="1:4" x14ac:dyDescent="0.25">
      <c r="A1" s="52"/>
      <c r="B1" s="66"/>
      <c r="C1" s="72">
        <f>IF(Instructions!$B$6="English",0,IF(Instructions!$B$6="Français",1,IF(Instructions!$B$6="Español",2,IF(Instructions!$B$6="Русский",3))))</f>
        <v>2</v>
      </c>
      <c r="D1" s="42"/>
    </row>
    <row r="2" spans="1:4" x14ac:dyDescent="0.25">
      <c r="A2" s="52"/>
      <c r="B2" s="70" t="s">
        <v>116</v>
      </c>
      <c r="C2" s="73" t="s">
        <v>117</v>
      </c>
      <c r="D2" s="71" t="s">
        <v>118</v>
      </c>
    </row>
    <row r="3" spans="1:4" x14ac:dyDescent="0.25">
      <c r="A3" s="43" t="str">
        <f t="shared" ref="A3:A34" ca="1" si="0">OFFSET($B3,0,LangOffset,1,1)</f>
        <v>Tabla del panorama de financiamiento</v>
      </c>
      <c r="B3" s="67" t="s">
        <v>1391</v>
      </c>
      <c r="C3" s="101" t="s">
        <v>983</v>
      </c>
      <c r="D3" s="102" t="s">
        <v>1113</v>
      </c>
    </row>
    <row r="4" spans="1:4" x14ac:dyDescent="0.25">
      <c r="A4" s="43" t="str">
        <f t="shared" ca="1" si="0"/>
        <v>Última actualización: mayo 2021 - v1.1</v>
      </c>
      <c r="B4" s="67" t="s">
        <v>1578</v>
      </c>
      <c r="C4" s="74" t="s">
        <v>1579</v>
      </c>
      <c r="D4" s="76" t="s">
        <v>1580</v>
      </c>
    </row>
    <row r="5" spans="1:4" x14ac:dyDescent="0.25">
      <c r="A5" s="43" t="str">
        <f t="shared" ca="1" si="0"/>
        <v>Portada</v>
      </c>
      <c r="B5" s="67" t="s">
        <v>38</v>
      </c>
      <c r="C5" s="74" t="s">
        <v>984</v>
      </c>
      <c r="D5" s="76" t="s">
        <v>1114</v>
      </c>
    </row>
    <row r="6" spans="1:4" ht="25.5" x14ac:dyDescent="0.25">
      <c r="A6" s="43" t="str">
        <f t="shared" ca="1" si="0"/>
        <v>Resumen de deficiencias financieras para programas de enfermedades</v>
      </c>
      <c r="B6" s="67" t="s">
        <v>50</v>
      </c>
      <c r="C6" s="74" t="s">
        <v>985</v>
      </c>
      <c r="D6" s="76" t="s">
        <v>1115</v>
      </c>
    </row>
    <row r="7" spans="1:4" x14ac:dyDescent="0.25">
      <c r="A7" s="43" t="str">
        <f t="shared" ca="1" si="0"/>
        <v>Sector de la salud general: gasto público en salud</v>
      </c>
      <c r="B7" s="67" t="s">
        <v>77</v>
      </c>
      <c r="C7" s="74" t="s">
        <v>986</v>
      </c>
      <c r="D7" s="76" t="s">
        <v>1116</v>
      </c>
    </row>
    <row r="8" spans="1:4" x14ac:dyDescent="0.25">
      <c r="A8" s="43" t="str">
        <f t="shared" ca="1" si="0"/>
        <v>Deficiencias financieras detalladas</v>
      </c>
      <c r="B8" s="67" t="s">
        <v>960</v>
      </c>
      <c r="C8" s="74" t="s">
        <v>987</v>
      </c>
      <c r="D8" s="76" t="s">
        <v>1117</v>
      </c>
    </row>
    <row r="9" spans="1:4" x14ac:dyDescent="0.25">
      <c r="A9" s="43" t="str">
        <f t="shared" ca="1" si="0"/>
        <v>Directrices generales</v>
      </c>
      <c r="B9" s="67" t="s">
        <v>36</v>
      </c>
      <c r="C9" s="74" t="s">
        <v>988</v>
      </c>
      <c r="D9" s="76" t="s">
        <v>1118</v>
      </c>
    </row>
    <row r="10" spans="1:4" x14ac:dyDescent="0.25">
      <c r="A10" s="43" t="str">
        <f t="shared" ca="1" si="0"/>
        <v>País</v>
      </c>
      <c r="B10" s="67" t="s">
        <v>39</v>
      </c>
      <c r="C10" s="74" t="s">
        <v>989</v>
      </c>
      <c r="D10" s="76" t="s">
        <v>1119</v>
      </c>
    </row>
    <row r="11" spans="1:4" x14ac:dyDescent="0.25">
      <c r="A11" s="43" t="str">
        <f t="shared" ca="1" si="0"/>
        <v>Ciclo fiscal</v>
      </c>
      <c r="B11" s="67" t="s">
        <v>41</v>
      </c>
      <c r="C11" s="74" t="s">
        <v>990</v>
      </c>
      <c r="D11" s="76" t="s">
        <v>1120</v>
      </c>
    </row>
    <row r="12" spans="1:4" x14ac:dyDescent="0.25">
      <c r="A12" s="43" t="str">
        <f t="shared" ca="1" si="0"/>
        <v>Moneda</v>
      </c>
      <c r="B12" s="67" t="s">
        <v>43</v>
      </c>
      <c r="C12" s="74" t="s">
        <v>991</v>
      </c>
      <c r="D12" s="76" t="s">
        <v>1121</v>
      </c>
    </row>
    <row r="13" spans="1:4" x14ac:dyDescent="0.25">
      <c r="A13" s="43" t="str">
        <f t="shared" ca="1" si="0"/>
        <v>Año fiscal en que comienza el período de ejecución</v>
      </c>
      <c r="B13" s="67" t="s">
        <v>20</v>
      </c>
      <c r="C13" s="74" t="s">
        <v>992</v>
      </c>
      <c r="D13" s="76" t="s">
        <v>1122</v>
      </c>
    </row>
    <row r="14" spans="1:4" x14ac:dyDescent="0.25">
      <c r="A14" s="43" t="str">
        <f t="shared" ca="1" si="0"/>
        <v>Año fiscal en que termina el período de ejecución</v>
      </c>
      <c r="B14" s="67" t="s">
        <v>19</v>
      </c>
      <c r="C14" s="74" t="s">
        <v>993</v>
      </c>
      <c r="D14" s="76" t="s">
        <v>1123</v>
      </c>
    </row>
    <row r="15" spans="1:4" x14ac:dyDescent="0.25">
      <c r="A15" s="43" t="str">
        <f t="shared" ca="1" si="0"/>
        <v>La siguiente solicitud hace referencia a un programa en especifico</v>
      </c>
      <c r="B15" s="67" t="s">
        <v>47</v>
      </c>
      <c r="C15" s="74" t="s">
        <v>994</v>
      </c>
      <c r="D15" s="77" t="s">
        <v>1124</v>
      </c>
    </row>
    <row r="16" spans="1:4" x14ac:dyDescent="0.25">
      <c r="A16" s="43" t="str">
        <f t="shared" ca="1" si="0"/>
        <v>Deficiencias financieras detalladas basadas en:</v>
      </c>
      <c r="B16" s="67" t="s">
        <v>48</v>
      </c>
      <c r="C16" s="74" t="s">
        <v>995</v>
      </c>
      <c r="D16" s="76" t="s">
        <v>1125</v>
      </c>
    </row>
    <row r="17" spans="1:4" x14ac:dyDescent="0.25">
      <c r="A17" s="43" t="str">
        <f t="shared" ca="1" si="0"/>
        <v xml:space="preserve">Encabezamiento: Tipo de cambio </v>
      </c>
      <c r="B17" s="67" t="s">
        <v>51</v>
      </c>
      <c r="C17" s="74" t="s">
        <v>996</v>
      </c>
      <c r="D17" s="76" t="s">
        <v>1126</v>
      </c>
    </row>
    <row r="18" spans="1:4" ht="25.5" x14ac:dyDescent="0.25">
      <c r="A18" s="43" t="str">
        <f t="shared" ca="1" si="0"/>
        <v>SECCIÓN A: Total de necesidades financieras para el Plan Estratégico Nacional (PNE)</v>
      </c>
      <c r="B18" s="67" t="s">
        <v>53</v>
      </c>
      <c r="C18" s="74" t="s">
        <v>997</v>
      </c>
      <c r="D18" s="76" t="s">
        <v>1127</v>
      </c>
    </row>
    <row r="19" spans="1:4" ht="25.5" x14ac:dyDescent="0.25">
      <c r="A19" s="43" t="str">
        <f t="shared" ca="1" si="0"/>
        <v>LÍNEA  A: Total de necesidades financieras para el Plan Estratégico Nacional (PNE)</v>
      </c>
      <c r="B19" s="67" t="s">
        <v>54</v>
      </c>
      <c r="C19" s="74" t="s">
        <v>998</v>
      </c>
      <c r="D19" s="76" t="s">
        <v>1128</v>
      </c>
    </row>
    <row r="20" spans="1:4" ht="38.25" x14ac:dyDescent="0.25">
      <c r="A20" s="43" t="str">
        <f t="shared" ca="1" si="0"/>
        <v xml:space="preserve">SECCIONES B, C y D: Recursos previos, actuales y anticipados para hacer frente a las necesidades de financiamiento del Plan Estratégico Nacional  </v>
      </c>
      <c r="B20" s="67" t="s">
        <v>56</v>
      </c>
      <c r="C20" s="74" t="s">
        <v>999</v>
      </c>
      <c r="D20" s="76" t="s">
        <v>1129</v>
      </c>
    </row>
    <row r="21" spans="1:4" x14ac:dyDescent="0.25">
      <c r="A21" s="43" t="str">
        <f t="shared" ca="1" si="0"/>
        <v xml:space="preserve">SECCIÓN B:  Recursos nacionales previos, actuales y previstos </v>
      </c>
      <c r="B21" s="67" t="s">
        <v>57</v>
      </c>
      <c r="C21" s="74" t="s">
        <v>1000</v>
      </c>
      <c r="D21" s="76" t="s">
        <v>1130</v>
      </c>
    </row>
    <row r="22" spans="1:4" x14ac:dyDescent="0.25">
      <c r="A22" s="43" t="str">
        <f t="shared" ca="1" si="0"/>
        <v xml:space="preserve">Fuente nacional B1: Préstamos </v>
      </c>
      <c r="B22" s="67" t="s">
        <v>58</v>
      </c>
      <c r="C22" s="74" t="s">
        <v>1001</v>
      </c>
      <c r="D22" s="76" t="s">
        <v>1131</v>
      </c>
    </row>
    <row r="23" spans="1:4" x14ac:dyDescent="0.25">
      <c r="A23" s="43" t="str">
        <f t="shared" ca="1" si="0"/>
        <v xml:space="preserve">Fuente nacional B2: Alivio de la deuda </v>
      </c>
      <c r="B23" s="67" t="s">
        <v>59</v>
      </c>
      <c r="C23" s="74" t="s">
        <v>1002</v>
      </c>
      <c r="D23" s="76" t="s">
        <v>1132</v>
      </c>
    </row>
    <row r="24" spans="1:4" x14ac:dyDescent="0.25">
      <c r="A24" s="43" t="str">
        <f t="shared" ca="1" si="0"/>
        <v>Fuente nacional B3: Recursos de financiamiento gubernamentales</v>
      </c>
      <c r="B24" s="67" t="s">
        <v>60</v>
      </c>
      <c r="C24" s="74" t="s">
        <v>1003</v>
      </c>
      <c r="D24" s="76" t="s">
        <v>1133</v>
      </c>
    </row>
    <row r="25" spans="1:4" x14ac:dyDescent="0.25">
      <c r="A25" s="43" t="str">
        <f t="shared" ca="1" si="0"/>
        <v>Fuente nacional B4: Seguro de Salud Social</v>
      </c>
      <c r="B25" s="67" t="s">
        <v>61</v>
      </c>
      <c r="C25" s="74" t="s">
        <v>1004</v>
      </c>
      <c r="D25" s="77" t="s">
        <v>1134</v>
      </c>
    </row>
    <row r="26" spans="1:4" x14ac:dyDescent="0.25">
      <c r="A26" s="43" t="str">
        <f t="shared" ca="1" si="0"/>
        <v>Fuente nacional B5: Contribuciones del sector privado (nacional)</v>
      </c>
      <c r="B26" s="67" t="s">
        <v>62</v>
      </c>
      <c r="C26" s="74" t="s">
        <v>1005</v>
      </c>
      <c r="D26" s="76" t="s">
        <v>1135</v>
      </c>
    </row>
    <row r="27" spans="1:4" x14ac:dyDescent="0.25">
      <c r="A27" s="43" t="str">
        <f t="shared" ca="1" si="0"/>
        <v>LÍNEA B: Recursos NACIONALES totales</v>
      </c>
      <c r="B27" s="67" t="s">
        <v>63</v>
      </c>
      <c r="C27" s="74" t="s">
        <v>1006</v>
      </c>
      <c r="D27" s="76" t="s">
        <v>1136</v>
      </c>
    </row>
    <row r="28" spans="1:4" ht="25.5" x14ac:dyDescent="0.25">
      <c r="A28" s="43" t="str">
        <f t="shared" ca="1" si="0"/>
        <v>SECCIÓN C: Recursos externos previos, actuales y previstos (ajenos al Fondo Mundial)</v>
      </c>
      <c r="B28" s="67" t="s">
        <v>65</v>
      </c>
      <c r="C28" s="74" t="s">
        <v>1007</v>
      </c>
      <c r="D28" s="76" t="s">
        <v>1137</v>
      </c>
    </row>
    <row r="29" spans="1:4" x14ac:dyDescent="0.25">
      <c r="A29" s="43" t="str">
        <f t="shared" ca="1" si="0"/>
        <v>LÍNEA C: Recursos EXTERNOS totales (ajenos al Fondo Mundial)</v>
      </c>
      <c r="B29" s="67" t="s">
        <v>66</v>
      </c>
      <c r="C29" s="74" t="s">
        <v>1008</v>
      </c>
      <c r="D29" s="76" t="s">
        <v>1138</v>
      </c>
    </row>
    <row r="30" spans="1:4" ht="25.5" x14ac:dyDescent="0.25">
      <c r="A30" s="43" t="str">
        <f t="shared" ca="1" si="0"/>
        <v>SECCIÓN D: Recursos externos previos, actuales y previstos (Fondo Mundial)</v>
      </c>
      <c r="B30" s="67" t="s">
        <v>67</v>
      </c>
      <c r="C30" s="74" t="s">
        <v>1009</v>
      </c>
      <c r="D30" s="76" t="s">
        <v>1139</v>
      </c>
    </row>
    <row r="31" spans="1:4" x14ac:dyDescent="0.25">
      <c r="A31" s="43" t="str">
        <f t="shared" ca="1" si="0"/>
        <v>LÍNEA D: Recursos EXTERNOS totales (Fondo Mundial))</v>
      </c>
      <c r="B31" s="67" t="s">
        <v>68</v>
      </c>
      <c r="C31" s="74" t="s">
        <v>1010</v>
      </c>
      <c r="D31" s="76" t="s">
        <v>1140</v>
      </c>
    </row>
    <row r="32" spans="1:4" x14ac:dyDescent="0.25">
      <c r="A32" s="43" t="str">
        <f t="shared" ca="1" si="0"/>
        <v xml:space="preserve">LÍNEA E: Recursos previstos totales </v>
      </c>
      <c r="B32" s="67" t="s">
        <v>69</v>
      </c>
      <c r="C32" s="74" t="s">
        <v>1011</v>
      </c>
      <c r="D32" s="76" t="s">
        <v>1141</v>
      </c>
    </row>
    <row r="33" spans="1:4" x14ac:dyDescent="0.25">
      <c r="A33" s="43" t="str">
        <f t="shared" ca="1" si="0"/>
        <v xml:space="preserve">LÍNEA F: Total de deficiencias financieras previstas </v>
      </c>
      <c r="B33" s="67" t="s">
        <v>71</v>
      </c>
      <c r="C33" s="74" t="s">
        <v>1012</v>
      </c>
      <c r="D33" s="77" t="s">
        <v>1142</v>
      </c>
    </row>
    <row r="34" spans="1:4" x14ac:dyDescent="0.25">
      <c r="A34" s="43" t="str">
        <f t="shared" ca="1" si="0"/>
        <v>LÍNEA G: Monto total del financiamiento</v>
      </c>
      <c r="B34" s="67" t="s">
        <v>73</v>
      </c>
      <c r="C34" s="74" t="s">
        <v>1013</v>
      </c>
      <c r="D34" s="76" t="s">
        <v>1143</v>
      </c>
    </row>
    <row r="35" spans="1:4" x14ac:dyDescent="0.25">
      <c r="A35" s="43" t="str">
        <f t="shared" ref="A35:A66" ca="1" si="1">OFFSET($B35,0,LangOffset,1,1)</f>
        <v xml:space="preserve">LÍNEA H: Monto total  - Deficiencia financiera restante </v>
      </c>
      <c r="B35" s="67" t="s">
        <v>75</v>
      </c>
      <c r="C35" s="74" t="s">
        <v>1014</v>
      </c>
      <c r="D35" s="77" t="s">
        <v>1144</v>
      </c>
    </row>
    <row r="36" spans="1:4" x14ac:dyDescent="0.25">
      <c r="A36" s="43" t="str">
        <f t="shared" ca="1" si="1"/>
        <v>Encabezamiento: Nivel de gasto público</v>
      </c>
      <c r="B36" s="67" t="s">
        <v>78</v>
      </c>
      <c r="C36" s="74" t="s">
        <v>1015</v>
      </c>
      <c r="D36" s="76" t="s">
        <v>1145</v>
      </c>
    </row>
    <row r="37" spans="1:4" x14ac:dyDescent="0.25">
      <c r="A37" s="43" t="str">
        <f t="shared" ca="1" si="1"/>
        <v>Encabezamiento: Tipo de cambio</v>
      </c>
      <c r="B37" s="67" t="s">
        <v>51</v>
      </c>
      <c r="C37" s="74" t="s">
        <v>996</v>
      </c>
      <c r="D37" s="76" t="s">
        <v>1146</v>
      </c>
    </row>
    <row r="38" spans="1:4" x14ac:dyDescent="0.25">
      <c r="A38" s="43" t="str">
        <f t="shared" ca="1" si="1"/>
        <v>Fuente nacional I1: Préstamos</v>
      </c>
      <c r="B38" s="67" t="s">
        <v>79</v>
      </c>
      <c r="C38" s="74" t="s">
        <v>1016</v>
      </c>
      <c r="D38" s="76" t="s">
        <v>1147</v>
      </c>
    </row>
    <row r="39" spans="1:4" s="37" customFormat="1" x14ac:dyDescent="0.25">
      <c r="A39" s="43" t="str">
        <f t="shared" ca="1" si="1"/>
        <v>Fuente nacional I2: Alivio de la deuda</v>
      </c>
      <c r="B39" s="67" t="s">
        <v>80</v>
      </c>
      <c r="C39" s="74" t="s">
        <v>1017</v>
      </c>
      <c r="D39" s="76" t="s">
        <v>1148</v>
      </c>
    </row>
    <row r="40" spans="1:4" x14ac:dyDescent="0.25">
      <c r="A40" s="43" t="str">
        <f t="shared" ca="1" si="1"/>
        <v>Fuente nacional I3: Recursos de financiamiento gubernamentales</v>
      </c>
      <c r="B40" s="67" t="s">
        <v>81</v>
      </c>
      <c r="C40" s="74" t="s">
        <v>1018</v>
      </c>
      <c r="D40" s="77" t="s">
        <v>1149</v>
      </c>
    </row>
    <row r="41" spans="1:4" x14ac:dyDescent="0.25">
      <c r="A41" s="43" t="str">
        <f t="shared" ca="1" si="1"/>
        <v>Fuente nacional I4: Seguro de Salud Social</v>
      </c>
      <c r="B41" s="67" t="s">
        <v>82</v>
      </c>
      <c r="C41" s="74" t="s">
        <v>1019</v>
      </c>
      <c r="D41" s="77" t="s">
        <v>1150</v>
      </c>
    </row>
    <row r="42" spans="1:4" x14ac:dyDescent="0.25">
      <c r="A42" s="43" t="str">
        <f t="shared" ca="1" si="1"/>
        <v>LÍNEA I: Gasto público total en salud</v>
      </c>
      <c r="B42" s="67" t="s">
        <v>83</v>
      </c>
      <c r="C42" s="74" t="s">
        <v>1020</v>
      </c>
      <c r="D42" s="76" t="s">
        <v>1151</v>
      </c>
    </row>
    <row r="43" spans="1:4" x14ac:dyDescent="0.25">
      <c r="A43" s="43" t="str">
        <f t="shared" ca="1" si="1"/>
        <v>LÍNEA J: Proporción del gasto público en salud (en %)</v>
      </c>
      <c r="B43" s="67" t="s">
        <v>85</v>
      </c>
      <c r="C43" s="74" t="s">
        <v>1021</v>
      </c>
      <c r="D43" s="76" t="s">
        <v>1152</v>
      </c>
    </row>
    <row r="44" spans="1:4" ht="25.5" x14ac:dyDescent="0.25">
      <c r="A44" s="43" t="str">
        <f t="shared" ca="1" si="1"/>
        <v>LÍNEA K: Compromisos totales del Gobierno para los sistemas de salud resistentes y sostenibles (SSRS)</v>
      </c>
      <c r="B44" s="68" t="s">
        <v>982</v>
      </c>
      <c r="C44" s="74" t="s">
        <v>1022</v>
      </c>
      <c r="D44" s="77" t="s">
        <v>1153</v>
      </c>
    </row>
    <row r="45" spans="1:4" ht="25.5" x14ac:dyDescent="0.25">
      <c r="A45" s="43" t="str">
        <f t="shared" ca="1" si="1"/>
        <v>Análisis detallado de las deficiencias financieras basado en marco modular del C19RM del Fondo Mundial</v>
      </c>
      <c r="B45" s="67" t="s">
        <v>1343</v>
      </c>
      <c r="C45" s="74" t="s">
        <v>1564</v>
      </c>
      <c r="D45" s="77" t="s">
        <v>1571</v>
      </c>
    </row>
    <row r="46" spans="1:4" ht="25.5" x14ac:dyDescent="0.25">
      <c r="A46" s="43" t="str">
        <f t="shared" ca="1" si="1"/>
        <v>Análisis detallado de las deficiencias financieras basado en las categorías de costos del lan Estratégico Nacional (PEN)</v>
      </c>
      <c r="B46" s="67" t="s">
        <v>87</v>
      </c>
      <c r="C46" s="74" t="s">
        <v>1023</v>
      </c>
      <c r="D46" s="76" t="s">
        <v>1570</v>
      </c>
    </row>
    <row r="47" spans="1:4" x14ac:dyDescent="0.25">
      <c r="A47" s="43" t="str">
        <f t="shared" ca="1" si="1"/>
        <v>A. Todos los solicitantes deben completar:</v>
      </c>
      <c r="B47" s="67" t="s">
        <v>37</v>
      </c>
      <c r="C47" s="74" t="s">
        <v>1024</v>
      </c>
      <c r="D47" s="77" t="s">
        <v>1154</v>
      </c>
    </row>
    <row r="48" spans="1:4" ht="102" x14ac:dyDescent="0.25">
      <c r="A48" s="43" t="str">
        <f t="shared" ca="1" si="1"/>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B48" s="67" t="s">
        <v>963</v>
      </c>
      <c r="C48" s="74" t="s">
        <v>1025</v>
      </c>
      <c r="D48" s="77" t="s">
        <v>1155</v>
      </c>
    </row>
    <row r="49" spans="1:4" ht="51" x14ac:dyDescent="0.25">
      <c r="A49" s="43" t="str">
        <f t="shared" ca="1" si="1"/>
        <v>(2) La hoja de cálculo de ‘Gasto público en salud’, incluye mlos compromisos específicos del Gobierno para fortalecer los sistemas de salud que permitirán el acceso al incentivo de cofinanciamiento del Fondo Mundial.</v>
      </c>
      <c r="B49" s="67" t="s">
        <v>964</v>
      </c>
      <c r="C49" s="74" t="s">
        <v>1026</v>
      </c>
      <c r="D49" s="77" t="s">
        <v>1156</v>
      </c>
    </row>
    <row r="50" spans="1:4" ht="127.5" x14ac:dyDescent="0.25">
      <c r="A50" s="43" t="str">
        <f t="shared" ca="1" si="1"/>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B50" s="67" t="s">
        <v>965</v>
      </c>
      <c r="C50" s="74" t="s">
        <v>1027</v>
      </c>
      <c r="D50" s="77" t="s">
        <v>1157</v>
      </c>
    </row>
    <row r="51" spans="1:4" ht="51" x14ac:dyDescent="0.25">
      <c r="A51" s="43" t="str">
        <f t="shared" ca="1" si="1"/>
        <v>C. Fuentes de datos: indican la(s) fuente(s) de datos junto con comentarios en base a estimaciones (si procede) en la casilla correspondiente de la última columna. Los documentos fuente pertinentes deben presentarse junto con la solicitud de financiamiento.</v>
      </c>
      <c r="B51" s="67" t="s">
        <v>120</v>
      </c>
      <c r="C51" s="74" t="s">
        <v>1028</v>
      </c>
      <c r="D51" s="77" t="s">
        <v>1158</v>
      </c>
    </row>
    <row r="52" spans="1:4" x14ac:dyDescent="0.25">
      <c r="A52" s="43" t="str">
        <f t="shared" ca="1" si="1"/>
        <v xml:space="preserve">Seleccionar el nombre del país del solicitante usando el menú desplegable </v>
      </c>
      <c r="B52" s="67" t="s">
        <v>40</v>
      </c>
      <c r="C52" s="74" t="s">
        <v>1029</v>
      </c>
      <c r="D52" s="77" t="s">
        <v>1159</v>
      </c>
    </row>
    <row r="53" spans="1:4" x14ac:dyDescent="0.25">
      <c r="A53" s="43" t="str">
        <f t="shared" ca="1" si="1"/>
        <v>Seleccionar el ciclo fiscal del país usando el menú desplegable.</v>
      </c>
      <c r="B53" s="67" t="s">
        <v>42</v>
      </c>
      <c r="C53" s="74" t="s">
        <v>1030</v>
      </c>
      <c r="D53" s="77" t="s">
        <v>1160</v>
      </c>
    </row>
    <row r="54" spans="1:4" ht="38.25" x14ac:dyDescent="0.25">
      <c r="A54" s="43" t="str">
        <f t="shared" ca="1" si="1"/>
        <v xml:space="preserve">Seleccionar la moneda (Dolar o Euro) en la que se proporcionan los datos. La moneda utilizada debe ser la misma que la incluida en la solicitud de financiamiento al Fondo Mundial. </v>
      </c>
      <c r="B54" s="67" t="s">
        <v>44</v>
      </c>
      <c r="C54" s="74" t="s">
        <v>1031</v>
      </c>
      <c r="D54" s="77" t="s">
        <v>1161</v>
      </c>
    </row>
    <row r="55" spans="1:4" ht="25.5" x14ac:dyDescent="0.25">
      <c r="A55" s="43" t="str">
        <f t="shared" ca="1" si="1"/>
        <v xml:space="preserve">Para cada componente seleccionar el año fiscal correspondiente al inicio del período de ejecución de la solicitud de financiamiento. </v>
      </c>
      <c r="B55" s="67" t="s">
        <v>45</v>
      </c>
      <c r="C55" s="74" t="s">
        <v>1032</v>
      </c>
      <c r="D55" s="76" t="s">
        <v>1162</v>
      </c>
    </row>
    <row r="56" spans="1:4" ht="25.5" x14ac:dyDescent="0.25">
      <c r="A56" s="43" t="str">
        <f t="shared" ca="1" si="1"/>
        <v>Para cada componente seleccionar el año fiscal correspondiente a la finalización del período de ejecución de la solicitud de financiamiento.</v>
      </c>
      <c r="B56" s="67" t="s">
        <v>46</v>
      </c>
      <c r="C56" s="74" t="s">
        <v>1033</v>
      </c>
      <c r="D56" s="76" t="s">
        <v>1163</v>
      </c>
    </row>
    <row r="57" spans="1:4" ht="38.25" x14ac:dyDescent="0.25">
      <c r="A57" s="43" t="str">
        <f t="shared" ca="1" si="1"/>
        <v>Para cada componente seleccionar “Sí” o “No” si el financiamiento se solicita al Fondo Mundial mediante la presentación actual.</v>
      </c>
      <c r="B57" s="67" t="s">
        <v>966</v>
      </c>
      <c r="C57" s="74" t="s">
        <v>1034</v>
      </c>
      <c r="D57" s="76" t="s">
        <v>1164</v>
      </c>
    </row>
    <row r="58" spans="1:4" ht="63.75" x14ac:dyDescent="0.25">
      <c r="A58" s="43" t="str">
        <f t="shared" ca="1" si="1"/>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B58" s="67" t="s">
        <v>49</v>
      </c>
      <c r="C58" s="74" t="s">
        <v>1035</v>
      </c>
      <c r="D58" s="77" t="s">
        <v>1165</v>
      </c>
    </row>
    <row r="59" spans="1:4" ht="25.5" x14ac:dyDescent="0.25">
      <c r="A59" s="43" t="str">
        <f t="shared" ca="1" si="1"/>
        <v>Introducir el tipo de cambio anual utilizado para convertir la moneda local a la divisa de referencia (unidades de moneda local por US$/Euro).</v>
      </c>
      <c r="B59" s="67" t="s">
        <v>52</v>
      </c>
      <c r="C59" s="74" t="s">
        <v>1036</v>
      </c>
      <c r="D59" s="77" t="s">
        <v>1166</v>
      </c>
    </row>
    <row r="60" spans="1:4" ht="38.25" x14ac:dyDescent="0.25">
      <c r="A60" s="43" t="str">
        <f t="shared" ca="1" si="1"/>
        <v>Proporcionar los montos anuales necesarios para financiar el Plan Estratégico Nacional(PEN). Los montos anuales deben basarse en los planes nacionales para abordar la respuesta general a la enfermedad.</v>
      </c>
      <c r="B60" s="67" t="s">
        <v>55</v>
      </c>
      <c r="C60" s="74" t="s">
        <v>1037</v>
      </c>
      <c r="D60" s="77" t="s">
        <v>1167</v>
      </c>
    </row>
    <row r="61" spans="1:4" ht="51" x14ac:dyDescent="0.25">
      <c r="A61" s="43" t="str">
        <f t="shared" ca="1" si="1"/>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B61" s="67" t="s">
        <v>967</v>
      </c>
      <c r="C61" s="74" t="s">
        <v>1038</v>
      </c>
      <c r="D61" s="77" t="s">
        <v>1168</v>
      </c>
    </row>
    <row r="62" spans="1:4" ht="51" x14ac:dyDescent="0.25">
      <c r="A62" s="43" t="str">
        <f t="shared" ca="1" si="1"/>
        <v>Introducir los montos anuales recaudados por el Gobierno mediante procedimientos de saneamiento de la deuda que están asignados para el Plan Estratégico Nacional en: (a) años de ejecución de la solicitud de financiamiento, y (b) tres años previos.</v>
      </c>
      <c r="B62" s="67" t="s">
        <v>968</v>
      </c>
      <c r="C62" s="74" t="s">
        <v>1039</v>
      </c>
      <c r="D62" s="77" t="s">
        <v>1169</v>
      </c>
    </row>
    <row r="63" spans="1:4" ht="38.25" x14ac:dyDescent="0.25">
      <c r="A63" s="43" t="str">
        <f t="shared" ca="1" si="1"/>
        <v>Introducir los montos anuales proporcionados por los ingresos del Gobierno para la ejecución del Plan Estratégico Nacional (PNE) en: (a) años de ejecución de la solicitud de financiamiento, y (b) tres años previos.</v>
      </c>
      <c r="B63" s="67" t="s">
        <v>969</v>
      </c>
      <c r="C63" s="74" t="s">
        <v>1040</v>
      </c>
      <c r="D63" s="77" t="s">
        <v>1170</v>
      </c>
    </row>
    <row r="64" spans="1:4" ht="51" x14ac:dyDescent="0.25">
      <c r="A64" s="43" t="str">
        <f t="shared" ca="1" si="1"/>
        <v>Introducir los montos anuales proporcionados por los mecanismos de seguro social de la salud para la ejecución  del Plan Estratégico Nacional (PEN) en: (a) años de ejecución de la solicitud de financiamiento, y (b) tres años previos.</v>
      </c>
      <c r="B64" s="67" t="s">
        <v>970</v>
      </c>
      <c r="C64" s="74" t="s">
        <v>1041</v>
      </c>
      <c r="D64" s="77" t="s">
        <v>1171</v>
      </c>
    </row>
    <row r="65" spans="1:44" ht="38.25" x14ac:dyDescent="0.25">
      <c r="A65" s="43" t="str">
        <f t="shared" ca="1" si="1"/>
        <v>Introducir los montos anuales recaudados del sector privado en el país para la ejecución del Plan Estratégico Nacional (PEN) en: (a) años de ejecución de la solicitud de financiamiento, y (b) tres años previos.</v>
      </c>
      <c r="B65" s="67" t="s">
        <v>971</v>
      </c>
      <c r="C65" s="74" t="s">
        <v>1042</v>
      </c>
      <c r="D65" s="77" t="s">
        <v>1172</v>
      </c>
    </row>
    <row r="66" spans="1:44" ht="25.5" x14ac:dyDescent="0.25">
      <c r="A66" s="43" t="str">
        <f t="shared" ca="1" si="1"/>
        <v>Cada casilla calcula automáticamente el monto total anual de recursos nacionales (líneas B1-B5).</v>
      </c>
      <c r="B66" s="67" t="s">
        <v>64</v>
      </c>
      <c r="C66" s="74" t="s">
        <v>1043</v>
      </c>
      <c r="D66" s="77" t="s">
        <v>1173</v>
      </c>
    </row>
    <row r="67" spans="1:44" ht="63.75" x14ac:dyDescent="0.25">
      <c r="A67" s="43" t="str">
        <f t="shared" ref="A67:A96" ca="1" si="2">OFFSET($B67,0,LangOffset,1,1)</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B67" s="67" t="s">
        <v>972</v>
      </c>
      <c r="C67" s="74" t="s">
        <v>1044</v>
      </c>
      <c r="D67" s="77" t="s">
        <v>1174</v>
      </c>
    </row>
    <row r="68" spans="1:44" ht="102" x14ac:dyDescent="0.25">
      <c r="A68" s="43" t="str">
        <f t="shared" ca="1" si="2"/>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B68" s="67" t="s">
        <v>973</v>
      </c>
      <c r="C68" s="74" t="s">
        <v>1045</v>
      </c>
      <c r="D68" s="77" t="s">
        <v>1175</v>
      </c>
    </row>
    <row r="69" spans="1:44" ht="38.25" x14ac:dyDescent="0.25">
      <c r="A69" s="43" t="str">
        <f t="shared" ca="1" si="2"/>
        <v>La línea E calcula automáticamente los montos anuales totales de los recursos previstos para el Plan Estratégico Nacional (PEN) (Línea B+C+D) para los años de ejecución de la solicitud de financiamiento.</v>
      </c>
      <c r="B69" s="67" t="s">
        <v>70</v>
      </c>
      <c r="C69" s="74" t="s">
        <v>1046</v>
      </c>
      <c r="D69" s="77" t="s">
        <v>1176</v>
      </c>
    </row>
    <row r="70" spans="1:44" ht="51" x14ac:dyDescent="0.25">
      <c r="A70" s="43" t="str">
        <f t="shared" ca="1" si="2"/>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B70" s="67" t="s">
        <v>72</v>
      </c>
      <c r="C70" s="74" t="s">
        <v>1047</v>
      </c>
      <c r="D70" s="77" t="s">
        <v>1177</v>
      </c>
    </row>
    <row r="71" spans="1:44" ht="25.5" x14ac:dyDescent="0.25">
      <c r="A71" s="43" t="str">
        <f t="shared" ca="1" si="2"/>
        <v>Introducir el financiamiento anual solicitado al Fondo Mundial, (Línea G) que debe ajustarse al monto total asignado comunicado al país.</v>
      </c>
      <c r="B71" s="67" t="s">
        <v>74</v>
      </c>
      <c r="C71" s="74" t="s">
        <v>1048</v>
      </c>
      <c r="D71" s="76" t="s">
        <v>1178</v>
      </c>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row>
    <row r="72" spans="1:44" ht="51" x14ac:dyDescent="0.25">
      <c r="A72" s="43" t="str">
        <f t="shared" ca="1" si="2"/>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B72" s="67" t="s">
        <v>76</v>
      </c>
      <c r="C72" s="74" t="s">
        <v>1049</v>
      </c>
      <c r="D72" s="76" t="s">
        <v>1179</v>
      </c>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row>
    <row r="73" spans="1:44" s="36" customFormat="1" ht="51" x14ac:dyDescent="0.25">
      <c r="A73" s="43" t="str">
        <f t="shared" ca="1" si="2"/>
        <v>Utilizar el menú desplegable para indicar si los datos notificados sobre el gasto público en salud se refieren solo a entidades del gobierno central o si incluyen también el gasto en salud de los gobiernos subnacionales.</v>
      </c>
      <c r="B73" s="67" t="s">
        <v>974</v>
      </c>
      <c r="C73" s="74" t="s">
        <v>1050</v>
      </c>
      <c r="D73" s="76" t="s">
        <v>1180</v>
      </c>
    </row>
    <row r="74" spans="1:44" s="36" customFormat="1" ht="25.5" x14ac:dyDescent="0.25">
      <c r="A74" s="43" t="str">
        <f t="shared" ca="1" si="2"/>
        <v>Introducir el tipo de cambio anual utilizado para convertir la moneda local a la divisa de referencia (unidades de moneda local por US$ /Euro)</v>
      </c>
      <c r="B74" s="67" t="s">
        <v>52</v>
      </c>
      <c r="C74" s="74" t="s">
        <v>1036</v>
      </c>
      <c r="D74" s="76" t="s">
        <v>1181</v>
      </c>
    </row>
    <row r="75" spans="1:44" s="36" customFormat="1" ht="51" x14ac:dyDescent="0.25">
      <c r="A75" s="43" t="str">
        <f t="shared" ca="1" si="2"/>
        <v>Introducir los montos anuales recaudados por el Gobierno mediante préstamos procedentes de fuentes externas o de acreedores privados para el gasto en material de salud en: (a) años de ejecución de la solicitud de financiamiento y (b) cuatro años previos.</v>
      </c>
      <c r="B75" s="67" t="s">
        <v>976</v>
      </c>
      <c r="C75" s="74" t="s">
        <v>1051</v>
      </c>
      <c r="D75" s="76" t="s">
        <v>1182</v>
      </c>
    </row>
    <row r="76" spans="1:44" s="36" customFormat="1" ht="51" x14ac:dyDescent="0.25">
      <c r="A76" s="43" t="str">
        <f t="shared" ca="1" si="2"/>
        <v>Introducir los montos anuales recaudados por el Gobierno mediante procedimientos de alivio de la deuda para gastos en salud en: (a) años de ejecución de la solicitud de financiamiento y (b) tres años previos.</v>
      </c>
      <c r="B76" s="67" t="s">
        <v>977</v>
      </c>
      <c r="C76" s="74" t="s">
        <v>1052</v>
      </c>
      <c r="D76" s="76" t="s">
        <v>1183</v>
      </c>
    </row>
    <row r="77" spans="1:44" ht="38.25" x14ac:dyDescent="0.25">
      <c r="A77" s="43" t="str">
        <f t="shared" ca="1" si="2"/>
        <v>Introducir los montos anuales conseguidos a partir de ingresos gubernamentales para gastos en salud en: (a) años de ejecución de la solicitud de financiamiento y (b) tres años previos.</v>
      </c>
      <c r="B77" s="67" t="s">
        <v>978</v>
      </c>
      <c r="C77" s="74" t="s">
        <v>1053</v>
      </c>
      <c r="D77" s="76" t="s">
        <v>1184</v>
      </c>
    </row>
    <row r="78" spans="1:44" ht="38.25" x14ac:dyDescent="0.25">
      <c r="A78" s="43" t="str">
        <f t="shared" ca="1" si="2"/>
        <v>Introducir los montos obtenidos del seguro social de salud para gastos en salud en: (a) años de ejecución de la solicitud de financiamiento y (b) tres años previos.</v>
      </c>
      <c r="B78" s="67" t="s">
        <v>979</v>
      </c>
      <c r="C78" s="74" t="s">
        <v>1054</v>
      </c>
      <c r="D78" s="76" t="s">
        <v>1185</v>
      </c>
    </row>
    <row r="79" spans="1:44" ht="25.5" x14ac:dyDescent="0.25">
      <c r="A79" s="43" t="str">
        <f t="shared" ca="1" si="2"/>
        <v>Cada casilla calcula automáticamente los montos anuales totales del gasto público anual en salud.</v>
      </c>
      <c r="B79" s="67" t="s">
        <v>84</v>
      </c>
      <c r="C79" s="74" t="s">
        <v>1055</v>
      </c>
      <c r="D79" s="76" t="s">
        <v>1186</v>
      </c>
    </row>
    <row r="80" spans="1:44" x14ac:dyDescent="0.25">
      <c r="A80" s="43" t="str">
        <f t="shared" ca="1" si="2"/>
        <v>Introducir el porcentaje anual del gasto público en salud.</v>
      </c>
      <c r="B80" s="67" t="s">
        <v>86</v>
      </c>
      <c r="C80" s="74" t="s">
        <v>1056</v>
      </c>
      <c r="D80" s="76" t="s">
        <v>1187</v>
      </c>
    </row>
    <row r="81" spans="1:4" ht="76.5" x14ac:dyDescent="0.25">
      <c r="A81" s="43" t="str">
        <f t="shared" ca="1" si="2"/>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B81" s="67" t="s">
        <v>962</v>
      </c>
      <c r="C81" s="74" t="s">
        <v>1057</v>
      </c>
      <c r="D81" s="78" t="s">
        <v>1188</v>
      </c>
    </row>
    <row r="82" spans="1:4" ht="114.75" x14ac:dyDescent="0.25">
      <c r="A82" s="43" t="str">
        <f t="shared" ca="1" si="2"/>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B82" s="67" t="s">
        <v>980</v>
      </c>
      <c r="C82" s="74" t="s">
        <v>1566</v>
      </c>
      <c r="D82" s="76" t="s">
        <v>1189</v>
      </c>
    </row>
    <row r="83" spans="1:4" ht="76.5" x14ac:dyDescent="0.25">
      <c r="A83" s="43" t="str">
        <f t="shared" ca="1" si="2"/>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B83" s="67" t="s">
        <v>981</v>
      </c>
      <c r="C83" s="74" t="s">
        <v>1058</v>
      </c>
      <c r="D83" s="76" t="s">
        <v>1190</v>
      </c>
    </row>
    <row r="84" spans="1:4" x14ac:dyDescent="0.25">
      <c r="A84" s="43" t="str">
        <f t="shared" ca="1" si="2"/>
        <v xml:space="preserve">Leer atentamente la hoja de instrucciones antes de rellenar este formulario </v>
      </c>
      <c r="B84" s="67" t="s">
        <v>88</v>
      </c>
      <c r="C84" s="74" t="s">
        <v>1059</v>
      </c>
      <c r="D84" s="76" t="s">
        <v>1191</v>
      </c>
    </row>
    <row r="85" spans="1:4" x14ac:dyDescent="0.25">
      <c r="A85" s="43" t="str">
        <f t="shared" ca="1" si="2"/>
        <v>Componente</v>
      </c>
      <c r="B85" s="67" t="s">
        <v>92</v>
      </c>
      <c r="C85" s="74" t="s">
        <v>1060</v>
      </c>
      <c r="D85" s="76" t="s">
        <v>1192</v>
      </c>
    </row>
    <row r="86" spans="1:4" x14ac:dyDescent="0.25">
      <c r="A86" s="43" t="str">
        <f t="shared" ca="1" si="2"/>
        <v>Año fiscal en que comienza el período de ejecución</v>
      </c>
      <c r="B86" s="67" t="s">
        <v>20</v>
      </c>
      <c r="C86" s="74" t="s">
        <v>992</v>
      </c>
      <c r="D86" s="76" t="s">
        <v>1122</v>
      </c>
    </row>
    <row r="87" spans="1:4" x14ac:dyDescent="0.25">
      <c r="A87" s="43" t="str">
        <f t="shared" ca="1" si="2"/>
        <v>Año fiscal en que termina el período de ejecución</v>
      </c>
      <c r="B87" s="67" t="s">
        <v>19</v>
      </c>
      <c r="C87" s="74" t="s">
        <v>993</v>
      </c>
      <c r="D87" s="76" t="s">
        <v>1123</v>
      </c>
    </row>
    <row r="88" spans="1:4" x14ac:dyDescent="0.25">
      <c r="A88" s="43" t="str">
        <f t="shared" ca="1" si="2"/>
        <v>¿Ha recibido previamente financiamiento del C19RM?</v>
      </c>
      <c r="B88" s="67" t="s">
        <v>1335</v>
      </c>
      <c r="C88" s="67" t="s">
        <v>1476</v>
      </c>
      <c r="D88" s="67" t="s">
        <v>1475</v>
      </c>
    </row>
    <row r="89" spans="1:4" x14ac:dyDescent="0.25">
      <c r="A89" s="43" t="str">
        <f t="shared" ca="1" si="2"/>
        <v>Deficiencias financieras detalladas basadas en:</v>
      </c>
      <c r="B89" s="67" t="s">
        <v>48</v>
      </c>
      <c r="C89" s="74" t="s">
        <v>995</v>
      </c>
      <c r="D89" s="76" t="s">
        <v>1125</v>
      </c>
    </row>
    <row r="90" spans="1:4" x14ac:dyDescent="0.25">
      <c r="A90" s="43" t="str">
        <f t="shared" ca="1" si="2"/>
        <v>C19RM</v>
      </c>
      <c r="B90" s="67" t="s">
        <v>1334</v>
      </c>
      <c r="C90" s="67" t="s">
        <v>1334</v>
      </c>
      <c r="D90" s="67" t="s">
        <v>1334</v>
      </c>
    </row>
    <row r="91" spans="1:4" x14ac:dyDescent="0.25">
      <c r="A91" s="43" t="str">
        <f t="shared" ca="1" si="2"/>
        <v xml:space="preserve">Tabla del resumen de las deficiencias financieras </v>
      </c>
      <c r="B91" s="67" t="s">
        <v>96</v>
      </c>
      <c r="C91" s="74" t="s">
        <v>1064</v>
      </c>
      <c r="D91" s="76" t="s">
        <v>1193</v>
      </c>
    </row>
    <row r="92" spans="1:4" x14ac:dyDescent="0.25">
      <c r="A92" s="43" t="str">
        <f t="shared" ca="1" si="2"/>
        <v>Año fiscal</v>
      </c>
      <c r="B92" s="67" t="s">
        <v>100</v>
      </c>
      <c r="C92" s="74" t="s">
        <v>1065</v>
      </c>
      <c r="D92" s="76" t="s">
        <v>1194</v>
      </c>
    </row>
    <row r="93" spans="1:4" x14ac:dyDescent="0.25">
      <c r="A93" s="43" t="str">
        <f t="shared" ca="1" si="2"/>
        <v>Año fiscal (especificado)</v>
      </c>
      <c r="B93" s="67" t="s">
        <v>101</v>
      </c>
      <c r="C93" s="74" t="s">
        <v>1066</v>
      </c>
      <c r="D93" s="76" t="s">
        <v>1195</v>
      </c>
    </row>
    <row r="94" spans="1:4" x14ac:dyDescent="0.25">
      <c r="A94" s="43" t="str">
        <f t="shared" ca="1" si="2"/>
        <v>Tipo de cambio (unidades de moneda local por US$ o EUR)</v>
      </c>
      <c r="B94" s="67" t="s">
        <v>102</v>
      </c>
      <c r="C94" s="74" t="s">
        <v>1067</v>
      </c>
      <c r="D94" s="76" t="s">
        <v>1196</v>
      </c>
    </row>
    <row r="95" spans="1:4" ht="25.5" x14ac:dyDescent="0.25">
      <c r="A95" s="43" t="str">
        <f t="shared" ca="1" si="2"/>
        <v>LÍNEA A: Pilares del Plan estratégico de preparación y respuesta a la COVID-19 (proporcione montos anuales)</v>
      </c>
      <c r="B95" s="67" t="s">
        <v>1576</v>
      </c>
      <c r="C95" s="74" t="s">
        <v>1477</v>
      </c>
      <c r="D95" s="76" t="s">
        <v>1478</v>
      </c>
    </row>
    <row r="96" spans="1:4" ht="38.25" x14ac:dyDescent="0.25">
      <c r="A96" s="43" t="str">
        <f t="shared" ca="1" si="2"/>
        <v>LÍNEAS B, C y D: Recursos previos, actuales y previstos para cubrir las necesidades de financiamiento de los pilares del Plan estratégico de preparación y respuesta a la COVID-19</v>
      </c>
      <c r="B96" s="67" t="s">
        <v>1577</v>
      </c>
      <c r="C96" s="74" t="s">
        <v>1563</v>
      </c>
      <c r="D96" s="76" t="s">
        <v>1479</v>
      </c>
    </row>
    <row r="97" spans="1:4" x14ac:dyDescent="0.25">
      <c r="A97" s="43" t="str">
        <f t="shared" ref="A97:A128" ca="1" si="3">OFFSET($B97,0,LangOffset,1,1)</f>
        <v xml:space="preserve">Fuente nacional B1: Préstamos </v>
      </c>
      <c r="B97" s="67" t="s">
        <v>103</v>
      </c>
      <c r="C97" s="74" t="s">
        <v>1068</v>
      </c>
      <c r="D97" s="76" t="s">
        <v>1131</v>
      </c>
    </row>
    <row r="98" spans="1:4" x14ac:dyDescent="0.25">
      <c r="A98" s="43" t="str">
        <f t="shared" ca="1" si="3"/>
        <v xml:space="preserve">Fuente nacional B2: Alivio de la deuda </v>
      </c>
      <c r="B98" s="67" t="s">
        <v>104</v>
      </c>
      <c r="C98" s="74" t="s">
        <v>1069</v>
      </c>
      <c r="D98" s="76" t="s">
        <v>1132</v>
      </c>
    </row>
    <row r="99" spans="1:4" x14ac:dyDescent="0.25">
      <c r="A99" s="43" t="str">
        <f t="shared" ca="1" si="3"/>
        <v>Fuente nacional B3: Recursos de financiamiento gubernamentales</v>
      </c>
      <c r="B99" s="67" t="s">
        <v>105</v>
      </c>
      <c r="C99" s="74" t="s">
        <v>1070</v>
      </c>
      <c r="D99" s="76" t="s">
        <v>1133</v>
      </c>
    </row>
    <row r="100" spans="1:4" x14ac:dyDescent="0.25">
      <c r="A100" s="43" t="str">
        <f t="shared" ca="1" si="3"/>
        <v>Fuente nacional B4: Seguro de salud social</v>
      </c>
      <c r="B100" s="67" t="s">
        <v>106</v>
      </c>
      <c r="C100" s="74" t="s">
        <v>1004</v>
      </c>
      <c r="D100" s="76" t="s">
        <v>1197</v>
      </c>
    </row>
    <row r="101" spans="1:4" x14ac:dyDescent="0.25">
      <c r="A101" s="43" t="str">
        <f t="shared" ca="1" si="3"/>
        <v>Fuente nacional B5: Contribuciones del sector privado (nacional)</v>
      </c>
      <c r="B101" s="67" t="s">
        <v>62</v>
      </c>
      <c r="C101" s="74" t="s">
        <v>1005</v>
      </c>
      <c r="D101" s="76" t="s">
        <v>1135</v>
      </c>
    </row>
    <row r="102" spans="1:4" ht="25.5" x14ac:dyDescent="0.25">
      <c r="A102" s="43" t="str">
        <f t="shared" ca="1" si="3"/>
        <v xml:space="preserve">LÍNEA B: Recursos NACIONALES totales previos, actuales y previstos </v>
      </c>
      <c r="B102" s="68" t="s">
        <v>107</v>
      </c>
      <c r="C102" s="74" t="s">
        <v>1071</v>
      </c>
      <c r="D102" s="76" t="s">
        <v>1198</v>
      </c>
    </row>
    <row r="103" spans="1:4" ht="25.5" x14ac:dyDescent="0.25">
      <c r="A103" s="43" t="str">
        <f t="shared" ca="1" si="3"/>
        <v xml:space="preserve">LÍNEA C: Recursos EXTERNOS totales previos, actuales y previstos (ajenos al Fondo Mundial) </v>
      </c>
      <c r="B103" s="68" t="s">
        <v>121</v>
      </c>
      <c r="C103" s="74" t="s">
        <v>1072</v>
      </c>
      <c r="D103" s="76" t="s">
        <v>1199</v>
      </c>
    </row>
    <row r="104" spans="1:4" ht="38.25" x14ac:dyDescent="0.25">
      <c r="A104" s="103" t="str">
        <f t="shared" ca="1" si="3"/>
        <v>LÍNEA D: Recursos totales del Fondo Mundial previos, actuales y previstos del financiamiento existente del C19RM (excluyendo los montos que se incluyen en la solicitud de financiamiento actual)</v>
      </c>
      <c r="B104" s="68" t="s">
        <v>1336</v>
      </c>
      <c r="C104" s="74" t="s">
        <v>1547</v>
      </c>
      <c r="D104" s="76" t="s">
        <v>1481</v>
      </c>
    </row>
    <row r="105" spans="1:4" x14ac:dyDescent="0.25">
      <c r="A105" s="43" t="str">
        <f t="shared" ca="1" si="3"/>
        <v xml:space="preserve">LÍNEA E: Recursos totales previstos (montos anuales) </v>
      </c>
      <c r="B105" s="68" t="s">
        <v>1355</v>
      </c>
      <c r="C105" s="74" t="s">
        <v>1548</v>
      </c>
      <c r="D105" s="76" t="s">
        <v>1482</v>
      </c>
    </row>
    <row r="106" spans="1:4" x14ac:dyDescent="0.25">
      <c r="A106" s="43" t="str">
        <f t="shared" ca="1" si="3"/>
        <v>LÍNEA F: Deficiencia financiera anual prevista (Línea A-E)</v>
      </c>
      <c r="B106" s="68" t="s">
        <v>1356</v>
      </c>
      <c r="C106" s="74" t="s">
        <v>1549</v>
      </c>
      <c r="D106" s="76" t="s">
        <v>1483</v>
      </c>
    </row>
    <row r="107" spans="1:4" x14ac:dyDescent="0.25">
      <c r="A107" s="43" t="str">
        <f t="shared" ca="1" si="3"/>
        <v>LÍNEA G: Solicitud de financiamiento (asignación básica)</v>
      </c>
      <c r="B107" s="68" t="s">
        <v>1337</v>
      </c>
      <c r="C107" s="74" t="s">
        <v>1480</v>
      </c>
      <c r="D107" s="76" t="s">
        <v>1484</v>
      </c>
    </row>
    <row r="108" spans="1:4" ht="25.5" x14ac:dyDescent="0.25">
      <c r="A108" s="43" t="str">
        <f t="shared" ca="1" si="3"/>
        <v>LÍNEA H: Deficiencia financiera total restante (montos anuales) (Línea F-G)</v>
      </c>
      <c r="B108" s="68" t="s">
        <v>1354</v>
      </c>
      <c r="C108" s="74" t="s">
        <v>1550</v>
      </c>
      <c r="D108" s="76" t="s">
        <v>1485</v>
      </c>
    </row>
    <row r="109" spans="1:4" x14ac:dyDescent="0.25">
      <c r="A109" s="43" t="str">
        <f t="shared" ca="1" si="3"/>
        <v>Actuales y previos</v>
      </c>
      <c r="B109" s="68" t="s">
        <v>97</v>
      </c>
      <c r="C109" s="74" t="s">
        <v>1073</v>
      </c>
      <c r="D109" s="76" t="s">
        <v>1200</v>
      </c>
    </row>
    <row r="110" spans="1:4" x14ac:dyDescent="0.25">
      <c r="A110" s="43" t="str">
        <f t="shared" ca="1" si="3"/>
        <v>Estimados</v>
      </c>
      <c r="B110" s="68" t="s">
        <v>98</v>
      </c>
      <c r="C110" s="74" t="s">
        <v>1074</v>
      </c>
      <c r="D110" s="76" t="s">
        <v>1201</v>
      </c>
    </row>
    <row r="111" spans="1:4" x14ac:dyDescent="0.25">
      <c r="A111" s="43" t="str">
        <f t="shared" ca="1" si="3"/>
        <v>Fuente / comentarios de datos</v>
      </c>
      <c r="B111" s="68" t="s">
        <v>99</v>
      </c>
      <c r="C111" s="74" t="s">
        <v>1075</v>
      </c>
      <c r="D111" s="76" t="s">
        <v>1202</v>
      </c>
    </row>
    <row r="112" spans="1:4" x14ac:dyDescent="0.25">
      <c r="A112" s="43" t="str">
        <f t="shared" ca="1" si="3"/>
        <v>Sector de la salud: Gasto público en salud</v>
      </c>
      <c r="B112" s="68" t="s">
        <v>109</v>
      </c>
      <c r="C112" s="74" t="s">
        <v>1076</v>
      </c>
      <c r="D112" s="76" t="s">
        <v>1203</v>
      </c>
    </row>
    <row r="113" spans="1:4" x14ac:dyDescent="0.25">
      <c r="A113" s="43" t="str">
        <f t="shared" ca="1" si="3"/>
        <v xml:space="preserve">Fuente nacional I1: Préstamos </v>
      </c>
      <c r="B113" s="68" t="s">
        <v>113</v>
      </c>
      <c r="C113" s="74" t="s">
        <v>1077</v>
      </c>
      <c r="D113" s="76" t="s">
        <v>1204</v>
      </c>
    </row>
    <row r="114" spans="1:4" x14ac:dyDescent="0.25">
      <c r="A114" s="43" t="str">
        <f t="shared" ca="1" si="3"/>
        <v xml:space="preserve">Fuente nacional I2: Alivio de la deuda </v>
      </c>
      <c r="B114" s="68" t="s">
        <v>80</v>
      </c>
      <c r="C114" s="74" t="s">
        <v>1017</v>
      </c>
      <c r="D114" s="76" t="s">
        <v>1205</v>
      </c>
    </row>
    <row r="115" spans="1:4" x14ac:dyDescent="0.25">
      <c r="A115" s="43" t="str">
        <f t="shared" ca="1" si="3"/>
        <v>Fuente nacional I3: Recursos de financiamiento gubernamentales</v>
      </c>
      <c r="B115" s="68" t="s">
        <v>81</v>
      </c>
      <c r="C115" s="74" t="s">
        <v>1018</v>
      </c>
      <c r="D115" s="76" t="s">
        <v>1149</v>
      </c>
    </row>
    <row r="116" spans="1:4" x14ac:dyDescent="0.25">
      <c r="A116" s="43" t="str">
        <f t="shared" ca="1" si="3"/>
        <v>Fuente nacional I4: Seguro de salud social</v>
      </c>
      <c r="B116" s="68" t="s">
        <v>82</v>
      </c>
      <c r="C116" s="74" t="s">
        <v>1019</v>
      </c>
      <c r="D116" s="76" t="s">
        <v>1206</v>
      </c>
    </row>
    <row r="117" spans="1:4" x14ac:dyDescent="0.25">
      <c r="A117" s="43" t="str">
        <f t="shared" ca="1" si="3"/>
        <v>LÍNEA I: Gasto público total en el sector de la salud</v>
      </c>
      <c r="B117" s="68" t="s">
        <v>114</v>
      </c>
      <c r="C117" s="74" t="s">
        <v>1078</v>
      </c>
      <c r="D117" s="76" t="s">
        <v>1207</v>
      </c>
    </row>
    <row r="118" spans="1:4" x14ac:dyDescent="0.25">
      <c r="A118" s="43" t="str">
        <f t="shared" ca="1" si="3"/>
        <v>LÍNEA J: Proporción del gasto público en salud (en %)</v>
      </c>
      <c r="B118" s="68" t="s">
        <v>85</v>
      </c>
      <c r="C118" s="74" t="s">
        <v>1021</v>
      </c>
      <c r="D118" s="76" t="s">
        <v>1152</v>
      </c>
    </row>
    <row r="119" spans="1:4" ht="38.25" x14ac:dyDescent="0.25">
      <c r="A119" s="43" t="str">
        <f t="shared" ca="1" si="3"/>
        <v xml:space="preserve">LÍNEA K: Compromisos totales del Gobierno para que los sistemas de salud resistentes y sostenibles (SSRS) accedan al incentivo de cofinanciamiento </v>
      </c>
      <c r="B119" s="68" t="s">
        <v>975</v>
      </c>
      <c r="C119" s="74" t="s">
        <v>1079</v>
      </c>
      <c r="D119" s="76" t="s">
        <v>1208</v>
      </c>
    </row>
    <row r="120" spans="1:4" x14ac:dyDescent="0.25">
      <c r="A120" s="43" t="str">
        <f t="shared" ca="1" si="3"/>
        <v>Sector Salud</v>
      </c>
      <c r="B120" s="68" t="s">
        <v>110</v>
      </c>
      <c r="C120" s="74" t="s">
        <v>1080</v>
      </c>
      <c r="D120" s="79" t="s">
        <v>1209</v>
      </c>
    </row>
    <row r="121" spans="1:4" x14ac:dyDescent="0.25">
      <c r="A121" s="43" t="str">
        <f t="shared" ca="1" si="3"/>
        <v>Los datos sobre gastos públicos en salud se refieren a:</v>
      </c>
      <c r="B121" s="68" t="s">
        <v>111</v>
      </c>
      <c r="C121" s="74" t="s">
        <v>1081</v>
      </c>
      <c r="D121" s="76" t="s">
        <v>1210</v>
      </c>
    </row>
    <row r="122" spans="1:4" x14ac:dyDescent="0.25">
      <c r="A122" s="43" t="str">
        <f t="shared" ca="1" si="3"/>
        <v xml:space="preserve">Deficiencias financieras detalladas </v>
      </c>
      <c r="B122" s="68" t="s">
        <v>22</v>
      </c>
      <c r="C122" s="74" t="s">
        <v>1082</v>
      </c>
      <c r="D122" s="76" t="s">
        <v>1211</v>
      </c>
    </row>
    <row r="123" spans="1:4" x14ac:dyDescent="0.25">
      <c r="A123" s="43" t="str">
        <f t="shared" ca="1" si="3"/>
        <v>Marco modular del C19RM del Fondo Mundial</v>
      </c>
      <c r="B123" s="68" t="s">
        <v>1390</v>
      </c>
      <c r="C123" s="76" t="s">
        <v>1567</v>
      </c>
      <c r="D123" s="76" t="s">
        <v>1472</v>
      </c>
    </row>
    <row r="124" spans="1:4" x14ac:dyDescent="0.25">
      <c r="A124" s="43" t="str">
        <f t="shared" ca="1" si="3"/>
        <v>Necesidad de financiamiento</v>
      </c>
      <c r="B124" s="68" t="s">
        <v>18</v>
      </c>
      <c r="C124" s="74" t="s">
        <v>1083</v>
      </c>
      <c r="D124" s="76" t="s">
        <v>1212</v>
      </c>
    </row>
    <row r="125" spans="1:4" x14ac:dyDescent="0.25">
      <c r="A125" s="43" t="str">
        <f t="shared" ca="1" si="3"/>
        <v>Nacional</v>
      </c>
      <c r="B125" s="68" t="s">
        <v>17</v>
      </c>
      <c r="C125" s="74" t="s">
        <v>1084</v>
      </c>
      <c r="D125" s="76" t="s">
        <v>1213</v>
      </c>
    </row>
    <row r="126" spans="1:4" x14ac:dyDescent="0.25">
      <c r="A126" s="43" t="str">
        <f t="shared" ca="1" si="3"/>
        <v>Recursos externos no vinculados al Fondo Mundial</v>
      </c>
      <c r="B126" s="68" t="s">
        <v>961</v>
      </c>
      <c r="C126" s="74" t="s">
        <v>1085</v>
      </c>
      <c r="D126" s="76" t="s">
        <v>1214</v>
      </c>
    </row>
    <row r="127" spans="1:4" x14ac:dyDescent="0.25">
      <c r="A127" s="43" t="str">
        <f t="shared" ca="1" si="3"/>
        <v>Deficiencias financieras</v>
      </c>
      <c r="B127" s="68" t="s">
        <v>16</v>
      </c>
      <c r="C127" s="74" t="s">
        <v>1086</v>
      </c>
      <c r="D127" s="76" t="s">
        <v>1215</v>
      </c>
    </row>
    <row r="128" spans="1:4" x14ac:dyDescent="0.25">
      <c r="A128" s="43" t="str">
        <f t="shared" ca="1" si="3"/>
        <v>Tratamiento, atención y apoyo - TAR</v>
      </c>
      <c r="B128" s="68" t="s">
        <v>15</v>
      </c>
      <c r="C128" s="74" t="s">
        <v>1087</v>
      </c>
      <c r="D128" s="76" t="s">
        <v>1216</v>
      </c>
    </row>
    <row r="129" spans="1:4" x14ac:dyDescent="0.25">
      <c r="A129" s="43" t="str">
        <f t="shared" ref="A129:A193" ca="1" si="4">OFFSET($B129,0,LangOffset,1,1)</f>
        <v>Tuberculosis/HIV</v>
      </c>
      <c r="B129" s="68" t="s">
        <v>14</v>
      </c>
      <c r="C129" s="74" t="s">
        <v>1088</v>
      </c>
      <c r="D129" s="76" t="s">
        <v>1217</v>
      </c>
    </row>
    <row r="130" spans="1:4" x14ac:dyDescent="0.25">
      <c r="A130" s="43" t="str">
        <f t="shared" ca="1" si="4"/>
        <v>PTMI</v>
      </c>
      <c r="B130" s="68" t="s">
        <v>13</v>
      </c>
      <c r="C130" s="74" t="s">
        <v>1089</v>
      </c>
      <c r="D130" s="76" t="s">
        <v>1218</v>
      </c>
    </row>
    <row r="131" spans="1:4" x14ac:dyDescent="0.25">
      <c r="A131" s="43" t="str">
        <f t="shared" ca="1" si="4"/>
        <v xml:space="preserve">Programas para SHS </v>
      </c>
      <c r="B131" s="68" t="s">
        <v>12</v>
      </c>
      <c r="C131" s="74" t="s">
        <v>1090</v>
      </c>
      <c r="D131" s="76" t="s">
        <v>1219</v>
      </c>
    </row>
    <row r="132" spans="1:4" x14ac:dyDescent="0.25">
      <c r="A132" s="43" t="str">
        <f t="shared" ca="1" si="4"/>
        <v xml:space="preserve">Programas para trabajadores sexuales y sus clientes </v>
      </c>
      <c r="B132" s="68" t="s">
        <v>11</v>
      </c>
      <c r="C132" s="74" t="s">
        <v>1091</v>
      </c>
      <c r="D132" s="76" t="s">
        <v>1220</v>
      </c>
    </row>
    <row r="133" spans="1:4" ht="25.5" x14ac:dyDescent="0.25">
      <c r="A133" s="43" t="str">
        <f t="shared" ca="1" si="4"/>
        <v>Programas para usuarios de drogas inyectables (PWID) y sus parejas</v>
      </c>
      <c r="B133" s="68" t="s">
        <v>10</v>
      </c>
      <c r="C133" s="74" t="s">
        <v>1092</v>
      </c>
      <c r="D133" s="76" t="s">
        <v>1221</v>
      </c>
    </row>
    <row r="134" spans="1:4" x14ac:dyDescent="0.25">
      <c r="A134" s="43" t="str">
        <f t="shared" ca="1" si="4"/>
        <v xml:space="preserve">Programas para personas transgénero </v>
      </c>
      <c r="B134" s="68" t="s">
        <v>9</v>
      </c>
      <c r="C134" s="74" t="s">
        <v>1093</v>
      </c>
      <c r="D134" s="76" t="s">
        <v>1222</v>
      </c>
    </row>
    <row r="135" spans="1:4" ht="25.5" x14ac:dyDescent="0.25">
      <c r="A135" s="43" t="str">
        <f t="shared" ca="1" si="4"/>
        <v xml:space="preserve">Programas de prevención para otras poblaciones clave y vulnerables </v>
      </c>
      <c r="B135" s="68" t="s">
        <v>8</v>
      </c>
      <c r="C135" s="74" t="s">
        <v>1094</v>
      </c>
      <c r="D135" s="76" t="s">
        <v>1223</v>
      </c>
    </row>
    <row r="136" spans="1:4" x14ac:dyDescent="0.25">
      <c r="A136" s="43" t="str">
        <f t="shared" ca="1" si="4"/>
        <v>Circuncisión masculina</v>
      </c>
      <c r="B136" s="68" t="s">
        <v>7</v>
      </c>
      <c r="C136" s="74" t="s">
        <v>1095</v>
      </c>
      <c r="D136" s="76" t="s">
        <v>1224</v>
      </c>
    </row>
    <row r="137" spans="1:4" x14ac:dyDescent="0.25">
      <c r="A137" s="43" t="str">
        <f t="shared" ca="1" si="4"/>
        <v>Preservativos</v>
      </c>
      <c r="B137" s="68" t="s">
        <v>6</v>
      </c>
      <c r="C137" s="74" t="s">
        <v>1096</v>
      </c>
      <c r="D137" s="76" t="s">
        <v>1225</v>
      </c>
    </row>
    <row r="138" spans="1:4" x14ac:dyDescent="0.25">
      <c r="A138" s="43" t="str">
        <f t="shared" ca="1" si="4"/>
        <v xml:space="preserve">Otros programas de prevención </v>
      </c>
      <c r="B138" s="68" t="s">
        <v>5</v>
      </c>
      <c r="C138" s="74" t="s">
        <v>1097</v>
      </c>
      <c r="D138" s="76" t="s">
        <v>1226</v>
      </c>
    </row>
    <row r="139" spans="1:4" ht="25.5" x14ac:dyDescent="0.25">
      <c r="A139" s="43" t="str">
        <f t="shared" ca="1" si="4"/>
        <v xml:space="preserve">Programas para reducir las barreras reducir las barreras relacionadas con los derechos humanos al acceso a los servicios de VIH </v>
      </c>
      <c r="B139" s="68" t="s">
        <v>4</v>
      </c>
      <c r="C139" s="74" t="s">
        <v>1098</v>
      </c>
      <c r="D139" s="76" t="s">
        <v>1227</v>
      </c>
    </row>
    <row r="140" spans="1:4" x14ac:dyDescent="0.25">
      <c r="A140" s="43" t="str">
        <f t="shared" ca="1" si="4"/>
        <v>SSRS</v>
      </c>
      <c r="B140" s="68" t="s">
        <v>3</v>
      </c>
      <c r="C140" s="74" t="s">
        <v>1099</v>
      </c>
      <c r="D140" s="76" t="s">
        <v>1228</v>
      </c>
    </row>
    <row r="141" spans="1:4" x14ac:dyDescent="0.25">
      <c r="A141" s="43" t="str">
        <f t="shared" ca="1" si="4"/>
        <v xml:space="preserve">Gestión de programas </v>
      </c>
      <c r="B141" s="68" t="s">
        <v>2</v>
      </c>
      <c r="C141" s="74" t="s">
        <v>1100</v>
      </c>
      <c r="D141" s="76" t="s">
        <v>1229</v>
      </c>
    </row>
    <row r="142" spans="1:4" x14ac:dyDescent="0.25">
      <c r="A142" s="43" t="str">
        <f t="shared" ca="1" si="4"/>
        <v>Otros</v>
      </c>
      <c r="B142" s="68" t="s">
        <v>1</v>
      </c>
      <c r="C142" s="74" t="s">
        <v>1101</v>
      </c>
      <c r="D142" s="76" t="s">
        <v>1230</v>
      </c>
    </row>
    <row r="143" spans="1:4" x14ac:dyDescent="0.25">
      <c r="A143" s="43" t="str">
        <f t="shared" ca="1" si="4"/>
        <v>Pilares del Plan estratégico de preparación y respuesta a la COVID-19</v>
      </c>
      <c r="B143" s="68" t="s">
        <v>1573</v>
      </c>
      <c r="C143" s="76" t="s">
        <v>1470</v>
      </c>
      <c r="D143" s="76" t="s">
        <v>1473</v>
      </c>
    </row>
    <row r="144" spans="1:4" ht="13.5" customHeight="1" x14ac:dyDescent="0.25">
      <c r="A144" s="43" t="str">
        <f t="shared" ca="1" si="4"/>
        <v>Atención y prevención de la tuberculosis: detección de casos y diagnóstico</v>
      </c>
      <c r="B144" s="68" t="s">
        <v>27</v>
      </c>
      <c r="C144" s="74" t="s">
        <v>1102</v>
      </c>
      <c r="D144" s="76" t="s">
        <v>1231</v>
      </c>
    </row>
    <row r="145" spans="1:4" x14ac:dyDescent="0.25">
      <c r="A145" s="43" t="str">
        <f t="shared" ca="1" si="4"/>
        <v>Atención y prevención de la tuberculosis: tratamiento</v>
      </c>
      <c r="B145" s="68" t="s">
        <v>26</v>
      </c>
      <c r="C145" s="74" t="s">
        <v>1103</v>
      </c>
      <c r="D145" s="76" t="s">
        <v>1232</v>
      </c>
    </row>
    <row r="146" spans="1:4" x14ac:dyDescent="0.25">
      <c r="A146" s="43" t="str">
        <f t="shared" ca="1" si="4"/>
        <v>TB-MR: detección de casos y diagnóstico</v>
      </c>
      <c r="B146" s="68" t="s">
        <v>25</v>
      </c>
      <c r="C146" s="74" t="s">
        <v>1104</v>
      </c>
      <c r="D146" s="76" t="s">
        <v>1233</v>
      </c>
    </row>
    <row r="147" spans="1:4" x14ac:dyDescent="0.25">
      <c r="A147" s="43" t="str">
        <f t="shared" ca="1" si="4"/>
        <v>TB-MR: tratamiento</v>
      </c>
      <c r="B147" s="68" t="s">
        <v>24</v>
      </c>
      <c r="C147" s="74" t="s">
        <v>1105</v>
      </c>
      <c r="D147" s="76" t="s">
        <v>1234</v>
      </c>
    </row>
    <row r="148" spans="1:4" x14ac:dyDescent="0.25">
      <c r="A148" s="43" t="str">
        <f t="shared" ca="1" si="4"/>
        <v>Tuberculosis/VIH</v>
      </c>
      <c r="B148" s="68" t="s">
        <v>14</v>
      </c>
      <c r="C148" s="74" t="s">
        <v>1088</v>
      </c>
      <c r="D148" s="76" t="s">
        <v>1235</v>
      </c>
    </row>
    <row r="149" spans="1:4" x14ac:dyDescent="0.25">
      <c r="A149" s="43" t="str">
        <f t="shared" ca="1" si="4"/>
        <v xml:space="preserve">Programas de poblaciones clave </v>
      </c>
      <c r="B149" s="68" t="s">
        <v>23</v>
      </c>
      <c r="C149" s="74" t="s">
        <v>1106</v>
      </c>
      <c r="D149" s="76" t="s">
        <v>1236</v>
      </c>
    </row>
    <row r="150" spans="1:4" x14ac:dyDescent="0.25">
      <c r="A150" s="43" t="str">
        <f t="shared" ca="1" si="4"/>
        <v>SSRS</v>
      </c>
      <c r="B150" s="68" t="s">
        <v>3</v>
      </c>
      <c r="C150" s="74" t="s">
        <v>1099</v>
      </c>
      <c r="D150" s="76" t="s">
        <v>1228</v>
      </c>
    </row>
    <row r="151" spans="1:4" x14ac:dyDescent="0.25">
      <c r="A151" s="43" t="str">
        <f t="shared" ca="1" si="4"/>
        <v>Gestión de programas</v>
      </c>
      <c r="B151" s="68" t="s">
        <v>2</v>
      </c>
      <c r="C151" s="74" t="s">
        <v>1100</v>
      </c>
      <c r="D151" s="76" t="s">
        <v>1237</v>
      </c>
    </row>
    <row r="152" spans="1:4" x14ac:dyDescent="0.25">
      <c r="A152" s="43" t="str">
        <f t="shared" ca="1" si="4"/>
        <v>Otros</v>
      </c>
      <c r="B152" s="68" t="s">
        <v>1</v>
      </c>
      <c r="C152" s="74" t="s">
        <v>1101</v>
      </c>
      <c r="D152" s="76" t="s">
        <v>1230</v>
      </c>
    </row>
    <row r="153" spans="1:4" x14ac:dyDescent="0.25">
      <c r="A153" s="43" t="str">
        <f t="shared" ca="1" si="4"/>
        <v>Control de vectores: LLIN</v>
      </c>
      <c r="B153" s="68" t="s">
        <v>34</v>
      </c>
      <c r="C153" s="74" t="s">
        <v>1107</v>
      </c>
      <c r="D153" s="76" t="s">
        <v>1238</v>
      </c>
    </row>
    <row r="154" spans="1:4" x14ac:dyDescent="0.25">
      <c r="A154" s="43" t="str">
        <f t="shared" ca="1" si="4"/>
        <v>Control de vectores: IRS</v>
      </c>
      <c r="B154" s="68" t="s">
        <v>33</v>
      </c>
      <c r="C154" s="74" t="s">
        <v>1108</v>
      </c>
      <c r="D154" s="76" t="s">
        <v>1239</v>
      </c>
    </row>
    <row r="155" spans="1:4" x14ac:dyDescent="0.25">
      <c r="A155" s="43" t="str">
        <f t="shared" ca="1" si="4"/>
        <v>Gestión de casos – Diagnóstico</v>
      </c>
      <c r="B155" s="68" t="s">
        <v>32</v>
      </c>
      <c r="C155" s="74" t="s">
        <v>1109</v>
      </c>
      <c r="D155" s="76" t="s">
        <v>1240</v>
      </c>
    </row>
    <row r="156" spans="1:4" x14ac:dyDescent="0.25">
      <c r="A156" s="43" t="str">
        <f t="shared" ca="1" si="4"/>
        <v>Gestión de casos - Tratamiento</v>
      </c>
      <c r="B156" s="68" t="s">
        <v>31</v>
      </c>
      <c r="C156" s="74" t="s">
        <v>1110</v>
      </c>
      <c r="D156" s="76" t="s">
        <v>1241</v>
      </c>
    </row>
    <row r="157" spans="1:4" ht="25.5" x14ac:dyDescent="0.25">
      <c r="A157" s="43" t="str">
        <f t="shared" ca="1" si="4"/>
        <v>Intervención de prevención específica: tratamiento intermitente preventivo en el embarazo (IPTp)</v>
      </c>
      <c r="B157" s="68" t="s">
        <v>30</v>
      </c>
      <c r="C157" s="74" t="s">
        <v>1111</v>
      </c>
      <c r="D157" s="76" t="s">
        <v>1242</v>
      </c>
    </row>
    <row r="158" spans="1:4" ht="25.5" x14ac:dyDescent="0.25">
      <c r="A158" s="43" t="str">
        <f t="shared" ca="1" si="4"/>
        <v>Intervención de prevención específica: quimioprofilaxis de la malaria estacional (SMC)</v>
      </c>
      <c r="B158" s="68" t="s">
        <v>29</v>
      </c>
      <c r="C158" s="74" t="s">
        <v>1112</v>
      </c>
      <c r="D158" s="76" t="s">
        <v>1243</v>
      </c>
    </row>
    <row r="159" spans="1:4" x14ac:dyDescent="0.25">
      <c r="A159" s="43" t="str">
        <f t="shared" ca="1" si="4"/>
        <v>SSRS</v>
      </c>
      <c r="B159" s="68" t="s">
        <v>3</v>
      </c>
      <c r="C159" s="74" t="s">
        <v>1099</v>
      </c>
      <c r="D159" s="76" t="s">
        <v>1228</v>
      </c>
    </row>
    <row r="160" spans="1:4" x14ac:dyDescent="0.25">
      <c r="A160" s="43" t="str">
        <f t="shared" ca="1" si="4"/>
        <v>Gestión de programas</v>
      </c>
      <c r="B160" s="68" t="s">
        <v>2</v>
      </c>
      <c r="C160" s="74" t="s">
        <v>1100</v>
      </c>
      <c r="D160" s="76" t="s">
        <v>1237</v>
      </c>
    </row>
    <row r="161" spans="1:4" x14ac:dyDescent="0.25">
      <c r="A161" s="43" t="str">
        <f t="shared" ca="1" si="4"/>
        <v>Otros</v>
      </c>
      <c r="B161" s="68" t="s">
        <v>1</v>
      </c>
      <c r="C161" s="74" t="s">
        <v>1101</v>
      </c>
      <c r="D161" s="76" t="s">
        <v>1230</v>
      </c>
    </row>
    <row r="162" spans="1:4" x14ac:dyDescent="0.25">
      <c r="A162" s="43" t="str">
        <f t="shared" ca="1" si="4"/>
        <v>Total</v>
      </c>
      <c r="B162" s="67" t="s">
        <v>0</v>
      </c>
      <c r="C162" s="74" t="s">
        <v>0</v>
      </c>
      <c r="D162" s="76" t="s">
        <v>0</v>
      </c>
    </row>
    <row r="163" spans="1:4" x14ac:dyDescent="0.25">
      <c r="A163" s="43" t="str">
        <f t="shared" ca="1" si="4"/>
        <v>Pilares del Plan estratégico de preparación y respuesta a la COVID-19</v>
      </c>
      <c r="B163" s="68" t="s">
        <v>1573</v>
      </c>
      <c r="C163" s="74" t="s">
        <v>1470</v>
      </c>
      <c r="D163" s="76" t="s">
        <v>1473</v>
      </c>
    </row>
    <row r="164" spans="1:4" x14ac:dyDescent="0.25">
      <c r="A164" s="43" t="str">
        <f t="shared" ca="1" si="4"/>
        <v>Plan de respuesta nacional a la COVID-19</v>
      </c>
      <c r="B164" s="68" t="s">
        <v>1389</v>
      </c>
      <c r="C164" s="74" t="s">
        <v>1471</v>
      </c>
      <c r="D164" s="76" t="s">
        <v>1474</v>
      </c>
    </row>
    <row r="165" spans="1:4" x14ac:dyDescent="0.25">
      <c r="A165" s="43" t="str">
        <f t="shared" ca="1" si="4"/>
        <v>1. Coordinación, planificación, financiamiento y seguimiento</v>
      </c>
      <c r="B165" s="68" t="s">
        <v>1344</v>
      </c>
      <c r="C165" s="74" t="s">
        <v>1496</v>
      </c>
      <c r="D165" s="76" t="s">
        <v>1486</v>
      </c>
    </row>
    <row r="166" spans="1:4" ht="25.5" x14ac:dyDescent="0.25">
      <c r="A166" s="43" t="str">
        <f t="shared" ca="1" si="4"/>
        <v>2. Comunicación de riesgos, participación comunitaria y gestión de la infodemia</v>
      </c>
      <c r="B166" s="68" t="s">
        <v>1345</v>
      </c>
      <c r="C166" s="74" t="s">
        <v>1497</v>
      </c>
      <c r="D166" s="76" t="s">
        <v>1487</v>
      </c>
    </row>
    <row r="167" spans="1:4" ht="25.5" x14ac:dyDescent="0.25">
      <c r="A167" s="43" t="str">
        <f t="shared" ca="1" si="4"/>
        <v>3. Vigilancia, investigación epidemiológica, rastreo de contactos y ajuste de las medidas sociales y de salud pública</v>
      </c>
      <c r="B167" s="68" t="s">
        <v>1346</v>
      </c>
      <c r="C167" s="74" t="s">
        <v>1498</v>
      </c>
      <c r="D167" s="76" t="s">
        <v>1488</v>
      </c>
    </row>
    <row r="168" spans="1:4" ht="25.5" x14ac:dyDescent="0.25">
      <c r="A168" s="43" t="str">
        <f t="shared" ca="1" si="4"/>
        <v>4. Puntos de entrada, transporte y viajes internacionales, y concentraciones masivas</v>
      </c>
      <c r="B168" s="68" t="s">
        <v>1347</v>
      </c>
      <c r="C168" s="74" t="s">
        <v>1499</v>
      </c>
      <c r="D168" s="76" t="s">
        <v>1489</v>
      </c>
    </row>
    <row r="169" spans="1:4" x14ac:dyDescent="0.25">
      <c r="A169" s="43" t="str">
        <f t="shared" ca="1" si="4"/>
        <v>5. Laboratorios y diagnósticos</v>
      </c>
      <c r="B169" s="68" t="s">
        <v>1348</v>
      </c>
      <c r="C169" s="74" t="s">
        <v>1500</v>
      </c>
      <c r="D169" s="76" t="s">
        <v>1490</v>
      </c>
    </row>
    <row r="170" spans="1:4" ht="25.5" x14ac:dyDescent="0.25">
      <c r="A170" s="43" t="str">
        <f t="shared" ca="1" si="4"/>
        <v>6. Prevención y control de la infección y protección de los profesionales sanitarios</v>
      </c>
      <c r="B170" s="68" t="s">
        <v>1349</v>
      </c>
      <c r="C170" s="74" t="s">
        <v>1501</v>
      </c>
      <c r="D170" s="76" t="s">
        <v>1491</v>
      </c>
    </row>
    <row r="171" spans="1:4" x14ac:dyDescent="0.25">
      <c r="A171" s="43" t="str">
        <f t="shared" ca="1" si="4"/>
        <v>7. Gestión de casos, operaciones clínicas y tratamientos</v>
      </c>
      <c r="B171" s="68" t="s">
        <v>1350</v>
      </c>
      <c r="C171" s="74" t="s">
        <v>1502</v>
      </c>
      <c r="D171" s="76" t="s">
        <v>1492</v>
      </c>
    </row>
    <row r="172" spans="1:4" x14ac:dyDescent="0.25">
      <c r="A172" s="43" t="str">
        <f t="shared" ca="1" si="4"/>
        <v>8. Apoyo y logística operativa, y cadenas de suministro</v>
      </c>
      <c r="B172" s="68" t="s">
        <v>1351</v>
      </c>
      <c r="C172" s="74" t="s">
        <v>1503</v>
      </c>
      <c r="D172" s="76" t="s">
        <v>1493</v>
      </c>
    </row>
    <row r="173" spans="1:4" x14ac:dyDescent="0.25">
      <c r="A173" s="43" t="str">
        <f t="shared" ca="1" si="4"/>
        <v>9. Mantenimiento de los servicios y sistemas de salud esenciales</v>
      </c>
      <c r="B173" s="68" t="s">
        <v>1352</v>
      </c>
      <c r="C173" s="74" t="s">
        <v>1504</v>
      </c>
      <c r="D173" s="76" t="s">
        <v>1494</v>
      </c>
    </row>
    <row r="174" spans="1:4" x14ac:dyDescent="0.25">
      <c r="A174" s="43" t="str">
        <f t="shared" ca="1" si="4"/>
        <v>10. Vacunación</v>
      </c>
      <c r="B174" s="68" t="s">
        <v>1353</v>
      </c>
      <c r="C174" s="74" t="s">
        <v>1353</v>
      </c>
      <c r="D174" s="76" t="s">
        <v>1495</v>
      </c>
    </row>
    <row r="175" spans="1:4" x14ac:dyDescent="0.25">
      <c r="A175" s="43" t="str">
        <f t="shared" ca="1" si="4"/>
        <v>Coordinación y planificación nacionales</v>
      </c>
      <c r="B175" s="68" t="s">
        <v>1458</v>
      </c>
      <c r="C175" s="68" t="s">
        <v>1405</v>
      </c>
      <c r="D175" s="68" t="s">
        <v>1406</v>
      </c>
    </row>
    <row r="176" spans="1:4" x14ac:dyDescent="0.25">
      <c r="A176" s="43" t="str">
        <f t="shared" ca="1" si="4"/>
        <v>Comunicación de riesgos</v>
      </c>
      <c r="B176" s="68" t="s">
        <v>1338</v>
      </c>
      <c r="C176" s="68" t="s">
        <v>1407</v>
      </c>
      <c r="D176" s="68" t="s">
        <v>1408</v>
      </c>
    </row>
    <row r="177" spans="1:4" x14ac:dyDescent="0.25">
      <c r="A177" s="43" t="str">
        <f t="shared" ca="1" si="4"/>
        <v>Vigilancia: investigación epidemiológica y rastreo de contactos</v>
      </c>
      <c r="B177" s="68" t="s">
        <v>1393</v>
      </c>
      <c r="C177" s="68" t="s">
        <v>1409</v>
      </c>
      <c r="D177" s="68" t="s">
        <v>1410</v>
      </c>
    </row>
    <row r="178" spans="1:4" x14ac:dyDescent="0.25">
      <c r="A178" s="43" t="str">
        <f t="shared" ca="1" si="4"/>
        <v>Sistemas de vigilancia</v>
      </c>
      <c r="B178" s="68" t="s">
        <v>1339</v>
      </c>
      <c r="C178" s="68" t="s">
        <v>1411</v>
      </c>
      <c r="D178" s="68" t="s">
        <v>1412</v>
      </c>
    </row>
    <row r="179" spans="1:4" x14ac:dyDescent="0.25">
      <c r="A179" s="43" t="str">
        <f t="shared" ca="1" si="4"/>
        <v>Diagnósticos y pruebas de COVID</v>
      </c>
      <c r="B179" s="68" t="s">
        <v>1340</v>
      </c>
      <c r="C179" s="68" t="s">
        <v>1413</v>
      </c>
      <c r="D179" s="68" t="s">
        <v>1414</v>
      </c>
    </row>
    <row r="180" spans="1:4" x14ac:dyDescent="0.25">
      <c r="A180" s="43" t="str">
        <f t="shared" ca="1" si="4"/>
        <v>Sistemas de laboratorio</v>
      </c>
      <c r="B180" s="68" t="s">
        <v>1341</v>
      </c>
      <c r="C180" s="68" t="s">
        <v>1415</v>
      </c>
      <c r="D180" s="68" t="s">
        <v>1416</v>
      </c>
    </row>
    <row r="181" spans="1:4" ht="25.5" x14ac:dyDescent="0.25">
      <c r="A181" s="43" t="str">
        <f t="shared" ca="1" si="4"/>
        <v>Prevención y control de la infección y protección de los profesionales de salud</v>
      </c>
      <c r="B181" s="68" t="s">
        <v>1404</v>
      </c>
      <c r="C181" s="68" t="s">
        <v>1417</v>
      </c>
      <c r="D181" s="68" t="s">
        <v>1418</v>
      </c>
    </row>
    <row r="182" spans="1:4" x14ac:dyDescent="0.25">
      <c r="A182" s="43" t="str">
        <f t="shared" ca="1" si="4"/>
        <v>Productos sanitarios y sistemas de gestión de residuos</v>
      </c>
      <c r="B182" s="68" t="s">
        <v>1394</v>
      </c>
      <c r="C182" s="68" t="s">
        <v>1419</v>
      </c>
      <c r="D182" s="68" t="s">
        <v>1420</v>
      </c>
    </row>
    <row r="183" spans="1:4" x14ac:dyDescent="0.25">
      <c r="A183" s="43" t="str">
        <f t="shared" ca="1" si="4"/>
        <v>Gestión de casos, operaciones clínicas y tratamientos</v>
      </c>
      <c r="B183" s="68" t="s">
        <v>1395</v>
      </c>
      <c r="C183" s="68" t="s">
        <v>1421</v>
      </c>
      <c r="D183" s="68" t="s">
        <v>1422</v>
      </c>
    </row>
    <row r="184" spans="1:4" x14ac:dyDescent="0.25">
      <c r="A184" s="43" t="str">
        <f t="shared" ca="1" si="4"/>
        <v>Medidas de mitigación para programas de VIH</v>
      </c>
      <c r="B184" s="68" t="s">
        <v>1396</v>
      </c>
      <c r="C184" s="68" t="s">
        <v>1423</v>
      </c>
      <c r="D184" s="68" t="s">
        <v>1424</v>
      </c>
    </row>
    <row r="185" spans="1:4" x14ac:dyDescent="0.25">
      <c r="A185" s="43" t="str">
        <f t="shared" ca="1" si="4"/>
        <v>Medidas de mitigación para programas de tuberculosis</v>
      </c>
      <c r="B185" s="68" t="s">
        <v>1397</v>
      </c>
      <c r="C185" s="68" t="s">
        <v>1425</v>
      </c>
      <c r="D185" s="68" t="s">
        <v>1426</v>
      </c>
    </row>
    <row r="186" spans="1:4" x14ac:dyDescent="0.25">
      <c r="A186" s="43" t="str">
        <f t="shared" ca="1" si="4"/>
        <v>Medidas de mitigación para programas de malaria</v>
      </c>
      <c r="B186" s="68" t="s">
        <v>1398</v>
      </c>
      <c r="C186" s="68" t="s">
        <v>1427</v>
      </c>
      <c r="D186" s="68" t="s">
        <v>1428</v>
      </c>
    </row>
    <row r="187" spans="1:4" ht="25.5" x14ac:dyDescent="0.25">
      <c r="A187" s="43" t="str">
        <f t="shared" ca="1" si="4"/>
        <v xml:space="preserve">Prevención de la violencia de género y atención tras episodios de violencia </v>
      </c>
      <c r="B187" s="68" t="s">
        <v>1342</v>
      </c>
      <c r="C187" s="68" t="s">
        <v>1429</v>
      </c>
      <c r="D187" s="68" t="s">
        <v>1430</v>
      </c>
    </row>
    <row r="188" spans="1:4" ht="25.5" x14ac:dyDescent="0.25">
      <c r="A188" s="43" t="str">
        <f t="shared" ca="1" si="4"/>
        <v>Respuesta a los obstáculos relacionados con los derechos humanos y el género en los servicios</v>
      </c>
      <c r="B188" s="68" t="s">
        <v>1399</v>
      </c>
      <c r="C188" s="68" t="s">
        <v>1431</v>
      </c>
      <c r="D188" s="68" t="s">
        <v>1432</v>
      </c>
    </row>
    <row r="189" spans="1:4" ht="25.5" x14ac:dyDescent="0.25">
      <c r="A189" s="43" t="str">
        <f t="shared" ca="1" si="4"/>
        <v>FSC para la COVID-19: Seguimiento dirigido por la comunidad</v>
      </c>
      <c r="B189" s="68" t="s">
        <v>1400</v>
      </c>
      <c r="C189" s="68" t="s">
        <v>1433</v>
      </c>
      <c r="D189" s="68" t="s">
        <v>1434</v>
      </c>
    </row>
    <row r="190" spans="1:4" ht="25.5" x14ac:dyDescent="0.25">
      <c r="A190" s="43" t="str">
        <f t="shared" ca="1" si="4"/>
        <v>FSC para la COVID-19: Promoción e investigación dirigidas por la comunidad</v>
      </c>
      <c r="B190" s="68" t="s">
        <v>1401</v>
      </c>
      <c r="C190" s="68" t="s">
        <v>1435</v>
      </c>
      <c r="D190" s="68" t="s">
        <v>1436</v>
      </c>
    </row>
    <row r="191" spans="1:4" x14ac:dyDescent="0.25">
      <c r="A191" s="43" t="str">
        <f t="shared" ca="1" si="4"/>
        <v>FSC para la COVID-19: Movilización social</v>
      </c>
      <c r="B191" s="68" t="s">
        <v>1402</v>
      </c>
      <c r="C191" s="68" t="s">
        <v>1437</v>
      </c>
      <c r="D191" s="68" t="s">
        <v>1438</v>
      </c>
    </row>
    <row r="192" spans="1:4" ht="25.5" x14ac:dyDescent="0.25">
      <c r="A192" s="43" t="str">
        <f t="shared" ca="1" si="4"/>
        <v>FSC para la COVID-19: Creación de la capacidad institucional de las organizaciones comunitarias</v>
      </c>
      <c r="B192" s="68" t="s">
        <v>1403</v>
      </c>
      <c r="C192" s="68" t="s">
        <v>1439</v>
      </c>
      <c r="D192" s="68" t="s">
        <v>1440</v>
      </c>
    </row>
    <row r="193" spans="1:4" x14ac:dyDescent="0.25">
      <c r="A193" s="43" t="str">
        <f t="shared" ca="1" si="4"/>
        <v>Otro (especifique) - ejemplo - adquisición de vacunas</v>
      </c>
      <c r="B193" s="68" t="s">
        <v>1372</v>
      </c>
      <c r="C193" s="68" t="s">
        <v>1505</v>
      </c>
      <c r="D193" s="68" t="s">
        <v>1519</v>
      </c>
    </row>
    <row r="194" spans="1:4" x14ac:dyDescent="0.25">
      <c r="A194" s="43" t="str">
        <f t="shared" ref="A194:A221" ca="1" si="5">OFFSET($B194,0,LangOffset,1,1)</f>
        <v>Otro (especifique)</v>
      </c>
      <c r="B194" s="68" t="s">
        <v>1371</v>
      </c>
      <c r="C194" s="68" t="s">
        <v>1506</v>
      </c>
      <c r="D194" s="68" t="s">
        <v>1520</v>
      </c>
    </row>
    <row r="195" spans="1:4" x14ac:dyDescent="0.25">
      <c r="A195" s="43" t="str">
        <f ca="1">_xlfn.CONCAT("      ",OFFSET($B195,0,LangOffset,1,1))</f>
        <v xml:space="preserve">      Fuente nacional B1(a): Banco Mundial</v>
      </c>
      <c r="B195" s="68" t="s">
        <v>1361</v>
      </c>
      <c r="C195" s="68" t="s">
        <v>1507</v>
      </c>
      <c r="D195" s="68" t="s">
        <v>1521</v>
      </c>
    </row>
    <row r="196" spans="1:4" x14ac:dyDescent="0.25">
      <c r="A196" s="43" t="str">
        <f ca="1">_xlfn.CONCAT("      ",OFFSET($B196,0,LangOffset,1,1))</f>
        <v xml:space="preserve">      Fuente nacional B1(b): Bancos regionales</v>
      </c>
      <c r="B196" s="68" t="s">
        <v>1362</v>
      </c>
      <c r="C196" s="68" t="s">
        <v>1508</v>
      </c>
      <c r="D196" s="68" t="s">
        <v>1522</v>
      </c>
    </row>
    <row r="197" spans="1:4" x14ac:dyDescent="0.25">
      <c r="A197" s="43" t="str">
        <f ca="1">_xlfn.CONCAT("      ",OFFSET($B197,0,LangOffset,1,1))</f>
        <v xml:space="preserve">      Fuente nacional B1(c): Otra (especifique en comentarios)</v>
      </c>
      <c r="B197" s="68" t="s">
        <v>1387</v>
      </c>
      <c r="C197" s="68" t="s">
        <v>1509</v>
      </c>
      <c r="D197" s="68" t="s">
        <v>1523</v>
      </c>
    </row>
    <row r="198" spans="1:4" ht="89.25" x14ac:dyDescent="0.25">
      <c r="A198" s="103" t="str">
        <f t="shared" ca="1" si="5"/>
        <v xml:space="preserve">A. Hojas de cálculo "Resumen de las deficiencias financieras" y "Deficiencias financieras detalladas" si se presenta la solicitud de financiamiento del C19RM. Introduzca los montos presupuestados para los años de la solicitud y los gastos del año 2020. Esta hoja de cálculo se puede actualizar posteriormente si todavía no se han finalizado los compromisos nacionales o si se dispone de datos adicionales. </v>
      </c>
      <c r="B198" s="68" t="s">
        <v>1376</v>
      </c>
      <c r="C198" s="68" t="s">
        <v>1551</v>
      </c>
      <c r="D198" s="68" t="s">
        <v>1524</v>
      </c>
    </row>
    <row r="199" spans="1:4" ht="114.75" x14ac:dyDescent="0.25">
      <c r="A199" s="103" t="str">
        <f t="shared" ca="1" si="5"/>
        <v>B. La hoja de cálculo Deficiencias financieras detalladas proporciona un panorama de las deficiencias de financiamiento que existen en las áreas clave de los programas. Todos los países deben presentarla. Los solicitantes pueden optar por informar sobre el Marco modular del C19RM del Fondo Mundial, los pilares del Plan estratégico de preparación y respuesta a la COVID-19 si sus planes nacionales presupuestados se basan en él, o sobre sus propias categorías de costos/áreas estratégicas del Plan de respuesta nacional a la COVID-19 como base para evaluar las deficiencias.</v>
      </c>
      <c r="B199" s="68" t="s">
        <v>1574</v>
      </c>
      <c r="C199" s="68" t="s">
        <v>1568</v>
      </c>
      <c r="D199" s="68" t="s">
        <v>1525</v>
      </c>
    </row>
    <row r="200" spans="1:4" x14ac:dyDescent="0.25">
      <c r="A200" s="103" t="str">
        <f t="shared" ca="1" si="5"/>
        <v>La moneda se seleccionará de forma automática al introducir el país.</v>
      </c>
      <c r="B200" s="68" t="s">
        <v>1441</v>
      </c>
      <c r="C200" s="68" t="s">
        <v>1510</v>
      </c>
      <c r="D200" s="68" t="s">
        <v>1526</v>
      </c>
    </row>
    <row r="201" spans="1:4" ht="63.75" x14ac:dyDescent="0.25">
      <c r="A201" s="103" t="str">
        <f t="shared" ca="1" si="5"/>
        <v xml:space="preserve">Indique si las deficiencias financieras detalladas se evalúan utilizando el Marco modular del C19RM del Fondo Mundial, los pilares del Plan estratégico de preparación y respuesta a la COVID-19, o el Plan de respuesta nacional a la COVID-19. Aplicable a todos los países que presentan una solicitud de financiamiento del C19RM. </v>
      </c>
      <c r="B201" s="68" t="s">
        <v>1575</v>
      </c>
      <c r="C201" s="68" t="s">
        <v>1569</v>
      </c>
      <c r="D201" s="68" t="s">
        <v>1527</v>
      </c>
    </row>
    <row r="202" spans="1:4" x14ac:dyDescent="0.25">
      <c r="A202" s="103" t="str">
        <f t="shared" ca="1" si="5"/>
        <v>Resumen de las deficiencias financieras C19</v>
      </c>
      <c r="B202" s="68" t="s">
        <v>1373</v>
      </c>
      <c r="C202" s="68" t="s">
        <v>1552</v>
      </c>
      <c r="D202" s="68" t="s">
        <v>1528</v>
      </c>
    </row>
    <row r="203" spans="1:4" ht="38.25" x14ac:dyDescent="0.25">
      <c r="A203" s="103" t="str">
        <f t="shared" ca="1" si="5"/>
        <v xml:space="preserve">Proporcione los montos anuales necesarios para financiar el Plan de respuesta nacional a la COVID-19. Los montos anuales deben basarse en los planes nacionales para abordar la respuesta general a la enfermedad. </v>
      </c>
      <c r="B203" s="68" t="s">
        <v>1378</v>
      </c>
      <c r="C203" s="68" t="s">
        <v>1511</v>
      </c>
      <c r="D203" s="68" t="s">
        <v>1529</v>
      </c>
    </row>
    <row r="204" spans="1:4" ht="38.25" x14ac:dyDescent="0.25">
      <c r="A204" s="103" t="str">
        <f t="shared" ca="1" si="5"/>
        <v>SECCIÓN B, C Y D: Recursos previos, actuales y previstos para cubrir las necesidades de financiamiento del Plan de respuesta nacional a la COVID-19</v>
      </c>
      <c r="B204" s="68" t="s">
        <v>1368</v>
      </c>
      <c r="C204" s="68" t="s">
        <v>1553</v>
      </c>
      <c r="D204" s="68" t="s">
        <v>1530</v>
      </c>
    </row>
    <row r="205" spans="1:4" ht="63.75" x14ac:dyDescent="0.25">
      <c r="A205" s="103" t="str">
        <f t="shared" ca="1" si="5"/>
        <v>Introduzca los montos anuales obtenidos por el gobierno mediante préstamos de fuentes externas o acreedores privados que se destinan a la respuesta a la COVID-19 para: a) el año 2020 y b) los años de ejecución de la solicitud de financiamiento (hasta diciembre de 2023). 
Especifique los préstamos en la subselección.</v>
      </c>
      <c r="B205" s="68" t="s">
        <v>1380</v>
      </c>
      <c r="C205" s="68" t="s">
        <v>1554</v>
      </c>
      <c r="D205" s="68" t="s">
        <v>1531</v>
      </c>
    </row>
    <row r="206" spans="1:4" ht="51" x14ac:dyDescent="0.25">
      <c r="A206" s="103" t="str">
        <f t="shared" ca="1" si="5"/>
        <v>Introduzca los montos anuales obtenidos por el gobierno mediante ingresos obtenidos de la exoneración la deuda destinados a la respuesta a la COVID-19 para: a) el año 2020 y b) los años de ejecución de la solicitud de financiamiento (hasta diciembre de 2023).</v>
      </c>
      <c r="B206" s="68" t="s">
        <v>1379</v>
      </c>
      <c r="C206" s="68" t="s">
        <v>1555</v>
      </c>
      <c r="D206" s="68" t="s">
        <v>1532</v>
      </c>
    </row>
    <row r="207" spans="1:4" ht="51" x14ac:dyDescent="0.25">
      <c r="A207" s="103" t="str">
        <f t="shared" ca="1" si="5"/>
        <v>Introduzca los montos anuales procedentes de los ingresos públicos disponibles para ejecutar la respuesta a la COVID-19 en: a) el año 2020 y b) los años de ejecución de la solicitud de financiamiento (hasta diciembre de 2023).</v>
      </c>
      <c r="B207" s="68" t="s">
        <v>1381</v>
      </c>
      <c r="C207" s="68" t="s">
        <v>1556</v>
      </c>
      <c r="D207" s="68" t="s">
        <v>1533</v>
      </c>
    </row>
    <row r="208" spans="1:4" ht="51" x14ac:dyDescent="0.25">
      <c r="A208" s="103" t="str">
        <f t="shared" ca="1" si="5"/>
        <v>Introduzca los montos anuales procedentes de mecanismos de seguros sociales disponibles para ejecutar la respuesta a la COVID-19 en: a) el año 2020 y b) los años de ejecución de la solicitud de financiamiento (hasta diciembre de 2023).</v>
      </c>
      <c r="B208" s="68" t="s">
        <v>1382</v>
      </c>
      <c r="C208" s="68" t="s">
        <v>1557</v>
      </c>
      <c r="D208" s="68" t="s">
        <v>1534</v>
      </c>
    </row>
    <row r="209" spans="1:4" ht="51" x14ac:dyDescent="0.25">
      <c r="A209" s="103" t="str">
        <f t="shared" ca="1" si="5"/>
        <v>Introduzca los montos anuales procedentes del sector privado en el país para ejecutar la respuesta a la COVID-19 en: a) el año 2020 y b) los años de ejecución de la solicitud de financiamiento (hasta diciembre de 2023).</v>
      </c>
      <c r="B209" s="68" t="s">
        <v>1383</v>
      </c>
      <c r="C209" s="68" t="s">
        <v>1558</v>
      </c>
      <c r="D209" s="68" t="s">
        <v>1535</v>
      </c>
    </row>
    <row r="210" spans="1:4" ht="76.5" x14ac:dyDescent="0.25">
      <c r="A210" s="103" t="str">
        <f t="shared" ca="1" si="5"/>
        <v xml:space="preserve">Introduzca los montos anuales totales proporcionados por cada donante externo (a excepción del Fondo Mundial) para el Plan de respuesta nacional a la COVID-19 para: a) el año 2020 y b) los años de ejecución de la solicitud de financiamiento (hasta diciembre de 2023).
Cada celda de la Línea C calcula automáticamente los montos anuales totales de los recursos externos </v>
      </c>
      <c r="B210" s="104" t="s">
        <v>1442</v>
      </c>
      <c r="C210" s="68" t="s">
        <v>1512</v>
      </c>
      <c r="D210" s="68" t="s">
        <v>1536</v>
      </c>
    </row>
    <row r="211" spans="1:4" ht="76.5" x14ac:dyDescent="0.25">
      <c r="A211" s="103" t="str">
        <f t="shared" ca="1" si="5"/>
        <v xml:space="preserve">Introduzca los montos totales de financiamiento aprobado mediante el C19RM en 2020 y el enfoque rápido del C19RM (excluyendo la solicitud de financiamiento actual): Informe del gasto actual (si está disponible) para el año 2020 y de los presupuestos aprobados para el año en curso y los años posteriores. Cada celda de la Línea D calcula automáticamente los montos anuales totales del Fondo Mundial. </v>
      </c>
      <c r="B211" s="68" t="s">
        <v>1384</v>
      </c>
      <c r="C211" s="68" t="s">
        <v>1513</v>
      </c>
      <c r="D211" s="68" t="s">
        <v>1537</v>
      </c>
    </row>
    <row r="212" spans="1:4" ht="51" x14ac:dyDescent="0.25">
      <c r="A212" s="103" t="str">
        <f t="shared" ca="1" si="5"/>
        <v xml:space="preserve">La Línea E calcula automáticamente los montos anuales totales de los recursos previstos para el Plan de respuesta nacional a la COVID-19 (Líneas B +C+D) para los años de ejecución de la solicitud de financiamiento. </v>
      </c>
      <c r="B212" s="68" t="s">
        <v>1363</v>
      </c>
      <c r="C212" s="68" t="s">
        <v>1514</v>
      </c>
      <c r="D212" s="68" t="s">
        <v>1538</v>
      </c>
    </row>
    <row r="213" spans="1:4" ht="25.5" x14ac:dyDescent="0.25">
      <c r="A213" s="103" t="str">
        <f t="shared" ca="1" si="5"/>
        <v>Introduzca el financiamiento anual solicitado al Fondo Mundial, cuyo total debe estar dentro de la asignación básica comunicada al país.</v>
      </c>
      <c r="B213" s="68" t="s">
        <v>1388</v>
      </c>
      <c r="C213" s="68" t="s">
        <v>1515</v>
      </c>
      <c r="D213" s="68" t="s">
        <v>1539</v>
      </c>
    </row>
    <row r="214" spans="1:4" ht="51" x14ac:dyDescent="0.25">
      <c r="A214" s="103" t="str">
        <f t="shared" ca="1" si="5"/>
        <v>Introduzca los montos anuales obtenidos por el gobierno mediante préstamos de fuentes externas o acreedores privados para el gasto en salud en: a) los años de ejecución de la solicitud de financiamiento y b) el año 2020</v>
      </c>
      <c r="B214" s="68" t="s">
        <v>1364</v>
      </c>
      <c r="C214" s="68" t="s">
        <v>1559</v>
      </c>
      <c r="D214" s="68" t="s">
        <v>1540</v>
      </c>
    </row>
    <row r="215" spans="1:4" ht="38.25" x14ac:dyDescent="0.25">
      <c r="A215" s="103" t="str">
        <f t="shared" ca="1" si="5"/>
        <v>Introduzca los montos anuales obtenidos por el gobierno mediante ingresos obtenidos de la exoneración la deuda para el gasto en salud en: a) los años de ejecución de la solicitud de financiamiento y b) el año 2020</v>
      </c>
      <c r="B215" s="68" t="s">
        <v>1365</v>
      </c>
      <c r="C215" s="68" t="s">
        <v>1560</v>
      </c>
      <c r="D215" s="68" t="s">
        <v>1541</v>
      </c>
    </row>
    <row r="216" spans="1:4" ht="38.25" x14ac:dyDescent="0.25">
      <c r="A216" s="103" t="str">
        <f t="shared" ca="1" si="5"/>
        <v>Introduzca los montos anuales procedentes de ingresos públicos para el gasto en salud en: a) los años de ejecución de la solicitud de financiamiento y b) el año 2020</v>
      </c>
      <c r="B216" s="68" t="s">
        <v>1366</v>
      </c>
      <c r="C216" s="68" t="s">
        <v>1561</v>
      </c>
      <c r="D216" s="68" t="s">
        <v>1542</v>
      </c>
    </row>
    <row r="217" spans="1:4" ht="38.25" x14ac:dyDescent="0.25">
      <c r="A217" s="103" t="str">
        <f t="shared" ca="1" si="5"/>
        <v>Introduzca los montos anuales procedentes de seguros sociales de salud para el gasto en salud en: a) los años de ejecución de la solicitud de financiamiento y b) el año 2020</v>
      </c>
      <c r="B217" s="68" t="s">
        <v>1367</v>
      </c>
      <c r="C217" s="68" t="s">
        <v>1562</v>
      </c>
      <c r="D217" s="68" t="s">
        <v>1543</v>
      </c>
    </row>
    <row r="218" spans="1:4" ht="127.5" x14ac:dyDescent="0.25">
      <c r="A218" s="103" t="str">
        <f t="shared" ca="1" si="5"/>
        <v>Introduzca el financiamiento necesario en los años de ejecución de la solicitud de financiamiento y la estimación del financiamiento disponible en a) el año 2020, b) los años de ejecución de la solicitud de financiamiento, de fuentes nacionales y ajenas al Fondo Mundial, para cada módulo correspondiente. Consulte en el Marco modular del C19RM del Fondo Mundial las definiciones de qué se incluye dentro de cada módulo del Fondo Mundial. Es posible que los módulos del Fondo Mundial no cubran la totalidad de la respuesta, por ejemplo, la adquisición de vacunas, en cuyo caso se podrá ampliar la hoja del Marco modular del C19RM para incorporar estos componentes con costos adicionales.</v>
      </c>
      <c r="B218" s="68" t="s">
        <v>1385</v>
      </c>
      <c r="C218" s="68" t="s">
        <v>1565</v>
      </c>
      <c r="D218" s="68" t="s">
        <v>1544</v>
      </c>
    </row>
    <row r="219" spans="1:4" ht="63.75" x14ac:dyDescent="0.25">
      <c r="A219" s="103" t="str">
        <f t="shared" ca="1" si="5"/>
        <v xml:space="preserve">Introduzca las categorías de costos del Plan de respuesta nacional a la COVID-19. Introduzca el financiamiento necesario en los años de ejecución de la solicitud de financiamiento y la estimación del financiamiento disponible de recursos nacionales y ajenos al Fondo Mundial en a) el año 2020 y b) los tres años previos. </v>
      </c>
      <c r="B219" s="68" t="s">
        <v>1370</v>
      </c>
      <c r="C219" s="68" t="s">
        <v>1516</v>
      </c>
      <c r="D219" s="68" t="s">
        <v>1545</v>
      </c>
    </row>
    <row r="220" spans="1:4" ht="25.5" x14ac:dyDescent="0.25">
      <c r="A220" s="103" t="str">
        <f t="shared" ca="1" si="5"/>
        <v>Análisis detallado de las deficiencias financieras basado en las categorías de costos del Plan de respuesta nacional a la COVID-19</v>
      </c>
      <c r="B220" s="68" t="s">
        <v>1369</v>
      </c>
      <c r="C220" s="68" t="s">
        <v>1517</v>
      </c>
      <c r="D220" s="68" t="s">
        <v>1572</v>
      </c>
    </row>
    <row r="221" spans="1:4" x14ac:dyDescent="0.25">
      <c r="A221" s="103" t="str">
        <f t="shared" ca="1" si="5"/>
        <v>Deficiencias financieras detalladas C19</v>
      </c>
      <c r="B221" s="68" t="s">
        <v>1374</v>
      </c>
      <c r="C221" s="68" t="s">
        <v>1518</v>
      </c>
      <c r="D221" s="68" t="s">
        <v>1546</v>
      </c>
    </row>
    <row r="222" spans="1:4" x14ac:dyDescent="0.25">
      <c r="A222" s="36"/>
      <c r="B222" s="68"/>
    </row>
    <row r="223" spans="1:4" x14ac:dyDescent="0.25">
      <c r="A223" s="36"/>
      <c r="B223" s="68"/>
    </row>
    <row r="224" spans="1:4" x14ac:dyDescent="0.25">
      <c r="A224" s="36"/>
      <c r="B224" s="68"/>
    </row>
    <row r="225" spans="1:2" x14ac:dyDescent="0.25">
      <c r="A225" s="36"/>
      <c r="B225" s="68"/>
    </row>
    <row r="226" spans="1:2" x14ac:dyDescent="0.25">
      <c r="A226" s="36"/>
      <c r="B226" s="68"/>
    </row>
    <row r="227" spans="1:2" x14ac:dyDescent="0.25">
      <c r="A227" s="36"/>
      <c r="B227" s="68"/>
    </row>
    <row r="228" spans="1:2" x14ac:dyDescent="0.25">
      <c r="A228" s="36"/>
      <c r="B228" s="68"/>
    </row>
    <row r="229" spans="1:2" x14ac:dyDescent="0.25">
      <c r="A229" s="36"/>
      <c r="B229" s="68"/>
    </row>
    <row r="230" spans="1:2" x14ac:dyDescent="0.25">
      <c r="A230" s="36"/>
      <c r="B230" s="68"/>
    </row>
    <row r="231" spans="1:2" x14ac:dyDescent="0.25">
      <c r="A231" s="36"/>
      <c r="B231" s="68"/>
    </row>
    <row r="232" spans="1:2" x14ac:dyDescent="0.25">
      <c r="A232" s="36"/>
      <c r="B232" s="68"/>
    </row>
    <row r="233" spans="1:2" x14ac:dyDescent="0.25">
      <c r="A233" s="36"/>
      <c r="B233" s="68"/>
    </row>
    <row r="234" spans="1:2" x14ac:dyDescent="0.25">
      <c r="A234" s="36"/>
      <c r="B234" s="68"/>
    </row>
    <row r="235" spans="1:2" x14ac:dyDescent="0.25">
      <c r="A235" s="36"/>
      <c r="B235" s="68"/>
    </row>
    <row r="236" spans="1:2" x14ac:dyDescent="0.25">
      <c r="A236" s="36"/>
      <c r="B236" s="68"/>
    </row>
    <row r="237" spans="1:2" x14ac:dyDescent="0.25">
      <c r="A237" s="36"/>
      <c r="B237" s="68"/>
    </row>
    <row r="238" spans="1:2" x14ac:dyDescent="0.25">
      <c r="A238" s="36"/>
      <c r="B238" s="68"/>
    </row>
    <row r="239" spans="1:2" x14ac:dyDescent="0.25">
      <c r="A239" s="36"/>
      <c r="B239" s="68"/>
    </row>
    <row r="240" spans="1:2" x14ac:dyDescent="0.25">
      <c r="A240" s="36"/>
      <c r="B240" s="68"/>
    </row>
    <row r="241" spans="1:2" x14ac:dyDescent="0.25">
      <c r="A241" s="36"/>
      <c r="B241" s="68"/>
    </row>
    <row r="242" spans="1:2" x14ac:dyDescent="0.25">
      <c r="A242" s="36"/>
      <c r="B242" s="68"/>
    </row>
    <row r="243" spans="1:2" x14ac:dyDescent="0.25">
      <c r="A243" s="36"/>
      <c r="B243" s="68"/>
    </row>
    <row r="244" spans="1:2" x14ac:dyDescent="0.25">
      <c r="A244" s="36"/>
      <c r="B244" s="68"/>
    </row>
    <row r="245" spans="1:2" x14ac:dyDescent="0.25">
      <c r="A245" s="36"/>
      <c r="B245" s="68"/>
    </row>
    <row r="246" spans="1:2" x14ac:dyDescent="0.25">
      <c r="A246" s="36"/>
      <c r="B246" s="68"/>
    </row>
    <row r="247" spans="1:2" x14ac:dyDescent="0.25">
      <c r="A247" s="36"/>
      <c r="B247" s="68"/>
    </row>
    <row r="248" spans="1:2" x14ac:dyDescent="0.25">
      <c r="A248" s="36"/>
      <c r="B248" s="68"/>
    </row>
    <row r="249" spans="1:2" x14ac:dyDescent="0.25">
      <c r="A249" s="36"/>
      <c r="B249" s="68"/>
    </row>
    <row r="250" spans="1:2" x14ac:dyDescent="0.25">
      <c r="A250" s="36"/>
      <c r="B250" s="68"/>
    </row>
    <row r="251" spans="1:2" x14ac:dyDescent="0.25">
      <c r="A251" s="36"/>
      <c r="B251" s="68"/>
    </row>
    <row r="252" spans="1:2" x14ac:dyDescent="0.25">
      <c r="A252" s="36"/>
      <c r="B252" s="68"/>
    </row>
    <row r="253" spans="1:2" x14ac:dyDescent="0.25">
      <c r="A253" s="36"/>
      <c r="B253" s="68"/>
    </row>
    <row r="254" spans="1:2" x14ac:dyDescent="0.25">
      <c r="A254" s="36"/>
      <c r="B254" s="68"/>
    </row>
    <row r="255" spans="1:2" x14ac:dyDescent="0.25">
      <c r="A255" s="36"/>
      <c r="B255" s="68"/>
    </row>
    <row r="256" spans="1:2" x14ac:dyDescent="0.25">
      <c r="A256" s="36"/>
      <c r="B256" s="68"/>
    </row>
    <row r="257" spans="1:2" x14ac:dyDescent="0.25">
      <c r="A257" s="36"/>
      <c r="B257" s="68"/>
    </row>
    <row r="258" spans="1:2" x14ac:dyDescent="0.25">
      <c r="A258" s="36"/>
      <c r="B258" s="68"/>
    </row>
    <row r="259" spans="1:2" x14ac:dyDescent="0.25">
      <c r="A259" s="36"/>
      <c r="B259" s="68"/>
    </row>
    <row r="260" spans="1:2" x14ac:dyDescent="0.25">
      <c r="A260" s="36"/>
      <c r="B260" s="68"/>
    </row>
    <row r="261" spans="1:2" x14ac:dyDescent="0.25">
      <c r="A261" s="36"/>
      <c r="B261" s="68"/>
    </row>
    <row r="262" spans="1:2" x14ac:dyDescent="0.25">
      <c r="A262" s="36"/>
      <c r="B262" s="68"/>
    </row>
    <row r="263" spans="1:2" x14ac:dyDescent="0.25">
      <c r="A263" s="36"/>
      <c r="B263" s="68"/>
    </row>
    <row r="264" spans="1:2" x14ac:dyDescent="0.25">
      <c r="A264" s="36"/>
      <c r="B264" s="68"/>
    </row>
    <row r="265" spans="1:2" x14ac:dyDescent="0.25">
      <c r="A265" s="36"/>
      <c r="B265" s="68"/>
    </row>
    <row r="266" spans="1:2" x14ac:dyDescent="0.25">
      <c r="A266" s="36"/>
      <c r="B266" s="68"/>
    </row>
    <row r="267" spans="1:2" x14ac:dyDescent="0.25">
      <c r="A267" s="36"/>
      <c r="B267" s="68"/>
    </row>
    <row r="268" spans="1:2" x14ac:dyDescent="0.25">
      <c r="A268" s="36"/>
      <c r="B268" s="68"/>
    </row>
    <row r="269" spans="1:2" x14ac:dyDescent="0.25">
      <c r="A269" s="36"/>
      <c r="B269" s="68"/>
    </row>
    <row r="270" spans="1:2" x14ac:dyDescent="0.25">
      <c r="A270" s="36"/>
      <c r="B270" s="68"/>
    </row>
    <row r="271" spans="1:2" x14ac:dyDescent="0.25">
      <c r="A271" s="36"/>
      <c r="B271" s="68"/>
    </row>
    <row r="272" spans="1:2" x14ac:dyDescent="0.25">
      <c r="A272" s="36"/>
      <c r="B272" s="68"/>
    </row>
    <row r="273" spans="1:2" x14ac:dyDescent="0.25">
      <c r="A273" s="36"/>
      <c r="B273" s="68"/>
    </row>
    <row r="274" spans="1:2" x14ac:dyDescent="0.25">
      <c r="A274" s="36"/>
      <c r="B274" s="68"/>
    </row>
    <row r="275" spans="1:2" x14ac:dyDescent="0.25">
      <c r="A275" s="36"/>
      <c r="B275" s="68"/>
    </row>
    <row r="276" spans="1:2" x14ac:dyDescent="0.25">
      <c r="A276" s="36"/>
      <c r="B276" s="68"/>
    </row>
    <row r="277" spans="1:2" x14ac:dyDescent="0.25">
      <c r="A277" s="36"/>
      <c r="B277" s="68"/>
    </row>
    <row r="278" spans="1:2" x14ac:dyDescent="0.25">
      <c r="A278" s="36"/>
      <c r="B278" s="68"/>
    </row>
    <row r="279" spans="1:2" x14ac:dyDescent="0.25">
      <c r="A279" s="36"/>
      <c r="B279" s="68"/>
    </row>
    <row r="280" spans="1:2" x14ac:dyDescent="0.25">
      <c r="A280" s="36"/>
      <c r="B280" s="68"/>
    </row>
    <row r="281" spans="1:2" x14ac:dyDescent="0.25">
      <c r="A281" s="36"/>
      <c r="B281" s="68"/>
    </row>
    <row r="282" spans="1:2" x14ac:dyDescent="0.25">
      <c r="A282" s="36"/>
      <c r="B282" s="68"/>
    </row>
    <row r="283" spans="1:2" x14ac:dyDescent="0.25">
      <c r="A283" s="36"/>
      <c r="B283" s="68"/>
    </row>
    <row r="284" spans="1:2" x14ac:dyDescent="0.25">
      <c r="A284" s="36"/>
      <c r="B284" s="68"/>
    </row>
    <row r="285" spans="1:2" x14ac:dyDescent="0.25">
      <c r="A285" s="36"/>
      <c r="B285" s="68"/>
    </row>
    <row r="286" spans="1:2" x14ac:dyDescent="0.25">
      <c r="A286" s="36"/>
      <c r="B286" s="68"/>
    </row>
    <row r="287" spans="1:2" x14ac:dyDescent="0.25">
      <c r="A287" s="36"/>
      <c r="B287" s="68"/>
    </row>
    <row r="288" spans="1:2" x14ac:dyDescent="0.25">
      <c r="A288" s="36"/>
      <c r="B288" s="68"/>
    </row>
    <row r="289" spans="1:2" x14ac:dyDescent="0.25">
      <c r="A289" s="36"/>
      <c r="B289" s="68"/>
    </row>
    <row r="290" spans="1:2" x14ac:dyDescent="0.25">
      <c r="A290" s="36"/>
      <c r="B290" s="68"/>
    </row>
    <row r="291" spans="1:2" x14ac:dyDescent="0.25">
      <c r="A291" s="36"/>
      <c r="B291" s="68"/>
    </row>
    <row r="292" spans="1:2" x14ac:dyDescent="0.25">
      <c r="A292" s="36"/>
      <c r="B292" s="68"/>
    </row>
    <row r="293" spans="1:2" x14ac:dyDescent="0.25">
      <c r="A293" s="36"/>
      <c r="B293" s="68"/>
    </row>
    <row r="294" spans="1:2" x14ac:dyDescent="0.25">
      <c r="A294" s="36"/>
      <c r="B294" s="68"/>
    </row>
    <row r="295" spans="1:2" x14ac:dyDescent="0.25">
      <c r="A295" s="36"/>
      <c r="B295" s="68"/>
    </row>
    <row r="296" spans="1:2" x14ac:dyDescent="0.25">
      <c r="A296" s="36"/>
      <c r="B296" s="68"/>
    </row>
    <row r="297" spans="1:2" x14ac:dyDescent="0.25">
      <c r="A297" s="36"/>
      <c r="B297" s="68"/>
    </row>
    <row r="298" spans="1:2" x14ac:dyDescent="0.25">
      <c r="A298" s="36"/>
      <c r="B298" s="68"/>
    </row>
    <row r="299" spans="1:2" x14ac:dyDescent="0.25">
      <c r="A299" s="36"/>
      <c r="B299" s="68"/>
    </row>
    <row r="300" spans="1:2" x14ac:dyDescent="0.25">
      <c r="A300" s="36"/>
      <c r="B300" s="68"/>
    </row>
    <row r="301" spans="1:2" x14ac:dyDescent="0.25">
      <c r="A301" s="36"/>
      <c r="B301" s="68"/>
    </row>
    <row r="302" spans="1:2" x14ac:dyDescent="0.25">
      <c r="A302" s="36"/>
      <c r="B302" s="68"/>
    </row>
    <row r="303" spans="1:2" x14ac:dyDescent="0.25">
      <c r="A303" s="36"/>
      <c r="B303" s="68"/>
    </row>
    <row r="304" spans="1:2" x14ac:dyDescent="0.25">
      <c r="A304" s="36"/>
      <c r="B304" s="68"/>
    </row>
    <row r="305" spans="1:2" x14ac:dyDescent="0.25">
      <c r="A305" s="36"/>
      <c r="B305" s="68"/>
    </row>
    <row r="306" spans="1:2" x14ac:dyDescent="0.25">
      <c r="A306" s="36"/>
      <c r="B306" s="68"/>
    </row>
    <row r="307" spans="1:2" x14ac:dyDescent="0.25">
      <c r="A307" s="36"/>
      <c r="B307" s="68"/>
    </row>
    <row r="308" spans="1:2" x14ac:dyDescent="0.25">
      <c r="A308" s="36"/>
      <c r="B308" s="68"/>
    </row>
    <row r="309" spans="1:2" x14ac:dyDescent="0.25">
      <c r="A309" s="36"/>
      <c r="B309" s="68"/>
    </row>
    <row r="310" spans="1:2" x14ac:dyDescent="0.25">
      <c r="A310" s="36"/>
      <c r="B310" s="68"/>
    </row>
    <row r="311" spans="1:2" x14ac:dyDescent="0.25">
      <c r="A311" s="36"/>
      <c r="B311" s="68"/>
    </row>
    <row r="312" spans="1:2" x14ac:dyDescent="0.25">
      <c r="A312" s="36"/>
      <c r="B312" s="68"/>
    </row>
    <row r="313" spans="1:2" x14ac:dyDescent="0.25">
      <c r="A313" s="36"/>
      <c r="B313" s="68"/>
    </row>
    <row r="314" spans="1:2" x14ac:dyDescent="0.25">
      <c r="A314" s="36"/>
      <c r="B314" s="68"/>
    </row>
    <row r="315" spans="1:2" x14ac:dyDescent="0.25">
      <c r="A315" s="36"/>
      <c r="B315" s="68"/>
    </row>
    <row r="316" spans="1:2" x14ac:dyDescent="0.25">
      <c r="A316" s="36"/>
      <c r="B316" s="68"/>
    </row>
    <row r="317" spans="1:2" x14ac:dyDescent="0.25">
      <c r="A317" s="36"/>
      <c r="B317" s="68"/>
    </row>
    <row r="318" spans="1:2" x14ac:dyDescent="0.25">
      <c r="A318" s="36"/>
      <c r="B318" s="68"/>
    </row>
    <row r="319" spans="1:2" x14ac:dyDescent="0.25">
      <c r="A319" s="36"/>
      <c r="B319" s="68"/>
    </row>
    <row r="320" spans="1:2" x14ac:dyDescent="0.25">
      <c r="A320" s="36"/>
      <c r="B320" s="68"/>
    </row>
    <row r="321" spans="1:2" x14ac:dyDescent="0.25">
      <c r="A321" s="36"/>
      <c r="B321" s="68"/>
    </row>
    <row r="322" spans="1:2" x14ac:dyDescent="0.25">
      <c r="A322" s="36"/>
      <c r="B322" s="68"/>
    </row>
    <row r="323" spans="1:2" x14ac:dyDescent="0.25">
      <c r="A323" s="36"/>
      <c r="B323" s="68"/>
    </row>
    <row r="324" spans="1:2" x14ac:dyDescent="0.25">
      <c r="A324" s="36"/>
      <c r="B324" s="68"/>
    </row>
    <row r="325" spans="1:2" x14ac:dyDescent="0.25">
      <c r="A325" s="36"/>
      <c r="B325" s="68"/>
    </row>
    <row r="326" spans="1:2" x14ac:dyDescent="0.25">
      <c r="A326" s="36"/>
      <c r="B326" s="68"/>
    </row>
    <row r="327" spans="1:2" x14ac:dyDescent="0.25">
      <c r="A327" s="36"/>
      <c r="B327" s="68"/>
    </row>
    <row r="328" spans="1:2" x14ac:dyDescent="0.25">
      <c r="A328" s="36"/>
      <c r="B328" s="68"/>
    </row>
    <row r="329" spans="1:2" x14ac:dyDescent="0.25">
      <c r="A329" s="36"/>
      <c r="B329" s="68"/>
    </row>
    <row r="330" spans="1:2" x14ac:dyDescent="0.25">
      <c r="A330" s="36"/>
      <c r="B330" s="68"/>
    </row>
    <row r="331" spans="1:2" x14ac:dyDescent="0.25">
      <c r="A331" s="36"/>
      <c r="B331" s="68"/>
    </row>
    <row r="332" spans="1:2" x14ac:dyDescent="0.25">
      <c r="A332" s="36"/>
      <c r="B332" s="68"/>
    </row>
    <row r="333" spans="1:2" x14ac:dyDescent="0.25">
      <c r="A333" s="36"/>
      <c r="B333" s="68"/>
    </row>
    <row r="334" spans="1:2" x14ac:dyDescent="0.25">
      <c r="A334" s="36"/>
      <c r="B334" s="68"/>
    </row>
    <row r="335" spans="1:2" x14ac:dyDescent="0.25">
      <c r="A335" s="36"/>
      <c r="B335" s="68"/>
    </row>
    <row r="336" spans="1:2" x14ac:dyDescent="0.25">
      <c r="A336" s="36"/>
      <c r="B336" s="68"/>
    </row>
    <row r="337" spans="1:2" x14ac:dyDescent="0.25">
      <c r="A337" s="36"/>
      <c r="B337" s="68"/>
    </row>
    <row r="338" spans="1:2" x14ac:dyDescent="0.25">
      <c r="A338" s="36"/>
      <c r="B338" s="68"/>
    </row>
    <row r="339" spans="1:2" x14ac:dyDescent="0.25">
      <c r="A339" s="36"/>
      <c r="B339" s="68"/>
    </row>
    <row r="340" spans="1:2" x14ac:dyDescent="0.25">
      <c r="A340" s="36"/>
      <c r="B340" s="68"/>
    </row>
    <row r="341" spans="1:2" x14ac:dyDescent="0.25">
      <c r="A341" s="36"/>
      <c r="B341" s="68"/>
    </row>
    <row r="342" spans="1:2" x14ac:dyDescent="0.25">
      <c r="A342" s="36"/>
      <c r="B342" s="68"/>
    </row>
    <row r="343" spans="1:2" x14ac:dyDescent="0.25">
      <c r="A343" s="36"/>
      <c r="B343" s="68"/>
    </row>
    <row r="344" spans="1:2" x14ac:dyDescent="0.25">
      <c r="A344" s="36"/>
      <c r="B344" s="68"/>
    </row>
    <row r="345" spans="1:2" x14ac:dyDescent="0.25">
      <c r="A345" s="36"/>
      <c r="B345" s="68"/>
    </row>
    <row r="346" spans="1:2" x14ac:dyDescent="0.25">
      <c r="A346" s="36"/>
      <c r="B346" s="68"/>
    </row>
    <row r="347" spans="1:2" x14ac:dyDescent="0.25">
      <c r="A347" s="36"/>
      <c r="B347" s="68"/>
    </row>
    <row r="348" spans="1:2" x14ac:dyDescent="0.25">
      <c r="A348" s="36"/>
      <c r="B348" s="68"/>
    </row>
    <row r="349" spans="1:2" x14ac:dyDescent="0.25">
      <c r="A349" s="36"/>
      <c r="B349" s="68"/>
    </row>
    <row r="350" spans="1:2" x14ac:dyDescent="0.25">
      <c r="A350" s="36"/>
      <c r="B350" s="68"/>
    </row>
    <row r="351" spans="1:2" x14ac:dyDescent="0.25">
      <c r="A351" s="36"/>
      <c r="B351" s="68"/>
    </row>
    <row r="352" spans="1:2" x14ac:dyDescent="0.25">
      <c r="A352" s="36"/>
      <c r="B352" s="68"/>
    </row>
    <row r="353" spans="1:2" x14ac:dyDescent="0.25">
      <c r="A353" s="36"/>
      <c r="B353" s="68"/>
    </row>
    <row r="354" spans="1:2" x14ac:dyDescent="0.25">
      <c r="A354" s="36"/>
      <c r="B354" s="68"/>
    </row>
    <row r="355" spans="1:2" x14ac:dyDescent="0.25">
      <c r="A355" s="36"/>
      <c r="B355" s="68"/>
    </row>
    <row r="356" spans="1:2" x14ac:dyDescent="0.25">
      <c r="A356" s="36"/>
      <c r="B356" s="68"/>
    </row>
    <row r="357" spans="1:2" x14ac:dyDescent="0.25">
      <c r="A357" s="36"/>
      <c r="B357" s="68"/>
    </row>
    <row r="358" spans="1:2" x14ac:dyDescent="0.25">
      <c r="A358" s="36"/>
      <c r="B358" s="68"/>
    </row>
    <row r="359" spans="1:2" x14ac:dyDescent="0.25">
      <c r="A359" s="36"/>
      <c r="B359" s="68"/>
    </row>
    <row r="360" spans="1:2" x14ac:dyDescent="0.25">
      <c r="A360" s="36"/>
      <c r="B360" s="68"/>
    </row>
    <row r="361" spans="1:2" x14ac:dyDescent="0.25">
      <c r="A361" s="36"/>
      <c r="B361" s="68"/>
    </row>
    <row r="362" spans="1:2" x14ac:dyDescent="0.25">
      <c r="A362" s="36"/>
      <c r="B362" s="68"/>
    </row>
    <row r="363" spans="1:2" x14ac:dyDescent="0.25">
      <c r="A363" s="36"/>
      <c r="B363" s="68"/>
    </row>
    <row r="364" spans="1:2" x14ac:dyDescent="0.25">
      <c r="A364" s="36"/>
      <c r="B364" s="68"/>
    </row>
    <row r="365" spans="1:2" x14ac:dyDescent="0.25">
      <c r="A365" s="36"/>
      <c r="B365" s="68"/>
    </row>
    <row r="366" spans="1:2" x14ac:dyDescent="0.25">
      <c r="A366" s="36"/>
      <c r="B366" s="68"/>
    </row>
    <row r="367" spans="1:2" x14ac:dyDescent="0.25">
      <c r="A367" s="36"/>
      <c r="B367" s="68"/>
    </row>
    <row r="368" spans="1:2" x14ac:dyDescent="0.25">
      <c r="A368" s="36"/>
      <c r="B368" s="68"/>
    </row>
    <row r="369" spans="1:2" x14ac:dyDescent="0.25">
      <c r="A369" s="36"/>
      <c r="B369" s="68"/>
    </row>
    <row r="370" spans="1:2" x14ac:dyDescent="0.25">
      <c r="A370" s="36"/>
      <c r="B370" s="68"/>
    </row>
    <row r="371" spans="1:2" x14ac:dyDescent="0.25">
      <c r="A371" s="36"/>
      <c r="B371" s="68"/>
    </row>
    <row r="372" spans="1:2" x14ac:dyDescent="0.25">
      <c r="A372" s="36"/>
      <c r="B372" s="68"/>
    </row>
    <row r="373" spans="1:2" x14ac:dyDescent="0.25">
      <c r="A373" s="36"/>
      <c r="B373" s="68"/>
    </row>
    <row r="374" spans="1:2" x14ac:dyDescent="0.25">
      <c r="A374" s="36"/>
      <c r="B374" s="68"/>
    </row>
    <row r="375" spans="1:2" x14ac:dyDescent="0.25">
      <c r="A375" s="36"/>
      <c r="B375" s="68"/>
    </row>
    <row r="376" spans="1:2" x14ac:dyDescent="0.25">
      <c r="A376" s="36"/>
      <c r="B376" s="68"/>
    </row>
    <row r="377" spans="1:2" x14ac:dyDescent="0.25">
      <c r="A377" s="36"/>
      <c r="B377" s="68"/>
    </row>
    <row r="378" spans="1:2" x14ac:dyDescent="0.25">
      <c r="A378" s="36"/>
      <c r="B378" s="68"/>
    </row>
    <row r="379" spans="1:2" x14ac:dyDescent="0.25">
      <c r="A379" s="36"/>
      <c r="B379" s="68"/>
    </row>
    <row r="380" spans="1:2" x14ac:dyDescent="0.25">
      <c r="A380" s="36"/>
      <c r="B380" s="68"/>
    </row>
    <row r="381" spans="1:2" x14ac:dyDescent="0.25">
      <c r="A381" s="36"/>
      <c r="B381" s="68"/>
    </row>
    <row r="382" spans="1:2" x14ac:dyDescent="0.25">
      <c r="A382" s="36"/>
      <c r="B382" s="68"/>
    </row>
    <row r="383" spans="1:2" x14ac:dyDescent="0.25">
      <c r="A383" s="36"/>
      <c r="B383" s="68"/>
    </row>
    <row r="384" spans="1:2" x14ac:dyDescent="0.25">
      <c r="A384" s="36"/>
      <c r="B384" s="68"/>
    </row>
    <row r="385" spans="1:2" x14ac:dyDescent="0.25">
      <c r="A385" s="36"/>
      <c r="B385" s="68"/>
    </row>
    <row r="386" spans="1:2" x14ac:dyDescent="0.25">
      <c r="A386" s="36"/>
      <c r="B386" s="68"/>
    </row>
    <row r="387" spans="1:2" x14ac:dyDescent="0.25">
      <c r="A387" s="36"/>
      <c r="B387" s="68"/>
    </row>
    <row r="388" spans="1:2" x14ac:dyDescent="0.25">
      <c r="A388" s="36"/>
      <c r="B388" s="68"/>
    </row>
    <row r="389" spans="1:2" x14ac:dyDescent="0.25">
      <c r="A389" s="36"/>
      <c r="B389" s="68"/>
    </row>
    <row r="390" spans="1:2" x14ac:dyDescent="0.25">
      <c r="A390" s="36"/>
      <c r="B390" s="68"/>
    </row>
    <row r="391" spans="1:2" x14ac:dyDescent="0.25">
      <c r="A391" s="36"/>
      <c r="B391" s="68"/>
    </row>
    <row r="392" spans="1:2" x14ac:dyDescent="0.25">
      <c r="A392" s="36"/>
      <c r="B392" s="68"/>
    </row>
    <row r="393" spans="1:2" x14ac:dyDescent="0.25">
      <c r="A393" s="36"/>
      <c r="B393" s="68"/>
    </row>
    <row r="394" spans="1:2" x14ac:dyDescent="0.25">
      <c r="A394" s="36"/>
      <c r="B394" s="68"/>
    </row>
    <row r="395" spans="1:2" x14ac:dyDescent="0.25">
      <c r="A395" s="36"/>
      <c r="B395" s="68"/>
    </row>
    <row r="396" spans="1:2" x14ac:dyDescent="0.25">
      <c r="A396" s="36"/>
      <c r="B396" s="68"/>
    </row>
    <row r="397" spans="1:2" x14ac:dyDescent="0.25">
      <c r="A397" s="36"/>
      <c r="B397" s="68"/>
    </row>
    <row r="398" spans="1:2" x14ac:dyDescent="0.25">
      <c r="A398" s="36"/>
      <c r="B398" s="68"/>
    </row>
    <row r="399" spans="1:2" x14ac:dyDescent="0.25">
      <c r="A399" s="36"/>
      <c r="B399" s="68"/>
    </row>
    <row r="400" spans="1:2" x14ac:dyDescent="0.25">
      <c r="A400" s="36"/>
      <c r="B400" s="68"/>
    </row>
    <row r="401" spans="1:2" x14ac:dyDescent="0.25">
      <c r="A401" s="36"/>
      <c r="B401" s="68"/>
    </row>
    <row r="402" spans="1:2" x14ac:dyDescent="0.25">
      <c r="A402" s="36"/>
      <c r="B402" s="68"/>
    </row>
    <row r="403" spans="1:2" x14ac:dyDescent="0.25">
      <c r="A403" s="36"/>
      <c r="B403" s="68"/>
    </row>
    <row r="404" spans="1:2" x14ac:dyDescent="0.25">
      <c r="A404" s="36"/>
      <c r="B404" s="68"/>
    </row>
    <row r="405" spans="1:2" x14ac:dyDescent="0.25">
      <c r="A405" s="36"/>
      <c r="B405" s="68"/>
    </row>
    <row r="406" spans="1:2" x14ac:dyDescent="0.25">
      <c r="A406" s="36"/>
      <c r="B406" s="68"/>
    </row>
    <row r="407" spans="1:2" x14ac:dyDescent="0.25">
      <c r="A407" s="36"/>
      <c r="B407" s="68"/>
    </row>
    <row r="408" spans="1:2" x14ac:dyDescent="0.25">
      <c r="A408" s="36"/>
      <c r="B408" s="68"/>
    </row>
    <row r="409" spans="1:2" x14ac:dyDescent="0.25">
      <c r="A409" s="36"/>
      <c r="B409" s="68"/>
    </row>
    <row r="410" spans="1:2" x14ac:dyDescent="0.25">
      <c r="A410" s="36"/>
      <c r="B410" s="68"/>
    </row>
    <row r="411" spans="1:2" x14ac:dyDescent="0.25">
      <c r="A411" s="36"/>
      <c r="B411" s="68"/>
    </row>
    <row r="412" spans="1:2" x14ac:dyDescent="0.25">
      <c r="A412" s="36"/>
      <c r="B412" s="68"/>
    </row>
    <row r="413" spans="1:2" x14ac:dyDescent="0.25">
      <c r="A413" s="36"/>
      <c r="B413" s="68"/>
    </row>
    <row r="414" spans="1:2" x14ac:dyDescent="0.25">
      <c r="A414" s="36"/>
      <c r="B414" s="68"/>
    </row>
    <row r="415" spans="1:2" x14ac:dyDescent="0.25">
      <c r="A415" s="36"/>
      <c r="B415" s="68"/>
    </row>
    <row r="416" spans="1:2" x14ac:dyDescent="0.25">
      <c r="A416" s="36"/>
      <c r="B416" s="68"/>
    </row>
    <row r="417" spans="1:2" x14ac:dyDescent="0.25">
      <c r="A417" s="36"/>
      <c r="B417" s="68"/>
    </row>
    <row r="418" spans="1:2" x14ac:dyDescent="0.25">
      <c r="A418" s="36"/>
      <c r="B418" s="68"/>
    </row>
    <row r="419" spans="1:2" x14ac:dyDescent="0.25">
      <c r="A419" s="36"/>
      <c r="B419" s="68"/>
    </row>
    <row r="420" spans="1:2" x14ac:dyDescent="0.25">
      <c r="A420" s="36"/>
      <c r="B420" s="68"/>
    </row>
    <row r="421" spans="1:2" x14ac:dyDescent="0.25">
      <c r="A421" s="36"/>
      <c r="B421" s="68"/>
    </row>
    <row r="422" spans="1:2" x14ac:dyDescent="0.25">
      <c r="A422" s="36"/>
      <c r="B422" s="68"/>
    </row>
    <row r="423" spans="1:2" x14ac:dyDescent="0.25">
      <c r="A423" s="36"/>
      <c r="B423" s="68"/>
    </row>
    <row r="424" spans="1:2" x14ac:dyDescent="0.25">
      <c r="A424" s="36"/>
      <c r="B424" s="68"/>
    </row>
    <row r="425" spans="1:2" x14ac:dyDescent="0.25">
      <c r="A425" s="36"/>
      <c r="B425" s="68"/>
    </row>
    <row r="426" spans="1:2" x14ac:dyDescent="0.25">
      <c r="A426" s="36"/>
      <c r="B426" s="68"/>
    </row>
    <row r="427" spans="1:2" x14ac:dyDescent="0.25">
      <c r="A427" s="36"/>
      <c r="B427" s="68"/>
    </row>
    <row r="428" spans="1:2" x14ac:dyDescent="0.25">
      <c r="A428" s="36"/>
      <c r="B428" s="68"/>
    </row>
    <row r="429" spans="1:2" x14ac:dyDescent="0.25">
      <c r="A429" s="36"/>
      <c r="B429" s="68"/>
    </row>
    <row r="430" spans="1:2" x14ac:dyDescent="0.25">
      <c r="A430" s="36"/>
      <c r="B430" s="68"/>
    </row>
    <row r="431" spans="1:2" x14ac:dyDescent="0.25">
      <c r="A431" s="36"/>
      <c r="B431" s="68"/>
    </row>
    <row r="432" spans="1:2" x14ac:dyDescent="0.25">
      <c r="A432" s="36"/>
      <c r="B432" s="68"/>
    </row>
    <row r="433" spans="1:2" x14ac:dyDescent="0.25">
      <c r="A433" s="36"/>
      <c r="B433" s="68"/>
    </row>
    <row r="434" spans="1:2" x14ac:dyDescent="0.25">
      <c r="A434" s="36"/>
      <c r="B434" s="68"/>
    </row>
    <row r="435" spans="1:2" x14ac:dyDescent="0.25">
      <c r="A435" s="36"/>
      <c r="B435" s="68"/>
    </row>
    <row r="436" spans="1:2" x14ac:dyDescent="0.25">
      <c r="A436" s="36"/>
      <c r="B436" s="68"/>
    </row>
    <row r="437" spans="1:2" x14ac:dyDescent="0.25">
      <c r="A437" s="36"/>
      <c r="B437" s="68"/>
    </row>
    <row r="438" spans="1:2" x14ac:dyDescent="0.25">
      <c r="A438" s="36"/>
      <c r="B438" s="68"/>
    </row>
    <row r="439" spans="1:2" x14ac:dyDescent="0.25">
      <c r="A439" s="36"/>
      <c r="B439" s="68"/>
    </row>
    <row r="440" spans="1:2" x14ac:dyDescent="0.25">
      <c r="A440" s="36"/>
      <c r="B440" s="68"/>
    </row>
    <row r="441" spans="1:2" x14ac:dyDescent="0.25">
      <c r="A441" s="36"/>
      <c r="B441" s="68"/>
    </row>
    <row r="442" spans="1:2" x14ac:dyDescent="0.25">
      <c r="A442" s="36"/>
      <c r="B442" s="68"/>
    </row>
    <row r="443" spans="1:2" x14ac:dyDescent="0.25">
      <c r="A443" s="36"/>
      <c r="B443" s="68"/>
    </row>
    <row r="444" spans="1:2" x14ac:dyDescent="0.25">
      <c r="A444" s="36"/>
    </row>
    <row r="445" spans="1:2" x14ac:dyDescent="0.25">
      <c r="A445" s="36"/>
    </row>
    <row r="446" spans="1:2" x14ac:dyDescent="0.25">
      <c r="A446" s="36"/>
    </row>
    <row r="447" spans="1:2" x14ac:dyDescent="0.25">
      <c r="A447" s="36"/>
    </row>
    <row r="448" spans="1:2" x14ac:dyDescent="0.25">
      <c r="A448" s="36"/>
    </row>
    <row r="449" spans="1:1" x14ac:dyDescent="0.25">
      <c r="A449" s="36"/>
    </row>
    <row r="450" spans="1:1" x14ac:dyDescent="0.25">
      <c r="A450" s="36"/>
    </row>
    <row r="451" spans="1:1" x14ac:dyDescent="0.25">
      <c r="A451" s="36"/>
    </row>
    <row r="452" spans="1:1" x14ac:dyDescent="0.25">
      <c r="A452" s="36"/>
    </row>
    <row r="453" spans="1:1" x14ac:dyDescent="0.25">
      <c r="A453" s="36"/>
    </row>
    <row r="454" spans="1:1" x14ac:dyDescent="0.25">
      <c r="A454" s="36"/>
    </row>
    <row r="455" spans="1:1" x14ac:dyDescent="0.25">
      <c r="A455" s="36"/>
    </row>
    <row r="456" spans="1:1" x14ac:dyDescent="0.25">
      <c r="A456" s="36"/>
    </row>
    <row r="457" spans="1:1" x14ac:dyDescent="0.25">
      <c r="A457" s="36"/>
    </row>
    <row r="458" spans="1:1" x14ac:dyDescent="0.25">
      <c r="A458" s="36"/>
    </row>
    <row r="459" spans="1:1" x14ac:dyDescent="0.25">
      <c r="A459" s="36"/>
    </row>
    <row r="460" spans="1:1" x14ac:dyDescent="0.25">
      <c r="A460" s="36"/>
    </row>
    <row r="461" spans="1:1" x14ac:dyDescent="0.25">
      <c r="A461" s="36"/>
    </row>
    <row r="462" spans="1:1" x14ac:dyDescent="0.25">
      <c r="A462" s="36"/>
    </row>
    <row r="463" spans="1:1" x14ac:dyDescent="0.25">
      <c r="A463" s="36"/>
    </row>
    <row r="464" spans="1:1" x14ac:dyDescent="0.25">
      <c r="A464" s="36"/>
    </row>
    <row r="465" spans="1:1" x14ac:dyDescent="0.25">
      <c r="A465" s="36"/>
    </row>
    <row r="466" spans="1:1" x14ac:dyDescent="0.25">
      <c r="A466" s="36"/>
    </row>
    <row r="467" spans="1:1" x14ac:dyDescent="0.25">
      <c r="A467" s="36"/>
    </row>
    <row r="468" spans="1:1" x14ac:dyDescent="0.25">
      <c r="A468" s="36"/>
    </row>
    <row r="469" spans="1:1" x14ac:dyDescent="0.25">
      <c r="A469" s="36"/>
    </row>
    <row r="470" spans="1:1" x14ac:dyDescent="0.25">
      <c r="A470" s="36"/>
    </row>
    <row r="471" spans="1:1" x14ac:dyDescent="0.25">
      <c r="A471" s="36"/>
    </row>
    <row r="472" spans="1:1" x14ac:dyDescent="0.25">
      <c r="A472" s="36"/>
    </row>
    <row r="473" spans="1:1" x14ac:dyDescent="0.25">
      <c r="A473" s="36"/>
    </row>
    <row r="474" spans="1:1" x14ac:dyDescent="0.25">
      <c r="A474" s="36"/>
    </row>
    <row r="475" spans="1:1" x14ac:dyDescent="0.25">
      <c r="A475" s="36"/>
    </row>
    <row r="476" spans="1:1" x14ac:dyDescent="0.25">
      <c r="A476" s="36"/>
    </row>
    <row r="477" spans="1:1" x14ac:dyDescent="0.25">
      <c r="A477" s="36"/>
    </row>
    <row r="478" spans="1:1" x14ac:dyDescent="0.25">
      <c r="A478" s="36"/>
    </row>
    <row r="479" spans="1:1" x14ac:dyDescent="0.25">
      <c r="A479" s="36"/>
    </row>
    <row r="480" spans="1:1" x14ac:dyDescent="0.25">
      <c r="A480" s="36"/>
    </row>
    <row r="481" spans="1:1" x14ac:dyDescent="0.25">
      <c r="A481" s="36"/>
    </row>
    <row r="482" spans="1:1" x14ac:dyDescent="0.25">
      <c r="A482" s="36"/>
    </row>
    <row r="483" spans="1:1" x14ac:dyDescent="0.25">
      <c r="A483" s="36"/>
    </row>
    <row r="484" spans="1:1" x14ac:dyDescent="0.25">
      <c r="A484" s="36"/>
    </row>
    <row r="485" spans="1:1" x14ac:dyDescent="0.25">
      <c r="A485" s="36"/>
    </row>
    <row r="486" spans="1:1" x14ac:dyDescent="0.25">
      <c r="A486" s="36"/>
    </row>
    <row r="487" spans="1:1" x14ac:dyDescent="0.25">
      <c r="A487" s="36"/>
    </row>
    <row r="488" spans="1:1" x14ac:dyDescent="0.25">
      <c r="A488" s="36"/>
    </row>
    <row r="489" spans="1:1" x14ac:dyDescent="0.25">
      <c r="A489" s="36"/>
    </row>
    <row r="490" spans="1:1" x14ac:dyDescent="0.25">
      <c r="A490" s="36"/>
    </row>
    <row r="491" spans="1:1" x14ac:dyDescent="0.25">
      <c r="A491" s="36"/>
    </row>
    <row r="492" spans="1:1" x14ac:dyDescent="0.25">
      <c r="A492" s="36"/>
    </row>
    <row r="493" spans="1:1" x14ac:dyDescent="0.25">
      <c r="A493" s="36"/>
    </row>
    <row r="494" spans="1:1" x14ac:dyDescent="0.25">
      <c r="A494" s="36"/>
    </row>
    <row r="495" spans="1:1" x14ac:dyDescent="0.25">
      <c r="A495" s="36"/>
    </row>
    <row r="496" spans="1:1" x14ac:dyDescent="0.25">
      <c r="A496" s="36"/>
    </row>
    <row r="497" spans="1:1" x14ac:dyDescent="0.25">
      <c r="A497" s="36"/>
    </row>
    <row r="498" spans="1:1" x14ac:dyDescent="0.25">
      <c r="A498" s="36"/>
    </row>
    <row r="499" spans="1:1" x14ac:dyDescent="0.25">
      <c r="A499" s="36"/>
    </row>
    <row r="500" spans="1:1" x14ac:dyDescent="0.25">
      <c r="A500" s="36"/>
    </row>
    <row r="501" spans="1:1" x14ac:dyDescent="0.25">
      <c r="A501" s="36"/>
    </row>
    <row r="502" spans="1:1" x14ac:dyDescent="0.25">
      <c r="A502" s="36"/>
    </row>
    <row r="503" spans="1:1" x14ac:dyDescent="0.25">
      <c r="A503" s="36"/>
    </row>
    <row r="504" spans="1:1" x14ac:dyDescent="0.25">
      <c r="A504" s="36"/>
    </row>
    <row r="505" spans="1:1" x14ac:dyDescent="0.25">
      <c r="A505" s="36"/>
    </row>
    <row r="506" spans="1:1" x14ac:dyDescent="0.25">
      <c r="A506" s="36"/>
    </row>
    <row r="507" spans="1:1" x14ac:dyDescent="0.25">
      <c r="A507" s="36"/>
    </row>
    <row r="508" spans="1:1" x14ac:dyDescent="0.25">
      <c r="A508" s="36"/>
    </row>
    <row r="509" spans="1:1" x14ac:dyDescent="0.25">
      <c r="A509" s="36"/>
    </row>
    <row r="510" spans="1:1" x14ac:dyDescent="0.25">
      <c r="A510" s="36"/>
    </row>
    <row r="511" spans="1:1" x14ac:dyDescent="0.25">
      <c r="A511" s="36"/>
    </row>
    <row r="512" spans="1:1" x14ac:dyDescent="0.25">
      <c r="A512" s="36"/>
    </row>
    <row r="513" spans="1:1" x14ac:dyDescent="0.25">
      <c r="A513" s="36"/>
    </row>
    <row r="514" spans="1:1" x14ac:dyDescent="0.25">
      <c r="A514" s="36"/>
    </row>
    <row r="515" spans="1:1" x14ac:dyDescent="0.25">
      <c r="A515" s="36"/>
    </row>
    <row r="516" spans="1:1" x14ac:dyDescent="0.25">
      <c r="A516" s="36"/>
    </row>
    <row r="517" spans="1:1" x14ac:dyDescent="0.25">
      <c r="A517" s="36"/>
    </row>
    <row r="518" spans="1:1" x14ac:dyDescent="0.25">
      <c r="A518" s="36"/>
    </row>
  </sheetData>
  <dataValidations count="1">
    <dataValidation type="textLength" allowBlank="1" showInputMessage="1" showErrorMessage="1" sqref="B211:D212" xr:uid="{04FCCDAB-99AA-4CDD-B8B3-DD6BFC452912}">
      <formula1>0</formula1>
      <formula2>10000</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AE966"/>
  <sheetViews>
    <sheetView topLeftCell="C1" workbookViewId="0">
      <selection activeCell="E2" sqref="E2"/>
    </sheetView>
  </sheetViews>
  <sheetFormatPr baseColWidth="10" defaultColWidth="9.140625" defaultRowHeight="15" x14ac:dyDescent="0.25"/>
  <cols>
    <col min="1" max="1" width="19.28515625" bestFit="1" customWidth="1"/>
    <col min="2" max="2" width="14.28515625" bestFit="1" customWidth="1"/>
    <col min="3" max="3" width="27.7109375" bestFit="1" customWidth="1"/>
    <col min="4" max="4" width="18.5703125" bestFit="1" customWidth="1"/>
    <col min="5" max="5" width="50.7109375" bestFit="1" customWidth="1"/>
    <col min="6" max="6" width="34.28515625" bestFit="1" customWidth="1"/>
    <col min="8" max="9" width="34.28515625" style="34" bestFit="1" customWidth="1"/>
    <col min="10" max="10" width="12.28515625" style="34" customWidth="1"/>
    <col min="11" max="11" width="41.7109375" style="34" bestFit="1" customWidth="1"/>
    <col min="12" max="12" width="8" style="34" bestFit="1" customWidth="1"/>
    <col min="13" max="13" width="9.28515625" style="34"/>
    <col min="14" max="14" width="18.7109375" style="34" bestFit="1" customWidth="1"/>
    <col min="15" max="17" width="52.5703125" style="34" bestFit="1" customWidth="1"/>
    <col min="18" max="18" width="8" style="34" bestFit="1" customWidth="1"/>
    <col min="19" max="20" width="9.28515625" style="34"/>
    <col min="21" max="23" width="31.7109375" style="34" bestFit="1" customWidth="1"/>
    <col min="24" max="24" width="8.28515625" style="34" bestFit="1" customWidth="1"/>
    <col min="25" max="25" width="8" style="34" bestFit="1" customWidth="1"/>
    <col min="26" max="26" width="9.28515625" style="34"/>
    <col min="27" max="28" width="50.5703125" style="34" bestFit="1" customWidth="1"/>
    <col min="29" max="29" width="61.85546875" style="34" bestFit="1" customWidth="1"/>
    <col min="30" max="30" width="70" style="34" bestFit="1" customWidth="1"/>
    <col min="31" max="31" width="8" style="34" bestFit="1" customWidth="1"/>
  </cols>
  <sheetData>
    <row r="2" spans="1:31" s="34" customFormat="1" ht="12.75" x14ac:dyDescent="0.2">
      <c r="I2" s="38" t="s">
        <v>116</v>
      </c>
      <c r="J2" s="39" t="s">
        <v>117</v>
      </c>
      <c r="K2" s="40" t="s">
        <v>118</v>
      </c>
      <c r="L2" s="41" t="s">
        <v>119</v>
      </c>
      <c r="O2" s="38" t="s">
        <v>116</v>
      </c>
      <c r="P2" s="39" t="s">
        <v>117</v>
      </c>
      <c r="Q2" s="40" t="s">
        <v>118</v>
      </c>
      <c r="R2" s="41" t="s">
        <v>119</v>
      </c>
      <c r="V2" s="38" t="s">
        <v>116</v>
      </c>
      <c r="W2" s="39" t="s">
        <v>117</v>
      </c>
      <c r="X2" s="40" t="s">
        <v>118</v>
      </c>
      <c r="Y2" s="41" t="s">
        <v>119</v>
      </c>
      <c r="AB2" s="38" t="s">
        <v>116</v>
      </c>
      <c r="AC2" s="39" t="s">
        <v>117</v>
      </c>
      <c r="AD2" s="40" t="s">
        <v>118</v>
      </c>
      <c r="AE2" s="41" t="s">
        <v>119</v>
      </c>
    </row>
    <row r="3" spans="1:31" ht="26.25" x14ac:dyDescent="0.25">
      <c r="A3" s="34" t="s">
        <v>91</v>
      </c>
      <c r="B3" s="34" t="s">
        <v>91</v>
      </c>
      <c r="C3" s="34" t="s">
        <v>90</v>
      </c>
      <c r="D3" s="34" t="s">
        <v>90</v>
      </c>
      <c r="E3" s="34" t="s">
        <v>89</v>
      </c>
      <c r="F3" s="34" t="s">
        <v>89</v>
      </c>
      <c r="H3" s="34" t="str">
        <f t="shared" ref="H3:H66" ca="1" si="0">IF(I3="","",OFFSET($I3,0,LangOffset,1,1))</f>
        <v>Seleccionar el país</v>
      </c>
      <c r="I3" s="34" t="s">
        <v>89</v>
      </c>
      <c r="J3" s="80" t="s">
        <v>1246</v>
      </c>
      <c r="K3" s="34" t="s">
        <v>1247</v>
      </c>
      <c r="N3" s="34" t="str">
        <f ca="1">OFFSET($O3,0,LangOffset,1,1)</f>
        <v>Seleccionar ciclo fiscal</v>
      </c>
      <c r="O3" s="34" t="s">
        <v>90</v>
      </c>
      <c r="P3" s="34" t="s">
        <v>1256</v>
      </c>
      <c r="Q3" s="34" t="s">
        <v>1298</v>
      </c>
      <c r="U3" s="34" t="str">
        <f ca="1">OFFSET($V3,0,LangOffset,1,1)</f>
        <v>Seleccionar enfermedad</v>
      </c>
      <c r="V3" s="34" t="s">
        <v>920</v>
      </c>
      <c r="W3" s="34" t="s">
        <v>1248</v>
      </c>
      <c r="X3" s="34" t="s">
        <v>1291</v>
      </c>
      <c r="AA3" s="34" t="str">
        <f t="shared" ref="AA3:AA49" ca="1" si="1">OFFSET($AB3,0,LangOffset,1,1)</f>
        <v>Seleccionar fuente externa</v>
      </c>
      <c r="AB3" s="34" t="s">
        <v>108</v>
      </c>
      <c r="AC3" s="34" t="s">
        <v>1264</v>
      </c>
      <c r="AD3" s="34" t="s">
        <v>1302</v>
      </c>
    </row>
    <row r="4" spans="1:31" x14ac:dyDescent="0.25">
      <c r="A4" s="34" t="s">
        <v>953</v>
      </c>
      <c r="B4" s="34" t="s">
        <v>91</v>
      </c>
      <c r="C4" s="34" t="s">
        <v>904</v>
      </c>
      <c r="D4" s="34" t="s">
        <v>904</v>
      </c>
      <c r="E4" s="34" t="s">
        <v>604</v>
      </c>
      <c r="F4" s="34" t="s">
        <v>604</v>
      </c>
      <c r="H4" s="34" t="str">
        <f t="shared" ca="1" si="0"/>
        <v>Afganistán</v>
      </c>
      <c r="I4" s="34" t="s">
        <v>604</v>
      </c>
      <c r="J4" s="34" t="s">
        <v>604</v>
      </c>
      <c r="K4" s="34" t="s">
        <v>365</v>
      </c>
      <c r="N4" s="34" t="str">
        <f ca="1">OFFSET($O4,0,LangOffset,1,1)</f>
        <v>Enero - Diciembre</v>
      </c>
      <c r="O4" s="34" t="s">
        <v>904</v>
      </c>
      <c r="P4" s="34" t="s">
        <v>1257</v>
      </c>
      <c r="Q4" s="34" t="s">
        <v>912</v>
      </c>
      <c r="U4" s="34" t="str">
        <f ca="1">OFFSET($V4,0,LangOffset,1,1)</f>
        <v>VIH/sida</v>
      </c>
      <c r="V4" s="34" t="s">
        <v>21</v>
      </c>
      <c r="W4" s="34" t="s">
        <v>1249</v>
      </c>
      <c r="X4" s="34" t="s">
        <v>1061</v>
      </c>
      <c r="AA4" s="34" t="str">
        <f t="shared" ca="1" si="1"/>
        <v>Banco de Desarrollo Africano (BDA)</v>
      </c>
      <c r="AB4" s="34" t="s">
        <v>925</v>
      </c>
      <c r="AC4" s="34" t="s">
        <v>1265</v>
      </c>
      <c r="AD4" s="34" t="s">
        <v>1303</v>
      </c>
    </row>
    <row r="5" spans="1:31" x14ac:dyDescent="0.25">
      <c r="A5" s="34" t="s">
        <v>954</v>
      </c>
      <c r="B5" s="34" t="s">
        <v>91</v>
      </c>
      <c r="C5" s="34" t="s">
        <v>905</v>
      </c>
      <c r="D5" s="34" t="s">
        <v>905</v>
      </c>
      <c r="E5" s="34" t="s">
        <v>779</v>
      </c>
      <c r="F5" s="34" t="s">
        <v>779</v>
      </c>
      <c r="H5" s="34" t="str">
        <f t="shared" ca="1" si="0"/>
        <v>Albania</v>
      </c>
      <c r="I5" s="34" t="s">
        <v>367</v>
      </c>
      <c r="J5" s="34" t="s">
        <v>606</v>
      </c>
      <c r="K5" s="34" t="s">
        <v>367</v>
      </c>
      <c r="N5" s="34" t="str">
        <f ca="1">OFFSET($O5,0,LangOffset,1,1)</f>
        <v>Abril - Marzo</v>
      </c>
      <c r="O5" s="34" t="s">
        <v>905</v>
      </c>
      <c r="P5" s="34" t="s">
        <v>1258</v>
      </c>
      <c r="Q5" s="34" t="s">
        <v>913</v>
      </c>
      <c r="U5" s="34" t="str">
        <f ca="1">OFFSET($V5,0,LangOffset,1,1)</f>
        <v>tuberculosis</v>
      </c>
      <c r="V5" s="34" t="s">
        <v>28</v>
      </c>
      <c r="W5" s="34" t="s">
        <v>1062</v>
      </c>
      <c r="X5" s="34" t="s">
        <v>1292</v>
      </c>
      <c r="AA5" s="34" t="str">
        <f t="shared" ca="1" si="1"/>
        <v>Banco Asiático de Desarrollo (BAD)</v>
      </c>
      <c r="AB5" s="34" t="s">
        <v>926</v>
      </c>
      <c r="AC5" s="34" t="s">
        <v>1266</v>
      </c>
      <c r="AD5" s="34" t="s">
        <v>1304</v>
      </c>
    </row>
    <row r="6" spans="1:31" x14ac:dyDescent="0.25">
      <c r="A6" s="34" t="s">
        <v>955</v>
      </c>
      <c r="B6" s="34" t="s">
        <v>91</v>
      </c>
      <c r="C6" s="34" t="s">
        <v>906</v>
      </c>
      <c r="D6" s="34" t="s">
        <v>906</v>
      </c>
      <c r="E6" s="34" t="s">
        <v>367</v>
      </c>
      <c r="F6" s="34" t="s">
        <v>367</v>
      </c>
      <c r="H6" s="34" t="str">
        <f t="shared" ca="1" si="0"/>
        <v>Argelia</v>
      </c>
      <c r="I6" s="34" t="s">
        <v>811</v>
      </c>
      <c r="J6" s="34" t="s">
        <v>607</v>
      </c>
      <c r="K6" s="34" t="s">
        <v>1245</v>
      </c>
      <c r="N6" s="34" t="str">
        <f ca="1">OFFSET($O6,0,LangOffset,1,1)</f>
        <v>Julio - Junio</v>
      </c>
      <c r="O6" s="34" t="s">
        <v>906</v>
      </c>
      <c r="P6" s="34" t="s">
        <v>1259</v>
      </c>
      <c r="Q6" s="34" t="s">
        <v>914</v>
      </c>
      <c r="U6" s="34" t="str">
        <f ca="1">OFFSET($V6,0,LangOffset,1,1)</f>
        <v>Malaria</v>
      </c>
      <c r="V6" s="34" t="s">
        <v>35</v>
      </c>
      <c r="W6" s="34" t="s">
        <v>1063</v>
      </c>
      <c r="X6" s="34" t="s">
        <v>35</v>
      </c>
      <c r="AA6" s="34" t="str">
        <f t="shared" ca="1" si="1"/>
        <v>Australia</v>
      </c>
      <c r="AB6" s="34" t="s">
        <v>376</v>
      </c>
      <c r="AC6" s="34" t="s">
        <v>614</v>
      </c>
      <c r="AD6" s="34" t="s">
        <v>376</v>
      </c>
    </row>
    <row r="7" spans="1:31" x14ac:dyDescent="0.25">
      <c r="A7" s="34" t="s">
        <v>951</v>
      </c>
      <c r="B7" s="34" t="s">
        <v>951</v>
      </c>
      <c r="C7" s="34" t="s">
        <v>907</v>
      </c>
      <c r="D7" s="34" t="s">
        <v>907</v>
      </c>
      <c r="E7" s="34" t="s">
        <v>811</v>
      </c>
      <c r="F7" s="34" t="s">
        <v>811</v>
      </c>
      <c r="H7" s="34" t="str">
        <f t="shared" ca="1" si="0"/>
        <v>Angola</v>
      </c>
      <c r="I7" s="34" t="s">
        <v>370</v>
      </c>
      <c r="J7" s="34" t="s">
        <v>370</v>
      </c>
      <c r="K7" s="34" t="s">
        <v>370</v>
      </c>
      <c r="N7" s="34" t="str">
        <f ca="1">OFFSET($O7,0,LangOffset,1,1)</f>
        <v>Octubre - Septiembre</v>
      </c>
      <c r="O7" s="34" t="s">
        <v>907</v>
      </c>
      <c r="P7" s="34" t="s">
        <v>1260</v>
      </c>
      <c r="Q7" s="34" t="s">
        <v>915</v>
      </c>
      <c r="AA7" s="34" t="str">
        <f t="shared" ca="1" si="1"/>
        <v>Bélgica</v>
      </c>
      <c r="AB7" s="34" t="s">
        <v>784</v>
      </c>
      <c r="AC7" s="34" t="s">
        <v>621</v>
      </c>
      <c r="AD7" s="34" t="s">
        <v>384</v>
      </c>
    </row>
    <row r="8" spans="1:31" x14ac:dyDescent="0.25">
      <c r="A8" s="34" t="s">
        <v>952</v>
      </c>
      <c r="B8" s="34" t="s">
        <v>952</v>
      </c>
      <c r="C8" s="34" t="s">
        <v>921</v>
      </c>
      <c r="D8" s="34" t="s">
        <v>90</v>
      </c>
      <c r="E8" s="34" t="s">
        <v>781</v>
      </c>
      <c r="F8" s="34" t="s">
        <v>781</v>
      </c>
      <c r="H8" s="34" t="str">
        <f t="shared" ca="1" si="0"/>
        <v>Armenia</v>
      </c>
      <c r="I8" s="34" t="s">
        <v>374</v>
      </c>
      <c r="J8" s="34" t="s">
        <v>613</v>
      </c>
      <c r="K8" s="34" t="s">
        <v>374</v>
      </c>
      <c r="AA8" s="34" t="str">
        <f t="shared" ca="1" si="1"/>
        <v>Fundación Bill y Melinda Gates</v>
      </c>
      <c r="AB8" s="34" t="s">
        <v>927</v>
      </c>
      <c r="AC8" s="34" t="s">
        <v>1267</v>
      </c>
      <c r="AD8" s="34" t="s">
        <v>1305</v>
      </c>
    </row>
    <row r="9" spans="1:31" x14ac:dyDescent="0.25">
      <c r="A9" s="34" t="s">
        <v>956</v>
      </c>
      <c r="B9" s="34" t="s">
        <v>951</v>
      </c>
      <c r="C9" s="34" t="s">
        <v>908</v>
      </c>
      <c r="D9" s="34" t="s">
        <v>904</v>
      </c>
      <c r="E9" s="34" t="s">
        <v>369</v>
      </c>
      <c r="F9" s="34" t="s">
        <v>369</v>
      </c>
      <c r="H9" s="34" t="str">
        <f t="shared" ca="1" si="0"/>
        <v>Azerbaiyán</v>
      </c>
      <c r="I9" s="34" t="s">
        <v>783</v>
      </c>
      <c r="J9" s="34" t="s">
        <v>616</v>
      </c>
      <c r="K9" s="34" t="s">
        <v>378</v>
      </c>
      <c r="N9" s="34" t="str">
        <f t="shared" ref="N9:N15" ca="1" si="2">OFFSET($O9,0,LangOffset,1,1)</f>
        <v>Seleccionar categoría</v>
      </c>
      <c r="O9" s="34" t="s">
        <v>95</v>
      </c>
      <c r="P9" s="34" t="s">
        <v>1261</v>
      </c>
      <c r="Q9" s="34" t="s">
        <v>1299</v>
      </c>
      <c r="U9" s="34" t="str">
        <f ca="1">OFFSET($V9,0,LangOffset,1,1)</f>
        <v>Seleccionar nivel</v>
      </c>
      <c r="V9" s="34" t="s">
        <v>112</v>
      </c>
      <c r="W9" s="34" t="s">
        <v>1250</v>
      </c>
      <c r="X9" s="34" t="s">
        <v>1293</v>
      </c>
      <c r="AA9" s="34" t="str">
        <f t="shared" ca="1" si="1"/>
        <v>Brasil</v>
      </c>
      <c r="AB9" s="34" t="s">
        <v>793</v>
      </c>
      <c r="AC9" s="34" t="s">
        <v>627</v>
      </c>
      <c r="AD9" s="34" t="s">
        <v>393</v>
      </c>
    </row>
    <row r="10" spans="1:31" x14ac:dyDescent="0.25">
      <c r="A10" s="34" t="s">
        <v>957</v>
      </c>
      <c r="B10" s="34" t="s">
        <v>952</v>
      </c>
      <c r="C10" s="34" t="s">
        <v>909</v>
      </c>
      <c r="D10" s="34" t="s">
        <v>905</v>
      </c>
      <c r="E10" s="34" t="s">
        <v>370</v>
      </c>
      <c r="F10" s="34" t="s">
        <v>370</v>
      </c>
      <c r="H10" s="34" t="str">
        <f t="shared" ca="1" si="0"/>
        <v>Bangladesh</v>
      </c>
      <c r="I10" s="34" t="s">
        <v>381</v>
      </c>
      <c r="J10" s="34" t="s">
        <v>381</v>
      </c>
      <c r="K10" s="34" t="s">
        <v>381</v>
      </c>
      <c r="N10" s="34" t="str">
        <f t="shared" ca="1" si="2"/>
        <v>Marco modular del C19RM del Fondo Mundial</v>
      </c>
      <c r="O10" s="34" t="s">
        <v>1377</v>
      </c>
      <c r="P10" s="34" t="s">
        <v>1469</v>
      </c>
      <c r="Q10" s="34" t="s">
        <v>1472</v>
      </c>
      <c r="U10" s="34" t="str">
        <f ca="1">OFFSET($V10,0,LangOffset,1,1)</f>
        <v>Gobierno central</v>
      </c>
      <c r="V10" s="34" t="s">
        <v>949</v>
      </c>
      <c r="W10" s="34" t="s">
        <v>1251</v>
      </c>
      <c r="X10" s="34" t="s">
        <v>1294</v>
      </c>
      <c r="AA10" s="34" t="str">
        <f t="shared" ca="1" si="1"/>
        <v>Canadá</v>
      </c>
      <c r="AB10" s="34" t="s">
        <v>632</v>
      </c>
      <c r="AC10" s="34" t="s">
        <v>632</v>
      </c>
      <c r="AD10" s="34" t="s">
        <v>401</v>
      </c>
    </row>
    <row r="11" spans="1:31" x14ac:dyDescent="0.25">
      <c r="C11" s="34" t="s">
        <v>910</v>
      </c>
      <c r="D11" s="34" t="s">
        <v>906</v>
      </c>
      <c r="E11" s="34" t="s">
        <v>610</v>
      </c>
      <c r="F11" s="34" t="s">
        <v>610</v>
      </c>
      <c r="H11" s="34" t="str">
        <f t="shared" ca="1" si="0"/>
        <v>Belarús</v>
      </c>
      <c r="I11" s="34" t="s">
        <v>789</v>
      </c>
      <c r="J11" s="34" t="s">
        <v>620</v>
      </c>
      <c r="K11" s="34" t="s">
        <v>383</v>
      </c>
      <c r="N11" s="34" t="str">
        <f t="shared" ca="1" si="2"/>
        <v>Pilares del Plan estratégico de preparación y respuesta a la COVID-19</v>
      </c>
      <c r="O11" s="34" t="s">
        <v>1392</v>
      </c>
      <c r="P11" s="34" t="s">
        <v>1470</v>
      </c>
      <c r="Q11" s="34" t="s">
        <v>1473</v>
      </c>
      <c r="U11" s="34" t="str">
        <f ca="1">OFFSET($V11,0,LangOffset,1,1)</f>
        <v>Gobierno central y subnacional</v>
      </c>
      <c r="V11" s="34" t="s">
        <v>950</v>
      </c>
      <c r="W11" s="34" t="s">
        <v>1252</v>
      </c>
      <c r="X11" s="34" t="s">
        <v>1295</v>
      </c>
      <c r="AA11" s="34" t="str">
        <f t="shared" ca="1" si="1"/>
        <v>China</v>
      </c>
      <c r="AB11" s="34" t="s">
        <v>407</v>
      </c>
      <c r="AC11" s="34" t="s">
        <v>637</v>
      </c>
      <c r="AD11" s="34" t="s">
        <v>407</v>
      </c>
    </row>
    <row r="12" spans="1:31" x14ac:dyDescent="0.25">
      <c r="C12" s="34" t="s">
        <v>911</v>
      </c>
      <c r="D12" s="34" t="s">
        <v>907</v>
      </c>
      <c r="E12" s="34" t="s">
        <v>782</v>
      </c>
      <c r="F12" s="34" t="s">
        <v>782</v>
      </c>
      <c r="H12" s="34" t="str">
        <f t="shared" ca="1" si="0"/>
        <v>Belice</v>
      </c>
      <c r="I12" s="34" t="s">
        <v>622</v>
      </c>
      <c r="J12" s="34" t="s">
        <v>622</v>
      </c>
      <c r="K12" s="34" t="s">
        <v>385</v>
      </c>
      <c r="N12" s="34" t="str">
        <f t="shared" ca="1" si="2"/>
        <v>Plan de respuesta nacional a la COVID-19</v>
      </c>
      <c r="O12" s="34" t="s">
        <v>1375</v>
      </c>
      <c r="P12" s="34" t="s">
        <v>1471</v>
      </c>
      <c r="Q12" s="34" t="s">
        <v>1474</v>
      </c>
      <c r="AA12" s="34" t="str">
        <f t="shared" ca="1" si="1"/>
        <v>Fundación Clinton</v>
      </c>
      <c r="AB12" s="34" t="s">
        <v>928</v>
      </c>
      <c r="AC12" s="34" t="s">
        <v>1268</v>
      </c>
      <c r="AD12" s="34" t="s">
        <v>1306</v>
      </c>
    </row>
    <row r="13" spans="1:31" x14ac:dyDescent="0.25">
      <c r="C13" s="34" t="s">
        <v>923</v>
      </c>
      <c r="D13" s="34" t="s">
        <v>90</v>
      </c>
      <c r="E13" s="34" t="s">
        <v>373</v>
      </c>
      <c r="F13" s="34" t="s">
        <v>373</v>
      </c>
      <c r="H13" s="34" t="str">
        <f t="shared" ca="1" si="0"/>
        <v>Benin</v>
      </c>
      <c r="I13" s="34" t="s">
        <v>386</v>
      </c>
      <c r="J13" s="34" t="s">
        <v>623</v>
      </c>
      <c r="K13" s="34" t="s">
        <v>386</v>
      </c>
      <c r="N13" s="34" t="str">
        <f t="shared" ca="1" si="2"/>
        <v>Seleccionar moneda</v>
      </c>
      <c r="O13" s="34" t="s">
        <v>91</v>
      </c>
      <c r="P13" s="34" t="s">
        <v>1262</v>
      </c>
      <c r="Q13" s="34" t="s">
        <v>1300</v>
      </c>
      <c r="U13" s="34" t="str">
        <f ca="1">OFFSET($V13,0,LangOffset,1,1)</f>
        <v xml:space="preserve">Seleccionar </v>
      </c>
      <c r="V13" s="34" t="s">
        <v>94</v>
      </c>
      <c r="W13" s="34" t="s">
        <v>1253</v>
      </c>
      <c r="X13" s="34" t="s">
        <v>1296</v>
      </c>
      <c r="AA13" s="34" t="str">
        <f t="shared" ca="1" si="1"/>
        <v>Dinamarca</v>
      </c>
      <c r="AB13" s="34" t="s">
        <v>809</v>
      </c>
      <c r="AC13" s="34" t="s">
        <v>645</v>
      </c>
      <c r="AD13" s="34" t="s">
        <v>420</v>
      </c>
    </row>
    <row r="14" spans="1:31" x14ac:dyDescent="0.25">
      <c r="C14" s="34" t="s">
        <v>912</v>
      </c>
      <c r="D14" s="34" t="s">
        <v>904</v>
      </c>
      <c r="E14" s="34" t="s">
        <v>374</v>
      </c>
      <c r="F14" s="34" t="s">
        <v>374</v>
      </c>
      <c r="H14" s="34" t="str">
        <f t="shared" ca="1" si="0"/>
        <v>Bhután</v>
      </c>
      <c r="I14" s="34" t="s">
        <v>795</v>
      </c>
      <c r="J14" s="34" t="s">
        <v>625</v>
      </c>
      <c r="K14" s="34" t="s">
        <v>388</v>
      </c>
      <c r="N14" s="34" t="str">
        <f t="shared" ca="1" si="2"/>
        <v>USD</v>
      </c>
      <c r="O14" s="34" t="s">
        <v>951</v>
      </c>
      <c r="P14" s="34" t="s">
        <v>951</v>
      </c>
      <c r="Q14" s="34" t="s">
        <v>951</v>
      </c>
      <c r="U14" s="34" t="str">
        <f ca="1">OFFSET($V14,0,LangOffset,1,1)</f>
        <v>Sí</v>
      </c>
      <c r="V14" s="34" t="s">
        <v>958</v>
      </c>
      <c r="W14" s="34" t="s">
        <v>1254</v>
      </c>
      <c r="X14" s="34" t="s">
        <v>1297</v>
      </c>
      <c r="AA14" s="34" t="str">
        <f t="shared" ca="1" si="1"/>
        <v>Comunidad Económica de Estados de África Occidental (ECOWAS)</v>
      </c>
      <c r="AB14" s="34" t="s">
        <v>929</v>
      </c>
      <c r="AC14" s="34" t="s">
        <v>1269</v>
      </c>
      <c r="AD14" s="34" t="s">
        <v>1307</v>
      </c>
    </row>
    <row r="15" spans="1:31" x14ac:dyDescent="0.25">
      <c r="C15" s="34" t="s">
        <v>913</v>
      </c>
      <c r="D15" s="34" t="s">
        <v>905</v>
      </c>
      <c r="E15" s="34" t="s">
        <v>375</v>
      </c>
      <c r="F15" s="34" t="s">
        <v>375</v>
      </c>
      <c r="H15" s="34" t="str">
        <f t="shared" ca="1" si="0"/>
        <v>Bolivia (Estado Plurinacional)</v>
      </c>
      <c r="I15" s="34" t="s">
        <v>791</v>
      </c>
      <c r="J15" s="34" t="s">
        <v>792</v>
      </c>
      <c r="K15" s="34" t="s">
        <v>389</v>
      </c>
      <c r="N15" s="34" t="str">
        <f t="shared" ca="1" si="2"/>
        <v>EUR</v>
      </c>
      <c r="O15" s="34" t="s">
        <v>952</v>
      </c>
      <c r="P15" s="34" t="s">
        <v>952</v>
      </c>
      <c r="Q15" s="34" t="s">
        <v>952</v>
      </c>
      <c r="U15" s="34" t="str">
        <f ca="1">OFFSET($V15,0,LangOffset,1,1)</f>
        <v>No</v>
      </c>
      <c r="V15" s="34" t="s">
        <v>959</v>
      </c>
      <c r="W15" s="34" t="s">
        <v>1255</v>
      </c>
      <c r="X15" s="34" t="s">
        <v>959</v>
      </c>
      <c r="AA15" s="34" t="str">
        <f t="shared" ca="1" si="1"/>
        <v>Unión Europea/Comisión Europea</v>
      </c>
      <c r="AB15" s="34" t="s">
        <v>1386</v>
      </c>
      <c r="AC15" s="34" t="s">
        <v>1270</v>
      </c>
      <c r="AD15" s="34" t="s">
        <v>1308</v>
      </c>
    </row>
    <row r="16" spans="1:31" x14ac:dyDescent="0.25">
      <c r="C16" s="34" t="s">
        <v>914</v>
      </c>
      <c r="D16" s="34" t="s">
        <v>906</v>
      </c>
      <c r="E16" s="34" t="s">
        <v>376</v>
      </c>
      <c r="F16" s="34" t="s">
        <v>376</v>
      </c>
      <c r="H16" s="34" t="str">
        <f t="shared" ca="1" si="0"/>
        <v>Botswana</v>
      </c>
      <c r="I16" s="34" t="s">
        <v>392</v>
      </c>
      <c r="J16" s="34" t="s">
        <v>392</v>
      </c>
      <c r="K16" s="34" t="s">
        <v>392</v>
      </c>
      <c r="AA16" s="34" t="str">
        <f t="shared" ca="1" si="1"/>
        <v>Finlandia</v>
      </c>
      <c r="AB16" s="34" t="s">
        <v>816</v>
      </c>
      <c r="AC16" s="34" t="s">
        <v>658</v>
      </c>
      <c r="AD16" s="34" t="s">
        <v>434</v>
      </c>
    </row>
    <row r="17" spans="3:30" x14ac:dyDescent="0.25">
      <c r="C17" s="34" t="s">
        <v>915</v>
      </c>
      <c r="D17" s="34" t="s">
        <v>907</v>
      </c>
      <c r="E17" s="34" t="s">
        <v>377</v>
      </c>
      <c r="F17" s="34" t="s">
        <v>377</v>
      </c>
      <c r="H17" s="34" t="str">
        <f t="shared" ca="1" si="0"/>
        <v>Burkina Faso</v>
      </c>
      <c r="I17" s="34" t="s">
        <v>397</v>
      </c>
      <c r="J17" s="34" t="s">
        <v>397</v>
      </c>
      <c r="K17" s="34" t="s">
        <v>397</v>
      </c>
      <c r="N17" s="34" t="str">
        <f ca="1">OFFSET($O17,0,LangOffset,1,1)</f>
        <v>Seleccionar año</v>
      </c>
      <c r="O17" s="34" t="s">
        <v>93</v>
      </c>
      <c r="P17" s="34" t="s">
        <v>1263</v>
      </c>
      <c r="Q17" s="34" t="s">
        <v>1301</v>
      </c>
      <c r="AA17" s="34" t="str">
        <f t="shared" ca="1" si="1"/>
        <v>Organización de las Naciones Unidas para la Alimentación y la Agricultura (FAO)</v>
      </c>
      <c r="AB17" s="34" t="s">
        <v>930</v>
      </c>
      <c r="AC17" s="34" t="s">
        <v>1271</v>
      </c>
      <c r="AD17" s="34" t="s">
        <v>1309</v>
      </c>
    </row>
    <row r="18" spans="3:30" x14ac:dyDescent="0.25">
      <c r="C18" s="34" t="s">
        <v>922</v>
      </c>
      <c r="D18" s="34" t="s">
        <v>90</v>
      </c>
      <c r="E18" s="34" t="s">
        <v>783</v>
      </c>
      <c r="F18" s="34" t="s">
        <v>783</v>
      </c>
      <c r="H18" s="34" t="str">
        <f t="shared" ca="1" si="0"/>
        <v>Burundi</v>
      </c>
      <c r="I18" s="34" t="s">
        <v>398</v>
      </c>
      <c r="J18" s="34" t="s">
        <v>398</v>
      </c>
      <c r="K18" s="34" t="s">
        <v>398</v>
      </c>
      <c r="N18" s="34">
        <v>2019</v>
      </c>
      <c r="AA18" s="34" t="str">
        <f t="shared" ca="1" si="1"/>
        <v>Francia</v>
      </c>
      <c r="AB18" s="34" t="s">
        <v>659</v>
      </c>
      <c r="AC18" s="34" t="s">
        <v>659</v>
      </c>
      <c r="AD18" s="34" t="s">
        <v>435</v>
      </c>
    </row>
    <row r="19" spans="3:30" x14ac:dyDescent="0.25">
      <c r="C19" s="34" t="s">
        <v>916</v>
      </c>
      <c r="D19" s="34" t="s">
        <v>904</v>
      </c>
      <c r="E19" s="34" t="s">
        <v>617</v>
      </c>
      <c r="F19" s="34" t="s">
        <v>617</v>
      </c>
      <c r="H19" s="34" t="str">
        <f t="shared" ca="1" si="0"/>
        <v>Cabo Verde</v>
      </c>
      <c r="I19" s="34" t="s">
        <v>402</v>
      </c>
      <c r="J19" s="34" t="s">
        <v>402</v>
      </c>
      <c r="K19" s="34" t="s">
        <v>402</v>
      </c>
      <c r="N19" s="34">
        <f>N18+1</f>
        <v>2020</v>
      </c>
      <c r="AA19" s="34" t="str">
        <f t="shared" ca="1" si="1"/>
        <v>Gavi (COVAX)</v>
      </c>
      <c r="AB19" s="34" t="s">
        <v>1360</v>
      </c>
      <c r="AC19" s="34" t="s">
        <v>1360</v>
      </c>
      <c r="AD19" s="34" t="s">
        <v>1360</v>
      </c>
    </row>
    <row r="20" spans="3:30" x14ac:dyDescent="0.25">
      <c r="C20" s="34" t="s">
        <v>917</v>
      </c>
      <c r="D20" s="34" t="s">
        <v>905</v>
      </c>
      <c r="E20" s="34" t="s">
        <v>787</v>
      </c>
      <c r="F20" s="34" t="s">
        <v>787</v>
      </c>
      <c r="H20" s="34" t="str">
        <f t="shared" ca="1" si="0"/>
        <v>Camboya</v>
      </c>
      <c r="I20" s="34" t="s">
        <v>839</v>
      </c>
      <c r="J20" s="34" t="s">
        <v>630</v>
      </c>
      <c r="K20" s="34" t="s">
        <v>399</v>
      </c>
      <c r="N20" s="34">
        <f t="shared" ref="N20:N24" si="3">N19+1</f>
        <v>2021</v>
      </c>
      <c r="AA20" s="34" t="str">
        <f t="shared" ca="1" si="1"/>
        <v>Alemania</v>
      </c>
      <c r="AB20" s="34" t="s">
        <v>808</v>
      </c>
      <c r="AC20" s="34" t="s">
        <v>664</v>
      </c>
      <c r="AD20" s="34" t="s">
        <v>441</v>
      </c>
    </row>
    <row r="21" spans="3:30" x14ac:dyDescent="0.25">
      <c r="C21" s="34" t="s">
        <v>918</v>
      </c>
      <c r="D21" s="34" t="s">
        <v>906</v>
      </c>
      <c r="E21" s="34" t="s">
        <v>381</v>
      </c>
      <c r="F21" s="34" t="s">
        <v>381</v>
      </c>
      <c r="H21" s="34" t="str">
        <f t="shared" ca="1" si="0"/>
        <v>Camerún</v>
      </c>
      <c r="I21" s="34" t="s">
        <v>798</v>
      </c>
      <c r="J21" s="34" t="s">
        <v>631</v>
      </c>
      <c r="K21" s="34" t="s">
        <v>400</v>
      </c>
      <c r="N21" s="34">
        <f t="shared" si="3"/>
        <v>2022</v>
      </c>
      <c r="AA21" s="34" t="str">
        <f t="shared" ca="1" si="1"/>
        <v>Comité Internacional de la Cruz Roja (CICR)</v>
      </c>
      <c r="AB21" s="34" t="s">
        <v>931</v>
      </c>
      <c r="AC21" s="34" t="s">
        <v>1272</v>
      </c>
      <c r="AD21" s="34" t="s">
        <v>1310</v>
      </c>
    </row>
    <row r="22" spans="3:30" x14ac:dyDescent="0.25">
      <c r="C22" s="34" t="s">
        <v>919</v>
      </c>
      <c r="D22" s="34" t="s">
        <v>907</v>
      </c>
      <c r="E22" s="34" t="s">
        <v>382</v>
      </c>
      <c r="F22" s="34" t="s">
        <v>382</v>
      </c>
      <c r="H22" s="34" t="str">
        <f t="shared" ca="1" si="0"/>
        <v>República Centroafricana</v>
      </c>
      <c r="I22" s="34" t="s">
        <v>796</v>
      </c>
      <c r="J22" s="34" t="s">
        <v>634</v>
      </c>
      <c r="K22" s="34" t="s">
        <v>404</v>
      </c>
      <c r="N22" s="34">
        <f t="shared" si="3"/>
        <v>2023</v>
      </c>
      <c r="AA22" s="34" t="str">
        <f t="shared" ca="1" si="1"/>
        <v>Mecanismo Internacional de Compra de Medicamentos (UNITAID)</v>
      </c>
      <c r="AB22" s="34" t="s">
        <v>943</v>
      </c>
      <c r="AC22" s="34" t="s">
        <v>1273</v>
      </c>
      <c r="AD22" s="34" t="s">
        <v>1311</v>
      </c>
    </row>
    <row r="23" spans="3:30" x14ac:dyDescent="0.25">
      <c r="E23" s="34" t="s">
        <v>789</v>
      </c>
      <c r="F23" s="34" t="s">
        <v>789</v>
      </c>
      <c r="H23" s="34" t="str">
        <f t="shared" ca="1" si="0"/>
        <v>Chad</v>
      </c>
      <c r="I23" s="34" t="s">
        <v>405</v>
      </c>
      <c r="J23" s="34" t="s">
        <v>635</v>
      </c>
      <c r="K23" s="34" t="s">
        <v>405</v>
      </c>
      <c r="N23" s="34">
        <f t="shared" si="3"/>
        <v>2024</v>
      </c>
      <c r="AA23" s="34" t="str">
        <f t="shared" ca="1" si="1"/>
        <v>Organización Internacional del Trabajo (OIT)</v>
      </c>
      <c r="AB23" s="34" t="s">
        <v>932</v>
      </c>
      <c r="AC23" s="34" t="s">
        <v>1274</v>
      </c>
      <c r="AD23" s="34" t="s">
        <v>1312</v>
      </c>
    </row>
    <row r="24" spans="3:30" x14ac:dyDescent="0.25">
      <c r="E24" s="34" t="s">
        <v>784</v>
      </c>
      <c r="F24" s="34" t="s">
        <v>784</v>
      </c>
      <c r="H24" s="34" t="str">
        <f t="shared" ca="1" si="0"/>
        <v>Colombia</v>
      </c>
      <c r="I24" s="34" t="s">
        <v>408</v>
      </c>
      <c r="J24" s="34" t="s">
        <v>638</v>
      </c>
      <c r="K24" s="34" t="s">
        <v>408</v>
      </c>
      <c r="N24" s="34">
        <f t="shared" si="3"/>
        <v>2025</v>
      </c>
      <c r="AA24" s="34" t="str">
        <f t="shared" ca="1" si="1"/>
        <v>Fondo Monetario Internacional (FMI)</v>
      </c>
      <c r="AB24" s="34" t="s">
        <v>1357</v>
      </c>
      <c r="AC24" s="34" t="s">
        <v>1358</v>
      </c>
      <c r="AD24" s="34" t="s">
        <v>1359</v>
      </c>
    </row>
    <row r="25" spans="3:30" x14ac:dyDescent="0.25">
      <c r="E25" s="34" t="s">
        <v>622</v>
      </c>
      <c r="F25" s="34" t="s">
        <v>622</v>
      </c>
      <c r="H25" s="34" t="str">
        <f t="shared" ca="1" si="0"/>
        <v>Comoras</v>
      </c>
      <c r="I25" s="34" t="s">
        <v>801</v>
      </c>
      <c r="J25" s="34" t="s">
        <v>639</v>
      </c>
      <c r="K25" s="34" t="s">
        <v>409</v>
      </c>
      <c r="AA25" s="34" t="str">
        <f t="shared" ca="1" si="1"/>
        <v>Organización Internacional para las Migraciones (OIM)</v>
      </c>
      <c r="AB25" s="34" t="s">
        <v>933</v>
      </c>
      <c r="AC25" s="34" t="s">
        <v>1275</v>
      </c>
      <c r="AD25" s="34" t="s">
        <v>1313</v>
      </c>
    </row>
    <row r="26" spans="3:30" x14ac:dyDescent="0.25">
      <c r="E26" s="34" t="s">
        <v>386</v>
      </c>
      <c r="F26" s="34" t="s">
        <v>386</v>
      </c>
      <c r="H26" s="34" t="str">
        <f t="shared" ca="1" si="0"/>
        <v>Congo</v>
      </c>
      <c r="I26" s="34" t="s">
        <v>410</v>
      </c>
      <c r="J26" s="34" t="s">
        <v>410</v>
      </c>
      <c r="K26" s="34" t="s">
        <v>410</v>
      </c>
      <c r="AA26" s="34" t="str">
        <f t="shared" ca="1" si="1"/>
        <v>Irlanda</v>
      </c>
      <c r="AB26" s="34" t="s">
        <v>832</v>
      </c>
      <c r="AC26" s="34" t="s">
        <v>678</v>
      </c>
      <c r="AD26" s="34" t="s">
        <v>464</v>
      </c>
    </row>
    <row r="27" spans="3:30" x14ac:dyDescent="0.25">
      <c r="E27" s="34" t="s">
        <v>790</v>
      </c>
      <c r="F27" s="34" t="s">
        <v>790</v>
      </c>
      <c r="H27" s="34" t="str">
        <f t="shared" ca="1" si="0"/>
        <v>Congo (República Democrática)</v>
      </c>
      <c r="I27" s="34" t="s">
        <v>799</v>
      </c>
      <c r="J27" s="34" t="s">
        <v>640</v>
      </c>
      <c r="K27" s="34" t="s">
        <v>411</v>
      </c>
      <c r="AA27" s="34" t="str">
        <f t="shared" ca="1" si="1"/>
        <v>Italia</v>
      </c>
      <c r="AB27" s="34" t="s">
        <v>835</v>
      </c>
      <c r="AC27" s="34" t="s">
        <v>681</v>
      </c>
      <c r="AD27" s="34" t="s">
        <v>467</v>
      </c>
    </row>
    <row r="28" spans="3:30" x14ac:dyDescent="0.25">
      <c r="E28" s="34" t="s">
        <v>795</v>
      </c>
      <c r="F28" s="34" t="s">
        <v>795</v>
      </c>
      <c r="H28" s="34" t="str">
        <f t="shared" ca="1" si="0"/>
        <v>Costa Rica</v>
      </c>
      <c r="I28" s="34" t="s">
        <v>413</v>
      </c>
      <c r="J28" s="34" t="s">
        <v>413</v>
      </c>
      <c r="K28" s="34" t="s">
        <v>413</v>
      </c>
      <c r="AA28" s="34" t="str">
        <f t="shared" ca="1" si="1"/>
        <v>Japón</v>
      </c>
      <c r="AB28" s="34" t="s">
        <v>837</v>
      </c>
      <c r="AC28" s="34" t="s">
        <v>683</v>
      </c>
      <c r="AD28" s="34" t="s">
        <v>469</v>
      </c>
    </row>
    <row r="29" spans="3:30" x14ac:dyDescent="0.25">
      <c r="E29" s="34" t="s">
        <v>791</v>
      </c>
      <c r="F29" s="34" t="s">
        <v>791</v>
      </c>
      <c r="H29" s="34" t="str">
        <f t="shared" ca="1" si="0"/>
        <v>Côte d'Ivoire</v>
      </c>
      <c r="I29" s="34" t="s">
        <v>414</v>
      </c>
      <c r="J29" s="34" t="s">
        <v>414</v>
      </c>
      <c r="K29" s="34" t="s">
        <v>414</v>
      </c>
      <c r="AA29" s="34" t="str">
        <f t="shared" ca="1" si="1"/>
        <v>Programa Conjunto de las Naciones Unidas sobre el VIH/Sida (ONUSIDA)</v>
      </c>
      <c r="AB29" s="34" t="s">
        <v>937</v>
      </c>
      <c r="AC29" s="34" t="s">
        <v>1276</v>
      </c>
      <c r="AD29" s="34" t="s">
        <v>1314</v>
      </c>
    </row>
    <row r="30" spans="3:30" x14ac:dyDescent="0.25">
      <c r="E30" s="34" t="s">
        <v>785</v>
      </c>
      <c r="F30" s="34" t="s">
        <v>785</v>
      </c>
      <c r="H30" s="34" t="str">
        <f t="shared" ca="1" si="0"/>
        <v>Cuba</v>
      </c>
      <c r="I30" s="34" t="s">
        <v>416</v>
      </c>
      <c r="J30" s="34" t="s">
        <v>416</v>
      </c>
      <c r="K30" s="34" t="s">
        <v>416</v>
      </c>
      <c r="AA30" s="34" t="str">
        <f t="shared" ca="1" si="1"/>
        <v>Corea</v>
      </c>
      <c r="AB30" s="34" t="s">
        <v>934</v>
      </c>
      <c r="AC30" s="34" t="s">
        <v>1277</v>
      </c>
      <c r="AD30" s="34" t="s">
        <v>1315</v>
      </c>
    </row>
    <row r="31" spans="3:30" x14ac:dyDescent="0.25">
      <c r="E31" s="34" t="s">
        <v>788</v>
      </c>
      <c r="F31" s="34" t="s">
        <v>788</v>
      </c>
      <c r="H31" s="34" t="str">
        <f t="shared" ca="1" si="0"/>
        <v>Djibouti</v>
      </c>
      <c r="I31" s="34" t="s">
        <v>421</v>
      </c>
      <c r="J31" s="34" t="s">
        <v>421</v>
      </c>
      <c r="K31" s="34" t="s">
        <v>421</v>
      </c>
      <c r="AA31" s="34" t="str">
        <f t="shared" ca="1" si="1"/>
        <v>Luxemburgo</v>
      </c>
      <c r="AB31" s="34" t="s">
        <v>695</v>
      </c>
      <c r="AC31" s="34" t="s">
        <v>695</v>
      </c>
      <c r="AD31" s="34" t="s">
        <v>488</v>
      </c>
    </row>
    <row r="32" spans="3:30" x14ac:dyDescent="0.25">
      <c r="E32" s="34" t="s">
        <v>392</v>
      </c>
      <c r="F32" s="34" t="s">
        <v>392</v>
      </c>
      <c r="H32" s="34" t="str">
        <f t="shared" ca="1" si="0"/>
        <v>República Dominicana</v>
      </c>
      <c r="I32" s="34" t="s">
        <v>810</v>
      </c>
      <c r="J32" s="34" t="s">
        <v>647</v>
      </c>
      <c r="K32" s="34" t="s">
        <v>423</v>
      </c>
      <c r="AA32" s="34" t="str">
        <f t="shared" ca="1" si="1"/>
        <v>Consorcio de la Malaria</v>
      </c>
      <c r="AB32" s="34" t="s">
        <v>924</v>
      </c>
      <c r="AC32" s="34" t="s">
        <v>1278</v>
      </c>
      <c r="AD32" s="34" t="s">
        <v>1316</v>
      </c>
    </row>
    <row r="33" spans="5:30" x14ac:dyDescent="0.25">
      <c r="E33" s="34" t="s">
        <v>793</v>
      </c>
      <c r="F33" s="34" t="s">
        <v>793</v>
      </c>
      <c r="H33" s="34" t="str">
        <f t="shared" ca="1" si="0"/>
        <v>Ecuador</v>
      </c>
      <c r="I33" s="34" t="s">
        <v>424</v>
      </c>
      <c r="J33" s="34" t="s">
        <v>648</v>
      </c>
      <c r="K33" s="34" t="s">
        <v>424</v>
      </c>
      <c r="AA33" s="34" t="str">
        <f t="shared" ca="1" si="1"/>
        <v>Médicos Sin Fronteras (MSF)</v>
      </c>
      <c r="AB33" s="34" t="s">
        <v>935</v>
      </c>
      <c r="AC33" s="34" t="s">
        <v>1279</v>
      </c>
      <c r="AD33" s="34" t="s">
        <v>1317</v>
      </c>
    </row>
    <row r="34" spans="5:30" x14ac:dyDescent="0.25">
      <c r="E34" s="34" t="s">
        <v>900</v>
      </c>
      <c r="F34" s="34" t="s">
        <v>900</v>
      </c>
      <c r="H34" s="34" t="str">
        <f t="shared" ca="1" si="0"/>
        <v>Egipto</v>
      </c>
      <c r="I34" s="34" t="s">
        <v>812</v>
      </c>
      <c r="J34" s="34" t="s">
        <v>649</v>
      </c>
      <c r="K34" s="34" t="s">
        <v>425</v>
      </c>
      <c r="AA34" s="34" t="str">
        <f t="shared" ca="1" si="1"/>
        <v>Mónaco</v>
      </c>
      <c r="AB34" s="34" t="s">
        <v>706</v>
      </c>
      <c r="AC34" s="34" t="s">
        <v>706</v>
      </c>
      <c r="AD34" s="34" t="s">
        <v>505</v>
      </c>
    </row>
    <row r="35" spans="5:30" x14ac:dyDescent="0.25">
      <c r="E35" s="34" t="s">
        <v>395</v>
      </c>
      <c r="F35" s="34" t="s">
        <v>395</v>
      </c>
      <c r="H35" s="34" t="str">
        <f t="shared" ca="1" si="0"/>
        <v>El Salvador</v>
      </c>
      <c r="I35" s="34" t="s">
        <v>426</v>
      </c>
      <c r="J35" s="34" t="s">
        <v>650</v>
      </c>
      <c r="K35" s="34" t="s">
        <v>426</v>
      </c>
      <c r="AA35" s="34" t="str">
        <f t="shared" ca="1" si="1"/>
        <v>Holanda</v>
      </c>
      <c r="AB35" s="34" t="s">
        <v>859</v>
      </c>
      <c r="AC35" s="34" t="s">
        <v>713</v>
      </c>
      <c r="AD35" s="34" t="s">
        <v>1318</v>
      </c>
    </row>
    <row r="36" spans="5:30" x14ac:dyDescent="0.25">
      <c r="E36" s="34" t="s">
        <v>396</v>
      </c>
      <c r="F36" s="34" t="s">
        <v>396</v>
      </c>
      <c r="H36" s="34" t="str">
        <f t="shared" ca="1" si="0"/>
        <v>Eritrea</v>
      </c>
      <c r="I36" s="34" t="s">
        <v>428</v>
      </c>
      <c r="J36" s="34" t="s">
        <v>652</v>
      </c>
      <c r="K36" s="34" t="s">
        <v>428</v>
      </c>
      <c r="AA36" s="34" t="str">
        <f t="shared" ca="1" si="1"/>
        <v>Noruega</v>
      </c>
      <c r="AB36" s="34" t="s">
        <v>860</v>
      </c>
      <c r="AC36" s="34" t="s">
        <v>719</v>
      </c>
      <c r="AD36" s="34" t="s">
        <v>524</v>
      </c>
    </row>
    <row r="37" spans="5:30" x14ac:dyDescent="0.25">
      <c r="E37" s="34" t="s">
        <v>397</v>
      </c>
      <c r="F37" s="34" t="s">
        <v>397</v>
      </c>
      <c r="H37" s="34" t="str">
        <f t="shared" ca="1" si="0"/>
        <v>Eswatini</v>
      </c>
      <c r="I37" s="34" t="s">
        <v>1244</v>
      </c>
      <c r="J37" s="34" t="s">
        <v>1244</v>
      </c>
      <c r="K37" s="34" t="s">
        <v>1244</v>
      </c>
      <c r="AA37" s="34" t="str">
        <f t="shared" ca="1" si="1"/>
        <v>Portugal</v>
      </c>
      <c r="AB37" s="34" t="s">
        <v>536</v>
      </c>
      <c r="AC37" s="34" t="s">
        <v>536</v>
      </c>
      <c r="AD37" s="34" t="s">
        <v>536</v>
      </c>
    </row>
    <row r="38" spans="5:30" x14ac:dyDescent="0.25">
      <c r="E38" s="34" t="s">
        <v>398</v>
      </c>
      <c r="F38" s="34" t="s">
        <v>398</v>
      </c>
      <c r="H38" s="34" t="str">
        <f t="shared" ca="1" si="0"/>
        <v>Etiopía</v>
      </c>
      <c r="I38" s="34" t="s">
        <v>815</v>
      </c>
      <c r="J38" s="34" t="s">
        <v>654</v>
      </c>
      <c r="K38" s="34" t="s">
        <v>430</v>
      </c>
      <c r="AA38" s="34" t="str">
        <f t="shared" ca="1" si="1"/>
        <v>España</v>
      </c>
      <c r="AB38" s="34" t="s">
        <v>814</v>
      </c>
      <c r="AC38" s="34" t="s">
        <v>752</v>
      </c>
      <c r="AD38" s="34" t="s">
        <v>564</v>
      </c>
    </row>
    <row r="39" spans="5:30" x14ac:dyDescent="0.25">
      <c r="E39" s="34" t="s">
        <v>839</v>
      </c>
      <c r="F39" s="34" t="s">
        <v>839</v>
      </c>
      <c r="H39" s="34" t="str">
        <f t="shared" ca="1" si="0"/>
        <v>Gabón</v>
      </c>
      <c r="I39" s="34" t="s">
        <v>661</v>
      </c>
      <c r="J39" s="34" t="s">
        <v>661</v>
      </c>
      <c r="K39" s="34" t="s">
        <v>438</v>
      </c>
      <c r="AA39" s="34" t="str">
        <f t="shared" ca="1" si="1"/>
        <v>Alianza Alto a la Tuberculosis</v>
      </c>
      <c r="AB39" s="34" t="s">
        <v>936</v>
      </c>
      <c r="AC39" s="34" t="s">
        <v>1280</v>
      </c>
      <c r="AD39" s="34" t="s">
        <v>1319</v>
      </c>
    </row>
    <row r="40" spans="5:30" x14ac:dyDescent="0.25">
      <c r="E40" s="34" t="s">
        <v>798</v>
      </c>
      <c r="F40" s="34" t="s">
        <v>798</v>
      </c>
      <c r="H40" s="34" t="str">
        <f t="shared" ca="1" si="0"/>
        <v>Gambia</v>
      </c>
      <c r="I40" s="34" t="s">
        <v>439</v>
      </c>
      <c r="J40" s="34" t="s">
        <v>662</v>
      </c>
      <c r="K40" s="34" t="s">
        <v>439</v>
      </c>
      <c r="AA40" s="34" t="str">
        <f t="shared" ca="1" si="1"/>
        <v>Suecia</v>
      </c>
      <c r="AB40" s="34" t="s">
        <v>881</v>
      </c>
      <c r="AC40" s="34" t="s">
        <v>755</v>
      </c>
      <c r="AD40" s="34" t="s">
        <v>570</v>
      </c>
    </row>
    <row r="41" spans="5:30" x14ac:dyDescent="0.25">
      <c r="E41" s="34" t="s">
        <v>632</v>
      </c>
      <c r="F41" s="34" t="s">
        <v>632</v>
      </c>
      <c r="H41" s="34" t="str">
        <f t="shared" ca="1" si="0"/>
        <v>Georgia</v>
      </c>
      <c r="I41" s="34" t="s">
        <v>440</v>
      </c>
      <c r="J41" s="34" t="s">
        <v>663</v>
      </c>
      <c r="K41" s="34" t="s">
        <v>440</v>
      </c>
      <c r="AA41" s="34" t="str">
        <f t="shared" ca="1" si="1"/>
        <v>Suiza</v>
      </c>
      <c r="AB41" s="34" t="s">
        <v>797</v>
      </c>
      <c r="AC41" s="34" t="s">
        <v>756</v>
      </c>
      <c r="AD41" s="34" t="s">
        <v>571</v>
      </c>
    </row>
    <row r="42" spans="5:30" x14ac:dyDescent="0.25">
      <c r="E42" s="34" t="s">
        <v>802</v>
      </c>
      <c r="F42" s="34" t="s">
        <v>802</v>
      </c>
      <c r="H42" s="34" t="str">
        <f t="shared" ca="1" si="0"/>
        <v>Ghana</v>
      </c>
      <c r="I42" s="34" t="s">
        <v>442</v>
      </c>
      <c r="J42" s="34" t="s">
        <v>442</v>
      </c>
      <c r="K42" s="34" t="s">
        <v>442</v>
      </c>
      <c r="AA42" s="34" t="str">
        <f t="shared" ca="1" si="1"/>
        <v>Fondo de las Naciones Unidas para la Infancia (UNICEF)</v>
      </c>
      <c r="AB42" s="34" t="s">
        <v>941</v>
      </c>
      <c r="AC42" s="34" t="s">
        <v>1281</v>
      </c>
      <c r="AD42" s="34" t="s">
        <v>1320</v>
      </c>
    </row>
    <row r="43" spans="5:30" x14ac:dyDescent="0.25">
      <c r="E43" s="34" t="s">
        <v>804</v>
      </c>
      <c r="F43" s="34" t="s">
        <v>804</v>
      </c>
      <c r="H43" s="34" t="str">
        <f t="shared" ca="1" si="0"/>
        <v>Guatemala</v>
      </c>
      <c r="I43" s="34" t="s">
        <v>449</v>
      </c>
      <c r="J43" s="34" t="s">
        <v>449</v>
      </c>
      <c r="K43" s="34" t="s">
        <v>449</v>
      </c>
      <c r="AA43" s="34" t="str">
        <f t="shared" ca="1" si="1"/>
        <v>Reino Unido</v>
      </c>
      <c r="AB43" s="34" t="s">
        <v>820</v>
      </c>
      <c r="AC43" s="34" t="s">
        <v>770</v>
      </c>
      <c r="AD43" s="34" t="s">
        <v>1321</v>
      </c>
    </row>
    <row r="44" spans="5:30" x14ac:dyDescent="0.25">
      <c r="E44" s="34" t="s">
        <v>796</v>
      </c>
      <c r="F44" s="34" t="s">
        <v>796</v>
      </c>
      <c r="H44" s="34" t="str">
        <f t="shared" ca="1" si="0"/>
        <v>Guinea</v>
      </c>
      <c r="I44" s="34" t="s">
        <v>451</v>
      </c>
      <c r="J44" s="34" t="s">
        <v>669</v>
      </c>
      <c r="K44" s="34" t="s">
        <v>451</v>
      </c>
      <c r="AA44" s="34" t="str">
        <f t="shared" ca="1" si="1"/>
        <v>Fondo de Desarrollo de las Naciones Unidas para la Mujer (UNIFEM)</v>
      </c>
      <c r="AB44" s="34" t="s">
        <v>942</v>
      </c>
      <c r="AC44" s="34" t="s">
        <v>1282</v>
      </c>
      <c r="AD44" s="34" t="s">
        <v>1322</v>
      </c>
    </row>
    <row r="45" spans="5:30" x14ac:dyDescent="0.25">
      <c r="E45" s="34" t="s">
        <v>405</v>
      </c>
      <c r="F45" s="34" t="s">
        <v>405</v>
      </c>
      <c r="H45" s="34" t="str">
        <f t="shared" ca="1" si="0"/>
        <v>Guinea Bissau</v>
      </c>
      <c r="I45" s="34" t="s">
        <v>821</v>
      </c>
      <c r="J45" s="34" t="s">
        <v>670</v>
      </c>
      <c r="K45" s="34" t="s">
        <v>452</v>
      </c>
      <c r="AA45" s="34" t="str">
        <f t="shared" ca="1" si="1"/>
        <v>Programa de las Naciones Unidas para el Desarrollo (PNUD)</v>
      </c>
      <c r="AB45" s="34" t="s">
        <v>938</v>
      </c>
      <c r="AC45" s="34" t="s">
        <v>1283</v>
      </c>
      <c r="AD45" s="34" t="s">
        <v>1323</v>
      </c>
    </row>
    <row r="46" spans="5:30" x14ac:dyDescent="0.25">
      <c r="E46" s="34" t="s">
        <v>406</v>
      </c>
      <c r="F46" s="34" t="s">
        <v>406</v>
      </c>
      <c r="H46" s="34" t="str">
        <f t="shared" ca="1" si="0"/>
        <v>Guyana</v>
      </c>
      <c r="I46" s="34" t="s">
        <v>453</v>
      </c>
      <c r="J46" s="34" t="s">
        <v>453</v>
      </c>
      <c r="K46" s="34" t="s">
        <v>453</v>
      </c>
      <c r="AA46" s="34" t="str">
        <f t="shared" ca="1" si="1"/>
        <v>Alto Comisionado de las Naciones Unidas para los Refugiados (ACNUR)</v>
      </c>
      <c r="AB46" s="34" t="s">
        <v>940</v>
      </c>
      <c r="AC46" s="34" t="s">
        <v>1284</v>
      </c>
      <c r="AD46" s="34" t="s">
        <v>1324</v>
      </c>
    </row>
    <row r="47" spans="5:30" x14ac:dyDescent="0.25">
      <c r="E47" s="34" t="s">
        <v>407</v>
      </c>
      <c r="F47" s="34" t="s">
        <v>407</v>
      </c>
      <c r="H47" s="34" t="str">
        <f t="shared" ca="1" si="0"/>
        <v>Haití</v>
      </c>
      <c r="I47" s="34" t="s">
        <v>829</v>
      </c>
      <c r="J47" s="34" t="s">
        <v>671</v>
      </c>
      <c r="K47" s="34" t="s">
        <v>454</v>
      </c>
      <c r="AA47" s="34" t="str">
        <f t="shared" ca="1" si="1"/>
        <v>Fondo de Población de las Naciones Unidas (UNFPA)</v>
      </c>
      <c r="AB47" s="34" t="s">
        <v>939</v>
      </c>
      <c r="AC47" s="34" t="s">
        <v>1285</v>
      </c>
      <c r="AD47" s="34" t="s">
        <v>1325</v>
      </c>
    </row>
    <row r="48" spans="5:30" x14ac:dyDescent="0.25">
      <c r="E48" s="34" t="s">
        <v>408</v>
      </c>
      <c r="F48" s="34" t="s">
        <v>408</v>
      </c>
      <c r="H48" s="34" t="str">
        <f t="shared" ca="1" si="0"/>
        <v>Honduras</v>
      </c>
      <c r="I48" s="34" t="s">
        <v>456</v>
      </c>
      <c r="J48" s="34" t="s">
        <v>456</v>
      </c>
      <c r="K48" s="34" t="s">
        <v>456</v>
      </c>
      <c r="AA48" s="34" t="str">
        <f t="shared" ca="1" si="1"/>
        <v>Gobierno de los Estados Unidos (USG)</v>
      </c>
      <c r="AB48" s="34" t="s">
        <v>944</v>
      </c>
      <c r="AC48" s="34" t="s">
        <v>1286</v>
      </c>
      <c r="AD48" s="34" t="s">
        <v>1326</v>
      </c>
    </row>
    <row r="49" spans="5:30" x14ac:dyDescent="0.25">
      <c r="E49" s="34" t="s">
        <v>801</v>
      </c>
      <c r="F49" s="34" t="s">
        <v>801</v>
      </c>
      <c r="H49" s="34" t="str">
        <f t="shared" ca="1" si="0"/>
        <v>India</v>
      </c>
      <c r="I49" s="34" t="s">
        <v>460</v>
      </c>
      <c r="J49" s="34" t="s">
        <v>674</v>
      </c>
      <c r="K49" s="34" t="s">
        <v>460</v>
      </c>
      <c r="AA49" s="34" t="str">
        <f t="shared" ca="1" si="1"/>
        <v>No especificado - no desglosado por fuentes</v>
      </c>
      <c r="AB49" s="34" t="s">
        <v>948</v>
      </c>
      <c r="AC49" s="34" t="s">
        <v>1290</v>
      </c>
      <c r="AD49" s="34" t="s">
        <v>1330</v>
      </c>
    </row>
    <row r="50" spans="5:30" x14ac:dyDescent="0.25">
      <c r="E50" s="34" t="s">
        <v>410</v>
      </c>
      <c r="F50" s="34" t="s">
        <v>410</v>
      </c>
      <c r="H50" s="34" t="str">
        <f t="shared" ca="1" si="0"/>
        <v>Indonesia</v>
      </c>
      <c r="I50" s="34" t="s">
        <v>461</v>
      </c>
      <c r="J50" s="34" t="s">
        <v>675</v>
      </c>
      <c r="K50" s="34" t="s">
        <v>461</v>
      </c>
      <c r="AA50" s="34" t="str">
        <f ca="1">OFFSET($AB50,0,LangOffset,1,1)</f>
        <v>Banco Mundial</v>
      </c>
      <c r="AB50" s="34" t="s">
        <v>947</v>
      </c>
      <c r="AC50" s="34" t="s">
        <v>1287</v>
      </c>
      <c r="AD50" s="34" t="s">
        <v>1327</v>
      </c>
    </row>
    <row r="51" spans="5:30" x14ac:dyDescent="0.25">
      <c r="E51" s="34" t="s">
        <v>799</v>
      </c>
      <c r="F51" s="34" t="s">
        <v>799</v>
      </c>
      <c r="H51" s="34" t="str">
        <f t="shared" ca="1" si="0"/>
        <v>Irán (República Islámica)</v>
      </c>
      <c r="I51" s="34" t="s">
        <v>833</v>
      </c>
      <c r="J51" s="34" t="s">
        <v>676</v>
      </c>
      <c r="K51" s="34" t="s">
        <v>462</v>
      </c>
      <c r="AA51" s="34" t="str">
        <f ca="1">OFFSET($AB51,0,LangOffset,1,1)</f>
        <v>Programa Mundial de Alimentos (PMA)</v>
      </c>
      <c r="AB51" s="34" t="s">
        <v>945</v>
      </c>
      <c r="AC51" s="34" t="s">
        <v>1288</v>
      </c>
      <c r="AD51" s="34" t="s">
        <v>1328</v>
      </c>
    </row>
    <row r="52" spans="5:30" x14ac:dyDescent="0.25">
      <c r="E52" s="34" t="s">
        <v>800</v>
      </c>
      <c r="F52" s="34" t="s">
        <v>800</v>
      </c>
      <c r="H52" s="34" t="str">
        <f t="shared" ca="1" si="0"/>
        <v>Jamaica</v>
      </c>
      <c r="I52" s="34" t="s">
        <v>468</v>
      </c>
      <c r="J52" s="34" t="s">
        <v>682</v>
      </c>
      <c r="K52" s="34" t="s">
        <v>468</v>
      </c>
      <c r="AA52" s="34" t="str">
        <f ca="1">OFFSET($AB52,0,LangOffset,1,1)</f>
        <v>Organización Mundial de la Salud (OMS)</v>
      </c>
      <c r="AB52" s="34" t="s">
        <v>946</v>
      </c>
      <c r="AC52" s="34" t="s">
        <v>1289</v>
      </c>
      <c r="AD52" s="34" t="s">
        <v>1329</v>
      </c>
    </row>
    <row r="53" spans="5:30" x14ac:dyDescent="0.25">
      <c r="E53" s="34" t="s">
        <v>413</v>
      </c>
      <c r="F53" s="34" t="s">
        <v>413</v>
      </c>
      <c r="H53" s="34" t="str">
        <f t="shared" ca="1" si="0"/>
        <v>Kazajstán</v>
      </c>
      <c r="I53" s="34" t="s">
        <v>685</v>
      </c>
      <c r="J53" s="34" t="s">
        <v>685</v>
      </c>
      <c r="K53" s="34" t="s">
        <v>472</v>
      </c>
    </row>
    <row r="54" spans="5:30" x14ac:dyDescent="0.25">
      <c r="E54" s="34" t="s">
        <v>414</v>
      </c>
      <c r="F54" s="34" t="s">
        <v>414</v>
      </c>
      <c r="H54" s="34" t="str">
        <f t="shared" ca="1" si="0"/>
        <v>Kenya</v>
      </c>
      <c r="I54" s="34" t="s">
        <v>473</v>
      </c>
      <c r="J54" s="34" t="s">
        <v>473</v>
      </c>
      <c r="K54" s="34" t="s">
        <v>473</v>
      </c>
    </row>
    <row r="55" spans="5:30" x14ac:dyDescent="0.25">
      <c r="E55" s="34" t="s">
        <v>828</v>
      </c>
      <c r="F55" s="34" t="s">
        <v>828</v>
      </c>
      <c r="H55" s="34" t="str">
        <f t="shared" ca="1" si="0"/>
        <v>Corea (República Popular Democrática)</v>
      </c>
      <c r="I55" s="34" t="s">
        <v>865</v>
      </c>
      <c r="J55" s="34" t="s">
        <v>686</v>
      </c>
      <c r="K55" s="34" t="s">
        <v>475</v>
      </c>
    </row>
    <row r="56" spans="5:30" x14ac:dyDescent="0.25">
      <c r="E56" s="34" t="s">
        <v>416</v>
      </c>
      <c r="F56" s="34" t="s">
        <v>416</v>
      </c>
      <c r="H56" s="34" t="str">
        <f t="shared" ca="1" si="0"/>
        <v>Kosovo</v>
      </c>
      <c r="I56" s="34" t="s">
        <v>477</v>
      </c>
      <c r="J56" s="34" t="s">
        <v>477</v>
      </c>
      <c r="K56" s="34" t="s">
        <v>477</v>
      </c>
    </row>
    <row r="57" spans="5:30" x14ac:dyDescent="0.25">
      <c r="E57" s="34" t="s">
        <v>803</v>
      </c>
      <c r="F57" s="34" t="s">
        <v>803</v>
      </c>
      <c r="H57" s="34" t="str">
        <f t="shared" ca="1" si="0"/>
        <v>Kirguistán</v>
      </c>
      <c r="I57" s="34" t="s">
        <v>838</v>
      </c>
      <c r="J57" s="34" t="s">
        <v>689</v>
      </c>
      <c r="K57" s="34" t="s">
        <v>479</v>
      </c>
    </row>
    <row r="58" spans="5:30" x14ac:dyDescent="0.25">
      <c r="E58" s="34" t="s">
        <v>806</v>
      </c>
      <c r="F58" s="34" t="s">
        <v>806</v>
      </c>
      <c r="H58" s="34" t="str">
        <f t="shared" ca="1" si="0"/>
        <v>Lao, (República Democrática Popular)</v>
      </c>
      <c r="I58" s="34" t="s">
        <v>842</v>
      </c>
      <c r="J58" s="34" t="s">
        <v>690</v>
      </c>
      <c r="K58" s="34" t="s">
        <v>480</v>
      </c>
    </row>
    <row r="59" spans="5:30" x14ac:dyDescent="0.25">
      <c r="E59" s="34" t="s">
        <v>807</v>
      </c>
      <c r="F59" s="34" t="s">
        <v>807</v>
      </c>
      <c r="H59" s="34" t="str">
        <f t="shared" ca="1" si="0"/>
        <v>Lesotho</v>
      </c>
      <c r="I59" s="34" t="s">
        <v>483</v>
      </c>
      <c r="J59" s="34" t="s">
        <v>483</v>
      </c>
      <c r="K59" s="34" t="s">
        <v>483</v>
      </c>
    </row>
    <row r="60" spans="5:30" x14ac:dyDescent="0.25">
      <c r="E60" s="34" t="s">
        <v>809</v>
      </c>
      <c r="F60" s="34" t="s">
        <v>809</v>
      </c>
      <c r="H60" s="34" t="str">
        <f t="shared" ca="1" si="0"/>
        <v>Liberia</v>
      </c>
      <c r="I60" s="34" t="s">
        <v>484</v>
      </c>
      <c r="J60" s="34" t="s">
        <v>484</v>
      </c>
      <c r="K60" s="34" t="s">
        <v>484</v>
      </c>
    </row>
    <row r="61" spans="5:30" x14ac:dyDescent="0.25">
      <c r="E61" s="34" t="s">
        <v>421</v>
      </c>
      <c r="F61" s="34" t="s">
        <v>421</v>
      </c>
      <c r="H61" s="34" t="str">
        <f t="shared" ca="1" si="0"/>
        <v>Madagascar</v>
      </c>
      <c r="I61" s="34" t="s">
        <v>491</v>
      </c>
      <c r="J61" s="34" t="s">
        <v>491</v>
      </c>
      <c r="K61" s="34" t="s">
        <v>491</v>
      </c>
    </row>
    <row r="62" spans="5:30" x14ac:dyDescent="0.25">
      <c r="E62" s="34" t="s">
        <v>422</v>
      </c>
      <c r="F62" s="34" t="s">
        <v>422</v>
      </c>
      <c r="H62" s="34" t="str">
        <f t="shared" ca="1" si="0"/>
        <v>Malawi</v>
      </c>
      <c r="I62" s="34" t="s">
        <v>492</v>
      </c>
      <c r="J62" s="34" t="s">
        <v>492</v>
      </c>
      <c r="K62" s="34" t="s">
        <v>492</v>
      </c>
    </row>
    <row r="63" spans="5:30" x14ac:dyDescent="0.25">
      <c r="E63" s="34" t="s">
        <v>810</v>
      </c>
      <c r="F63" s="34" t="s">
        <v>810</v>
      </c>
      <c r="H63" s="34" t="str">
        <f t="shared" ca="1" si="0"/>
        <v>Malasia</v>
      </c>
      <c r="I63" s="34" t="s">
        <v>856</v>
      </c>
      <c r="J63" s="34" t="s">
        <v>696</v>
      </c>
      <c r="K63" s="34" t="s">
        <v>493</v>
      </c>
    </row>
    <row r="64" spans="5:30" x14ac:dyDescent="0.25">
      <c r="E64" s="34" t="s">
        <v>424</v>
      </c>
      <c r="F64" s="34" t="s">
        <v>424</v>
      </c>
      <c r="H64" s="34" t="str">
        <f t="shared" ca="1" si="0"/>
        <v>Malí</v>
      </c>
      <c r="I64" s="34" t="s">
        <v>698</v>
      </c>
      <c r="J64" s="34" t="s">
        <v>698</v>
      </c>
      <c r="K64" s="34" t="s">
        <v>495</v>
      </c>
    </row>
    <row r="65" spans="5:11" x14ac:dyDescent="0.25">
      <c r="E65" s="34" t="s">
        <v>812</v>
      </c>
      <c r="F65" s="34" t="s">
        <v>812</v>
      </c>
      <c r="H65" s="34" t="str">
        <f t="shared" ca="1" si="0"/>
        <v>Mauritania</v>
      </c>
      <c r="I65" s="34" t="s">
        <v>499</v>
      </c>
      <c r="J65" s="34" t="s">
        <v>701</v>
      </c>
      <c r="K65" s="34" t="s">
        <v>499</v>
      </c>
    </row>
    <row r="66" spans="5:11" x14ac:dyDescent="0.25">
      <c r="E66" s="34" t="s">
        <v>426</v>
      </c>
      <c r="F66" s="34" t="s">
        <v>426</v>
      </c>
      <c r="H66" s="34" t="str">
        <f t="shared" ca="1" si="0"/>
        <v>Mauricio</v>
      </c>
      <c r="I66" s="34" t="s">
        <v>855</v>
      </c>
      <c r="J66" s="34" t="s">
        <v>702</v>
      </c>
      <c r="K66" s="34" t="s">
        <v>500</v>
      </c>
    </row>
    <row r="67" spans="5:11" x14ac:dyDescent="0.25">
      <c r="E67" s="34" t="s">
        <v>822</v>
      </c>
      <c r="F67" s="34" t="s">
        <v>822</v>
      </c>
      <c r="H67" s="34" t="str">
        <f t="shared" ref="H67:H130" ca="1" si="4">IF(I67="","",OFFSET($I67,0,LangOffset,1,1))</f>
        <v>Moldova (lRepública)</v>
      </c>
      <c r="I67" s="34" t="s">
        <v>849</v>
      </c>
      <c r="J67" s="34" t="s">
        <v>705</v>
      </c>
      <c r="K67" s="34" t="s">
        <v>504</v>
      </c>
    </row>
    <row r="68" spans="5:11" x14ac:dyDescent="0.25">
      <c r="E68" s="34" t="s">
        <v>428</v>
      </c>
      <c r="F68" s="34" t="s">
        <v>428</v>
      </c>
      <c r="H68" s="34" t="str">
        <f t="shared" ca="1" si="4"/>
        <v>Mongolia</v>
      </c>
      <c r="I68" s="34" t="s">
        <v>506</v>
      </c>
      <c r="J68" s="34" t="s">
        <v>707</v>
      </c>
      <c r="K68" s="34" t="s">
        <v>506</v>
      </c>
    </row>
    <row r="69" spans="5:11" x14ac:dyDescent="0.25">
      <c r="E69" s="34" t="s">
        <v>429</v>
      </c>
      <c r="F69" s="34" t="s">
        <v>429</v>
      </c>
      <c r="H69" s="34" t="str">
        <f t="shared" ca="1" si="4"/>
        <v>Montenegro</v>
      </c>
      <c r="I69" s="34" t="s">
        <v>507</v>
      </c>
      <c r="J69" s="34" t="s">
        <v>708</v>
      </c>
      <c r="K69" s="34" t="s">
        <v>507</v>
      </c>
    </row>
    <row r="70" spans="5:11" x14ac:dyDescent="0.25">
      <c r="E70" s="34" t="s">
        <v>815</v>
      </c>
      <c r="F70" s="34" t="s">
        <v>815</v>
      </c>
      <c r="H70" s="34" t="str">
        <f t="shared" ca="1" si="4"/>
        <v>Marruecos</v>
      </c>
      <c r="I70" s="34" t="s">
        <v>848</v>
      </c>
      <c r="J70" s="34" t="s">
        <v>709</v>
      </c>
      <c r="K70" s="34" t="s">
        <v>509</v>
      </c>
    </row>
    <row r="71" spans="5:11" x14ac:dyDescent="0.25">
      <c r="E71" s="34" t="s">
        <v>818</v>
      </c>
      <c r="F71" s="34" t="s">
        <v>818</v>
      </c>
      <c r="H71" s="34" t="str">
        <f t="shared" ca="1" si="4"/>
        <v>Mozambique</v>
      </c>
      <c r="I71" s="34" t="s">
        <v>510</v>
      </c>
      <c r="J71" s="34" t="s">
        <v>510</v>
      </c>
      <c r="K71" s="34" t="s">
        <v>510</v>
      </c>
    </row>
    <row r="72" spans="5:11" x14ac:dyDescent="0.25">
      <c r="E72" s="34" t="s">
        <v>817</v>
      </c>
      <c r="F72" s="34" t="s">
        <v>817</v>
      </c>
      <c r="H72" s="34" t="str">
        <f t="shared" ca="1" si="4"/>
        <v>Myanmar</v>
      </c>
      <c r="I72" s="34" t="s">
        <v>511</v>
      </c>
      <c r="J72" s="34" t="s">
        <v>710</v>
      </c>
      <c r="K72" s="34" t="s">
        <v>511</v>
      </c>
    </row>
    <row r="73" spans="5:11" x14ac:dyDescent="0.25">
      <c r="E73" s="34" t="s">
        <v>433</v>
      </c>
      <c r="F73" s="34" t="s">
        <v>433</v>
      </c>
      <c r="H73" s="34" t="str">
        <f t="shared" ca="1" si="4"/>
        <v>Namibia</v>
      </c>
      <c r="I73" s="34" t="s">
        <v>512</v>
      </c>
      <c r="J73" s="34" t="s">
        <v>711</v>
      </c>
      <c r="K73" s="34" t="s">
        <v>512</v>
      </c>
    </row>
    <row r="74" spans="5:11" x14ac:dyDescent="0.25">
      <c r="E74" s="34" t="s">
        <v>816</v>
      </c>
      <c r="F74" s="34" t="s">
        <v>816</v>
      </c>
      <c r="H74" s="34" t="str">
        <f t="shared" ca="1" si="4"/>
        <v>Nepal</v>
      </c>
      <c r="I74" s="34" t="s">
        <v>514</v>
      </c>
      <c r="J74" s="34" t="s">
        <v>712</v>
      </c>
      <c r="K74" s="34" t="s">
        <v>514</v>
      </c>
    </row>
    <row r="75" spans="5:11" x14ac:dyDescent="0.25">
      <c r="E75" s="34" t="s">
        <v>659</v>
      </c>
      <c r="F75" s="34" t="s">
        <v>659</v>
      </c>
      <c r="H75" s="34" t="str">
        <f t="shared" ca="1" si="4"/>
        <v>Nicaragua</v>
      </c>
      <c r="I75" s="34" t="s">
        <v>518</v>
      </c>
      <c r="J75" s="34" t="s">
        <v>518</v>
      </c>
      <c r="K75" s="34" t="s">
        <v>518</v>
      </c>
    </row>
    <row r="76" spans="5:11" x14ac:dyDescent="0.25">
      <c r="E76" s="34" t="s">
        <v>826</v>
      </c>
      <c r="F76" s="34" t="s">
        <v>826</v>
      </c>
      <c r="H76" s="34" t="str">
        <f t="shared" ca="1" si="4"/>
        <v>Níger</v>
      </c>
      <c r="I76" s="34" t="s">
        <v>716</v>
      </c>
      <c r="J76" s="34" t="s">
        <v>716</v>
      </c>
      <c r="K76" s="34" t="s">
        <v>519</v>
      </c>
    </row>
    <row r="77" spans="5:11" x14ac:dyDescent="0.25">
      <c r="E77" s="34" t="s">
        <v>866</v>
      </c>
      <c r="F77" s="34" t="s">
        <v>866</v>
      </c>
      <c r="H77" s="34" t="str">
        <f t="shared" ca="1" si="4"/>
        <v>Nigeria</v>
      </c>
      <c r="I77" s="34" t="s">
        <v>520</v>
      </c>
      <c r="J77" s="34" t="s">
        <v>520</v>
      </c>
      <c r="K77" s="34" t="s">
        <v>520</v>
      </c>
    </row>
    <row r="78" spans="5:11" x14ac:dyDescent="0.25">
      <c r="E78" s="34" t="s">
        <v>661</v>
      </c>
      <c r="F78" s="34" t="s">
        <v>661</v>
      </c>
      <c r="H78" s="34" t="str">
        <f t="shared" ca="1" si="4"/>
        <v>Pakistán</v>
      </c>
      <c r="I78" s="34" t="s">
        <v>721</v>
      </c>
      <c r="J78" s="34" t="s">
        <v>721</v>
      </c>
      <c r="K78" s="34" t="s">
        <v>526</v>
      </c>
    </row>
    <row r="79" spans="5:11" x14ac:dyDescent="0.25">
      <c r="E79" s="34" t="s">
        <v>439</v>
      </c>
      <c r="F79" s="34" t="s">
        <v>439</v>
      </c>
      <c r="H79" s="34" t="str">
        <f t="shared" ca="1" si="4"/>
        <v>Panamá</v>
      </c>
      <c r="I79" s="34" t="s">
        <v>724</v>
      </c>
      <c r="J79" s="34" t="s">
        <v>724</v>
      </c>
      <c r="K79" s="34" t="s">
        <v>529</v>
      </c>
    </row>
    <row r="80" spans="5:11" x14ac:dyDescent="0.25">
      <c r="E80" s="34" t="s">
        <v>440</v>
      </c>
      <c r="F80" s="34" t="s">
        <v>440</v>
      </c>
      <c r="H80" s="34" t="str">
        <f t="shared" ca="1" si="4"/>
        <v>Papua Nueva Guinea</v>
      </c>
      <c r="I80" s="34" t="s">
        <v>863</v>
      </c>
      <c r="J80" s="34" t="s">
        <v>725</v>
      </c>
      <c r="K80" s="34" t="s">
        <v>530</v>
      </c>
    </row>
    <row r="81" spans="5:11" x14ac:dyDescent="0.25">
      <c r="E81" s="34" t="s">
        <v>808</v>
      </c>
      <c r="F81" s="34" t="s">
        <v>808</v>
      </c>
      <c r="H81" s="34" t="str">
        <f t="shared" ca="1" si="4"/>
        <v>Paraguay</v>
      </c>
      <c r="I81" s="34" t="s">
        <v>531</v>
      </c>
      <c r="J81" s="34" t="s">
        <v>531</v>
      </c>
      <c r="K81" s="34" t="s">
        <v>531</v>
      </c>
    </row>
    <row r="82" spans="5:11" x14ac:dyDescent="0.25">
      <c r="E82" s="34" t="s">
        <v>442</v>
      </c>
      <c r="F82" s="34" t="s">
        <v>442</v>
      </c>
      <c r="H82" s="34" t="str">
        <f t="shared" ca="1" si="4"/>
        <v>Perú</v>
      </c>
      <c r="I82" s="34" t="s">
        <v>862</v>
      </c>
      <c r="J82" s="34" t="s">
        <v>726</v>
      </c>
      <c r="K82" s="34" t="s">
        <v>532</v>
      </c>
    </row>
    <row r="83" spans="5:11" x14ac:dyDescent="0.25">
      <c r="E83" s="34" t="s">
        <v>443</v>
      </c>
      <c r="F83" s="34" t="s">
        <v>443</v>
      </c>
      <c r="H83" s="34" t="str">
        <f t="shared" ca="1" si="4"/>
        <v>Filipinas</v>
      </c>
      <c r="I83" s="34" t="s">
        <v>727</v>
      </c>
      <c r="J83" s="34" t="s">
        <v>727</v>
      </c>
      <c r="K83" s="34" t="s">
        <v>533</v>
      </c>
    </row>
    <row r="84" spans="5:11" x14ac:dyDescent="0.25">
      <c r="E84" s="34" t="s">
        <v>823</v>
      </c>
      <c r="F84" s="34" t="s">
        <v>823</v>
      </c>
      <c r="H84" s="34" t="str">
        <f t="shared" ca="1" si="4"/>
        <v>Rumania</v>
      </c>
      <c r="I84" s="34" t="s">
        <v>867</v>
      </c>
      <c r="J84" s="34" t="s">
        <v>732</v>
      </c>
      <c r="K84" s="34" t="s">
        <v>540</v>
      </c>
    </row>
    <row r="85" spans="5:11" x14ac:dyDescent="0.25">
      <c r="E85" s="34" t="s">
        <v>825</v>
      </c>
      <c r="F85" s="34" t="s">
        <v>825</v>
      </c>
      <c r="H85" s="34" t="str">
        <f t="shared" ca="1" si="4"/>
        <v>Rwanda</v>
      </c>
      <c r="I85" s="34" t="s">
        <v>542</v>
      </c>
      <c r="J85" s="34" t="s">
        <v>542</v>
      </c>
      <c r="K85" s="34" t="s">
        <v>542</v>
      </c>
    </row>
    <row r="86" spans="5:11" x14ac:dyDescent="0.25">
      <c r="E86" s="34" t="s">
        <v>824</v>
      </c>
      <c r="F86" s="34" t="s">
        <v>824</v>
      </c>
      <c r="H86" s="34" t="str">
        <f t="shared" ca="1" si="4"/>
        <v>Santo Tomé y Príncipe</v>
      </c>
      <c r="I86" s="34" t="s">
        <v>878</v>
      </c>
      <c r="J86" s="34" t="s">
        <v>739</v>
      </c>
      <c r="K86" s="34" t="s">
        <v>550</v>
      </c>
    </row>
    <row r="87" spans="5:11" x14ac:dyDescent="0.25">
      <c r="E87" s="34" t="s">
        <v>447</v>
      </c>
      <c r="F87" s="34" t="s">
        <v>447</v>
      </c>
      <c r="H87" s="34" t="str">
        <f t="shared" ca="1" si="4"/>
        <v>Senegal</v>
      </c>
      <c r="I87" s="34" t="s">
        <v>552</v>
      </c>
      <c r="J87" s="34" t="s">
        <v>741</v>
      </c>
      <c r="K87" s="34" t="s">
        <v>552</v>
      </c>
    </row>
    <row r="88" spans="5:11" x14ac:dyDescent="0.25">
      <c r="E88" s="34" t="s">
        <v>448</v>
      </c>
      <c r="F88" s="34" t="s">
        <v>448</v>
      </c>
      <c r="H88" s="34" t="str">
        <f t="shared" ca="1" si="4"/>
        <v>Serbia</v>
      </c>
      <c r="I88" s="34" t="s">
        <v>553</v>
      </c>
      <c r="J88" s="34" t="s">
        <v>742</v>
      </c>
      <c r="K88" s="34" t="s">
        <v>553</v>
      </c>
    </row>
    <row r="89" spans="5:11" x14ac:dyDescent="0.25">
      <c r="E89" s="34" t="s">
        <v>449</v>
      </c>
      <c r="F89" s="34" t="s">
        <v>449</v>
      </c>
      <c r="H89" s="34" t="str">
        <f t="shared" ca="1" si="4"/>
        <v>Sierra leona</v>
      </c>
      <c r="I89" s="34" t="s">
        <v>743</v>
      </c>
      <c r="J89" s="34" t="s">
        <v>743</v>
      </c>
      <c r="K89" s="34" t="s">
        <v>555</v>
      </c>
    </row>
    <row r="90" spans="5:11" x14ac:dyDescent="0.25">
      <c r="E90" s="34" t="s">
        <v>450</v>
      </c>
      <c r="F90" s="34" t="s">
        <v>450</v>
      </c>
      <c r="H90" s="34" t="str">
        <f t="shared" ca="1" si="4"/>
        <v>Islas Salomón</v>
      </c>
      <c r="I90" s="34" t="s">
        <v>875</v>
      </c>
      <c r="J90" s="34" t="s">
        <v>748</v>
      </c>
      <c r="K90" s="34" t="s">
        <v>560</v>
      </c>
    </row>
    <row r="91" spans="5:11" x14ac:dyDescent="0.25">
      <c r="E91" s="34" t="s">
        <v>451</v>
      </c>
      <c r="F91" s="34" t="s">
        <v>451</v>
      </c>
      <c r="H91" s="34" t="str">
        <f t="shared" ca="1" si="4"/>
        <v>Somalia</v>
      </c>
      <c r="I91" s="34" t="s">
        <v>561</v>
      </c>
      <c r="J91" s="34" t="s">
        <v>749</v>
      </c>
      <c r="K91" s="34" t="s">
        <v>561</v>
      </c>
    </row>
    <row r="92" spans="5:11" x14ac:dyDescent="0.25">
      <c r="E92" s="34" t="s">
        <v>821</v>
      </c>
      <c r="F92" s="34" t="s">
        <v>821</v>
      </c>
      <c r="H92" s="34" t="str">
        <f t="shared" ca="1" si="4"/>
        <v>Sudáfrica</v>
      </c>
      <c r="I92" s="34" t="s">
        <v>903</v>
      </c>
      <c r="J92" s="34" t="s">
        <v>750</v>
      </c>
      <c r="K92" s="34" t="s">
        <v>562</v>
      </c>
    </row>
    <row r="93" spans="5:11" x14ac:dyDescent="0.25">
      <c r="E93" s="34" t="s">
        <v>453</v>
      </c>
      <c r="F93" s="34" t="s">
        <v>453</v>
      </c>
      <c r="H93" s="34" t="str">
        <f t="shared" ca="1" si="4"/>
        <v>Sudán del Sur</v>
      </c>
      <c r="I93" s="34" t="s">
        <v>877</v>
      </c>
      <c r="J93" s="34" t="s">
        <v>751</v>
      </c>
      <c r="K93" s="34" t="s">
        <v>563</v>
      </c>
    </row>
    <row r="94" spans="5:11" x14ac:dyDescent="0.25">
      <c r="E94" s="34" t="s">
        <v>829</v>
      </c>
      <c r="F94" s="34" t="s">
        <v>829</v>
      </c>
      <c r="H94" s="34" t="str">
        <f t="shared" ca="1" si="4"/>
        <v>Sri Lanka</v>
      </c>
      <c r="I94" s="34" t="s">
        <v>565</v>
      </c>
      <c r="J94" s="34" t="s">
        <v>565</v>
      </c>
      <c r="K94" s="34" t="s">
        <v>565</v>
      </c>
    </row>
    <row r="95" spans="5:11" x14ac:dyDescent="0.25">
      <c r="E95" s="34" t="s">
        <v>896</v>
      </c>
      <c r="F95" s="34" t="s">
        <v>896</v>
      </c>
      <c r="H95" s="34" t="str">
        <f t="shared" ca="1" si="4"/>
        <v>Sudán</v>
      </c>
      <c r="I95" s="34" t="s">
        <v>870</v>
      </c>
      <c r="J95" s="34" t="s">
        <v>753</v>
      </c>
      <c r="K95" s="34" t="s">
        <v>566</v>
      </c>
    </row>
    <row r="96" spans="5:11" x14ac:dyDescent="0.25">
      <c r="E96" s="34" t="s">
        <v>456</v>
      </c>
      <c r="F96" s="34" t="s">
        <v>456</v>
      </c>
      <c r="H96" s="34" t="str">
        <f t="shared" ca="1" si="4"/>
        <v>Suriname</v>
      </c>
      <c r="I96" s="34" t="s">
        <v>567</v>
      </c>
      <c r="J96" s="34" t="s">
        <v>567</v>
      </c>
      <c r="K96" s="34" t="s">
        <v>567</v>
      </c>
    </row>
    <row r="97" spans="5:11" x14ac:dyDescent="0.25">
      <c r="E97" s="34" t="s">
        <v>457</v>
      </c>
      <c r="F97" s="34" t="s">
        <v>457</v>
      </c>
      <c r="H97" s="34" t="str">
        <f t="shared" ca="1" si="4"/>
        <v>Tayikistán</v>
      </c>
      <c r="I97" s="34" t="s">
        <v>886</v>
      </c>
      <c r="J97" s="34" t="s">
        <v>759</v>
      </c>
      <c r="K97" s="34" t="s">
        <v>574</v>
      </c>
    </row>
    <row r="98" spans="5:11" x14ac:dyDescent="0.25">
      <c r="E98" s="34" t="s">
        <v>830</v>
      </c>
      <c r="F98" s="34" t="s">
        <v>830</v>
      </c>
      <c r="H98" s="34" t="str">
        <f t="shared" ca="1" si="4"/>
        <v>Tanzania (República Unida)</v>
      </c>
      <c r="I98" s="34" t="s">
        <v>892</v>
      </c>
      <c r="J98" s="34" t="s">
        <v>893</v>
      </c>
      <c r="K98" s="34" t="s">
        <v>575</v>
      </c>
    </row>
    <row r="99" spans="5:11" x14ac:dyDescent="0.25">
      <c r="E99" s="34" t="s">
        <v>834</v>
      </c>
      <c r="F99" s="34" t="s">
        <v>834</v>
      </c>
      <c r="H99" s="34" t="str">
        <f t="shared" ca="1" si="4"/>
        <v>Tailandia</v>
      </c>
      <c r="I99" s="34" t="s">
        <v>885</v>
      </c>
      <c r="J99" s="34" t="s">
        <v>760</v>
      </c>
      <c r="K99" s="34" t="s">
        <v>576</v>
      </c>
    </row>
    <row r="100" spans="5:11" x14ac:dyDescent="0.25">
      <c r="E100" s="34" t="s">
        <v>460</v>
      </c>
      <c r="F100" s="34" t="s">
        <v>460</v>
      </c>
      <c r="H100" s="34" t="str">
        <f t="shared" ca="1" si="4"/>
        <v>Timor-Leste</v>
      </c>
      <c r="I100" s="34" t="s">
        <v>577</v>
      </c>
      <c r="J100" s="34" t="s">
        <v>761</v>
      </c>
      <c r="K100" s="34" t="s">
        <v>577</v>
      </c>
    </row>
    <row r="101" spans="5:11" x14ac:dyDescent="0.25">
      <c r="E101" s="34" t="s">
        <v>461</v>
      </c>
      <c r="F101" s="34" t="s">
        <v>461</v>
      </c>
      <c r="H101" s="34" t="str">
        <f t="shared" ca="1" si="4"/>
        <v>Togo</v>
      </c>
      <c r="I101" s="34" t="s">
        <v>578</v>
      </c>
      <c r="J101" s="34" t="s">
        <v>578</v>
      </c>
      <c r="K101" s="34" t="s">
        <v>578</v>
      </c>
    </row>
    <row r="102" spans="5:11" x14ac:dyDescent="0.25">
      <c r="E102" s="34" t="s">
        <v>833</v>
      </c>
      <c r="F102" s="34" t="s">
        <v>833</v>
      </c>
      <c r="H102" s="34" t="str">
        <f t="shared" ca="1" si="4"/>
        <v>Túnez</v>
      </c>
      <c r="I102" s="34" t="s">
        <v>889</v>
      </c>
      <c r="J102" s="34" t="s">
        <v>763</v>
      </c>
      <c r="K102" s="34" t="s">
        <v>582</v>
      </c>
    </row>
    <row r="103" spans="5:11" x14ac:dyDescent="0.25">
      <c r="E103" s="34" t="s">
        <v>463</v>
      </c>
      <c r="F103" s="34" t="s">
        <v>463</v>
      </c>
      <c r="H103" s="34" t="str">
        <f t="shared" ca="1" si="4"/>
        <v>Turkmenistán</v>
      </c>
      <c r="I103" s="34" t="s">
        <v>887</v>
      </c>
      <c r="J103" s="34" t="s">
        <v>765</v>
      </c>
      <c r="K103" s="34" t="s">
        <v>584</v>
      </c>
    </row>
    <row r="104" spans="5:11" x14ac:dyDescent="0.25">
      <c r="E104" s="34" t="s">
        <v>832</v>
      </c>
      <c r="F104" s="34" t="s">
        <v>832</v>
      </c>
      <c r="H104" s="34" t="str">
        <f t="shared" ca="1" si="4"/>
        <v>Uganda</v>
      </c>
      <c r="I104" s="34" t="s">
        <v>587</v>
      </c>
      <c r="J104" s="34" t="s">
        <v>767</v>
      </c>
      <c r="K104" s="34" t="s">
        <v>587</v>
      </c>
    </row>
    <row r="105" spans="5:11" x14ac:dyDescent="0.25">
      <c r="E105" s="34" t="s">
        <v>831</v>
      </c>
      <c r="F105" s="34" t="s">
        <v>831</v>
      </c>
      <c r="H105" s="34" t="str">
        <f t="shared" ca="1" si="4"/>
        <v>Ucrania</v>
      </c>
      <c r="I105" s="34" t="s">
        <v>768</v>
      </c>
      <c r="J105" s="34" t="s">
        <v>768</v>
      </c>
      <c r="K105" s="34" t="s">
        <v>588</v>
      </c>
    </row>
    <row r="106" spans="5:11" x14ac:dyDescent="0.25">
      <c r="E106" s="34" t="s">
        <v>466</v>
      </c>
      <c r="F106" s="34" t="s">
        <v>466</v>
      </c>
      <c r="H106" s="34" t="str">
        <f t="shared" ca="1" si="4"/>
        <v>Uzbekistán</v>
      </c>
      <c r="I106" s="34" t="s">
        <v>895</v>
      </c>
      <c r="J106" s="34" t="s">
        <v>773</v>
      </c>
      <c r="K106" s="34" t="s">
        <v>594</v>
      </c>
    </row>
    <row r="107" spans="5:11" x14ac:dyDescent="0.25">
      <c r="E107" s="34" t="s">
        <v>835</v>
      </c>
      <c r="F107" s="34" t="s">
        <v>835</v>
      </c>
      <c r="H107" s="34" t="str">
        <f t="shared" ca="1" si="4"/>
        <v>Venezuela</v>
      </c>
      <c r="I107" s="34" t="s">
        <v>596</v>
      </c>
      <c r="J107" s="34" t="s">
        <v>596</v>
      </c>
      <c r="K107" s="34" t="s">
        <v>596</v>
      </c>
    </row>
    <row r="108" spans="5:11" x14ac:dyDescent="0.25">
      <c r="E108" s="34" t="s">
        <v>468</v>
      </c>
      <c r="F108" s="34" t="s">
        <v>468</v>
      </c>
      <c r="H108" s="34" t="str">
        <f t="shared" ca="1" si="4"/>
        <v>Viet Nam</v>
      </c>
      <c r="I108" s="34" t="s">
        <v>597</v>
      </c>
      <c r="J108" s="34" t="s">
        <v>774</v>
      </c>
      <c r="K108" s="34" t="s">
        <v>597</v>
      </c>
    </row>
    <row r="109" spans="5:11" x14ac:dyDescent="0.25">
      <c r="E109" s="34" t="s">
        <v>837</v>
      </c>
      <c r="F109" s="34" t="s">
        <v>837</v>
      </c>
      <c r="H109" s="34" t="str">
        <f t="shared" ca="1" si="4"/>
        <v>Zambia</v>
      </c>
      <c r="I109" s="34" t="s">
        <v>601</v>
      </c>
      <c r="J109" s="34" t="s">
        <v>778</v>
      </c>
      <c r="K109" s="34" t="s">
        <v>601</v>
      </c>
    </row>
    <row r="110" spans="5:11" x14ac:dyDescent="0.25">
      <c r="E110" s="34" t="s">
        <v>470</v>
      </c>
      <c r="F110" s="34" t="s">
        <v>470</v>
      </c>
      <c r="H110" s="34" t="str">
        <f t="shared" ca="1" si="4"/>
        <v>Zanzibar</v>
      </c>
      <c r="I110" s="34" t="s">
        <v>602</v>
      </c>
      <c r="J110" s="34" t="s">
        <v>602</v>
      </c>
      <c r="K110" s="34" t="s">
        <v>602</v>
      </c>
    </row>
    <row r="111" spans="5:11" x14ac:dyDescent="0.25">
      <c r="E111" s="34" t="s">
        <v>836</v>
      </c>
      <c r="F111" s="34" t="s">
        <v>836</v>
      </c>
      <c r="H111" s="34" t="str">
        <f t="shared" ca="1" si="4"/>
        <v>Zimbabwe</v>
      </c>
      <c r="I111" s="34" t="s">
        <v>603</v>
      </c>
      <c r="J111" s="34" t="s">
        <v>603</v>
      </c>
      <c r="K111" s="34" t="s">
        <v>603</v>
      </c>
    </row>
    <row r="112" spans="5:11" x14ac:dyDescent="0.25">
      <c r="E112" s="34" t="s">
        <v>685</v>
      </c>
      <c r="F112" s="34" t="s">
        <v>685</v>
      </c>
      <c r="H112" s="34" t="str">
        <f t="shared" ca="1" si="4"/>
        <v/>
      </c>
    </row>
    <row r="113" spans="5:8" x14ac:dyDescent="0.25">
      <c r="E113" s="34" t="s">
        <v>473</v>
      </c>
      <c r="F113" s="34" t="s">
        <v>473</v>
      </c>
      <c r="H113" s="34" t="str">
        <f t="shared" ca="1" si="4"/>
        <v/>
      </c>
    </row>
    <row r="114" spans="5:8" x14ac:dyDescent="0.25">
      <c r="E114" s="34" t="s">
        <v>474</v>
      </c>
      <c r="F114" s="34" t="s">
        <v>474</v>
      </c>
      <c r="H114" s="34" t="str">
        <f t="shared" ca="1" si="4"/>
        <v/>
      </c>
    </row>
    <row r="115" spans="5:8" x14ac:dyDescent="0.25">
      <c r="E115" s="34" t="s">
        <v>865</v>
      </c>
      <c r="F115" s="34" t="s">
        <v>865</v>
      </c>
      <c r="H115" s="34" t="str">
        <f t="shared" ca="1" si="4"/>
        <v/>
      </c>
    </row>
    <row r="116" spans="5:8" x14ac:dyDescent="0.25">
      <c r="E116" s="34" t="s">
        <v>841</v>
      </c>
      <c r="F116" s="34" t="s">
        <v>841</v>
      </c>
      <c r="H116" s="34" t="str">
        <f t="shared" ca="1" si="4"/>
        <v/>
      </c>
    </row>
    <row r="117" spans="5:8" x14ac:dyDescent="0.25">
      <c r="E117" s="34" t="s">
        <v>477</v>
      </c>
      <c r="F117" s="34" t="s">
        <v>477</v>
      </c>
      <c r="H117" s="34" t="str">
        <f t="shared" ca="1" si="4"/>
        <v/>
      </c>
    </row>
    <row r="118" spans="5:8" x14ac:dyDescent="0.25">
      <c r="E118" s="34" t="s">
        <v>478</v>
      </c>
      <c r="F118" s="34" t="s">
        <v>478</v>
      </c>
      <c r="H118" s="34" t="str">
        <f t="shared" ca="1" si="4"/>
        <v/>
      </c>
    </row>
    <row r="119" spans="5:8" x14ac:dyDescent="0.25">
      <c r="E119" s="34" t="s">
        <v>838</v>
      </c>
      <c r="F119" s="34" t="s">
        <v>838</v>
      </c>
      <c r="H119" s="34" t="str">
        <f t="shared" ca="1" si="4"/>
        <v/>
      </c>
    </row>
    <row r="120" spans="5:8" x14ac:dyDescent="0.25">
      <c r="E120" s="34" t="s">
        <v>842</v>
      </c>
      <c r="F120" s="34" t="s">
        <v>842</v>
      </c>
      <c r="H120" s="34" t="str">
        <f t="shared" ca="1" si="4"/>
        <v/>
      </c>
    </row>
    <row r="121" spans="5:8" x14ac:dyDescent="0.25">
      <c r="E121" s="34" t="s">
        <v>847</v>
      </c>
      <c r="F121" s="34" t="s">
        <v>847</v>
      </c>
      <c r="H121" s="34" t="str">
        <f t="shared" ca="1" si="4"/>
        <v/>
      </c>
    </row>
    <row r="122" spans="5:8" x14ac:dyDescent="0.25">
      <c r="E122" s="34" t="s">
        <v>843</v>
      </c>
      <c r="F122" s="34" t="s">
        <v>843</v>
      </c>
      <c r="H122" s="34" t="str">
        <f t="shared" ca="1" si="4"/>
        <v/>
      </c>
    </row>
    <row r="123" spans="5:8" x14ac:dyDescent="0.25">
      <c r="E123" s="34" t="s">
        <v>483</v>
      </c>
      <c r="F123" s="34" t="s">
        <v>483</v>
      </c>
      <c r="H123" s="34" t="str">
        <f t="shared" ca="1" si="4"/>
        <v/>
      </c>
    </row>
    <row r="124" spans="5:8" x14ac:dyDescent="0.25">
      <c r="E124" s="34" t="s">
        <v>484</v>
      </c>
      <c r="F124" s="34" t="s">
        <v>484</v>
      </c>
      <c r="H124" s="34" t="str">
        <f t="shared" ca="1" si="4"/>
        <v/>
      </c>
    </row>
    <row r="125" spans="5:8" x14ac:dyDescent="0.25">
      <c r="E125" s="34" t="s">
        <v>844</v>
      </c>
      <c r="F125" s="34" t="s">
        <v>844</v>
      </c>
      <c r="H125" s="34" t="str">
        <f t="shared" ca="1" si="4"/>
        <v/>
      </c>
    </row>
    <row r="126" spans="5:8" x14ac:dyDescent="0.25">
      <c r="E126" s="34" t="s">
        <v>486</v>
      </c>
      <c r="F126" s="34" t="s">
        <v>486</v>
      </c>
      <c r="H126" s="34" t="str">
        <f t="shared" ca="1" si="4"/>
        <v/>
      </c>
    </row>
    <row r="127" spans="5:8" x14ac:dyDescent="0.25">
      <c r="E127" s="34" t="s">
        <v>846</v>
      </c>
      <c r="F127" s="34" t="s">
        <v>846</v>
      </c>
      <c r="H127" s="34" t="str">
        <f t="shared" ca="1" si="4"/>
        <v/>
      </c>
    </row>
    <row r="128" spans="5:8" x14ac:dyDescent="0.25">
      <c r="E128" s="34" t="s">
        <v>695</v>
      </c>
      <c r="F128" s="34" t="s">
        <v>695</v>
      </c>
      <c r="H128" s="34" t="str">
        <f t="shared" ca="1" si="4"/>
        <v/>
      </c>
    </row>
    <row r="129" spans="5:8" x14ac:dyDescent="0.25">
      <c r="E129" s="34" t="s">
        <v>489</v>
      </c>
      <c r="F129" s="34" t="s">
        <v>489</v>
      </c>
      <c r="H129" s="34" t="str">
        <f t="shared" ca="1" si="4"/>
        <v/>
      </c>
    </row>
    <row r="130" spans="5:8" x14ac:dyDescent="0.25">
      <c r="E130" s="34" t="s">
        <v>852</v>
      </c>
      <c r="F130" s="34" t="s">
        <v>852</v>
      </c>
      <c r="H130" s="34" t="str">
        <f t="shared" ca="1" si="4"/>
        <v/>
      </c>
    </row>
    <row r="131" spans="5:8" x14ac:dyDescent="0.25">
      <c r="E131" s="34" t="s">
        <v>491</v>
      </c>
      <c r="F131" s="34" t="s">
        <v>491</v>
      </c>
      <c r="H131" s="34" t="str">
        <f t="shared" ref="H131:H194" ca="1" si="5">IF(I131="","",OFFSET($I131,0,LangOffset,1,1))</f>
        <v/>
      </c>
    </row>
    <row r="132" spans="5:8" x14ac:dyDescent="0.25">
      <c r="E132" s="34" t="s">
        <v>492</v>
      </c>
      <c r="F132" s="34" t="s">
        <v>492</v>
      </c>
      <c r="H132" s="34" t="str">
        <f t="shared" ca="1" si="5"/>
        <v/>
      </c>
    </row>
    <row r="133" spans="5:8" x14ac:dyDescent="0.25">
      <c r="E133" s="34" t="s">
        <v>856</v>
      </c>
      <c r="F133" s="34" t="s">
        <v>856</v>
      </c>
      <c r="H133" s="34" t="str">
        <f t="shared" ca="1" si="5"/>
        <v/>
      </c>
    </row>
    <row r="134" spans="5:8" x14ac:dyDescent="0.25">
      <c r="E134" s="34" t="s">
        <v>697</v>
      </c>
      <c r="F134" s="34" t="s">
        <v>697</v>
      </c>
      <c r="H134" s="34" t="str">
        <f t="shared" ca="1" si="5"/>
        <v/>
      </c>
    </row>
    <row r="135" spans="5:8" x14ac:dyDescent="0.25">
      <c r="E135" s="34" t="s">
        <v>698</v>
      </c>
      <c r="F135" s="34" t="s">
        <v>698</v>
      </c>
      <c r="H135" s="34" t="str">
        <f t="shared" ca="1" si="5"/>
        <v/>
      </c>
    </row>
    <row r="136" spans="5:8" x14ac:dyDescent="0.25">
      <c r="E136" s="34" t="s">
        <v>496</v>
      </c>
      <c r="F136" s="34" t="s">
        <v>496</v>
      </c>
      <c r="H136" s="34" t="str">
        <f t="shared" ca="1" si="5"/>
        <v/>
      </c>
    </row>
    <row r="137" spans="5:8" x14ac:dyDescent="0.25">
      <c r="E137" s="34" t="s">
        <v>851</v>
      </c>
      <c r="F137" s="34" t="s">
        <v>851</v>
      </c>
      <c r="H137" s="34" t="str">
        <f t="shared" ca="1" si="5"/>
        <v/>
      </c>
    </row>
    <row r="138" spans="5:8" x14ac:dyDescent="0.25">
      <c r="E138" s="34" t="s">
        <v>498</v>
      </c>
      <c r="F138" s="34" t="s">
        <v>498</v>
      </c>
      <c r="H138" s="34" t="str">
        <f t="shared" ca="1" si="5"/>
        <v/>
      </c>
    </row>
    <row r="139" spans="5:8" x14ac:dyDescent="0.25">
      <c r="E139" s="34" t="s">
        <v>499</v>
      </c>
      <c r="F139" s="34" t="s">
        <v>499</v>
      </c>
      <c r="H139" s="34" t="str">
        <f t="shared" ca="1" si="5"/>
        <v/>
      </c>
    </row>
    <row r="140" spans="5:8" x14ac:dyDescent="0.25">
      <c r="E140" s="34" t="s">
        <v>855</v>
      </c>
      <c r="F140" s="34" t="s">
        <v>855</v>
      </c>
      <c r="H140" s="34" t="str">
        <f t="shared" ca="1" si="5"/>
        <v/>
      </c>
    </row>
    <row r="141" spans="5:8" x14ac:dyDescent="0.25">
      <c r="E141" s="34" t="s">
        <v>501</v>
      </c>
      <c r="F141" s="34" t="s">
        <v>501</v>
      </c>
      <c r="H141" s="34" t="str">
        <f t="shared" ca="1" si="5"/>
        <v/>
      </c>
    </row>
    <row r="142" spans="5:8" x14ac:dyDescent="0.25">
      <c r="E142" s="34" t="s">
        <v>850</v>
      </c>
      <c r="F142" s="34" t="s">
        <v>850</v>
      </c>
      <c r="H142" s="34" t="str">
        <f t="shared" ca="1" si="5"/>
        <v/>
      </c>
    </row>
    <row r="143" spans="5:8" x14ac:dyDescent="0.25">
      <c r="E143" s="34" t="s">
        <v>819</v>
      </c>
      <c r="F143" s="34" t="s">
        <v>819</v>
      </c>
      <c r="H143" s="34" t="str">
        <f t="shared" ca="1" si="5"/>
        <v/>
      </c>
    </row>
    <row r="144" spans="5:8" x14ac:dyDescent="0.25">
      <c r="E144" s="34" t="s">
        <v>849</v>
      </c>
      <c r="F144" s="34" t="s">
        <v>849</v>
      </c>
      <c r="H144" s="34" t="str">
        <f t="shared" ca="1" si="5"/>
        <v/>
      </c>
    </row>
    <row r="145" spans="5:8" x14ac:dyDescent="0.25">
      <c r="E145" s="34" t="s">
        <v>706</v>
      </c>
      <c r="F145" s="34" t="s">
        <v>706</v>
      </c>
      <c r="H145" s="34" t="str">
        <f t="shared" ca="1" si="5"/>
        <v/>
      </c>
    </row>
    <row r="146" spans="5:8" x14ac:dyDescent="0.25">
      <c r="E146" s="34" t="s">
        <v>506</v>
      </c>
      <c r="F146" s="34" t="s">
        <v>506</v>
      </c>
      <c r="H146" s="34" t="str">
        <f t="shared" ca="1" si="5"/>
        <v/>
      </c>
    </row>
    <row r="147" spans="5:8" x14ac:dyDescent="0.25">
      <c r="E147" s="34" t="s">
        <v>507</v>
      </c>
      <c r="F147" s="34" t="s">
        <v>507</v>
      </c>
      <c r="H147" s="34" t="str">
        <f t="shared" ca="1" si="5"/>
        <v/>
      </c>
    </row>
    <row r="148" spans="5:8" x14ac:dyDescent="0.25">
      <c r="E148" s="34" t="s">
        <v>508</v>
      </c>
      <c r="F148" s="34" t="s">
        <v>508</v>
      </c>
      <c r="H148" s="34" t="str">
        <f t="shared" ca="1" si="5"/>
        <v/>
      </c>
    </row>
    <row r="149" spans="5:8" x14ac:dyDescent="0.25">
      <c r="E149" s="34" t="s">
        <v>848</v>
      </c>
      <c r="F149" s="34" t="s">
        <v>848</v>
      </c>
      <c r="H149" s="34" t="str">
        <f t="shared" ca="1" si="5"/>
        <v/>
      </c>
    </row>
    <row r="150" spans="5:8" x14ac:dyDescent="0.25">
      <c r="E150" s="34" t="s">
        <v>510</v>
      </c>
      <c r="F150" s="34" t="s">
        <v>510</v>
      </c>
      <c r="H150" s="34" t="str">
        <f t="shared" ca="1" si="5"/>
        <v/>
      </c>
    </row>
    <row r="151" spans="5:8" x14ac:dyDescent="0.25">
      <c r="E151" s="34" t="s">
        <v>511</v>
      </c>
      <c r="F151" s="34" t="s">
        <v>511</v>
      </c>
      <c r="H151" s="34" t="str">
        <f t="shared" ca="1" si="5"/>
        <v/>
      </c>
    </row>
    <row r="152" spans="5:8" x14ac:dyDescent="0.25">
      <c r="E152" s="34" t="s">
        <v>512</v>
      </c>
      <c r="F152" s="34" t="s">
        <v>512</v>
      </c>
      <c r="H152" s="34" t="str">
        <f t="shared" ca="1" si="5"/>
        <v/>
      </c>
    </row>
    <row r="153" spans="5:8" x14ac:dyDescent="0.25">
      <c r="E153" s="34" t="s">
        <v>513</v>
      </c>
      <c r="F153" s="34" t="s">
        <v>513</v>
      </c>
      <c r="H153" s="34" t="str">
        <f t="shared" ca="1" si="5"/>
        <v/>
      </c>
    </row>
    <row r="154" spans="5:8" x14ac:dyDescent="0.25">
      <c r="E154" s="34" t="s">
        <v>514</v>
      </c>
      <c r="F154" s="34" t="s">
        <v>514</v>
      </c>
      <c r="H154" s="34" t="str">
        <f t="shared" ca="1" si="5"/>
        <v/>
      </c>
    </row>
    <row r="155" spans="5:8" x14ac:dyDescent="0.25">
      <c r="E155" s="34" t="s">
        <v>859</v>
      </c>
      <c r="F155" s="34" t="s">
        <v>859</v>
      </c>
      <c r="H155" s="34" t="str">
        <f t="shared" ca="1" si="5"/>
        <v/>
      </c>
    </row>
    <row r="156" spans="5:8" x14ac:dyDescent="0.25">
      <c r="E156" s="34" t="s">
        <v>857</v>
      </c>
      <c r="F156" s="34" t="s">
        <v>857</v>
      </c>
      <c r="H156" s="34" t="str">
        <f t="shared" ca="1" si="5"/>
        <v/>
      </c>
    </row>
    <row r="157" spans="5:8" x14ac:dyDescent="0.25">
      <c r="E157" s="34" t="s">
        <v>861</v>
      </c>
      <c r="F157" s="34" t="s">
        <v>861</v>
      </c>
      <c r="H157" s="34" t="str">
        <f t="shared" ca="1" si="5"/>
        <v/>
      </c>
    </row>
    <row r="158" spans="5:8" x14ac:dyDescent="0.25">
      <c r="E158" s="34" t="s">
        <v>518</v>
      </c>
      <c r="F158" s="34" t="s">
        <v>518</v>
      </c>
      <c r="H158" s="34" t="str">
        <f t="shared" ca="1" si="5"/>
        <v/>
      </c>
    </row>
    <row r="159" spans="5:8" x14ac:dyDescent="0.25">
      <c r="E159" s="34" t="s">
        <v>716</v>
      </c>
      <c r="F159" s="34" t="s">
        <v>716</v>
      </c>
      <c r="H159" s="34" t="str">
        <f t="shared" ca="1" si="5"/>
        <v/>
      </c>
    </row>
    <row r="160" spans="5:8" x14ac:dyDescent="0.25">
      <c r="E160" s="34" t="s">
        <v>520</v>
      </c>
      <c r="F160" s="34" t="s">
        <v>520</v>
      </c>
      <c r="H160" s="34" t="str">
        <f t="shared" ca="1" si="5"/>
        <v/>
      </c>
    </row>
    <row r="161" spans="5:8" x14ac:dyDescent="0.25">
      <c r="E161" s="34" t="s">
        <v>521</v>
      </c>
      <c r="F161" s="34" t="s">
        <v>521</v>
      </c>
      <c r="H161" s="34" t="str">
        <f t="shared" ca="1" si="5"/>
        <v/>
      </c>
    </row>
    <row r="162" spans="5:8" x14ac:dyDescent="0.25">
      <c r="E162" s="34" t="s">
        <v>858</v>
      </c>
      <c r="F162" s="34" t="s">
        <v>858</v>
      </c>
      <c r="H162" s="34" t="str">
        <f t="shared" ca="1" si="5"/>
        <v/>
      </c>
    </row>
    <row r="163" spans="5:8" x14ac:dyDescent="0.25">
      <c r="E163" s="34" t="s">
        <v>854</v>
      </c>
      <c r="F163" s="34" t="s">
        <v>854</v>
      </c>
      <c r="H163" s="34" t="str">
        <f t="shared" ca="1" si="5"/>
        <v/>
      </c>
    </row>
    <row r="164" spans="5:8" x14ac:dyDescent="0.25">
      <c r="E164" s="34" t="s">
        <v>860</v>
      </c>
      <c r="F164" s="34" t="s">
        <v>860</v>
      </c>
      <c r="H164" s="34" t="str">
        <f t="shared" ca="1" si="5"/>
        <v/>
      </c>
    </row>
    <row r="165" spans="5:8" x14ac:dyDescent="0.25">
      <c r="E165" s="34" t="s">
        <v>720</v>
      </c>
      <c r="F165" s="34" t="s">
        <v>720</v>
      </c>
      <c r="H165" s="34" t="str">
        <f t="shared" ca="1" si="5"/>
        <v/>
      </c>
    </row>
    <row r="166" spans="5:8" x14ac:dyDescent="0.25">
      <c r="E166" s="34" t="s">
        <v>721</v>
      </c>
      <c r="F166" s="34" t="s">
        <v>721</v>
      </c>
      <c r="H166" s="34" t="str">
        <f t="shared" ca="1" si="5"/>
        <v/>
      </c>
    </row>
    <row r="167" spans="5:8" x14ac:dyDescent="0.25">
      <c r="E167" s="34" t="s">
        <v>527</v>
      </c>
      <c r="F167" s="34" t="s">
        <v>527</v>
      </c>
      <c r="H167" s="34" t="str">
        <f t="shared" ca="1" si="5"/>
        <v/>
      </c>
    </row>
    <row r="168" spans="5:8" x14ac:dyDescent="0.25">
      <c r="E168" s="34" t="s">
        <v>723</v>
      </c>
      <c r="F168" s="34" t="s">
        <v>723</v>
      </c>
      <c r="H168" s="34" t="str">
        <f t="shared" ca="1" si="5"/>
        <v/>
      </c>
    </row>
    <row r="169" spans="5:8" x14ac:dyDescent="0.25">
      <c r="E169" s="34" t="s">
        <v>724</v>
      </c>
      <c r="F169" s="34" t="s">
        <v>724</v>
      </c>
      <c r="H169" s="34" t="str">
        <f t="shared" ca="1" si="5"/>
        <v/>
      </c>
    </row>
    <row r="170" spans="5:8" x14ac:dyDescent="0.25">
      <c r="E170" s="34" t="s">
        <v>863</v>
      </c>
      <c r="F170" s="34" t="s">
        <v>863</v>
      </c>
      <c r="H170" s="34" t="str">
        <f t="shared" ca="1" si="5"/>
        <v/>
      </c>
    </row>
    <row r="171" spans="5:8" x14ac:dyDescent="0.25">
      <c r="E171" s="34" t="s">
        <v>531</v>
      </c>
      <c r="F171" s="34" t="s">
        <v>531</v>
      </c>
      <c r="H171" s="34" t="str">
        <f t="shared" ca="1" si="5"/>
        <v/>
      </c>
    </row>
    <row r="172" spans="5:8" x14ac:dyDescent="0.25">
      <c r="E172" s="34" t="s">
        <v>862</v>
      </c>
      <c r="F172" s="34" t="s">
        <v>862</v>
      </c>
      <c r="H172" s="34" t="str">
        <f t="shared" ca="1" si="5"/>
        <v/>
      </c>
    </row>
    <row r="173" spans="5:8" x14ac:dyDescent="0.25">
      <c r="E173" s="34" t="s">
        <v>727</v>
      </c>
      <c r="F173" s="34" t="s">
        <v>727</v>
      </c>
      <c r="H173" s="34" t="str">
        <f t="shared" ca="1" si="5"/>
        <v/>
      </c>
    </row>
    <row r="174" spans="5:8" x14ac:dyDescent="0.25">
      <c r="E174" s="34" t="s">
        <v>534</v>
      </c>
      <c r="F174" s="34" t="s">
        <v>534</v>
      </c>
      <c r="H174" s="34" t="str">
        <f t="shared" ca="1" si="5"/>
        <v/>
      </c>
    </row>
    <row r="175" spans="5:8" x14ac:dyDescent="0.25">
      <c r="E175" s="34" t="s">
        <v>864</v>
      </c>
      <c r="F175" s="34" t="s">
        <v>864</v>
      </c>
      <c r="H175" s="34" t="str">
        <f t="shared" ca="1" si="5"/>
        <v/>
      </c>
    </row>
    <row r="176" spans="5:8" x14ac:dyDescent="0.25">
      <c r="E176" s="34" t="s">
        <v>536</v>
      </c>
      <c r="F176" s="34" t="s">
        <v>536</v>
      </c>
      <c r="H176" s="34" t="str">
        <f t="shared" ca="1" si="5"/>
        <v/>
      </c>
    </row>
    <row r="177" spans="5:8" x14ac:dyDescent="0.25">
      <c r="E177" s="34" t="s">
        <v>537</v>
      </c>
      <c r="F177" s="34" t="s">
        <v>537</v>
      </c>
      <c r="H177" s="34" t="str">
        <f t="shared" ca="1" si="5"/>
        <v/>
      </c>
    </row>
    <row r="178" spans="5:8" x14ac:dyDescent="0.25">
      <c r="E178" s="34" t="s">
        <v>538</v>
      </c>
      <c r="F178" s="34" t="s">
        <v>538</v>
      </c>
      <c r="H178" s="34" t="str">
        <f t="shared" ca="1" si="5"/>
        <v/>
      </c>
    </row>
    <row r="179" spans="5:8" x14ac:dyDescent="0.25">
      <c r="E179" s="34" t="s">
        <v>731</v>
      </c>
      <c r="F179" s="34" t="s">
        <v>731</v>
      </c>
      <c r="H179" s="34" t="str">
        <f t="shared" ca="1" si="5"/>
        <v/>
      </c>
    </row>
    <row r="180" spans="5:8" x14ac:dyDescent="0.25">
      <c r="E180" s="34" t="s">
        <v>867</v>
      </c>
      <c r="F180" s="34" t="s">
        <v>867</v>
      </c>
      <c r="H180" s="34" t="str">
        <f t="shared" ca="1" si="5"/>
        <v/>
      </c>
    </row>
    <row r="181" spans="5:8" x14ac:dyDescent="0.25">
      <c r="E181" s="34" t="s">
        <v>868</v>
      </c>
      <c r="F181" s="34" t="s">
        <v>868</v>
      </c>
      <c r="H181" s="34" t="str">
        <f t="shared" ca="1" si="5"/>
        <v/>
      </c>
    </row>
    <row r="182" spans="5:8" x14ac:dyDescent="0.25">
      <c r="E182" s="34" t="s">
        <v>542</v>
      </c>
      <c r="F182" s="34" t="s">
        <v>542</v>
      </c>
      <c r="H182" s="34" t="str">
        <f t="shared" ca="1" si="5"/>
        <v/>
      </c>
    </row>
    <row r="183" spans="5:8" x14ac:dyDescent="0.25">
      <c r="E183" s="34" t="s">
        <v>872</v>
      </c>
      <c r="F183" s="34" t="s">
        <v>872</v>
      </c>
      <c r="H183" s="34" t="str">
        <f t="shared" ca="1" si="5"/>
        <v/>
      </c>
    </row>
    <row r="184" spans="5:8" x14ac:dyDescent="0.25">
      <c r="E184" s="34" t="s">
        <v>840</v>
      </c>
      <c r="F184" s="34" t="s">
        <v>840</v>
      </c>
      <c r="H184" s="34" t="str">
        <f t="shared" ca="1" si="5"/>
        <v/>
      </c>
    </row>
    <row r="185" spans="5:8" x14ac:dyDescent="0.25">
      <c r="E185" s="34" t="s">
        <v>845</v>
      </c>
      <c r="F185" s="34" t="s">
        <v>845</v>
      </c>
      <c r="H185" s="34" t="str">
        <f t="shared" ca="1" si="5"/>
        <v/>
      </c>
    </row>
    <row r="186" spans="5:8" x14ac:dyDescent="0.25">
      <c r="E186" s="34" t="s">
        <v>876</v>
      </c>
      <c r="F186" s="34" t="s">
        <v>876</v>
      </c>
      <c r="H186" s="34" t="str">
        <f t="shared" ca="1" si="5"/>
        <v/>
      </c>
    </row>
    <row r="187" spans="5:8" x14ac:dyDescent="0.25">
      <c r="E187" s="34" t="s">
        <v>898</v>
      </c>
      <c r="F187" s="34" t="s">
        <v>898</v>
      </c>
      <c r="H187" s="34" t="str">
        <f t="shared" ca="1" si="5"/>
        <v/>
      </c>
    </row>
    <row r="188" spans="5:8" x14ac:dyDescent="0.25">
      <c r="E188" s="34" t="s">
        <v>548</v>
      </c>
      <c r="F188" s="34" t="s">
        <v>548</v>
      </c>
      <c r="H188" s="34" t="str">
        <f t="shared" ca="1" si="5"/>
        <v/>
      </c>
    </row>
    <row r="189" spans="5:8" x14ac:dyDescent="0.25">
      <c r="E189" s="34" t="s">
        <v>549</v>
      </c>
      <c r="F189" s="34" t="s">
        <v>549</v>
      </c>
      <c r="H189" s="34" t="str">
        <f t="shared" ca="1" si="5"/>
        <v/>
      </c>
    </row>
    <row r="190" spans="5:8" x14ac:dyDescent="0.25">
      <c r="E190" s="34" t="s">
        <v>878</v>
      </c>
      <c r="F190" s="34" t="s">
        <v>878</v>
      </c>
      <c r="H190" s="34" t="str">
        <f t="shared" ca="1" si="5"/>
        <v/>
      </c>
    </row>
    <row r="191" spans="5:8" x14ac:dyDescent="0.25">
      <c r="E191" s="34" t="s">
        <v>869</v>
      </c>
      <c r="F191" s="34" t="s">
        <v>869</v>
      </c>
      <c r="H191" s="34" t="str">
        <f t="shared" ca="1" si="5"/>
        <v/>
      </c>
    </row>
    <row r="192" spans="5:8" x14ac:dyDescent="0.25">
      <c r="E192" s="34" t="s">
        <v>552</v>
      </c>
      <c r="F192" s="34" t="s">
        <v>552</v>
      </c>
      <c r="H192" s="34" t="str">
        <f t="shared" ca="1" si="5"/>
        <v/>
      </c>
    </row>
    <row r="193" spans="5:8" x14ac:dyDescent="0.25">
      <c r="E193" s="34" t="s">
        <v>553</v>
      </c>
      <c r="F193" s="34" t="s">
        <v>553</v>
      </c>
      <c r="H193" s="34" t="str">
        <f t="shared" ca="1" si="5"/>
        <v/>
      </c>
    </row>
    <row r="194" spans="5:8" x14ac:dyDescent="0.25">
      <c r="E194" s="34" t="s">
        <v>554</v>
      </c>
      <c r="F194" s="34" t="s">
        <v>554</v>
      </c>
      <c r="H194" s="34" t="str">
        <f t="shared" ca="1" si="5"/>
        <v/>
      </c>
    </row>
    <row r="195" spans="5:8" x14ac:dyDescent="0.25">
      <c r="E195" s="34" t="s">
        <v>743</v>
      </c>
      <c r="F195" s="34" t="s">
        <v>743</v>
      </c>
      <c r="H195" s="34" t="str">
        <f t="shared" ref="H195:H243" ca="1" si="6">IF(I195="","",OFFSET($I195,0,LangOffset,1,1))</f>
        <v/>
      </c>
    </row>
    <row r="196" spans="5:8" x14ac:dyDescent="0.25">
      <c r="E196" s="34" t="s">
        <v>871</v>
      </c>
      <c r="F196" s="34" t="s">
        <v>871</v>
      </c>
      <c r="H196" s="34" t="str">
        <f t="shared" ca="1" si="6"/>
        <v/>
      </c>
    </row>
    <row r="197" spans="5:8" x14ac:dyDescent="0.25">
      <c r="E197" s="34" t="s">
        <v>882</v>
      </c>
      <c r="F197" s="34" t="s">
        <v>882</v>
      </c>
      <c r="H197" s="34" t="str">
        <f t="shared" ca="1" si="6"/>
        <v/>
      </c>
    </row>
    <row r="198" spans="5:8" x14ac:dyDescent="0.25">
      <c r="E198" s="34" t="s">
        <v>879</v>
      </c>
      <c r="F198" s="34" t="s">
        <v>879</v>
      </c>
      <c r="H198" s="34" t="str">
        <f t="shared" ca="1" si="6"/>
        <v/>
      </c>
    </row>
    <row r="199" spans="5:8" x14ac:dyDescent="0.25">
      <c r="E199" s="34" t="s">
        <v>880</v>
      </c>
      <c r="F199" s="34" t="s">
        <v>880</v>
      </c>
      <c r="H199" s="34" t="str">
        <f t="shared" ca="1" si="6"/>
        <v/>
      </c>
    </row>
    <row r="200" spans="5:8" x14ac:dyDescent="0.25">
      <c r="E200" s="34" t="s">
        <v>875</v>
      </c>
      <c r="F200" s="34" t="s">
        <v>875</v>
      </c>
      <c r="H200" s="34" t="str">
        <f t="shared" ca="1" si="6"/>
        <v/>
      </c>
    </row>
    <row r="201" spans="5:8" x14ac:dyDescent="0.25">
      <c r="E201" s="34" t="s">
        <v>561</v>
      </c>
      <c r="F201" s="34" t="s">
        <v>561</v>
      </c>
      <c r="H201" s="34" t="str">
        <f t="shared" ca="1" si="6"/>
        <v/>
      </c>
    </row>
    <row r="202" spans="5:8" x14ac:dyDescent="0.25">
      <c r="E202" s="34" t="s">
        <v>903</v>
      </c>
      <c r="F202" s="34" t="s">
        <v>903</v>
      </c>
      <c r="H202" s="34" t="str">
        <f t="shared" ca="1" si="6"/>
        <v/>
      </c>
    </row>
    <row r="203" spans="5:8" x14ac:dyDescent="0.25">
      <c r="E203" s="34" t="s">
        <v>877</v>
      </c>
      <c r="F203" s="34" t="s">
        <v>877</v>
      </c>
      <c r="H203" s="34" t="str">
        <f t="shared" ca="1" si="6"/>
        <v/>
      </c>
    </row>
    <row r="204" spans="5:8" x14ac:dyDescent="0.25">
      <c r="E204" s="34" t="s">
        <v>814</v>
      </c>
      <c r="F204" s="34" t="s">
        <v>814</v>
      </c>
      <c r="H204" s="34" t="str">
        <f t="shared" ca="1" si="6"/>
        <v/>
      </c>
    </row>
    <row r="205" spans="5:8" x14ac:dyDescent="0.25">
      <c r="E205" s="34" t="s">
        <v>565</v>
      </c>
      <c r="F205" s="34" t="s">
        <v>565</v>
      </c>
      <c r="H205" s="34" t="str">
        <f t="shared" ca="1" si="6"/>
        <v/>
      </c>
    </row>
    <row r="206" spans="5:8" x14ac:dyDescent="0.25">
      <c r="E206" s="34" t="s">
        <v>870</v>
      </c>
      <c r="F206" s="34" t="s">
        <v>870</v>
      </c>
      <c r="H206" s="34" t="str">
        <f t="shared" ca="1" si="6"/>
        <v/>
      </c>
    </row>
    <row r="207" spans="5:8" x14ac:dyDescent="0.25">
      <c r="E207" s="34" t="s">
        <v>567</v>
      </c>
      <c r="F207" s="34" t="s">
        <v>567</v>
      </c>
      <c r="H207" s="34" t="str">
        <f t="shared" ca="1" si="6"/>
        <v/>
      </c>
    </row>
    <row r="208" spans="5:8" x14ac:dyDescent="0.25">
      <c r="E208" s="34" t="s">
        <v>873</v>
      </c>
      <c r="F208" s="34" t="s">
        <v>873</v>
      </c>
      <c r="H208" s="34" t="str">
        <f t="shared" ca="1" si="6"/>
        <v/>
      </c>
    </row>
    <row r="209" spans="5:8" x14ac:dyDescent="0.25">
      <c r="E209" s="34" t="s">
        <v>754</v>
      </c>
      <c r="F209" s="34" t="s">
        <v>754</v>
      </c>
      <c r="H209" s="34" t="str">
        <f t="shared" ca="1" si="6"/>
        <v/>
      </c>
    </row>
    <row r="210" spans="5:8" x14ac:dyDescent="0.25">
      <c r="E210" s="34" t="s">
        <v>881</v>
      </c>
      <c r="F210" s="34" t="s">
        <v>881</v>
      </c>
      <c r="H210" s="34" t="s">
        <v>602</v>
      </c>
    </row>
    <row r="211" spans="5:8" x14ac:dyDescent="0.25">
      <c r="E211" s="34" t="s">
        <v>797</v>
      </c>
      <c r="F211" s="34" t="s">
        <v>797</v>
      </c>
      <c r="H211" s="34" t="str">
        <f t="shared" ca="1" si="6"/>
        <v/>
      </c>
    </row>
    <row r="212" spans="5:8" x14ac:dyDescent="0.25">
      <c r="E212" s="34" t="s">
        <v>883</v>
      </c>
      <c r="F212" s="34" t="s">
        <v>883</v>
      </c>
      <c r="H212" s="34" t="str">
        <f t="shared" ca="1" si="6"/>
        <v/>
      </c>
    </row>
    <row r="213" spans="5:8" x14ac:dyDescent="0.25">
      <c r="E213" s="34" t="s">
        <v>891</v>
      </c>
      <c r="F213" s="34" t="s">
        <v>891</v>
      </c>
      <c r="H213" s="34" t="str">
        <f t="shared" ca="1" si="6"/>
        <v/>
      </c>
    </row>
    <row r="214" spans="5:8" x14ac:dyDescent="0.25">
      <c r="E214" s="34" t="s">
        <v>886</v>
      </c>
      <c r="F214" s="34" t="s">
        <v>886</v>
      </c>
      <c r="H214" s="34" t="str">
        <f t="shared" ca="1" si="6"/>
        <v/>
      </c>
    </row>
    <row r="215" spans="5:8" x14ac:dyDescent="0.25">
      <c r="E215" s="34" t="s">
        <v>892</v>
      </c>
      <c r="F215" s="34" t="s">
        <v>892</v>
      </c>
      <c r="H215" s="34" t="str">
        <f t="shared" ca="1" si="6"/>
        <v/>
      </c>
    </row>
    <row r="216" spans="5:8" x14ac:dyDescent="0.25">
      <c r="E216" s="34" t="s">
        <v>885</v>
      </c>
      <c r="F216" s="34" t="s">
        <v>885</v>
      </c>
      <c r="H216" s="34" t="str">
        <f t="shared" ca="1" si="6"/>
        <v/>
      </c>
    </row>
    <row r="217" spans="5:8" x14ac:dyDescent="0.25">
      <c r="E217" s="34" t="s">
        <v>577</v>
      </c>
      <c r="F217" s="34" t="s">
        <v>577</v>
      </c>
      <c r="H217" s="34" t="str">
        <f t="shared" ca="1" si="6"/>
        <v/>
      </c>
    </row>
    <row r="218" spans="5:8" x14ac:dyDescent="0.25">
      <c r="E218" s="34" t="s">
        <v>578</v>
      </c>
      <c r="F218" s="34" t="s">
        <v>578</v>
      </c>
      <c r="H218" s="34" t="str">
        <f t="shared" ca="1" si="6"/>
        <v/>
      </c>
    </row>
    <row r="219" spans="5:8" x14ac:dyDescent="0.25">
      <c r="E219" s="34" t="s">
        <v>579</v>
      </c>
      <c r="F219" s="34" t="s">
        <v>579</v>
      </c>
      <c r="H219" s="34" t="str">
        <f t="shared" ca="1" si="6"/>
        <v/>
      </c>
    </row>
    <row r="220" spans="5:8" x14ac:dyDescent="0.25">
      <c r="E220" s="34" t="s">
        <v>580</v>
      </c>
      <c r="F220" s="34" t="s">
        <v>580</v>
      </c>
      <c r="H220" s="34" t="str">
        <f t="shared" ca="1" si="6"/>
        <v/>
      </c>
    </row>
    <row r="221" spans="5:8" x14ac:dyDescent="0.25">
      <c r="E221" s="34" t="s">
        <v>888</v>
      </c>
      <c r="F221" s="34" t="s">
        <v>888</v>
      </c>
      <c r="H221" s="34" t="str">
        <f t="shared" ca="1" si="6"/>
        <v/>
      </c>
    </row>
    <row r="222" spans="5:8" x14ac:dyDescent="0.25">
      <c r="E222" s="34" t="s">
        <v>889</v>
      </c>
      <c r="F222" s="34" t="s">
        <v>889</v>
      </c>
      <c r="H222" s="34" t="str">
        <f t="shared" ca="1" si="6"/>
        <v/>
      </c>
    </row>
    <row r="223" spans="5:8" x14ac:dyDescent="0.25">
      <c r="E223" s="34" t="s">
        <v>890</v>
      </c>
      <c r="F223" s="34" t="s">
        <v>890</v>
      </c>
      <c r="H223" s="34" t="str">
        <f t="shared" ca="1" si="6"/>
        <v/>
      </c>
    </row>
    <row r="224" spans="5:8" x14ac:dyDescent="0.25">
      <c r="E224" s="34" t="s">
        <v>887</v>
      </c>
      <c r="F224" s="34" t="s">
        <v>887</v>
      </c>
      <c r="H224" s="34" t="str">
        <f t="shared" ca="1" si="6"/>
        <v/>
      </c>
    </row>
    <row r="225" spans="5:8" x14ac:dyDescent="0.25">
      <c r="E225" s="34" t="s">
        <v>884</v>
      </c>
      <c r="F225" s="34" t="s">
        <v>884</v>
      </c>
      <c r="H225" s="34" t="str">
        <f t="shared" ca="1" si="6"/>
        <v/>
      </c>
    </row>
    <row r="226" spans="5:8" x14ac:dyDescent="0.25">
      <c r="E226" s="34" t="s">
        <v>586</v>
      </c>
      <c r="F226" s="34" t="s">
        <v>586</v>
      </c>
      <c r="H226" s="34" t="str">
        <f t="shared" ca="1" si="6"/>
        <v/>
      </c>
    </row>
    <row r="227" spans="5:8" x14ac:dyDescent="0.25">
      <c r="E227" s="34" t="s">
        <v>587</v>
      </c>
      <c r="F227" s="34" t="s">
        <v>587</v>
      </c>
      <c r="H227" s="34" t="str">
        <f t="shared" ca="1" si="6"/>
        <v/>
      </c>
    </row>
    <row r="228" spans="5:8" x14ac:dyDescent="0.25">
      <c r="E228" s="34" t="s">
        <v>768</v>
      </c>
      <c r="F228" s="34" t="s">
        <v>768</v>
      </c>
      <c r="H228" s="34" t="str">
        <f t="shared" ca="1" si="6"/>
        <v/>
      </c>
    </row>
    <row r="229" spans="5:8" x14ac:dyDescent="0.25">
      <c r="E229" s="34" t="s">
        <v>780</v>
      </c>
      <c r="F229" s="34" t="s">
        <v>780</v>
      </c>
      <c r="H229" s="34" t="str">
        <f t="shared" ca="1" si="6"/>
        <v/>
      </c>
    </row>
    <row r="230" spans="5:8" x14ac:dyDescent="0.25">
      <c r="E230" s="34" t="s">
        <v>820</v>
      </c>
      <c r="F230" s="34" t="s">
        <v>820</v>
      </c>
      <c r="H230" s="34" t="str">
        <f t="shared" ca="1" si="6"/>
        <v/>
      </c>
    </row>
    <row r="231" spans="5:8" x14ac:dyDescent="0.25">
      <c r="E231" s="34" t="s">
        <v>894</v>
      </c>
      <c r="F231" s="34" t="s">
        <v>894</v>
      </c>
      <c r="H231" s="34" t="str">
        <f t="shared" ca="1" si="6"/>
        <v/>
      </c>
    </row>
    <row r="232" spans="5:8" x14ac:dyDescent="0.25">
      <c r="E232" s="34" t="s">
        <v>901</v>
      </c>
      <c r="F232" s="34" t="s">
        <v>901</v>
      </c>
      <c r="H232" s="34" t="str">
        <f t="shared" ca="1" si="6"/>
        <v/>
      </c>
    </row>
    <row r="233" spans="5:8" x14ac:dyDescent="0.25">
      <c r="E233" s="34" t="s">
        <v>593</v>
      </c>
      <c r="F233" s="34" t="s">
        <v>593</v>
      </c>
      <c r="H233" s="34" t="str">
        <f t="shared" ca="1" si="6"/>
        <v/>
      </c>
    </row>
    <row r="234" spans="5:8" x14ac:dyDescent="0.25">
      <c r="E234" s="34" t="s">
        <v>895</v>
      </c>
      <c r="F234" s="34" t="s">
        <v>895</v>
      </c>
      <c r="H234" s="34" t="str">
        <f t="shared" ca="1" si="6"/>
        <v/>
      </c>
    </row>
    <row r="235" spans="5:8" x14ac:dyDescent="0.25">
      <c r="E235" s="34" t="s">
        <v>595</v>
      </c>
      <c r="F235" s="34" t="s">
        <v>595</v>
      </c>
      <c r="H235" s="34" t="str">
        <f t="shared" ca="1" si="6"/>
        <v/>
      </c>
    </row>
    <row r="236" spans="5:8" x14ac:dyDescent="0.25">
      <c r="E236" s="34" t="s">
        <v>596</v>
      </c>
      <c r="F236" s="34" t="s">
        <v>596</v>
      </c>
      <c r="H236" s="34" t="str">
        <f t="shared" ca="1" si="6"/>
        <v/>
      </c>
    </row>
    <row r="237" spans="5:8" x14ac:dyDescent="0.25">
      <c r="E237" s="34" t="s">
        <v>597</v>
      </c>
      <c r="F237" s="34" t="s">
        <v>597</v>
      </c>
      <c r="H237" s="34" t="str">
        <f t="shared" ca="1" si="6"/>
        <v/>
      </c>
    </row>
    <row r="238" spans="5:8" x14ac:dyDescent="0.25">
      <c r="E238" s="34" t="s">
        <v>902</v>
      </c>
      <c r="F238" s="34" t="s">
        <v>902</v>
      </c>
      <c r="H238" s="34" t="str">
        <f t="shared" ca="1" si="6"/>
        <v/>
      </c>
    </row>
    <row r="239" spans="5:8" x14ac:dyDescent="0.25">
      <c r="E239" s="34" t="s">
        <v>813</v>
      </c>
      <c r="F239" s="34" t="s">
        <v>813</v>
      </c>
      <c r="H239" s="34" t="str">
        <f t="shared" ca="1" si="6"/>
        <v/>
      </c>
    </row>
    <row r="240" spans="5:8" x14ac:dyDescent="0.25">
      <c r="E240" s="34" t="s">
        <v>600</v>
      </c>
      <c r="F240" s="34" t="s">
        <v>600</v>
      </c>
      <c r="H240" s="34" t="str">
        <f t="shared" ca="1" si="6"/>
        <v/>
      </c>
    </row>
    <row r="241" spans="5:8" x14ac:dyDescent="0.25">
      <c r="E241" s="34" t="s">
        <v>601</v>
      </c>
      <c r="F241" s="34" t="s">
        <v>601</v>
      </c>
      <c r="H241" s="34" t="str">
        <f t="shared" ca="1" si="6"/>
        <v/>
      </c>
    </row>
    <row r="242" spans="5:8" x14ac:dyDescent="0.25">
      <c r="E242" s="34" t="s">
        <v>602</v>
      </c>
      <c r="F242" s="34" t="s">
        <v>602</v>
      </c>
      <c r="H242" s="34" t="str">
        <f t="shared" ca="1" si="6"/>
        <v/>
      </c>
    </row>
    <row r="243" spans="5:8" x14ac:dyDescent="0.25">
      <c r="E243" s="34" t="s">
        <v>603</v>
      </c>
      <c r="F243" s="34" t="s">
        <v>603</v>
      </c>
      <c r="H243" s="34" t="str">
        <f t="shared" ca="1" si="6"/>
        <v/>
      </c>
    </row>
    <row r="244" spans="5:8" x14ac:dyDescent="0.25">
      <c r="E244" s="34" t="s">
        <v>122</v>
      </c>
      <c r="F244" s="34" t="s">
        <v>89</v>
      </c>
    </row>
    <row r="245" spans="5:8" x14ac:dyDescent="0.25">
      <c r="E245" s="34" t="s">
        <v>604</v>
      </c>
      <c r="F245" s="34" t="s">
        <v>604</v>
      </c>
    </row>
    <row r="246" spans="5:8" x14ac:dyDescent="0.25">
      <c r="E246" s="34" t="s">
        <v>605</v>
      </c>
      <c r="F246" s="34" t="s">
        <v>779</v>
      </c>
    </row>
    <row r="247" spans="5:8" x14ac:dyDescent="0.25">
      <c r="E247" s="34" t="s">
        <v>606</v>
      </c>
      <c r="F247" s="34" t="s">
        <v>367</v>
      </c>
    </row>
    <row r="248" spans="5:8" x14ac:dyDescent="0.25">
      <c r="E248" s="34" t="s">
        <v>607</v>
      </c>
      <c r="F248" s="34" t="s">
        <v>811</v>
      </c>
    </row>
    <row r="249" spans="5:8" x14ac:dyDescent="0.25">
      <c r="E249" s="34" t="s">
        <v>608</v>
      </c>
      <c r="F249" s="34" t="s">
        <v>781</v>
      </c>
    </row>
    <row r="250" spans="5:8" x14ac:dyDescent="0.25">
      <c r="E250" s="34" t="s">
        <v>609</v>
      </c>
      <c r="F250" s="34" t="s">
        <v>369</v>
      </c>
    </row>
    <row r="251" spans="5:8" x14ac:dyDescent="0.25">
      <c r="E251" s="34" t="s">
        <v>370</v>
      </c>
      <c r="F251" s="34" t="s">
        <v>370</v>
      </c>
    </row>
    <row r="252" spans="5:8" x14ac:dyDescent="0.25">
      <c r="E252" s="34" t="s">
        <v>610</v>
      </c>
      <c r="F252" s="34" t="s">
        <v>610</v>
      </c>
    </row>
    <row r="253" spans="5:8" x14ac:dyDescent="0.25">
      <c r="E253" s="34" t="s">
        <v>611</v>
      </c>
      <c r="F253" s="34" t="s">
        <v>782</v>
      </c>
    </row>
    <row r="254" spans="5:8" x14ac:dyDescent="0.25">
      <c r="E254" s="34" t="s">
        <v>612</v>
      </c>
      <c r="F254" s="34" t="s">
        <v>373</v>
      </c>
    </row>
    <row r="255" spans="5:8" x14ac:dyDescent="0.25">
      <c r="E255" s="34" t="s">
        <v>613</v>
      </c>
      <c r="F255" s="34" t="s">
        <v>374</v>
      </c>
    </row>
    <row r="256" spans="5:8" x14ac:dyDescent="0.25">
      <c r="E256" s="34" t="s">
        <v>375</v>
      </c>
      <c r="F256" s="34" t="s">
        <v>375</v>
      </c>
    </row>
    <row r="257" spans="5:6" x14ac:dyDescent="0.25">
      <c r="E257" s="34" t="s">
        <v>614</v>
      </c>
      <c r="F257" s="34" t="s">
        <v>376</v>
      </c>
    </row>
    <row r="258" spans="5:6" x14ac:dyDescent="0.25">
      <c r="E258" s="34" t="s">
        <v>615</v>
      </c>
      <c r="F258" s="34" t="s">
        <v>377</v>
      </c>
    </row>
    <row r="259" spans="5:6" x14ac:dyDescent="0.25">
      <c r="E259" s="34" t="s">
        <v>616</v>
      </c>
      <c r="F259" s="34" t="s">
        <v>783</v>
      </c>
    </row>
    <row r="260" spans="5:6" x14ac:dyDescent="0.25">
      <c r="E260" s="34" t="s">
        <v>617</v>
      </c>
      <c r="F260" s="34" t="s">
        <v>617</v>
      </c>
    </row>
    <row r="261" spans="5:6" x14ac:dyDescent="0.25">
      <c r="E261" s="34" t="s">
        <v>618</v>
      </c>
      <c r="F261" s="34" t="s">
        <v>787</v>
      </c>
    </row>
    <row r="262" spans="5:6" x14ac:dyDescent="0.25">
      <c r="E262" s="34" t="s">
        <v>381</v>
      </c>
      <c r="F262" s="34" t="s">
        <v>381</v>
      </c>
    </row>
    <row r="263" spans="5:6" x14ac:dyDescent="0.25">
      <c r="E263" s="34" t="s">
        <v>619</v>
      </c>
      <c r="F263" s="34" t="s">
        <v>382</v>
      </c>
    </row>
    <row r="264" spans="5:6" x14ac:dyDescent="0.25">
      <c r="E264" s="34" t="s">
        <v>620</v>
      </c>
      <c r="F264" s="34" t="s">
        <v>789</v>
      </c>
    </row>
    <row r="265" spans="5:6" x14ac:dyDescent="0.25">
      <c r="E265" s="34" t="s">
        <v>621</v>
      </c>
      <c r="F265" s="34" t="s">
        <v>784</v>
      </c>
    </row>
    <row r="266" spans="5:6" x14ac:dyDescent="0.25">
      <c r="E266" s="34" t="s">
        <v>622</v>
      </c>
      <c r="F266" s="34" t="s">
        <v>622</v>
      </c>
    </row>
    <row r="267" spans="5:6" x14ac:dyDescent="0.25">
      <c r="E267" s="34" t="s">
        <v>623</v>
      </c>
      <c r="F267" s="34" t="s">
        <v>386</v>
      </c>
    </row>
    <row r="268" spans="5:6" x14ac:dyDescent="0.25">
      <c r="E268" s="34" t="s">
        <v>624</v>
      </c>
      <c r="F268" s="34" t="s">
        <v>790</v>
      </c>
    </row>
    <row r="269" spans="5:6" x14ac:dyDescent="0.25">
      <c r="E269" s="34" t="s">
        <v>625</v>
      </c>
      <c r="F269" s="34" t="s">
        <v>795</v>
      </c>
    </row>
    <row r="270" spans="5:6" x14ac:dyDescent="0.25">
      <c r="E270" s="34" t="s">
        <v>792</v>
      </c>
      <c r="F270" s="34" t="s">
        <v>791</v>
      </c>
    </row>
    <row r="271" spans="5:6" x14ac:dyDescent="0.25">
      <c r="E271" s="34" t="s">
        <v>786</v>
      </c>
      <c r="F271" s="34" t="s">
        <v>785</v>
      </c>
    </row>
    <row r="272" spans="5:6" x14ac:dyDescent="0.25">
      <c r="E272" s="34" t="s">
        <v>626</v>
      </c>
      <c r="F272" s="34" t="s">
        <v>788</v>
      </c>
    </row>
    <row r="273" spans="5:6" x14ac:dyDescent="0.25">
      <c r="E273" s="34" t="s">
        <v>392</v>
      </c>
      <c r="F273" s="34" t="s">
        <v>392</v>
      </c>
    </row>
    <row r="274" spans="5:6" x14ac:dyDescent="0.25">
      <c r="E274" s="34" t="s">
        <v>627</v>
      </c>
      <c r="F274" s="34" t="s">
        <v>793</v>
      </c>
    </row>
    <row r="275" spans="5:6" x14ac:dyDescent="0.25">
      <c r="E275" s="34" t="s">
        <v>628</v>
      </c>
      <c r="F275" s="34" t="s">
        <v>900</v>
      </c>
    </row>
    <row r="276" spans="5:6" x14ac:dyDescent="0.25">
      <c r="E276" s="34" t="s">
        <v>794</v>
      </c>
      <c r="F276" s="34" t="s">
        <v>395</v>
      </c>
    </row>
    <row r="277" spans="5:6" x14ac:dyDescent="0.25">
      <c r="E277" s="34" t="s">
        <v>629</v>
      </c>
      <c r="F277" s="34" t="s">
        <v>396</v>
      </c>
    </row>
    <row r="278" spans="5:6" x14ac:dyDescent="0.25">
      <c r="E278" s="34" t="s">
        <v>397</v>
      </c>
      <c r="F278" s="34" t="s">
        <v>397</v>
      </c>
    </row>
    <row r="279" spans="5:6" x14ac:dyDescent="0.25">
      <c r="E279" s="34" t="s">
        <v>398</v>
      </c>
      <c r="F279" s="34" t="s">
        <v>398</v>
      </c>
    </row>
    <row r="280" spans="5:6" x14ac:dyDescent="0.25">
      <c r="E280" s="34" t="s">
        <v>630</v>
      </c>
      <c r="F280" s="34" t="s">
        <v>839</v>
      </c>
    </row>
    <row r="281" spans="5:6" x14ac:dyDescent="0.25">
      <c r="E281" s="34" t="s">
        <v>631</v>
      </c>
      <c r="F281" s="34" t="s">
        <v>798</v>
      </c>
    </row>
    <row r="282" spans="5:6" x14ac:dyDescent="0.25">
      <c r="E282" s="34" t="s">
        <v>632</v>
      </c>
      <c r="F282" s="34" t="s">
        <v>632</v>
      </c>
    </row>
    <row r="283" spans="5:6" x14ac:dyDescent="0.25">
      <c r="E283" s="34" t="s">
        <v>633</v>
      </c>
      <c r="F283" s="34" t="s">
        <v>802</v>
      </c>
    </row>
    <row r="284" spans="5:6" x14ac:dyDescent="0.25">
      <c r="E284" s="34" t="s">
        <v>805</v>
      </c>
      <c r="F284" s="34" t="s">
        <v>804</v>
      </c>
    </row>
    <row r="285" spans="5:6" x14ac:dyDescent="0.25">
      <c r="E285" s="34" t="s">
        <v>634</v>
      </c>
      <c r="F285" s="34" t="s">
        <v>796</v>
      </c>
    </row>
    <row r="286" spans="5:6" x14ac:dyDescent="0.25">
      <c r="E286" s="34" t="s">
        <v>635</v>
      </c>
      <c r="F286" s="34" t="s">
        <v>405</v>
      </c>
    </row>
    <row r="287" spans="5:6" x14ac:dyDescent="0.25">
      <c r="E287" s="34" t="s">
        <v>636</v>
      </c>
      <c r="F287" s="34" t="s">
        <v>406</v>
      </c>
    </row>
    <row r="288" spans="5:6" x14ac:dyDescent="0.25">
      <c r="E288" s="34" t="s">
        <v>637</v>
      </c>
      <c r="F288" s="34" t="s">
        <v>407</v>
      </c>
    </row>
    <row r="289" spans="5:6" x14ac:dyDescent="0.25">
      <c r="E289" s="34" t="s">
        <v>638</v>
      </c>
      <c r="F289" s="34" t="s">
        <v>408</v>
      </c>
    </row>
    <row r="290" spans="5:6" x14ac:dyDescent="0.25">
      <c r="E290" s="34" t="s">
        <v>639</v>
      </c>
      <c r="F290" s="34" t="s">
        <v>801</v>
      </c>
    </row>
    <row r="291" spans="5:6" x14ac:dyDescent="0.25">
      <c r="E291" s="34" t="s">
        <v>410</v>
      </c>
      <c r="F291" s="34" t="s">
        <v>410</v>
      </c>
    </row>
    <row r="292" spans="5:6" x14ac:dyDescent="0.25">
      <c r="E292" s="34" t="s">
        <v>640</v>
      </c>
      <c r="F292" s="34" t="s">
        <v>799</v>
      </c>
    </row>
    <row r="293" spans="5:6" x14ac:dyDescent="0.25">
      <c r="E293" s="34" t="s">
        <v>641</v>
      </c>
      <c r="F293" s="34" t="s">
        <v>800</v>
      </c>
    </row>
    <row r="294" spans="5:6" x14ac:dyDescent="0.25">
      <c r="E294" s="34" t="s">
        <v>413</v>
      </c>
      <c r="F294" s="34" t="s">
        <v>413</v>
      </c>
    </row>
    <row r="295" spans="5:6" x14ac:dyDescent="0.25">
      <c r="E295" s="34" t="s">
        <v>414</v>
      </c>
      <c r="F295" s="34" t="s">
        <v>414</v>
      </c>
    </row>
    <row r="296" spans="5:6" x14ac:dyDescent="0.25">
      <c r="E296" s="34" t="s">
        <v>642</v>
      </c>
      <c r="F296" s="34" t="s">
        <v>828</v>
      </c>
    </row>
    <row r="297" spans="5:6" x14ac:dyDescent="0.25">
      <c r="E297" s="34" t="s">
        <v>416</v>
      </c>
      <c r="F297" s="34" t="s">
        <v>416</v>
      </c>
    </row>
    <row r="298" spans="5:6" x14ac:dyDescent="0.25">
      <c r="E298" s="34" t="s">
        <v>417</v>
      </c>
      <c r="F298" s="34" t="s">
        <v>803</v>
      </c>
    </row>
    <row r="299" spans="5:6" x14ac:dyDescent="0.25">
      <c r="E299" s="34" t="s">
        <v>643</v>
      </c>
      <c r="F299" s="34" t="s">
        <v>806</v>
      </c>
    </row>
    <row r="300" spans="5:6" x14ac:dyDescent="0.25">
      <c r="E300" s="34" t="s">
        <v>644</v>
      </c>
      <c r="F300" s="34" t="s">
        <v>807</v>
      </c>
    </row>
    <row r="301" spans="5:6" x14ac:dyDescent="0.25">
      <c r="E301" s="34" t="s">
        <v>645</v>
      </c>
      <c r="F301" s="34" t="s">
        <v>809</v>
      </c>
    </row>
    <row r="302" spans="5:6" x14ac:dyDescent="0.25">
      <c r="E302" s="34" t="s">
        <v>421</v>
      </c>
      <c r="F302" s="34" t="s">
        <v>421</v>
      </c>
    </row>
    <row r="303" spans="5:6" x14ac:dyDescent="0.25">
      <c r="E303" s="34" t="s">
        <v>646</v>
      </c>
      <c r="F303" s="34" t="s">
        <v>422</v>
      </c>
    </row>
    <row r="304" spans="5:6" x14ac:dyDescent="0.25">
      <c r="E304" s="34" t="s">
        <v>647</v>
      </c>
      <c r="F304" s="34" t="s">
        <v>810</v>
      </c>
    </row>
    <row r="305" spans="5:6" x14ac:dyDescent="0.25">
      <c r="E305" s="34" t="s">
        <v>648</v>
      </c>
      <c r="F305" s="34" t="s">
        <v>424</v>
      </c>
    </row>
    <row r="306" spans="5:6" x14ac:dyDescent="0.25">
      <c r="E306" s="34" t="s">
        <v>649</v>
      </c>
      <c r="F306" s="34" t="s">
        <v>812</v>
      </c>
    </row>
    <row r="307" spans="5:6" x14ac:dyDescent="0.25">
      <c r="E307" s="34" t="s">
        <v>650</v>
      </c>
      <c r="F307" s="34" t="s">
        <v>426</v>
      </c>
    </row>
    <row r="308" spans="5:6" x14ac:dyDescent="0.25">
      <c r="E308" s="34" t="s">
        <v>651</v>
      </c>
      <c r="F308" s="34" t="s">
        <v>822</v>
      </c>
    </row>
    <row r="309" spans="5:6" x14ac:dyDescent="0.25">
      <c r="E309" s="34" t="s">
        <v>652</v>
      </c>
      <c r="F309" s="34" t="s">
        <v>428</v>
      </c>
    </row>
    <row r="310" spans="5:6" x14ac:dyDescent="0.25">
      <c r="E310" s="34" t="s">
        <v>653</v>
      </c>
      <c r="F310" s="34" t="s">
        <v>429</v>
      </c>
    </row>
    <row r="311" spans="5:6" x14ac:dyDescent="0.25">
      <c r="E311" s="34" t="s">
        <v>654</v>
      </c>
      <c r="F311" s="34" t="s">
        <v>815</v>
      </c>
    </row>
    <row r="312" spans="5:6" x14ac:dyDescent="0.25">
      <c r="E312" s="34" t="s">
        <v>655</v>
      </c>
      <c r="F312" s="34" t="s">
        <v>818</v>
      </c>
    </row>
    <row r="313" spans="5:6" x14ac:dyDescent="0.25">
      <c r="E313" s="34" t="s">
        <v>656</v>
      </c>
      <c r="F313" s="34" t="s">
        <v>817</v>
      </c>
    </row>
    <row r="314" spans="5:6" x14ac:dyDescent="0.25">
      <c r="E314" s="34" t="s">
        <v>657</v>
      </c>
      <c r="F314" s="34" t="s">
        <v>433</v>
      </c>
    </row>
    <row r="315" spans="5:6" x14ac:dyDescent="0.25">
      <c r="E315" s="34" t="s">
        <v>658</v>
      </c>
      <c r="F315" s="34" t="s">
        <v>816</v>
      </c>
    </row>
    <row r="316" spans="5:6" x14ac:dyDescent="0.25">
      <c r="E316" s="34" t="s">
        <v>659</v>
      </c>
      <c r="F316" s="34" t="s">
        <v>659</v>
      </c>
    </row>
    <row r="317" spans="5:6" x14ac:dyDescent="0.25">
      <c r="E317" s="34" t="s">
        <v>827</v>
      </c>
      <c r="F317" s="34" t="s">
        <v>826</v>
      </c>
    </row>
    <row r="318" spans="5:6" x14ac:dyDescent="0.25">
      <c r="E318" s="34" t="s">
        <v>660</v>
      </c>
      <c r="F318" s="34" t="s">
        <v>866</v>
      </c>
    </row>
    <row r="319" spans="5:6" x14ac:dyDescent="0.25">
      <c r="E319" s="34" t="s">
        <v>661</v>
      </c>
      <c r="F319" s="34" t="s">
        <v>661</v>
      </c>
    </row>
    <row r="320" spans="5:6" x14ac:dyDescent="0.25">
      <c r="E320" s="34" t="s">
        <v>662</v>
      </c>
      <c r="F320" s="34" t="s">
        <v>439</v>
      </c>
    </row>
    <row r="321" spans="5:6" x14ac:dyDescent="0.25">
      <c r="E321" s="34" t="s">
        <v>663</v>
      </c>
      <c r="F321" s="34" t="s">
        <v>440</v>
      </c>
    </row>
    <row r="322" spans="5:6" x14ac:dyDescent="0.25">
      <c r="E322" s="34" t="s">
        <v>664</v>
      </c>
      <c r="F322" s="34" t="s">
        <v>808</v>
      </c>
    </row>
    <row r="323" spans="5:6" x14ac:dyDescent="0.25">
      <c r="E323" s="34" t="s">
        <v>442</v>
      </c>
      <c r="F323" s="34" t="s">
        <v>442</v>
      </c>
    </row>
    <row r="324" spans="5:6" x14ac:dyDescent="0.25">
      <c r="E324" s="34" t="s">
        <v>443</v>
      </c>
      <c r="F324" s="34" t="s">
        <v>443</v>
      </c>
    </row>
    <row r="325" spans="5:6" x14ac:dyDescent="0.25">
      <c r="E325" s="34" t="s">
        <v>665</v>
      </c>
      <c r="F325" s="34" t="s">
        <v>823</v>
      </c>
    </row>
    <row r="326" spans="5:6" x14ac:dyDescent="0.25">
      <c r="E326" s="34" t="s">
        <v>666</v>
      </c>
      <c r="F326" s="34" t="s">
        <v>825</v>
      </c>
    </row>
    <row r="327" spans="5:6" x14ac:dyDescent="0.25">
      <c r="E327" s="34" t="s">
        <v>667</v>
      </c>
      <c r="F327" s="34" t="s">
        <v>824</v>
      </c>
    </row>
    <row r="328" spans="5:6" x14ac:dyDescent="0.25">
      <c r="E328" s="34" t="s">
        <v>447</v>
      </c>
      <c r="F328" s="34" t="s">
        <v>447</v>
      </c>
    </row>
    <row r="329" spans="5:6" x14ac:dyDescent="0.25">
      <c r="E329" s="34" t="s">
        <v>448</v>
      </c>
      <c r="F329" s="34" t="s">
        <v>448</v>
      </c>
    </row>
    <row r="330" spans="5:6" x14ac:dyDescent="0.25">
      <c r="E330" s="34" t="s">
        <v>449</v>
      </c>
      <c r="F330" s="34" t="s">
        <v>449</v>
      </c>
    </row>
    <row r="331" spans="5:6" x14ac:dyDescent="0.25">
      <c r="E331" s="34" t="s">
        <v>668</v>
      </c>
      <c r="F331" s="34" t="s">
        <v>450</v>
      </c>
    </row>
    <row r="332" spans="5:6" x14ac:dyDescent="0.25">
      <c r="E332" s="34" t="s">
        <v>669</v>
      </c>
      <c r="F332" s="34" t="s">
        <v>451</v>
      </c>
    </row>
    <row r="333" spans="5:6" x14ac:dyDescent="0.25">
      <c r="E333" s="34" t="s">
        <v>670</v>
      </c>
      <c r="F333" s="34" t="s">
        <v>821</v>
      </c>
    </row>
    <row r="334" spans="5:6" x14ac:dyDescent="0.25">
      <c r="E334" s="34" t="s">
        <v>453</v>
      </c>
      <c r="F334" s="34" t="s">
        <v>453</v>
      </c>
    </row>
    <row r="335" spans="5:6" x14ac:dyDescent="0.25">
      <c r="E335" s="34" t="s">
        <v>671</v>
      </c>
      <c r="F335" s="34" t="s">
        <v>829</v>
      </c>
    </row>
    <row r="336" spans="5:6" x14ac:dyDescent="0.25">
      <c r="E336" s="34" t="s">
        <v>897</v>
      </c>
      <c r="F336" s="34" t="s">
        <v>896</v>
      </c>
    </row>
    <row r="337" spans="5:6" x14ac:dyDescent="0.25">
      <c r="E337" s="34" t="s">
        <v>456</v>
      </c>
      <c r="F337" s="34" t="s">
        <v>456</v>
      </c>
    </row>
    <row r="338" spans="5:6" x14ac:dyDescent="0.25">
      <c r="E338" s="34" t="s">
        <v>457</v>
      </c>
      <c r="F338" s="34" t="s">
        <v>457</v>
      </c>
    </row>
    <row r="339" spans="5:6" x14ac:dyDescent="0.25">
      <c r="E339" s="34" t="s">
        <v>672</v>
      </c>
      <c r="F339" s="34" t="s">
        <v>830</v>
      </c>
    </row>
    <row r="340" spans="5:6" x14ac:dyDescent="0.25">
      <c r="E340" s="34" t="s">
        <v>673</v>
      </c>
      <c r="F340" s="34" t="s">
        <v>834</v>
      </c>
    </row>
    <row r="341" spans="5:6" x14ac:dyDescent="0.25">
      <c r="E341" s="34" t="s">
        <v>674</v>
      </c>
      <c r="F341" s="34" t="s">
        <v>460</v>
      </c>
    </row>
    <row r="342" spans="5:6" x14ac:dyDescent="0.25">
      <c r="E342" s="34" t="s">
        <v>675</v>
      </c>
      <c r="F342" s="34" t="s">
        <v>461</v>
      </c>
    </row>
    <row r="343" spans="5:6" x14ac:dyDescent="0.25">
      <c r="E343" s="34" t="s">
        <v>676</v>
      </c>
      <c r="F343" s="34" t="s">
        <v>833</v>
      </c>
    </row>
    <row r="344" spans="5:6" x14ac:dyDescent="0.25">
      <c r="E344" s="34" t="s">
        <v>677</v>
      </c>
      <c r="F344" s="34" t="s">
        <v>463</v>
      </c>
    </row>
    <row r="345" spans="5:6" x14ac:dyDescent="0.25">
      <c r="E345" s="34" t="s">
        <v>678</v>
      </c>
      <c r="F345" s="34" t="s">
        <v>832</v>
      </c>
    </row>
    <row r="346" spans="5:6" x14ac:dyDescent="0.25">
      <c r="E346" s="34" t="s">
        <v>679</v>
      </c>
      <c r="F346" s="34" t="s">
        <v>831</v>
      </c>
    </row>
    <row r="347" spans="5:6" x14ac:dyDescent="0.25">
      <c r="E347" s="34" t="s">
        <v>680</v>
      </c>
      <c r="F347" s="34" t="s">
        <v>466</v>
      </c>
    </row>
    <row r="348" spans="5:6" x14ac:dyDescent="0.25">
      <c r="E348" s="34" t="s">
        <v>681</v>
      </c>
      <c r="F348" s="34" t="s">
        <v>835</v>
      </c>
    </row>
    <row r="349" spans="5:6" x14ac:dyDescent="0.25">
      <c r="E349" s="34" t="s">
        <v>682</v>
      </c>
      <c r="F349" s="34" t="s">
        <v>468</v>
      </c>
    </row>
    <row r="350" spans="5:6" x14ac:dyDescent="0.25">
      <c r="E350" s="34" t="s">
        <v>683</v>
      </c>
      <c r="F350" s="34" t="s">
        <v>837</v>
      </c>
    </row>
    <row r="351" spans="5:6" x14ac:dyDescent="0.25">
      <c r="E351" s="34" t="s">
        <v>470</v>
      </c>
      <c r="F351" s="34" t="s">
        <v>470</v>
      </c>
    </row>
    <row r="352" spans="5:6" x14ac:dyDescent="0.25">
      <c r="E352" s="34" t="s">
        <v>684</v>
      </c>
      <c r="F352" s="34" t="s">
        <v>836</v>
      </c>
    </row>
    <row r="353" spans="5:6" x14ac:dyDescent="0.25">
      <c r="E353" s="34" t="s">
        <v>685</v>
      </c>
      <c r="F353" s="34" t="s">
        <v>685</v>
      </c>
    </row>
    <row r="354" spans="5:6" x14ac:dyDescent="0.25">
      <c r="E354" s="34" t="s">
        <v>473</v>
      </c>
      <c r="F354" s="34" t="s">
        <v>473</v>
      </c>
    </row>
    <row r="355" spans="5:6" x14ac:dyDescent="0.25">
      <c r="E355" s="34" t="s">
        <v>474</v>
      </c>
      <c r="F355" s="34" t="s">
        <v>474</v>
      </c>
    </row>
    <row r="356" spans="5:6" x14ac:dyDescent="0.25">
      <c r="E356" s="34" t="s">
        <v>686</v>
      </c>
      <c r="F356" s="34" t="s">
        <v>865</v>
      </c>
    </row>
    <row r="357" spans="5:6" x14ac:dyDescent="0.25">
      <c r="E357" s="34" t="s">
        <v>687</v>
      </c>
      <c r="F357" s="34" t="s">
        <v>841</v>
      </c>
    </row>
    <row r="358" spans="5:6" x14ac:dyDescent="0.25">
      <c r="E358" s="34" t="s">
        <v>477</v>
      </c>
      <c r="F358" s="34" t="s">
        <v>477</v>
      </c>
    </row>
    <row r="359" spans="5:6" x14ac:dyDescent="0.25">
      <c r="E359" s="34" t="s">
        <v>688</v>
      </c>
      <c r="F359" s="34" t="s">
        <v>478</v>
      </c>
    </row>
    <row r="360" spans="5:6" x14ac:dyDescent="0.25">
      <c r="E360" s="34" t="s">
        <v>689</v>
      </c>
      <c r="F360" s="34" t="s">
        <v>838</v>
      </c>
    </row>
    <row r="361" spans="5:6" x14ac:dyDescent="0.25">
      <c r="E361" s="34" t="s">
        <v>690</v>
      </c>
      <c r="F361" s="34" t="s">
        <v>842</v>
      </c>
    </row>
    <row r="362" spans="5:6" x14ac:dyDescent="0.25">
      <c r="E362" s="34" t="s">
        <v>691</v>
      </c>
      <c r="F362" s="34" t="s">
        <v>847</v>
      </c>
    </row>
    <row r="363" spans="5:6" x14ac:dyDescent="0.25">
      <c r="E363" s="34" t="s">
        <v>692</v>
      </c>
      <c r="F363" s="34" t="s">
        <v>843</v>
      </c>
    </row>
    <row r="364" spans="5:6" x14ac:dyDescent="0.25">
      <c r="E364" s="34" t="s">
        <v>483</v>
      </c>
      <c r="F364" s="34" t="s">
        <v>483</v>
      </c>
    </row>
    <row r="365" spans="5:6" x14ac:dyDescent="0.25">
      <c r="E365" s="34" t="s">
        <v>484</v>
      </c>
      <c r="F365" s="34" t="s">
        <v>484</v>
      </c>
    </row>
    <row r="366" spans="5:6" x14ac:dyDescent="0.25">
      <c r="E366" s="34" t="s">
        <v>693</v>
      </c>
      <c r="F366" s="34" t="s">
        <v>844</v>
      </c>
    </row>
    <row r="367" spans="5:6" x14ac:dyDescent="0.25">
      <c r="E367" s="34" t="s">
        <v>486</v>
      </c>
      <c r="F367" s="34" t="s">
        <v>486</v>
      </c>
    </row>
    <row r="368" spans="5:6" x14ac:dyDescent="0.25">
      <c r="E368" s="34" t="s">
        <v>694</v>
      </c>
      <c r="F368" s="34" t="s">
        <v>846</v>
      </c>
    </row>
    <row r="369" spans="5:6" x14ac:dyDescent="0.25">
      <c r="E369" s="34" t="s">
        <v>695</v>
      </c>
      <c r="F369" s="34" t="s">
        <v>695</v>
      </c>
    </row>
    <row r="370" spans="5:6" x14ac:dyDescent="0.25">
      <c r="E370" s="34" t="s">
        <v>489</v>
      </c>
      <c r="F370" s="34" t="s">
        <v>489</v>
      </c>
    </row>
    <row r="371" spans="5:6" x14ac:dyDescent="0.25">
      <c r="E371" s="34" t="s">
        <v>853</v>
      </c>
      <c r="F371" s="34" t="s">
        <v>852</v>
      </c>
    </row>
    <row r="372" spans="5:6" x14ac:dyDescent="0.25">
      <c r="E372" s="34" t="s">
        <v>491</v>
      </c>
      <c r="F372" s="34" t="s">
        <v>491</v>
      </c>
    </row>
    <row r="373" spans="5:6" x14ac:dyDescent="0.25">
      <c r="E373" s="34" t="s">
        <v>492</v>
      </c>
      <c r="F373" s="34" t="s">
        <v>492</v>
      </c>
    </row>
    <row r="374" spans="5:6" x14ac:dyDescent="0.25">
      <c r="E374" s="34" t="s">
        <v>696</v>
      </c>
      <c r="F374" s="34" t="s">
        <v>856</v>
      </c>
    </row>
    <row r="375" spans="5:6" x14ac:dyDescent="0.25">
      <c r="E375" s="34" t="s">
        <v>697</v>
      </c>
      <c r="F375" s="34" t="s">
        <v>697</v>
      </c>
    </row>
    <row r="376" spans="5:6" x14ac:dyDescent="0.25">
      <c r="E376" s="34" t="s">
        <v>698</v>
      </c>
      <c r="F376" s="34" t="s">
        <v>698</v>
      </c>
    </row>
    <row r="377" spans="5:6" x14ac:dyDescent="0.25">
      <c r="E377" s="34" t="s">
        <v>699</v>
      </c>
      <c r="F377" s="34" t="s">
        <v>496</v>
      </c>
    </row>
    <row r="378" spans="5:6" x14ac:dyDescent="0.25">
      <c r="E378" s="34" t="s">
        <v>700</v>
      </c>
      <c r="F378" s="34" t="s">
        <v>851</v>
      </c>
    </row>
    <row r="379" spans="5:6" x14ac:dyDescent="0.25">
      <c r="E379" s="34" t="s">
        <v>498</v>
      </c>
      <c r="F379" s="34" t="s">
        <v>498</v>
      </c>
    </row>
    <row r="380" spans="5:6" x14ac:dyDescent="0.25">
      <c r="E380" s="34" t="s">
        <v>701</v>
      </c>
      <c r="F380" s="34" t="s">
        <v>499</v>
      </c>
    </row>
    <row r="381" spans="5:6" x14ac:dyDescent="0.25">
      <c r="E381" s="34" t="s">
        <v>702</v>
      </c>
      <c r="F381" s="34" t="s">
        <v>855</v>
      </c>
    </row>
    <row r="382" spans="5:6" x14ac:dyDescent="0.25">
      <c r="E382" s="34" t="s">
        <v>501</v>
      </c>
      <c r="F382" s="34" t="s">
        <v>501</v>
      </c>
    </row>
    <row r="383" spans="5:6" x14ac:dyDescent="0.25">
      <c r="E383" s="34" t="s">
        <v>703</v>
      </c>
      <c r="F383" s="34" t="s">
        <v>850</v>
      </c>
    </row>
    <row r="384" spans="5:6" x14ac:dyDescent="0.25">
      <c r="E384" s="34" t="s">
        <v>704</v>
      </c>
      <c r="F384" s="34" t="s">
        <v>819</v>
      </c>
    </row>
    <row r="385" spans="5:6" x14ac:dyDescent="0.25">
      <c r="E385" s="34" t="s">
        <v>705</v>
      </c>
      <c r="F385" s="34" t="s">
        <v>849</v>
      </c>
    </row>
    <row r="386" spans="5:6" x14ac:dyDescent="0.25">
      <c r="E386" s="34" t="s">
        <v>706</v>
      </c>
      <c r="F386" s="34" t="s">
        <v>706</v>
      </c>
    </row>
    <row r="387" spans="5:6" x14ac:dyDescent="0.25">
      <c r="E387" s="34" t="s">
        <v>707</v>
      </c>
      <c r="F387" s="34" t="s">
        <v>506</v>
      </c>
    </row>
    <row r="388" spans="5:6" x14ac:dyDescent="0.25">
      <c r="E388" s="34" t="s">
        <v>708</v>
      </c>
      <c r="F388" s="34" t="s">
        <v>507</v>
      </c>
    </row>
    <row r="389" spans="5:6" x14ac:dyDescent="0.25">
      <c r="E389" s="34" t="s">
        <v>508</v>
      </c>
      <c r="F389" s="34" t="s">
        <v>508</v>
      </c>
    </row>
    <row r="390" spans="5:6" x14ac:dyDescent="0.25">
      <c r="E390" s="34" t="s">
        <v>709</v>
      </c>
      <c r="F390" s="34" t="s">
        <v>848</v>
      </c>
    </row>
    <row r="391" spans="5:6" x14ac:dyDescent="0.25">
      <c r="E391" s="34" t="s">
        <v>510</v>
      </c>
      <c r="F391" s="34" t="s">
        <v>510</v>
      </c>
    </row>
    <row r="392" spans="5:6" x14ac:dyDescent="0.25">
      <c r="E392" s="34" t="s">
        <v>710</v>
      </c>
      <c r="F392" s="34" t="s">
        <v>511</v>
      </c>
    </row>
    <row r="393" spans="5:6" x14ac:dyDescent="0.25">
      <c r="E393" s="34" t="s">
        <v>711</v>
      </c>
      <c r="F393" s="34" t="s">
        <v>512</v>
      </c>
    </row>
    <row r="394" spans="5:6" x14ac:dyDescent="0.25">
      <c r="E394" s="34" t="s">
        <v>513</v>
      </c>
      <c r="F394" s="34" t="s">
        <v>513</v>
      </c>
    </row>
    <row r="395" spans="5:6" x14ac:dyDescent="0.25">
      <c r="E395" s="34" t="s">
        <v>712</v>
      </c>
      <c r="F395" s="34" t="s">
        <v>514</v>
      </c>
    </row>
    <row r="396" spans="5:6" x14ac:dyDescent="0.25">
      <c r="E396" s="34" t="s">
        <v>713</v>
      </c>
      <c r="F396" s="34" t="s">
        <v>859</v>
      </c>
    </row>
    <row r="397" spans="5:6" x14ac:dyDescent="0.25">
      <c r="E397" s="34" t="s">
        <v>714</v>
      </c>
      <c r="F397" s="34" t="s">
        <v>857</v>
      </c>
    </row>
    <row r="398" spans="5:6" x14ac:dyDescent="0.25">
      <c r="E398" s="34" t="s">
        <v>715</v>
      </c>
      <c r="F398" s="34" t="s">
        <v>861</v>
      </c>
    </row>
    <row r="399" spans="5:6" x14ac:dyDescent="0.25">
      <c r="E399" s="34" t="s">
        <v>518</v>
      </c>
      <c r="F399" s="34" t="s">
        <v>518</v>
      </c>
    </row>
    <row r="400" spans="5:6" x14ac:dyDescent="0.25">
      <c r="E400" s="34" t="s">
        <v>716</v>
      </c>
      <c r="F400" s="34" t="s">
        <v>716</v>
      </c>
    </row>
    <row r="401" spans="5:6" x14ac:dyDescent="0.25">
      <c r="E401" s="34" t="s">
        <v>520</v>
      </c>
      <c r="F401" s="34" t="s">
        <v>520</v>
      </c>
    </row>
    <row r="402" spans="5:6" x14ac:dyDescent="0.25">
      <c r="E402" s="34" t="s">
        <v>521</v>
      </c>
      <c r="F402" s="34" t="s">
        <v>521</v>
      </c>
    </row>
    <row r="403" spans="5:6" x14ac:dyDescent="0.25">
      <c r="E403" s="34" t="s">
        <v>717</v>
      </c>
      <c r="F403" s="34" t="s">
        <v>858</v>
      </c>
    </row>
    <row r="404" spans="5:6" x14ac:dyDescent="0.25">
      <c r="E404" s="34" t="s">
        <v>718</v>
      </c>
      <c r="F404" s="34" t="s">
        <v>854</v>
      </c>
    </row>
    <row r="405" spans="5:6" x14ac:dyDescent="0.25">
      <c r="E405" s="34" t="s">
        <v>719</v>
      </c>
      <c r="F405" s="34" t="s">
        <v>860</v>
      </c>
    </row>
    <row r="406" spans="5:6" x14ac:dyDescent="0.25">
      <c r="E406" s="34" t="s">
        <v>720</v>
      </c>
      <c r="F406" s="34" t="s">
        <v>720</v>
      </c>
    </row>
    <row r="407" spans="5:6" x14ac:dyDescent="0.25">
      <c r="E407" s="34" t="s">
        <v>721</v>
      </c>
      <c r="F407" s="34" t="s">
        <v>721</v>
      </c>
    </row>
    <row r="408" spans="5:6" x14ac:dyDescent="0.25">
      <c r="E408" s="34" t="s">
        <v>722</v>
      </c>
      <c r="F408" s="34" t="s">
        <v>527</v>
      </c>
    </row>
    <row r="409" spans="5:6" x14ac:dyDescent="0.25">
      <c r="E409" s="34" t="s">
        <v>723</v>
      </c>
      <c r="F409" s="34" t="s">
        <v>723</v>
      </c>
    </row>
    <row r="410" spans="5:6" x14ac:dyDescent="0.25">
      <c r="E410" s="34" t="s">
        <v>724</v>
      </c>
      <c r="F410" s="34" t="s">
        <v>724</v>
      </c>
    </row>
    <row r="411" spans="5:6" x14ac:dyDescent="0.25">
      <c r="E411" s="34" t="s">
        <v>725</v>
      </c>
      <c r="F411" s="34" t="s">
        <v>863</v>
      </c>
    </row>
    <row r="412" spans="5:6" x14ac:dyDescent="0.25">
      <c r="E412" s="34" t="s">
        <v>531</v>
      </c>
      <c r="F412" s="34" t="s">
        <v>531</v>
      </c>
    </row>
    <row r="413" spans="5:6" x14ac:dyDescent="0.25">
      <c r="E413" s="34" t="s">
        <v>726</v>
      </c>
      <c r="F413" s="34" t="s">
        <v>862</v>
      </c>
    </row>
    <row r="414" spans="5:6" x14ac:dyDescent="0.25">
      <c r="E414" s="34" t="s">
        <v>727</v>
      </c>
      <c r="F414" s="34" t="s">
        <v>727</v>
      </c>
    </row>
    <row r="415" spans="5:6" x14ac:dyDescent="0.25">
      <c r="E415" s="34" t="s">
        <v>728</v>
      </c>
      <c r="F415" s="34" t="s">
        <v>534</v>
      </c>
    </row>
    <row r="416" spans="5:6" x14ac:dyDescent="0.25">
      <c r="E416" s="34" t="s">
        <v>729</v>
      </c>
      <c r="F416" s="34" t="s">
        <v>864</v>
      </c>
    </row>
    <row r="417" spans="5:6" x14ac:dyDescent="0.25">
      <c r="E417" s="34" t="s">
        <v>536</v>
      </c>
      <c r="F417" s="34" t="s">
        <v>536</v>
      </c>
    </row>
    <row r="418" spans="5:6" x14ac:dyDescent="0.25">
      <c r="E418" s="34" t="s">
        <v>730</v>
      </c>
      <c r="F418" s="34" t="s">
        <v>537</v>
      </c>
    </row>
    <row r="419" spans="5:6" x14ac:dyDescent="0.25">
      <c r="E419" s="34" t="s">
        <v>538</v>
      </c>
      <c r="F419" s="34" t="s">
        <v>538</v>
      </c>
    </row>
    <row r="420" spans="5:6" x14ac:dyDescent="0.25">
      <c r="E420" s="34" t="s">
        <v>731</v>
      </c>
      <c r="F420" s="34" t="s">
        <v>731</v>
      </c>
    </row>
    <row r="421" spans="5:6" x14ac:dyDescent="0.25">
      <c r="E421" s="34" t="s">
        <v>732</v>
      </c>
      <c r="F421" s="34" t="s">
        <v>867</v>
      </c>
    </row>
    <row r="422" spans="5:6" x14ac:dyDescent="0.25">
      <c r="E422" s="34" t="s">
        <v>733</v>
      </c>
      <c r="F422" s="34" t="s">
        <v>868</v>
      </c>
    </row>
    <row r="423" spans="5:6" x14ac:dyDescent="0.25">
      <c r="E423" s="34" t="s">
        <v>542</v>
      </c>
      <c r="F423" s="34" t="s">
        <v>542</v>
      </c>
    </row>
    <row r="424" spans="5:6" x14ac:dyDescent="0.25">
      <c r="E424" s="34" t="s">
        <v>734</v>
      </c>
      <c r="F424" s="34" t="s">
        <v>872</v>
      </c>
    </row>
    <row r="425" spans="5:6" x14ac:dyDescent="0.25">
      <c r="E425" s="34" t="s">
        <v>735</v>
      </c>
      <c r="F425" s="34" t="s">
        <v>840</v>
      </c>
    </row>
    <row r="426" spans="5:6" x14ac:dyDescent="0.25">
      <c r="E426" s="34" t="s">
        <v>736</v>
      </c>
      <c r="F426" s="34" t="s">
        <v>845</v>
      </c>
    </row>
    <row r="427" spans="5:6" x14ac:dyDescent="0.25">
      <c r="E427" s="34" t="s">
        <v>737</v>
      </c>
      <c r="F427" s="34" t="s">
        <v>876</v>
      </c>
    </row>
    <row r="428" spans="5:6" x14ac:dyDescent="0.25">
      <c r="E428" s="34" t="s">
        <v>899</v>
      </c>
      <c r="F428" s="34" t="s">
        <v>898</v>
      </c>
    </row>
    <row r="429" spans="5:6" x14ac:dyDescent="0.25">
      <c r="E429" s="34" t="s">
        <v>548</v>
      </c>
      <c r="F429" s="34" t="s">
        <v>548</v>
      </c>
    </row>
    <row r="430" spans="5:6" x14ac:dyDescent="0.25">
      <c r="E430" s="34" t="s">
        <v>738</v>
      </c>
      <c r="F430" s="34" t="s">
        <v>549</v>
      </c>
    </row>
    <row r="431" spans="5:6" x14ac:dyDescent="0.25">
      <c r="E431" s="34" t="s">
        <v>739</v>
      </c>
      <c r="F431" s="34" t="s">
        <v>878</v>
      </c>
    </row>
    <row r="432" spans="5:6" x14ac:dyDescent="0.25">
      <c r="E432" s="34" t="s">
        <v>740</v>
      </c>
      <c r="F432" s="34" t="s">
        <v>869</v>
      </c>
    </row>
    <row r="433" spans="5:6" x14ac:dyDescent="0.25">
      <c r="E433" s="34" t="s">
        <v>741</v>
      </c>
      <c r="F433" s="34" t="s">
        <v>552</v>
      </c>
    </row>
    <row r="434" spans="5:6" x14ac:dyDescent="0.25">
      <c r="E434" s="34" t="s">
        <v>742</v>
      </c>
      <c r="F434" s="34" t="s">
        <v>553</v>
      </c>
    </row>
    <row r="435" spans="5:6" x14ac:dyDescent="0.25">
      <c r="E435" s="34" t="s">
        <v>554</v>
      </c>
      <c r="F435" s="34" t="s">
        <v>554</v>
      </c>
    </row>
    <row r="436" spans="5:6" x14ac:dyDescent="0.25">
      <c r="E436" s="34" t="s">
        <v>743</v>
      </c>
      <c r="F436" s="34" t="s">
        <v>743</v>
      </c>
    </row>
    <row r="437" spans="5:6" x14ac:dyDescent="0.25">
      <c r="E437" s="34" t="s">
        <v>744</v>
      </c>
      <c r="F437" s="34" t="s">
        <v>871</v>
      </c>
    </row>
    <row r="438" spans="5:6" x14ac:dyDescent="0.25">
      <c r="E438" s="34" t="s">
        <v>745</v>
      </c>
      <c r="F438" s="34" t="s">
        <v>882</v>
      </c>
    </row>
    <row r="439" spans="5:6" x14ac:dyDescent="0.25">
      <c r="E439" s="34" t="s">
        <v>746</v>
      </c>
      <c r="F439" s="34" t="s">
        <v>879</v>
      </c>
    </row>
    <row r="440" spans="5:6" x14ac:dyDescent="0.25">
      <c r="E440" s="34" t="s">
        <v>747</v>
      </c>
      <c r="F440" s="34" t="s">
        <v>880</v>
      </c>
    </row>
    <row r="441" spans="5:6" x14ac:dyDescent="0.25">
      <c r="E441" s="34" t="s">
        <v>748</v>
      </c>
      <c r="F441" s="34" t="s">
        <v>875</v>
      </c>
    </row>
    <row r="442" spans="5:6" x14ac:dyDescent="0.25">
      <c r="E442" s="34" t="s">
        <v>749</v>
      </c>
      <c r="F442" s="34" t="s">
        <v>561</v>
      </c>
    </row>
    <row r="443" spans="5:6" x14ac:dyDescent="0.25">
      <c r="E443" s="34" t="s">
        <v>750</v>
      </c>
      <c r="F443" s="34" t="s">
        <v>903</v>
      </c>
    </row>
    <row r="444" spans="5:6" x14ac:dyDescent="0.25">
      <c r="E444" s="34" t="s">
        <v>751</v>
      </c>
      <c r="F444" s="34" t="s">
        <v>877</v>
      </c>
    </row>
    <row r="445" spans="5:6" x14ac:dyDescent="0.25">
      <c r="E445" s="34" t="s">
        <v>752</v>
      </c>
      <c r="F445" s="34" t="s">
        <v>814</v>
      </c>
    </row>
    <row r="446" spans="5:6" x14ac:dyDescent="0.25">
      <c r="E446" s="34" t="s">
        <v>565</v>
      </c>
      <c r="F446" s="34" t="s">
        <v>565</v>
      </c>
    </row>
    <row r="447" spans="5:6" x14ac:dyDescent="0.25">
      <c r="E447" s="34" t="s">
        <v>753</v>
      </c>
      <c r="F447" s="34" t="s">
        <v>870</v>
      </c>
    </row>
    <row r="448" spans="5:6" x14ac:dyDescent="0.25">
      <c r="E448" s="34" t="s">
        <v>567</v>
      </c>
      <c r="F448" s="34" t="s">
        <v>567</v>
      </c>
    </row>
    <row r="449" spans="5:6" x14ac:dyDescent="0.25">
      <c r="E449" s="34" t="s">
        <v>874</v>
      </c>
      <c r="F449" s="34" t="s">
        <v>873</v>
      </c>
    </row>
    <row r="450" spans="5:6" x14ac:dyDescent="0.25">
      <c r="E450" s="34" t="s">
        <v>754</v>
      </c>
      <c r="F450" s="34" t="s">
        <v>754</v>
      </c>
    </row>
    <row r="451" spans="5:6" x14ac:dyDescent="0.25">
      <c r="E451" s="34" t="s">
        <v>755</v>
      </c>
      <c r="F451" s="34" t="s">
        <v>881</v>
      </c>
    </row>
    <row r="452" spans="5:6" x14ac:dyDescent="0.25">
      <c r="E452" s="34" t="s">
        <v>756</v>
      </c>
      <c r="F452" s="34" t="s">
        <v>797</v>
      </c>
    </row>
    <row r="453" spans="5:6" x14ac:dyDescent="0.25">
      <c r="E453" s="34" t="s">
        <v>757</v>
      </c>
      <c r="F453" s="34" t="s">
        <v>883</v>
      </c>
    </row>
    <row r="454" spans="5:6" x14ac:dyDescent="0.25">
      <c r="E454" s="34" t="s">
        <v>758</v>
      </c>
      <c r="F454" s="34" t="s">
        <v>891</v>
      </c>
    </row>
    <row r="455" spans="5:6" x14ac:dyDescent="0.25">
      <c r="E455" s="34" t="s">
        <v>759</v>
      </c>
      <c r="F455" s="34" t="s">
        <v>886</v>
      </c>
    </row>
    <row r="456" spans="5:6" x14ac:dyDescent="0.25">
      <c r="E456" s="34" t="s">
        <v>893</v>
      </c>
      <c r="F456" s="34" t="s">
        <v>892</v>
      </c>
    </row>
    <row r="457" spans="5:6" x14ac:dyDescent="0.25">
      <c r="E457" s="34" t="s">
        <v>760</v>
      </c>
      <c r="F457" s="34" t="s">
        <v>885</v>
      </c>
    </row>
    <row r="458" spans="5:6" x14ac:dyDescent="0.25">
      <c r="E458" s="34" t="s">
        <v>761</v>
      </c>
      <c r="F458" s="34" t="s">
        <v>577</v>
      </c>
    </row>
    <row r="459" spans="5:6" x14ac:dyDescent="0.25">
      <c r="E459" s="34" t="s">
        <v>578</v>
      </c>
      <c r="F459" s="34" t="s">
        <v>578</v>
      </c>
    </row>
    <row r="460" spans="5:6" x14ac:dyDescent="0.25">
      <c r="E460" s="34" t="s">
        <v>579</v>
      </c>
      <c r="F460" s="34" t="s">
        <v>579</v>
      </c>
    </row>
    <row r="461" spans="5:6" x14ac:dyDescent="0.25">
      <c r="E461" s="34" t="s">
        <v>580</v>
      </c>
      <c r="F461" s="34" t="s">
        <v>580</v>
      </c>
    </row>
    <row r="462" spans="5:6" x14ac:dyDescent="0.25">
      <c r="E462" s="34" t="s">
        <v>762</v>
      </c>
      <c r="F462" s="34" t="s">
        <v>888</v>
      </c>
    </row>
    <row r="463" spans="5:6" x14ac:dyDescent="0.25">
      <c r="E463" s="34" t="s">
        <v>763</v>
      </c>
      <c r="F463" s="34" t="s">
        <v>889</v>
      </c>
    </row>
    <row r="464" spans="5:6" x14ac:dyDescent="0.25">
      <c r="E464" s="34" t="s">
        <v>764</v>
      </c>
      <c r="F464" s="34" t="s">
        <v>890</v>
      </c>
    </row>
    <row r="465" spans="5:6" x14ac:dyDescent="0.25">
      <c r="E465" s="34" t="s">
        <v>765</v>
      </c>
      <c r="F465" s="34" t="s">
        <v>887</v>
      </c>
    </row>
    <row r="466" spans="5:6" x14ac:dyDescent="0.25">
      <c r="E466" s="34" t="s">
        <v>766</v>
      </c>
      <c r="F466" s="34" t="s">
        <v>884</v>
      </c>
    </row>
    <row r="467" spans="5:6" x14ac:dyDescent="0.25">
      <c r="E467" s="34" t="s">
        <v>586</v>
      </c>
      <c r="F467" s="34" t="s">
        <v>586</v>
      </c>
    </row>
    <row r="468" spans="5:6" x14ac:dyDescent="0.25">
      <c r="E468" s="34" t="s">
        <v>767</v>
      </c>
      <c r="F468" s="34" t="s">
        <v>587</v>
      </c>
    </row>
    <row r="469" spans="5:6" x14ac:dyDescent="0.25">
      <c r="E469" s="34" t="s">
        <v>768</v>
      </c>
      <c r="F469" s="34" t="s">
        <v>768</v>
      </c>
    </row>
    <row r="470" spans="5:6" x14ac:dyDescent="0.25">
      <c r="E470" s="34" t="s">
        <v>769</v>
      </c>
      <c r="F470" s="34" t="s">
        <v>780</v>
      </c>
    </row>
    <row r="471" spans="5:6" x14ac:dyDescent="0.25">
      <c r="E471" s="34" t="s">
        <v>770</v>
      </c>
      <c r="F471" s="34" t="s">
        <v>820</v>
      </c>
    </row>
    <row r="472" spans="5:6" x14ac:dyDescent="0.25">
      <c r="E472" s="34" t="s">
        <v>771</v>
      </c>
      <c r="F472" s="34" t="s">
        <v>894</v>
      </c>
    </row>
    <row r="473" spans="5:6" x14ac:dyDescent="0.25">
      <c r="E473" s="34" t="s">
        <v>772</v>
      </c>
      <c r="F473" s="34" t="s">
        <v>901</v>
      </c>
    </row>
    <row r="474" spans="5:6" x14ac:dyDescent="0.25">
      <c r="E474" s="34" t="s">
        <v>593</v>
      </c>
      <c r="F474" s="34" t="s">
        <v>593</v>
      </c>
    </row>
    <row r="475" spans="5:6" x14ac:dyDescent="0.25">
      <c r="E475" s="34" t="s">
        <v>773</v>
      </c>
      <c r="F475" s="34" t="s">
        <v>895</v>
      </c>
    </row>
    <row r="476" spans="5:6" x14ac:dyDescent="0.25">
      <c r="E476" s="34" t="s">
        <v>595</v>
      </c>
      <c r="F476" s="34" t="s">
        <v>595</v>
      </c>
    </row>
    <row r="477" spans="5:6" x14ac:dyDescent="0.25">
      <c r="E477" s="34" t="s">
        <v>596</v>
      </c>
      <c r="F477" s="34" t="s">
        <v>596</v>
      </c>
    </row>
    <row r="478" spans="5:6" x14ac:dyDescent="0.25">
      <c r="E478" s="34" t="s">
        <v>774</v>
      </c>
      <c r="F478" s="34" t="s">
        <v>597</v>
      </c>
    </row>
    <row r="479" spans="5:6" x14ac:dyDescent="0.25">
      <c r="E479" s="34" t="s">
        <v>775</v>
      </c>
      <c r="F479" s="34" t="s">
        <v>902</v>
      </c>
    </row>
    <row r="480" spans="5:6" x14ac:dyDescent="0.25">
      <c r="E480" s="34" t="s">
        <v>776</v>
      </c>
      <c r="F480" s="34" t="s">
        <v>813</v>
      </c>
    </row>
    <row r="481" spans="5:6" x14ac:dyDescent="0.25">
      <c r="E481" s="34" t="s">
        <v>777</v>
      </c>
      <c r="F481" s="34" t="s">
        <v>600</v>
      </c>
    </row>
    <row r="482" spans="5:6" x14ac:dyDescent="0.25">
      <c r="E482" s="34" t="s">
        <v>778</v>
      </c>
      <c r="F482" s="34" t="s">
        <v>601</v>
      </c>
    </row>
    <row r="483" spans="5:6" x14ac:dyDescent="0.25">
      <c r="E483" s="34" t="s">
        <v>602</v>
      </c>
      <c r="F483" s="34" t="s">
        <v>602</v>
      </c>
    </row>
    <row r="484" spans="5:6" x14ac:dyDescent="0.25">
      <c r="E484" s="34" t="s">
        <v>603</v>
      </c>
      <c r="F484" s="34" t="s">
        <v>603</v>
      </c>
    </row>
    <row r="485" spans="5:6" x14ac:dyDescent="0.25">
      <c r="E485" s="34" t="s">
        <v>123</v>
      </c>
      <c r="F485" s="34" t="s">
        <v>89</v>
      </c>
    </row>
    <row r="486" spans="5:6" x14ac:dyDescent="0.25">
      <c r="E486" s="34" t="s">
        <v>365</v>
      </c>
      <c r="F486" s="34" t="s">
        <v>604</v>
      </c>
    </row>
    <row r="487" spans="5:6" x14ac:dyDescent="0.25">
      <c r="E487" s="34" t="s">
        <v>366</v>
      </c>
      <c r="F487" s="34" t="s">
        <v>779</v>
      </c>
    </row>
    <row r="488" spans="5:6" x14ac:dyDescent="0.25">
      <c r="E488" s="34" t="s">
        <v>367</v>
      </c>
      <c r="F488" s="34" t="s">
        <v>367</v>
      </c>
    </row>
    <row r="489" spans="5:6" x14ac:dyDescent="0.25">
      <c r="E489" s="34" t="s">
        <v>811</v>
      </c>
      <c r="F489" s="34" t="s">
        <v>811</v>
      </c>
    </row>
    <row r="490" spans="5:6" x14ac:dyDescent="0.25">
      <c r="E490" s="34" t="s">
        <v>368</v>
      </c>
      <c r="F490" s="34" t="s">
        <v>781</v>
      </c>
    </row>
    <row r="491" spans="5:6" x14ac:dyDescent="0.25">
      <c r="E491" s="34" t="s">
        <v>369</v>
      </c>
      <c r="F491" s="34" t="s">
        <v>369</v>
      </c>
    </row>
    <row r="492" spans="5:6" x14ac:dyDescent="0.25">
      <c r="E492" s="34" t="s">
        <v>370</v>
      </c>
      <c r="F492" s="34" t="s">
        <v>370</v>
      </c>
    </row>
    <row r="493" spans="5:6" x14ac:dyDescent="0.25">
      <c r="E493" s="34" t="s">
        <v>371</v>
      </c>
      <c r="F493" s="34" t="s">
        <v>610</v>
      </c>
    </row>
    <row r="494" spans="5:6" x14ac:dyDescent="0.25">
      <c r="E494" s="34" t="s">
        <v>372</v>
      </c>
      <c r="F494" s="34" t="s">
        <v>782</v>
      </c>
    </row>
    <row r="495" spans="5:6" x14ac:dyDescent="0.25">
      <c r="E495" s="34" t="s">
        <v>373</v>
      </c>
      <c r="F495" s="34" t="s">
        <v>373</v>
      </c>
    </row>
    <row r="496" spans="5:6" x14ac:dyDescent="0.25">
      <c r="E496" s="34" t="s">
        <v>374</v>
      </c>
      <c r="F496" s="34" t="s">
        <v>374</v>
      </c>
    </row>
    <row r="497" spans="5:6" x14ac:dyDescent="0.25">
      <c r="E497" s="34" t="s">
        <v>375</v>
      </c>
      <c r="F497" s="34" t="s">
        <v>375</v>
      </c>
    </row>
    <row r="498" spans="5:6" x14ac:dyDescent="0.25">
      <c r="E498" s="34" t="s">
        <v>376</v>
      </c>
      <c r="F498" s="34" t="s">
        <v>376</v>
      </c>
    </row>
    <row r="499" spans="5:6" x14ac:dyDescent="0.25">
      <c r="E499" s="34" t="s">
        <v>377</v>
      </c>
      <c r="F499" s="34" t="s">
        <v>377</v>
      </c>
    </row>
    <row r="500" spans="5:6" x14ac:dyDescent="0.25">
      <c r="E500" s="34" t="s">
        <v>378</v>
      </c>
      <c r="F500" s="34" t="s">
        <v>783</v>
      </c>
    </row>
    <row r="501" spans="5:6" x14ac:dyDescent="0.25">
      <c r="E501" s="34" t="s">
        <v>379</v>
      </c>
      <c r="F501" s="34" t="s">
        <v>617</v>
      </c>
    </row>
    <row r="502" spans="5:6" x14ac:dyDescent="0.25">
      <c r="E502" s="34" t="s">
        <v>380</v>
      </c>
      <c r="F502" s="34" t="s">
        <v>787</v>
      </c>
    </row>
    <row r="503" spans="5:6" x14ac:dyDescent="0.25">
      <c r="E503" s="34" t="s">
        <v>381</v>
      </c>
      <c r="F503" s="34" t="s">
        <v>381</v>
      </c>
    </row>
    <row r="504" spans="5:6" x14ac:dyDescent="0.25">
      <c r="E504" s="34" t="s">
        <v>382</v>
      </c>
      <c r="F504" s="34" t="s">
        <v>382</v>
      </c>
    </row>
    <row r="505" spans="5:6" x14ac:dyDescent="0.25">
      <c r="E505" s="34" t="s">
        <v>383</v>
      </c>
      <c r="F505" s="34" t="s">
        <v>789</v>
      </c>
    </row>
    <row r="506" spans="5:6" x14ac:dyDescent="0.25">
      <c r="E506" s="34" t="s">
        <v>384</v>
      </c>
      <c r="F506" s="34" t="s">
        <v>784</v>
      </c>
    </row>
    <row r="507" spans="5:6" x14ac:dyDescent="0.25">
      <c r="E507" s="34" t="s">
        <v>385</v>
      </c>
      <c r="F507" s="34" t="s">
        <v>622</v>
      </c>
    </row>
    <row r="508" spans="5:6" x14ac:dyDescent="0.25">
      <c r="E508" s="34" t="s">
        <v>386</v>
      </c>
      <c r="F508" s="34" t="s">
        <v>386</v>
      </c>
    </row>
    <row r="509" spans="5:6" x14ac:dyDescent="0.25">
      <c r="E509" s="34" t="s">
        <v>387</v>
      </c>
      <c r="F509" s="34" t="s">
        <v>790</v>
      </c>
    </row>
    <row r="510" spans="5:6" x14ac:dyDescent="0.25">
      <c r="E510" s="34" t="s">
        <v>388</v>
      </c>
      <c r="F510" s="34" t="s">
        <v>795</v>
      </c>
    </row>
    <row r="511" spans="5:6" x14ac:dyDescent="0.25">
      <c r="E511" s="34" t="s">
        <v>389</v>
      </c>
      <c r="F511" s="34" t="s">
        <v>791</v>
      </c>
    </row>
    <row r="512" spans="5:6" x14ac:dyDescent="0.25">
      <c r="E512" s="34" t="s">
        <v>390</v>
      </c>
      <c r="F512" s="34" t="s">
        <v>785</v>
      </c>
    </row>
    <row r="513" spans="5:6" x14ac:dyDescent="0.25">
      <c r="E513" s="34" t="s">
        <v>391</v>
      </c>
      <c r="F513" s="34" t="s">
        <v>788</v>
      </c>
    </row>
    <row r="514" spans="5:6" x14ac:dyDescent="0.25">
      <c r="E514" s="34" t="s">
        <v>392</v>
      </c>
      <c r="F514" s="34" t="s">
        <v>392</v>
      </c>
    </row>
    <row r="515" spans="5:6" x14ac:dyDescent="0.25">
      <c r="E515" s="34" t="s">
        <v>393</v>
      </c>
      <c r="F515" s="34" t="s">
        <v>793</v>
      </c>
    </row>
    <row r="516" spans="5:6" x14ac:dyDescent="0.25">
      <c r="E516" s="34" t="s">
        <v>394</v>
      </c>
      <c r="F516" s="34" t="s">
        <v>900</v>
      </c>
    </row>
    <row r="517" spans="5:6" x14ac:dyDescent="0.25">
      <c r="E517" s="34" t="s">
        <v>395</v>
      </c>
      <c r="F517" s="34" t="s">
        <v>395</v>
      </c>
    </row>
    <row r="518" spans="5:6" x14ac:dyDescent="0.25">
      <c r="E518" s="34" t="s">
        <v>396</v>
      </c>
      <c r="F518" s="34" t="s">
        <v>396</v>
      </c>
    </row>
    <row r="519" spans="5:6" x14ac:dyDescent="0.25">
      <c r="E519" s="34" t="s">
        <v>397</v>
      </c>
      <c r="F519" s="34" t="s">
        <v>397</v>
      </c>
    </row>
    <row r="520" spans="5:6" x14ac:dyDescent="0.25">
      <c r="E520" s="34" t="s">
        <v>398</v>
      </c>
      <c r="F520" s="34" t="s">
        <v>398</v>
      </c>
    </row>
    <row r="521" spans="5:6" x14ac:dyDescent="0.25">
      <c r="E521" s="34" t="s">
        <v>399</v>
      </c>
      <c r="F521" s="34" t="s">
        <v>839</v>
      </c>
    </row>
    <row r="522" spans="5:6" x14ac:dyDescent="0.25">
      <c r="E522" s="34" t="s">
        <v>400</v>
      </c>
      <c r="F522" s="34" t="s">
        <v>798</v>
      </c>
    </row>
    <row r="523" spans="5:6" x14ac:dyDescent="0.25">
      <c r="E523" s="34" t="s">
        <v>401</v>
      </c>
      <c r="F523" s="34" t="s">
        <v>632</v>
      </c>
    </row>
    <row r="524" spans="5:6" x14ac:dyDescent="0.25">
      <c r="E524" s="34" t="s">
        <v>402</v>
      </c>
      <c r="F524" s="34" t="s">
        <v>802</v>
      </c>
    </row>
    <row r="525" spans="5:6" x14ac:dyDescent="0.25">
      <c r="E525" s="34" t="s">
        <v>403</v>
      </c>
      <c r="F525" s="34" t="s">
        <v>804</v>
      </c>
    </row>
    <row r="526" spans="5:6" x14ac:dyDescent="0.25">
      <c r="E526" s="34" t="s">
        <v>404</v>
      </c>
      <c r="F526" s="34" t="s">
        <v>796</v>
      </c>
    </row>
    <row r="527" spans="5:6" x14ac:dyDescent="0.25">
      <c r="E527" s="34" t="s">
        <v>405</v>
      </c>
      <c r="F527" s="34" t="s">
        <v>405</v>
      </c>
    </row>
    <row r="528" spans="5:6" x14ac:dyDescent="0.25">
      <c r="E528" s="34" t="s">
        <v>406</v>
      </c>
      <c r="F528" s="34" t="s">
        <v>406</v>
      </c>
    </row>
    <row r="529" spans="5:6" x14ac:dyDescent="0.25">
      <c r="E529" s="34" t="s">
        <v>407</v>
      </c>
      <c r="F529" s="34" t="s">
        <v>407</v>
      </c>
    </row>
    <row r="530" spans="5:6" x14ac:dyDescent="0.25">
      <c r="E530" s="34" t="s">
        <v>408</v>
      </c>
      <c r="F530" s="34" t="s">
        <v>408</v>
      </c>
    </row>
    <row r="531" spans="5:6" x14ac:dyDescent="0.25">
      <c r="E531" s="34" t="s">
        <v>409</v>
      </c>
      <c r="F531" s="34" t="s">
        <v>801</v>
      </c>
    </row>
    <row r="532" spans="5:6" x14ac:dyDescent="0.25">
      <c r="E532" s="34" t="s">
        <v>410</v>
      </c>
      <c r="F532" s="34" t="s">
        <v>410</v>
      </c>
    </row>
    <row r="533" spans="5:6" x14ac:dyDescent="0.25">
      <c r="E533" s="34" t="s">
        <v>411</v>
      </c>
      <c r="F533" s="34" t="s">
        <v>799</v>
      </c>
    </row>
    <row r="534" spans="5:6" x14ac:dyDescent="0.25">
      <c r="E534" s="34" t="s">
        <v>412</v>
      </c>
      <c r="F534" s="34" t="s">
        <v>800</v>
      </c>
    </row>
    <row r="535" spans="5:6" x14ac:dyDescent="0.25">
      <c r="E535" s="34" t="s">
        <v>413</v>
      </c>
      <c r="F535" s="34" t="s">
        <v>413</v>
      </c>
    </row>
    <row r="536" spans="5:6" x14ac:dyDescent="0.25">
      <c r="E536" s="34" t="s">
        <v>414</v>
      </c>
      <c r="F536" s="34" t="s">
        <v>414</v>
      </c>
    </row>
    <row r="537" spans="5:6" x14ac:dyDescent="0.25">
      <c r="E537" s="34" t="s">
        <v>415</v>
      </c>
      <c r="F537" s="34" t="s">
        <v>828</v>
      </c>
    </row>
    <row r="538" spans="5:6" x14ac:dyDescent="0.25">
      <c r="E538" s="34" t="s">
        <v>416</v>
      </c>
      <c r="F538" s="34" t="s">
        <v>416</v>
      </c>
    </row>
    <row r="539" spans="5:6" x14ac:dyDescent="0.25">
      <c r="E539" s="34" t="s">
        <v>417</v>
      </c>
      <c r="F539" s="34" t="s">
        <v>803</v>
      </c>
    </row>
    <row r="540" spans="5:6" x14ac:dyDescent="0.25">
      <c r="E540" s="34" t="s">
        <v>418</v>
      </c>
      <c r="F540" s="34" t="s">
        <v>806</v>
      </c>
    </row>
    <row r="541" spans="5:6" x14ac:dyDescent="0.25">
      <c r="E541" s="34" t="s">
        <v>419</v>
      </c>
      <c r="F541" s="34" t="s">
        <v>807</v>
      </c>
    </row>
    <row r="542" spans="5:6" x14ac:dyDescent="0.25">
      <c r="E542" s="34" t="s">
        <v>420</v>
      </c>
      <c r="F542" s="34" t="s">
        <v>809</v>
      </c>
    </row>
    <row r="543" spans="5:6" x14ac:dyDescent="0.25">
      <c r="E543" s="34" t="s">
        <v>421</v>
      </c>
      <c r="F543" s="34" t="s">
        <v>421</v>
      </c>
    </row>
    <row r="544" spans="5:6" x14ac:dyDescent="0.25">
      <c r="E544" s="34" t="s">
        <v>422</v>
      </c>
      <c r="F544" s="34" t="s">
        <v>422</v>
      </c>
    </row>
    <row r="545" spans="5:6" x14ac:dyDescent="0.25">
      <c r="E545" s="34" t="s">
        <v>423</v>
      </c>
      <c r="F545" s="34" t="s">
        <v>810</v>
      </c>
    </row>
    <row r="546" spans="5:6" x14ac:dyDescent="0.25">
      <c r="E546" s="34" t="s">
        <v>424</v>
      </c>
      <c r="F546" s="34" t="s">
        <v>424</v>
      </c>
    </row>
    <row r="547" spans="5:6" x14ac:dyDescent="0.25">
      <c r="E547" s="34" t="s">
        <v>425</v>
      </c>
      <c r="F547" s="34" t="s">
        <v>812</v>
      </c>
    </row>
    <row r="548" spans="5:6" x14ac:dyDescent="0.25">
      <c r="E548" s="34" t="s">
        <v>426</v>
      </c>
      <c r="F548" s="34" t="s">
        <v>426</v>
      </c>
    </row>
    <row r="549" spans="5:6" x14ac:dyDescent="0.25">
      <c r="E549" s="34" t="s">
        <v>427</v>
      </c>
      <c r="F549" s="34" t="s">
        <v>822</v>
      </c>
    </row>
    <row r="550" spans="5:6" x14ac:dyDescent="0.25">
      <c r="E550" s="34" t="s">
        <v>428</v>
      </c>
      <c r="F550" s="34" t="s">
        <v>428</v>
      </c>
    </row>
    <row r="551" spans="5:6" x14ac:dyDescent="0.25">
      <c r="E551" s="34" t="s">
        <v>429</v>
      </c>
      <c r="F551" s="34" t="s">
        <v>429</v>
      </c>
    </row>
    <row r="552" spans="5:6" x14ac:dyDescent="0.25">
      <c r="E552" s="34" t="s">
        <v>430</v>
      </c>
      <c r="F552" s="34" t="s">
        <v>815</v>
      </c>
    </row>
    <row r="553" spans="5:6" x14ac:dyDescent="0.25">
      <c r="E553" s="34" t="s">
        <v>431</v>
      </c>
      <c r="F553" s="34" t="s">
        <v>818</v>
      </c>
    </row>
    <row r="554" spans="5:6" x14ac:dyDescent="0.25">
      <c r="E554" s="34" t="s">
        <v>432</v>
      </c>
      <c r="F554" s="34" t="s">
        <v>817</v>
      </c>
    </row>
    <row r="555" spans="5:6" x14ac:dyDescent="0.25">
      <c r="E555" s="34" t="s">
        <v>433</v>
      </c>
      <c r="F555" s="34" t="s">
        <v>433</v>
      </c>
    </row>
    <row r="556" spans="5:6" x14ac:dyDescent="0.25">
      <c r="E556" s="34" t="s">
        <v>434</v>
      </c>
      <c r="F556" s="34" t="s">
        <v>816</v>
      </c>
    </row>
    <row r="557" spans="5:6" x14ac:dyDescent="0.25">
      <c r="E557" s="34" t="s">
        <v>435</v>
      </c>
      <c r="F557" s="34" t="s">
        <v>659</v>
      </c>
    </row>
    <row r="558" spans="5:6" x14ac:dyDescent="0.25">
      <c r="E558" s="34" t="s">
        <v>436</v>
      </c>
      <c r="F558" s="34" t="s">
        <v>826</v>
      </c>
    </row>
    <row r="559" spans="5:6" x14ac:dyDescent="0.25">
      <c r="E559" s="34" t="s">
        <v>437</v>
      </c>
      <c r="F559" s="34" t="s">
        <v>866</v>
      </c>
    </row>
    <row r="560" spans="5:6" x14ac:dyDescent="0.25">
      <c r="E560" s="34" t="s">
        <v>438</v>
      </c>
      <c r="F560" s="34" t="s">
        <v>661</v>
      </c>
    </row>
    <row r="561" spans="5:6" x14ac:dyDescent="0.25">
      <c r="E561" s="34" t="s">
        <v>439</v>
      </c>
      <c r="F561" s="34" t="s">
        <v>439</v>
      </c>
    </row>
    <row r="562" spans="5:6" x14ac:dyDescent="0.25">
      <c r="E562" s="34" t="s">
        <v>440</v>
      </c>
      <c r="F562" s="34" t="s">
        <v>440</v>
      </c>
    </row>
    <row r="563" spans="5:6" x14ac:dyDescent="0.25">
      <c r="E563" s="34" t="s">
        <v>441</v>
      </c>
      <c r="F563" s="34" t="s">
        <v>808</v>
      </c>
    </row>
    <row r="564" spans="5:6" x14ac:dyDescent="0.25">
      <c r="E564" s="34" t="s">
        <v>442</v>
      </c>
      <c r="F564" s="34" t="s">
        <v>442</v>
      </c>
    </row>
    <row r="565" spans="5:6" x14ac:dyDescent="0.25">
      <c r="E565" s="34" t="s">
        <v>443</v>
      </c>
      <c r="F565" s="34" t="s">
        <v>443</v>
      </c>
    </row>
    <row r="566" spans="5:6" x14ac:dyDescent="0.25">
      <c r="E566" s="34" t="s">
        <v>444</v>
      </c>
      <c r="F566" s="34" t="s">
        <v>823</v>
      </c>
    </row>
    <row r="567" spans="5:6" x14ac:dyDescent="0.25">
      <c r="E567" s="34" t="s">
        <v>445</v>
      </c>
      <c r="F567" s="34" t="s">
        <v>825</v>
      </c>
    </row>
    <row r="568" spans="5:6" x14ac:dyDescent="0.25">
      <c r="E568" s="34" t="s">
        <v>446</v>
      </c>
      <c r="F568" s="34" t="s">
        <v>824</v>
      </c>
    </row>
    <row r="569" spans="5:6" x14ac:dyDescent="0.25">
      <c r="E569" s="34" t="s">
        <v>447</v>
      </c>
      <c r="F569" s="34" t="s">
        <v>447</v>
      </c>
    </row>
    <row r="570" spans="5:6" x14ac:dyDescent="0.25">
      <c r="E570" s="34" t="s">
        <v>448</v>
      </c>
      <c r="F570" s="34" t="s">
        <v>448</v>
      </c>
    </row>
    <row r="571" spans="5:6" x14ac:dyDescent="0.25">
      <c r="E571" s="34" t="s">
        <v>449</v>
      </c>
      <c r="F571" s="34" t="s">
        <v>449</v>
      </c>
    </row>
    <row r="572" spans="5:6" x14ac:dyDescent="0.25">
      <c r="E572" s="34" t="s">
        <v>450</v>
      </c>
      <c r="F572" s="34" t="s">
        <v>450</v>
      </c>
    </row>
    <row r="573" spans="5:6" x14ac:dyDescent="0.25">
      <c r="E573" s="34" t="s">
        <v>451</v>
      </c>
      <c r="F573" s="34" t="s">
        <v>451</v>
      </c>
    </row>
    <row r="574" spans="5:6" x14ac:dyDescent="0.25">
      <c r="E574" s="34" t="s">
        <v>452</v>
      </c>
      <c r="F574" s="34" t="s">
        <v>821</v>
      </c>
    </row>
    <row r="575" spans="5:6" x14ac:dyDescent="0.25">
      <c r="E575" s="34" t="s">
        <v>453</v>
      </c>
      <c r="F575" s="34" t="s">
        <v>453</v>
      </c>
    </row>
    <row r="576" spans="5:6" x14ac:dyDescent="0.25">
      <c r="E576" s="34" t="s">
        <v>454</v>
      </c>
      <c r="F576" s="34" t="s">
        <v>829</v>
      </c>
    </row>
    <row r="577" spans="5:6" x14ac:dyDescent="0.25">
      <c r="E577" s="34" t="s">
        <v>455</v>
      </c>
      <c r="F577" s="34" t="s">
        <v>896</v>
      </c>
    </row>
    <row r="578" spans="5:6" x14ac:dyDescent="0.25">
      <c r="E578" s="34" t="s">
        <v>456</v>
      </c>
      <c r="F578" s="34" t="s">
        <v>456</v>
      </c>
    </row>
    <row r="579" spans="5:6" x14ac:dyDescent="0.25">
      <c r="E579" s="34" t="s">
        <v>457</v>
      </c>
      <c r="F579" s="34" t="s">
        <v>457</v>
      </c>
    </row>
    <row r="580" spans="5:6" x14ac:dyDescent="0.25">
      <c r="E580" s="34" t="s">
        <v>458</v>
      </c>
      <c r="F580" s="34" t="s">
        <v>830</v>
      </c>
    </row>
    <row r="581" spans="5:6" x14ac:dyDescent="0.25">
      <c r="E581" s="34" t="s">
        <v>459</v>
      </c>
      <c r="F581" s="34" t="s">
        <v>834</v>
      </c>
    </row>
    <row r="582" spans="5:6" x14ac:dyDescent="0.25">
      <c r="E582" s="34" t="s">
        <v>460</v>
      </c>
      <c r="F582" s="34" t="s">
        <v>460</v>
      </c>
    </row>
    <row r="583" spans="5:6" x14ac:dyDescent="0.25">
      <c r="E583" s="34" t="s">
        <v>461</v>
      </c>
      <c r="F583" s="34" t="s">
        <v>461</v>
      </c>
    </row>
    <row r="584" spans="5:6" x14ac:dyDescent="0.25">
      <c r="E584" s="34" t="s">
        <v>462</v>
      </c>
      <c r="F584" s="34" t="s">
        <v>833</v>
      </c>
    </row>
    <row r="585" spans="5:6" x14ac:dyDescent="0.25">
      <c r="E585" s="34" t="s">
        <v>463</v>
      </c>
      <c r="F585" s="34" t="s">
        <v>463</v>
      </c>
    </row>
    <row r="586" spans="5:6" x14ac:dyDescent="0.25">
      <c r="E586" s="34" t="s">
        <v>464</v>
      </c>
      <c r="F586" s="34" t="s">
        <v>832</v>
      </c>
    </row>
    <row r="587" spans="5:6" x14ac:dyDescent="0.25">
      <c r="E587" s="34" t="s">
        <v>465</v>
      </c>
      <c r="F587" s="34" t="s">
        <v>831</v>
      </c>
    </row>
    <row r="588" spans="5:6" x14ac:dyDescent="0.25">
      <c r="E588" s="34" t="s">
        <v>466</v>
      </c>
      <c r="F588" s="34" t="s">
        <v>466</v>
      </c>
    </row>
    <row r="589" spans="5:6" x14ac:dyDescent="0.25">
      <c r="E589" s="34" t="s">
        <v>467</v>
      </c>
      <c r="F589" s="34" t="s">
        <v>835</v>
      </c>
    </row>
    <row r="590" spans="5:6" x14ac:dyDescent="0.25">
      <c r="E590" s="34" t="s">
        <v>468</v>
      </c>
      <c r="F590" s="34" t="s">
        <v>468</v>
      </c>
    </row>
    <row r="591" spans="5:6" x14ac:dyDescent="0.25">
      <c r="E591" s="34" t="s">
        <v>469</v>
      </c>
      <c r="F591" s="34" t="s">
        <v>837</v>
      </c>
    </row>
    <row r="592" spans="5:6" x14ac:dyDescent="0.25">
      <c r="E592" s="34" t="s">
        <v>470</v>
      </c>
      <c r="F592" s="34" t="s">
        <v>470</v>
      </c>
    </row>
    <row r="593" spans="5:6" x14ac:dyDescent="0.25">
      <c r="E593" s="34" t="s">
        <v>471</v>
      </c>
      <c r="F593" s="34" t="s">
        <v>836</v>
      </c>
    </row>
    <row r="594" spans="5:6" x14ac:dyDescent="0.25">
      <c r="E594" s="34" t="s">
        <v>472</v>
      </c>
      <c r="F594" s="34" t="s">
        <v>685</v>
      </c>
    </row>
    <row r="595" spans="5:6" x14ac:dyDescent="0.25">
      <c r="E595" s="34" t="s">
        <v>473</v>
      </c>
      <c r="F595" s="34" t="s">
        <v>473</v>
      </c>
    </row>
    <row r="596" spans="5:6" x14ac:dyDescent="0.25">
      <c r="E596" s="34" t="s">
        <v>474</v>
      </c>
      <c r="F596" s="34" t="s">
        <v>474</v>
      </c>
    </row>
    <row r="597" spans="5:6" x14ac:dyDescent="0.25">
      <c r="E597" s="34" t="s">
        <v>475</v>
      </c>
      <c r="F597" s="34" t="s">
        <v>865</v>
      </c>
    </row>
    <row r="598" spans="5:6" x14ac:dyDescent="0.25">
      <c r="E598" s="34" t="s">
        <v>476</v>
      </c>
      <c r="F598" s="34" t="s">
        <v>841</v>
      </c>
    </row>
    <row r="599" spans="5:6" x14ac:dyDescent="0.25">
      <c r="E599" s="34" t="s">
        <v>477</v>
      </c>
      <c r="F599" s="34" t="s">
        <v>477</v>
      </c>
    </row>
    <row r="600" spans="5:6" x14ac:dyDescent="0.25">
      <c r="E600" s="34" t="s">
        <v>478</v>
      </c>
      <c r="F600" s="34" t="s">
        <v>478</v>
      </c>
    </row>
    <row r="601" spans="5:6" x14ac:dyDescent="0.25">
      <c r="E601" s="34" t="s">
        <v>479</v>
      </c>
      <c r="F601" s="34" t="s">
        <v>838</v>
      </c>
    </row>
    <row r="602" spans="5:6" x14ac:dyDescent="0.25">
      <c r="E602" s="34" t="s">
        <v>480</v>
      </c>
      <c r="F602" s="34" t="s">
        <v>842</v>
      </c>
    </row>
    <row r="603" spans="5:6" x14ac:dyDescent="0.25">
      <c r="E603" s="34" t="s">
        <v>481</v>
      </c>
      <c r="F603" s="34" t="s">
        <v>847</v>
      </c>
    </row>
    <row r="604" spans="5:6" x14ac:dyDescent="0.25">
      <c r="E604" s="34" t="s">
        <v>482</v>
      </c>
      <c r="F604" s="34" t="s">
        <v>843</v>
      </c>
    </row>
    <row r="605" spans="5:6" x14ac:dyDescent="0.25">
      <c r="E605" s="34" t="s">
        <v>483</v>
      </c>
      <c r="F605" s="34" t="s">
        <v>483</v>
      </c>
    </row>
    <row r="606" spans="5:6" x14ac:dyDescent="0.25">
      <c r="E606" s="34" t="s">
        <v>484</v>
      </c>
      <c r="F606" s="34" t="s">
        <v>484</v>
      </c>
    </row>
    <row r="607" spans="5:6" x14ac:dyDescent="0.25">
      <c r="E607" s="34" t="s">
        <v>485</v>
      </c>
      <c r="F607" s="34" t="s">
        <v>844</v>
      </c>
    </row>
    <row r="608" spans="5:6" x14ac:dyDescent="0.25">
      <c r="E608" s="34" t="s">
        <v>486</v>
      </c>
      <c r="F608" s="34" t="s">
        <v>486</v>
      </c>
    </row>
    <row r="609" spans="5:6" x14ac:dyDescent="0.25">
      <c r="E609" s="34" t="s">
        <v>487</v>
      </c>
      <c r="F609" s="34" t="s">
        <v>846</v>
      </c>
    </row>
    <row r="610" spans="5:6" x14ac:dyDescent="0.25">
      <c r="E610" s="34" t="s">
        <v>488</v>
      </c>
      <c r="F610" s="34" t="s">
        <v>695</v>
      </c>
    </row>
    <row r="611" spans="5:6" x14ac:dyDescent="0.25">
      <c r="E611" s="34" t="s">
        <v>489</v>
      </c>
      <c r="F611" s="34" t="s">
        <v>489</v>
      </c>
    </row>
    <row r="612" spans="5:6" x14ac:dyDescent="0.25">
      <c r="E612" s="34" t="s">
        <v>490</v>
      </c>
      <c r="F612" s="34" t="s">
        <v>852</v>
      </c>
    </row>
    <row r="613" spans="5:6" x14ac:dyDescent="0.25">
      <c r="E613" s="34" t="s">
        <v>491</v>
      </c>
      <c r="F613" s="34" t="s">
        <v>491</v>
      </c>
    </row>
    <row r="614" spans="5:6" x14ac:dyDescent="0.25">
      <c r="E614" s="34" t="s">
        <v>492</v>
      </c>
      <c r="F614" s="34" t="s">
        <v>492</v>
      </c>
    </row>
    <row r="615" spans="5:6" x14ac:dyDescent="0.25">
      <c r="E615" s="34" t="s">
        <v>493</v>
      </c>
      <c r="F615" s="34" t="s">
        <v>856</v>
      </c>
    </row>
    <row r="616" spans="5:6" x14ac:dyDescent="0.25">
      <c r="E616" s="34" t="s">
        <v>494</v>
      </c>
      <c r="F616" s="34" t="s">
        <v>697</v>
      </c>
    </row>
    <row r="617" spans="5:6" x14ac:dyDescent="0.25">
      <c r="E617" s="34" t="s">
        <v>495</v>
      </c>
      <c r="F617" s="34" t="s">
        <v>698</v>
      </c>
    </row>
    <row r="618" spans="5:6" x14ac:dyDescent="0.25">
      <c r="E618" s="34" t="s">
        <v>496</v>
      </c>
      <c r="F618" s="34" t="s">
        <v>496</v>
      </c>
    </row>
    <row r="619" spans="5:6" x14ac:dyDescent="0.25">
      <c r="E619" s="34" t="s">
        <v>497</v>
      </c>
      <c r="F619" s="34" t="s">
        <v>851</v>
      </c>
    </row>
    <row r="620" spans="5:6" x14ac:dyDescent="0.25">
      <c r="E620" s="34" t="s">
        <v>498</v>
      </c>
      <c r="F620" s="34" t="s">
        <v>498</v>
      </c>
    </row>
    <row r="621" spans="5:6" x14ac:dyDescent="0.25">
      <c r="E621" s="34" t="s">
        <v>499</v>
      </c>
      <c r="F621" s="34" t="s">
        <v>499</v>
      </c>
    </row>
    <row r="622" spans="5:6" x14ac:dyDescent="0.25">
      <c r="E622" s="34" t="s">
        <v>500</v>
      </c>
      <c r="F622" s="34" t="s">
        <v>855</v>
      </c>
    </row>
    <row r="623" spans="5:6" x14ac:dyDescent="0.25">
      <c r="E623" s="34" t="s">
        <v>501</v>
      </c>
      <c r="F623" s="34" t="s">
        <v>501</v>
      </c>
    </row>
    <row r="624" spans="5:6" x14ac:dyDescent="0.25">
      <c r="E624" s="34" t="s">
        <v>502</v>
      </c>
      <c r="F624" s="34" t="s">
        <v>850</v>
      </c>
    </row>
    <row r="625" spans="5:6" x14ac:dyDescent="0.25">
      <c r="E625" s="34" t="s">
        <v>503</v>
      </c>
      <c r="F625" s="34" t="s">
        <v>819</v>
      </c>
    </row>
    <row r="626" spans="5:6" x14ac:dyDescent="0.25">
      <c r="E626" s="34" t="s">
        <v>504</v>
      </c>
      <c r="F626" s="34" t="s">
        <v>849</v>
      </c>
    </row>
    <row r="627" spans="5:6" x14ac:dyDescent="0.25">
      <c r="E627" s="34" t="s">
        <v>505</v>
      </c>
      <c r="F627" s="34" t="s">
        <v>706</v>
      </c>
    </row>
    <row r="628" spans="5:6" x14ac:dyDescent="0.25">
      <c r="E628" s="34" t="s">
        <v>506</v>
      </c>
      <c r="F628" s="34" t="s">
        <v>506</v>
      </c>
    </row>
    <row r="629" spans="5:6" x14ac:dyDescent="0.25">
      <c r="E629" s="34" t="s">
        <v>507</v>
      </c>
      <c r="F629" s="34" t="s">
        <v>507</v>
      </c>
    </row>
    <row r="630" spans="5:6" x14ac:dyDescent="0.25">
      <c r="E630" s="34" t="s">
        <v>508</v>
      </c>
      <c r="F630" s="34" t="s">
        <v>508</v>
      </c>
    </row>
    <row r="631" spans="5:6" x14ac:dyDescent="0.25">
      <c r="E631" s="34" t="s">
        <v>509</v>
      </c>
      <c r="F631" s="34" t="s">
        <v>848</v>
      </c>
    </row>
    <row r="632" spans="5:6" x14ac:dyDescent="0.25">
      <c r="E632" s="34" t="s">
        <v>510</v>
      </c>
      <c r="F632" s="34" t="s">
        <v>510</v>
      </c>
    </row>
    <row r="633" spans="5:6" x14ac:dyDescent="0.25">
      <c r="E633" s="34" t="s">
        <v>511</v>
      </c>
      <c r="F633" s="34" t="s">
        <v>511</v>
      </c>
    </row>
    <row r="634" spans="5:6" x14ac:dyDescent="0.25">
      <c r="E634" s="34" t="s">
        <v>512</v>
      </c>
      <c r="F634" s="34" t="s">
        <v>512</v>
      </c>
    </row>
    <row r="635" spans="5:6" x14ac:dyDescent="0.25">
      <c r="E635" s="34" t="s">
        <v>513</v>
      </c>
      <c r="F635" s="34" t="s">
        <v>513</v>
      </c>
    </row>
    <row r="636" spans="5:6" x14ac:dyDescent="0.25">
      <c r="E636" s="34" t="s">
        <v>514</v>
      </c>
      <c r="F636" s="34" t="s">
        <v>514</v>
      </c>
    </row>
    <row r="637" spans="5:6" x14ac:dyDescent="0.25">
      <c r="E637" s="34" t="s">
        <v>515</v>
      </c>
      <c r="F637" s="34" t="s">
        <v>859</v>
      </c>
    </row>
    <row r="638" spans="5:6" x14ac:dyDescent="0.25">
      <c r="E638" s="34" t="s">
        <v>516</v>
      </c>
      <c r="F638" s="34" t="s">
        <v>857</v>
      </c>
    </row>
    <row r="639" spans="5:6" x14ac:dyDescent="0.25">
      <c r="E639" s="34" t="s">
        <v>517</v>
      </c>
      <c r="F639" s="34" t="s">
        <v>861</v>
      </c>
    </row>
    <row r="640" spans="5:6" x14ac:dyDescent="0.25">
      <c r="E640" s="34" t="s">
        <v>518</v>
      </c>
      <c r="F640" s="34" t="s">
        <v>518</v>
      </c>
    </row>
    <row r="641" spans="5:6" x14ac:dyDescent="0.25">
      <c r="E641" s="34" t="s">
        <v>519</v>
      </c>
      <c r="F641" s="34" t="s">
        <v>716</v>
      </c>
    </row>
    <row r="642" spans="5:6" x14ac:dyDescent="0.25">
      <c r="E642" s="34" t="s">
        <v>520</v>
      </c>
      <c r="F642" s="34" t="s">
        <v>520</v>
      </c>
    </row>
    <row r="643" spans="5:6" x14ac:dyDescent="0.25">
      <c r="E643" s="34" t="s">
        <v>521</v>
      </c>
      <c r="F643" s="34" t="s">
        <v>521</v>
      </c>
    </row>
    <row r="644" spans="5:6" x14ac:dyDescent="0.25">
      <c r="E644" s="34" t="s">
        <v>522</v>
      </c>
      <c r="F644" s="34" t="s">
        <v>858</v>
      </c>
    </row>
    <row r="645" spans="5:6" x14ac:dyDescent="0.25">
      <c r="E645" s="34" t="s">
        <v>523</v>
      </c>
      <c r="F645" s="34" t="s">
        <v>854</v>
      </c>
    </row>
    <row r="646" spans="5:6" x14ac:dyDescent="0.25">
      <c r="E646" s="34" t="s">
        <v>524</v>
      </c>
      <c r="F646" s="34" t="s">
        <v>860</v>
      </c>
    </row>
    <row r="647" spans="5:6" x14ac:dyDescent="0.25">
      <c r="E647" s="34" t="s">
        <v>525</v>
      </c>
      <c r="F647" s="34" t="s">
        <v>720</v>
      </c>
    </row>
    <row r="648" spans="5:6" x14ac:dyDescent="0.25">
      <c r="E648" s="34" t="s">
        <v>526</v>
      </c>
      <c r="F648" s="34" t="s">
        <v>721</v>
      </c>
    </row>
    <row r="649" spans="5:6" x14ac:dyDescent="0.25">
      <c r="E649" s="34" t="s">
        <v>527</v>
      </c>
      <c r="F649" s="34" t="s">
        <v>527</v>
      </c>
    </row>
    <row r="650" spans="5:6" x14ac:dyDescent="0.25">
      <c r="E650" s="34" t="s">
        <v>528</v>
      </c>
      <c r="F650" s="34" t="s">
        <v>723</v>
      </c>
    </row>
    <row r="651" spans="5:6" x14ac:dyDescent="0.25">
      <c r="E651" s="34" t="s">
        <v>529</v>
      </c>
      <c r="F651" s="34" t="s">
        <v>724</v>
      </c>
    </row>
    <row r="652" spans="5:6" x14ac:dyDescent="0.25">
      <c r="E652" s="34" t="s">
        <v>530</v>
      </c>
      <c r="F652" s="34" t="s">
        <v>863</v>
      </c>
    </row>
    <row r="653" spans="5:6" x14ac:dyDescent="0.25">
      <c r="E653" s="34" t="s">
        <v>531</v>
      </c>
      <c r="F653" s="34" t="s">
        <v>531</v>
      </c>
    </row>
    <row r="654" spans="5:6" x14ac:dyDescent="0.25">
      <c r="E654" s="34" t="s">
        <v>532</v>
      </c>
      <c r="F654" s="34" t="s">
        <v>862</v>
      </c>
    </row>
    <row r="655" spans="5:6" x14ac:dyDescent="0.25">
      <c r="E655" s="34" t="s">
        <v>533</v>
      </c>
      <c r="F655" s="34" t="s">
        <v>727</v>
      </c>
    </row>
    <row r="656" spans="5:6" x14ac:dyDescent="0.25">
      <c r="E656" s="34" t="s">
        <v>534</v>
      </c>
      <c r="F656" s="34" t="s">
        <v>534</v>
      </c>
    </row>
    <row r="657" spans="5:6" x14ac:dyDescent="0.25">
      <c r="E657" s="34" t="s">
        <v>535</v>
      </c>
      <c r="F657" s="34" t="s">
        <v>864</v>
      </c>
    </row>
    <row r="658" spans="5:6" x14ac:dyDescent="0.25">
      <c r="E658" s="34" t="s">
        <v>536</v>
      </c>
      <c r="F658" s="34" t="s">
        <v>536</v>
      </c>
    </row>
    <row r="659" spans="5:6" x14ac:dyDescent="0.25">
      <c r="E659" s="34" t="s">
        <v>537</v>
      </c>
      <c r="F659" s="34" t="s">
        <v>537</v>
      </c>
    </row>
    <row r="660" spans="5:6" x14ac:dyDescent="0.25">
      <c r="E660" s="34" t="s">
        <v>538</v>
      </c>
      <c r="F660" s="34" t="s">
        <v>538</v>
      </c>
    </row>
    <row r="661" spans="5:6" x14ac:dyDescent="0.25">
      <c r="E661" s="34" t="s">
        <v>539</v>
      </c>
      <c r="F661" s="34" t="s">
        <v>731</v>
      </c>
    </row>
    <row r="662" spans="5:6" x14ac:dyDescent="0.25">
      <c r="E662" s="34" t="s">
        <v>540</v>
      </c>
      <c r="F662" s="34" t="s">
        <v>867</v>
      </c>
    </row>
    <row r="663" spans="5:6" x14ac:dyDescent="0.25">
      <c r="E663" s="34" t="s">
        <v>541</v>
      </c>
      <c r="F663" s="34" t="s">
        <v>868</v>
      </c>
    </row>
    <row r="664" spans="5:6" x14ac:dyDescent="0.25">
      <c r="E664" s="34" t="s">
        <v>542</v>
      </c>
      <c r="F664" s="34" t="s">
        <v>542</v>
      </c>
    </row>
    <row r="665" spans="5:6" x14ac:dyDescent="0.25">
      <c r="E665" s="34" t="s">
        <v>543</v>
      </c>
      <c r="F665" s="34" t="s">
        <v>872</v>
      </c>
    </row>
    <row r="666" spans="5:6" x14ac:dyDescent="0.25">
      <c r="E666" s="34" t="s">
        <v>544</v>
      </c>
      <c r="F666" s="34" t="s">
        <v>840</v>
      </c>
    </row>
    <row r="667" spans="5:6" x14ac:dyDescent="0.25">
      <c r="E667" s="34" t="s">
        <v>545</v>
      </c>
      <c r="F667" s="34" t="s">
        <v>845</v>
      </c>
    </row>
    <row r="668" spans="5:6" x14ac:dyDescent="0.25">
      <c r="E668" s="34" t="s">
        <v>546</v>
      </c>
      <c r="F668" s="34" t="s">
        <v>876</v>
      </c>
    </row>
    <row r="669" spans="5:6" x14ac:dyDescent="0.25">
      <c r="E669" s="34" t="s">
        <v>547</v>
      </c>
      <c r="F669" s="34" t="s">
        <v>898</v>
      </c>
    </row>
    <row r="670" spans="5:6" x14ac:dyDescent="0.25">
      <c r="E670" s="34" t="s">
        <v>548</v>
      </c>
      <c r="F670" s="34" t="s">
        <v>548</v>
      </c>
    </row>
    <row r="671" spans="5:6" x14ac:dyDescent="0.25">
      <c r="E671" s="34" t="s">
        <v>549</v>
      </c>
      <c r="F671" s="34" t="s">
        <v>549</v>
      </c>
    </row>
    <row r="672" spans="5:6" x14ac:dyDescent="0.25">
      <c r="E672" s="34" t="s">
        <v>550</v>
      </c>
      <c r="F672" s="34" t="s">
        <v>878</v>
      </c>
    </row>
    <row r="673" spans="5:6" x14ac:dyDescent="0.25">
      <c r="E673" s="34" t="s">
        <v>551</v>
      </c>
      <c r="F673" s="34" t="s">
        <v>869</v>
      </c>
    </row>
    <row r="674" spans="5:6" x14ac:dyDescent="0.25">
      <c r="E674" s="34" t="s">
        <v>552</v>
      </c>
      <c r="F674" s="34" t="s">
        <v>552</v>
      </c>
    </row>
    <row r="675" spans="5:6" x14ac:dyDescent="0.25">
      <c r="E675" s="34" t="s">
        <v>553</v>
      </c>
      <c r="F675" s="34" t="s">
        <v>553</v>
      </c>
    </row>
    <row r="676" spans="5:6" x14ac:dyDescent="0.25">
      <c r="E676" s="34" t="s">
        <v>554</v>
      </c>
      <c r="F676" s="34" t="s">
        <v>554</v>
      </c>
    </row>
    <row r="677" spans="5:6" x14ac:dyDescent="0.25">
      <c r="E677" s="34" t="s">
        <v>555</v>
      </c>
      <c r="F677" s="34" t="s">
        <v>743</v>
      </c>
    </row>
    <row r="678" spans="5:6" x14ac:dyDescent="0.25">
      <c r="E678" s="34" t="s">
        <v>556</v>
      </c>
      <c r="F678" s="34" t="s">
        <v>871</v>
      </c>
    </row>
    <row r="679" spans="5:6" x14ac:dyDescent="0.25">
      <c r="E679" s="34" t="s">
        <v>557</v>
      </c>
      <c r="F679" s="34" t="s">
        <v>882</v>
      </c>
    </row>
    <row r="680" spans="5:6" x14ac:dyDescent="0.25">
      <c r="E680" s="34" t="s">
        <v>558</v>
      </c>
      <c r="F680" s="34" t="s">
        <v>879</v>
      </c>
    </row>
    <row r="681" spans="5:6" x14ac:dyDescent="0.25">
      <c r="E681" s="34" t="s">
        <v>559</v>
      </c>
      <c r="F681" s="34" t="s">
        <v>880</v>
      </c>
    </row>
    <row r="682" spans="5:6" x14ac:dyDescent="0.25">
      <c r="E682" s="34" t="s">
        <v>560</v>
      </c>
      <c r="F682" s="34" t="s">
        <v>875</v>
      </c>
    </row>
    <row r="683" spans="5:6" x14ac:dyDescent="0.25">
      <c r="E683" s="34" t="s">
        <v>561</v>
      </c>
      <c r="F683" s="34" t="s">
        <v>561</v>
      </c>
    </row>
    <row r="684" spans="5:6" x14ac:dyDescent="0.25">
      <c r="E684" s="34" t="s">
        <v>562</v>
      </c>
      <c r="F684" s="34" t="s">
        <v>903</v>
      </c>
    </row>
    <row r="685" spans="5:6" x14ac:dyDescent="0.25">
      <c r="E685" s="34" t="s">
        <v>563</v>
      </c>
      <c r="F685" s="34" t="s">
        <v>877</v>
      </c>
    </row>
    <row r="686" spans="5:6" x14ac:dyDescent="0.25">
      <c r="E686" s="34" t="s">
        <v>564</v>
      </c>
      <c r="F686" s="34" t="s">
        <v>814</v>
      </c>
    </row>
    <row r="687" spans="5:6" x14ac:dyDescent="0.25">
      <c r="E687" s="34" t="s">
        <v>565</v>
      </c>
      <c r="F687" s="34" t="s">
        <v>565</v>
      </c>
    </row>
    <row r="688" spans="5:6" x14ac:dyDescent="0.25">
      <c r="E688" s="34" t="s">
        <v>566</v>
      </c>
      <c r="F688" s="34" t="s">
        <v>870</v>
      </c>
    </row>
    <row r="689" spans="5:6" x14ac:dyDescent="0.25">
      <c r="E689" s="34" t="s">
        <v>567</v>
      </c>
      <c r="F689" s="34" t="s">
        <v>567</v>
      </c>
    </row>
    <row r="690" spans="5:6" x14ac:dyDescent="0.25">
      <c r="E690" s="34" t="s">
        <v>568</v>
      </c>
      <c r="F690" s="34" t="s">
        <v>873</v>
      </c>
    </row>
    <row r="691" spans="5:6" x14ac:dyDescent="0.25">
      <c r="E691" s="34" t="s">
        <v>569</v>
      </c>
      <c r="F691" s="34" t="s">
        <v>754</v>
      </c>
    </row>
    <row r="692" spans="5:6" x14ac:dyDescent="0.25">
      <c r="E692" s="34" t="s">
        <v>570</v>
      </c>
      <c r="F692" s="34" t="s">
        <v>881</v>
      </c>
    </row>
    <row r="693" spans="5:6" x14ac:dyDescent="0.25">
      <c r="E693" s="34" t="s">
        <v>571</v>
      </c>
      <c r="F693" s="34" t="s">
        <v>797</v>
      </c>
    </row>
    <row r="694" spans="5:6" x14ac:dyDescent="0.25">
      <c r="E694" s="34" t="s">
        <v>572</v>
      </c>
      <c r="F694" s="34" t="s">
        <v>883</v>
      </c>
    </row>
    <row r="695" spans="5:6" x14ac:dyDescent="0.25">
      <c r="E695" s="34" t="s">
        <v>573</v>
      </c>
      <c r="F695" s="34" t="s">
        <v>891</v>
      </c>
    </row>
    <row r="696" spans="5:6" x14ac:dyDescent="0.25">
      <c r="E696" s="34" t="s">
        <v>574</v>
      </c>
      <c r="F696" s="34" t="s">
        <v>886</v>
      </c>
    </row>
    <row r="697" spans="5:6" x14ac:dyDescent="0.25">
      <c r="E697" s="34" t="s">
        <v>575</v>
      </c>
      <c r="F697" s="34" t="s">
        <v>892</v>
      </c>
    </row>
    <row r="698" spans="5:6" x14ac:dyDescent="0.25">
      <c r="E698" s="34" t="s">
        <v>576</v>
      </c>
      <c r="F698" s="34" t="s">
        <v>885</v>
      </c>
    </row>
    <row r="699" spans="5:6" x14ac:dyDescent="0.25">
      <c r="E699" s="34" t="s">
        <v>577</v>
      </c>
      <c r="F699" s="34" t="s">
        <v>577</v>
      </c>
    </row>
    <row r="700" spans="5:6" x14ac:dyDescent="0.25">
      <c r="E700" s="34" t="s">
        <v>578</v>
      </c>
      <c r="F700" s="34" t="s">
        <v>578</v>
      </c>
    </row>
    <row r="701" spans="5:6" x14ac:dyDescent="0.25">
      <c r="E701" s="34" t="s">
        <v>579</v>
      </c>
      <c r="F701" s="34" t="s">
        <v>579</v>
      </c>
    </row>
    <row r="702" spans="5:6" x14ac:dyDescent="0.25">
      <c r="E702" s="34" t="s">
        <v>580</v>
      </c>
      <c r="F702" s="34" t="s">
        <v>580</v>
      </c>
    </row>
    <row r="703" spans="5:6" x14ac:dyDescent="0.25">
      <c r="E703" s="34" t="s">
        <v>581</v>
      </c>
      <c r="F703" s="34" t="s">
        <v>888</v>
      </c>
    </row>
    <row r="704" spans="5:6" x14ac:dyDescent="0.25">
      <c r="E704" s="34" t="s">
        <v>582</v>
      </c>
      <c r="F704" s="34" t="s">
        <v>889</v>
      </c>
    </row>
    <row r="705" spans="5:6" x14ac:dyDescent="0.25">
      <c r="E705" s="34" t="s">
        <v>583</v>
      </c>
      <c r="F705" s="34" t="s">
        <v>890</v>
      </c>
    </row>
    <row r="706" spans="5:6" x14ac:dyDescent="0.25">
      <c r="E706" s="34" t="s">
        <v>584</v>
      </c>
      <c r="F706" s="34" t="s">
        <v>887</v>
      </c>
    </row>
    <row r="707" spans="5:6" x14ac:dyDescent="0.25">
      <c r="E707" s="34" t="s">
        <v>585</v>
      </c>
      <c r="F707" s="34" t="s">
        <v>884</v>
      </c>
    </row>
    <row r="708" spans="5:6" x14ac:dyDescent="0.25">
      <c r="E708" s="34" t="s">
        <v>586</v>
      </c>
      <c r="F708" s="34" t="s">
        <v>586</v>
      </c>
    </row>
    <row r="709" spans="5:6" x14ac:dyDescent="0.25">
      <c r="E709" s="34" t="s">
        <v>587</v>
      </c>
      <c r="F709" s="34" t="s">
        <v>587</v>
      </c>
    </row>
    <row r="710" spans="5:6" x14ac:dyDescent="0.25">
      <c r="E710" s="34" t="s">
        <v>588</v>
      </c>
      <c r="F710" s="34" t="s">
        <v>768</v>
      </c>
    </row>
    <row r="711" spans="5:6" x14ac:dyDescent="0.25">
      <c r="E711" s="34" t="s">
        <v>589</v>
      </c>
      <c r="F711" s="34" t="s">
        <v>780</v>
      </c>
    </row>
    <row r="712" spans="5:6" x14ac:dyDescent="0.25">
      <c r="E712" s="34" t="s">
        <v>590</v>
      </c>
      <c r="F712" s="34" t="s">
        <v>820</v>
      </c>
    </row>
    <row r="713" spans="5:6" x14ac:dyDescent="0.25">
      <c r="E713" s="34" t="s">
        <v>591</v>
      </c>
      <c r="F713" s="34" t="s">
        <v>894</v>
      </c>
    </row>
    <row r="714" spans="5:6" x14ac:dyDescent="0.25">
      <c r="E714" s="34" t="s">
        <v>592</v>
      </c>
      <c r="F714" s="34" t="s">
        <v>901</v>
      </c>
    </row>
    <row r="715" spans="5:6" x14ac:dyDescent="0.25">
      <c r="E715" s="34" t="s">
        <v>593</v>
      </c>
      <c r="F715" s="34" t="s">
        <v>593</v>
      </c>
    </row>
    <row r="716" spans="5:6" x14ac:dyDescent="0.25">
      <c r="E716" s="34" t="s">
        <v>594</v>
      </c>
      <c r="F716" s="34" t="s">
        <v>895</v>
      </c>
    </row>
    <row r="717" spans="5:6" x14ac:dyDescent="0.25">
      <c r="E717" s="34" t="s">
        <v>595</v>
      </c>
      <c r="F717" s="34" t="s">
        <v>595</v>
      </c>
    </row>
    <row r="718" spans="5:6" x14ac:dyDescent="0.25">
      <c r="E718" s="34" t="s">
        <v>596</v>
      </c>
      <c r="F718" s="34" t="s">
        <v>596</v>
      </c>
    </row>
    <row r="719" spans="5:6" x14ac:dyDescent="0.25">
      <c r="E719" s="34" t="s">
        <v>597</v>
      </c>
      <c r="F719" s="34" t="s">
        <v>597</v>
      </c>
    </row>
    <row r="720" spans="5:6" x14ac:dyDescent="0.25">
      <c r="E720" s="34" t="s">
        <v>598</v>
      </c>
      <c r="F720" s="34" t="s">
        <v>902</v>
      </c>
    </row>
    <row r="721" spans="5:6" x14ac:dyDescent="0.25">
      <c r="E721" s="34" t="s">
        <v>599</v>
      </c>
      <c r="F721" s="34" t="s">
        <v>813</v>
      </c>
    </row>
    <row r="722" spans="5:6" x14ac:dyDescent="0.25">
      <c r="E722" s="34" t="s">
        <v>600</v>
      </c>
      <c r="F722" s="34" t="s">
        <v>600</v>
      </c>
    </row>
    <row r="723" spans="5:6" x14ac:dyDescent="0.25">
      <c r="E723" s="34" t="s">
        <v>601</v>
      </c>
      <c r="F723" s="34" t="s">
        <v>601</v>
      </c>
    </row>
    <row r="724" spans="5:6" x14ac:dyDescent="0.25">
      <c r="E724" s="34" t="s">
        <v>602</v>
      </c>
      <c r="F724" s="34" t="s">
        <v>602</v>
      </c>
    </row>
    <row r="725" spans="5:6" x14ac:dyDescent="0.25">
      <c r="E725" s="34" t="s">
        <v>603</v>
      </c>
      <c r="F725" s="34" t="s">
        <v>603</v>
      </c>
    </row>
    <row r="726" spans="5:6" x14ac:dyDescent="0.25">
      <c r="E726" s="34" t="s">
        <v>124</v>
      </c>
      <c r="F726" s="34" t="s">
        <v>89</v>
      </c>
    </row>
    <row r="727" spans="5:6" x14ac:dyDescent="0.25">
      <c r="E727" s="34" t="s">
        <v>139</v>
      </c>
      <c r="F727" s="34" t="s">
        <v>604</v>
      </c>
    </row>
    <row r="728" spans="5:6" x14ac:dyDescent="0.25">
      <c r="E728" s="34" t="s">
        <v>128</v>
      </c>
      <c r="F728" s="34" t="s">
        <v>779</v>
      </c>
    </row>
    <row r="729" spans="5:6" x14ac:dyDescent="0.25">
      <c r="E729" s="34" t="s">
        <v>129</v>
      </c>
      <c r="F729" s="34" t="s">
        <v>367</v>
      </c>
    </row>
    <row r="730" spans="5:6" x14ac:dyDescent="0.25">
      <c r="E730" s="34" t="s">
        <v>130</v>
      </c>
      <c r="F730" s="34" t="s">
        <v>811</v>
      </c>
    </row>
    <row r="731" spans="5:6" x14ac:dyDescent="0.25">
      <c r="E731" s="34" t="s">
        <v>131</v>
      </c>
      <c r="F731" s="34" t="s">
        <v>781</v>
      </c>
    </row>
    <row r="732" spans="5:6" x14ac:dyDescent="0.25">
      <c r="E732" s="34" t="s">
        <v>134</v>
      </c>
      <c r="F732" s="34" t="s">
        <v>369</v>
      </c>
    </row>
    <row r="733" spans="5:6" x14ac:dyDescent="0.25">
      <c r="E733" s="34" t="s">
        <v>133</v>
      </c>
      <c r="F733" s="34" t="s">
        <v>370</v>
      </c>
    </row>
    <row r="734" spans="5:6" x14ac:dyDescent="0.25">
      <c r="E734" s="34" t="s">
        <v>132</v>
      </c>
      <c r="F734" s="34" t="s">
        <v>610</v>
      </c>
    </row>
    <row r="735" spans="5:6" x14ac:dyDescent="0.25">
      <c r="E735" s="34" t="s">
        <v>135</v>
      </c>
      <c r="F735" s="34" t="s">
        <v>782</v>
      </c>
    </row>
    <row r="736" spans="5:6" x14ac:dyDescent="0.25">
      <c r="E736" s="34" t="s">
        <v>136</v>
      </c>
      <c r="F736" s="34" t="s">
        <v>373</v>
      </c>
    </row>
    <row r="737" spans="5:6" x14ac:dyDescent="0.25">
      <c r="E737" s="34" t="s">
        <v>137</v>
      </c>
      <c r="F737" s="34" t="s">
        <v>374</v>
      </c>
    </row>
    <row r="738" spans="5:6" x14ac:dyDescent="0.25">
      <c r="E738" s="34" t="s">
        <v>138</v>
      </c>
      <c r="F738" s="34" t="s">
        <v>375</v>
      </c>
    </row>
    <row r="739" spans="5:6" x14ac:dyDescent="0.25">
      <c r="E739" s="34" t="s">
        <v>125</v>
      </c>
      <c r="F739" s="34" t="s">
        <v>376</v>
      </c>
    </row>
    <row r="740" spans="5:6" x14ac:dyDescent="0.25">
      <c r="E740" s="34" t="s">
        <v>126</v>
      </c>
      <c r="F740" s="34" t="s">
        <v>377</v>
      </c>
    </row>
    <row r="741" spans="5:6" x14ac:dyDescent="0.25">
      <c r="E741" s="34" t="s">
        <v>127</v>
      </c>
      <c r="F741" s="34" t="s">
        <v>783</v>
      </c>
    </row>
    <row r="742" spans="5:6" x14ac:dyDescent="0.25">
      <c r="E742" s="34" t="s">
        <v>140</v>
      </c>
      <c r="F742" s="34" t="s">
        <v>617</v>
      </c>
    </row>
    <row r="743" spans="5:6" x14ac:dyDescent="0.25">
      <c r="E743" s="34" t="s">
        <v>143</v>
      </c>
      <c r="F743" s="34" t="s">
        <v>787</v>
      </c>
    </row>
    <row r="744" spans="5:6" x14ac:dyDescent="0.25">
      <c r="E744" s="34" t="s">
        <v>141</v>
      </c>
      <c r="F744" s="34" t="s">
        <v>381</v>
      </c>
    </row>
    <row r="745" spans="5:6" x14ac:dyDescent="0.25">
      <c r="E745" s="34" t="s">
        <v>142</v>
      </c>
      <c r="F745" s="34" t="s">
        <v>382</v>
      </c>
    </row>
    <row r="746" spans="5:6" x14ac:dyDescent="0.25">
      <c r="E746" s="34" t="s">
        <v>145</v>
      </c>
      <c r="F746" s="34" t="s">
        <v>789</v>
      </c>
    </row>
    <row r="747" spans="5:6" x14ac:dyDescent="0.25">
      <c r="E747" s="34" t="s">
        <v>146</v>
      </c>
      <c r="F747" s="34" t="s">
        <v>784</v>
      </c>
    </row>
    <row r="748" spans="5:6" x14ac:dyDescent="0.25">
      <c r="E748" s="34" t="s">
        <v>144</v>
      </c>
      <c r="F748" s="34" t="s">
        <v>622</v>
      </c>
    </row>
    <row r="749" spans="5:6" x14ac:dyDescent="0.25">
      <c r="E749" s="34" t="s">
        <v>147</v>
      </c>
      <c r="F749" s="34" t="s">
        <v>386</v>
      </c>
    </row>
    <row r="750" spans="5:6" x14ac:dyDescent="0.25">
      <c r="E750" s="34" t="s">
        <v>148</v>
      </c>
      <c r="F750" s="34" t="s">
        <v>790</v>
      </c>
    </row>
    <row r="751" spans="5:6" x14ac:dyDescent="0.25">
      <c r="E751" s="34" t="s">
        <v>159</v>
      </c>
      <c r="F751" s="34" t="s">
        <v>795</v>
      </c>
    </row>
    <row r="752" spans="5:6" x14ac:dyDescent="0.25">
      <c r="E752" s="34" t="s">
        <v>150</v>
      </c>
      <c r="F752" s="34" t="s">
        <v>791</v>
      </c>
    </row>
    <row r="753" spans="5:6" x14ac:dyDescent="0.25">
      <c r="E753" s="34" t="s">
        <v>151</v>
      </c>
      <c r="F753" s="34" t="s">
        <v>785</v>
      </c>
    </row>
    <row r="754" spans="5:6" x14ac:dyDescent="0.25">
      <c r="E754" s="34" t="s">
        <v>152</v>
      </c>
      <c r="F754" s="34" t="s">
        <v>788</v>
      </c>
    </row>
    <row r="755" spans="5:6" x14ac:dyDescent="0.25">
      <c r="E755" s="34" t="s">
        <v>153</v>
      </c>
      <c r="F755" s="34" t="s">
        <v>392</v>
      </c>
    </row>
    <row r="756" spans="5:6" x14ac:dyDescent="0.25">
      <c r="E756" s="34" t="s">
        <v>154</v>
      </c>
      <c r="F756" s="34" t="s">
        <v>793</v>
      </c>
    </row>
    <row r="757" spans="5:6" x14ac:dyDescent="0.25">
      <c r="E757" s="34" t="s">
        <v>155</v>
      </c>
      <c r="F757" s="34" t="s">
        <v>900</v>
      </c>
    </row>
    <row r="758" spans="5:6" x14ac:dyDescent="0.25">
      <c r="E758" s="34" t="s">
        <v>156</v>
      </c>
      <c r="F758" s="34" t="s">
        <v>395</v>
      </c>
    </row>
    <row r="759" spans="5:6" x14ac:dyDescent="0.25">
      <c r="E759" s="34" t="s">
        <v>149</v>
      </c>
      <c r="F759" s="34" t="s">
        <v>396</v>
      </c>
    </row>
    <row r="760" spans="5:6" x14ac:dyDescent="0.25">
      <c r="E760" s="34" t="s">
        <v>157</v>
      </c>
      <c r="F760" s="34" t="s">
        <v>397</v>
      </c>
    </row>
    <row r="761" spans="5:6" x14ac:dyDescent="0.25">
      <c r="E761" s="34" t="s">
        <v>158</v>
      </c>
      <c r="F761" s="34" t="s">
        <v>398</v>
      </c>
    </row>
    <row r="762" spans="5:6" x14ac:dyDescent="0.25">
      <c r="E762" s="34" t="s">
        <v>211</v>
      </c>
      <c r="F762" s="34" t="s">
        <v>839</v>
      </c>
    </row>
    <row r="763" spans="5:6" x14ac:dyDescent="0.25">
      <c r="E763" s="34" t="s">
        <v>212</v>
      </c>
      <c r="F763" s="34" t="s">
        <v>798</v>
      </c>
    </row>
    <row r="764" spans="5:6" x14ac:dyDescent="0.25">
      <c r="E764" s="34" t="s">
        <v>213</v>
      </c>
      <c r="F764" s="34" t="s">
        <v>632</v>
      </c>
    </row>
    <row r="765" spans="5:6" x14ac:dyDescent="0.25">
      <c r="E765" s="34" t="s">
        <v>209</v>
      </c>
      <c r="F765" s="34" t="s">
        <v>802</v>
      </c>
    </row>
    <row r="766" spans="5:6" x14ac:dyDescent="0.25">
      <c r="E766" s="34" t="s">
        <v>278</v>
      </c>
      <c r="F766" s="34" t="s">
        <v>804</v>
      </c>
    </row>
    <row r="767" spans="5:6" x14ac:dyDescent="0.25">
      <c r="E767" s="34" t="s">
        <v>347</v>
      </c>
      <c r="F767" s="34" t="s">
        <v>796</v>
      </c>
    </row>
    <row r="768" spans="5:6" x14ac:dyDescent="0.25">
      <c r="E768" s="34" t="s">
        <v>348</v>
      </c>
      <c r="F768" s="34" t="s">
        <v>405</v>
      </c>
    </row>
    <row r="769" spans="5:6" x14ac:dyDescent="0.25">
      <c r="E769" s="34" t="s">
        <v>351</v>
      </c>
      <c r="F769" s="34" t="s">
        <v>406</v>
      </c>
    </row>
    <row r="770" spans="5:6" x14ac:dyDescent="0.25">
      <c r="E770" s="34" t="s">
        <v>219</v>
      </c>
      <c r="F770" s="34" t="s">
        <v>407</v>
      </c>
    </row>
    <row r="771" spans="5:6" x14ac:dyDescent="0.25">
      <c r="E771" s="34" t="s">
        <v>220</v>
      </c>
      <c r="F771" s="34" t="s">
        <v>408</v>
      </c>
    </row>
    <row r="772" spans="5:6" x14ac:dyDescent="0.25">
      <c r="E772" s="34" t="s">
        <v>221</v>
      </c>
      <c r="F772" s="34" t="s">
        <v>801</v>
      </c>
    </row>
    <row r="773" spans="5:6" x14ac:dyDescent="0.25">
      <c r="E773" s="34" t="s">
        <v>222</v>
      </c>
      <c r="F773" s="34" t="s">
        <v>410</v>
      </c>
    </row>
    <row r="774" spans="5:6" x14ac:dyDescent="0.25">
      <c r="E774" s="34" t="s">
        <v>223</v>
      </c>
      <c r="F774" s="34" t="s">
        <v>799</v>
      </c>
    </row>
    <row r="775" spans="5:6" x14ac:dyDescent="0.25">
      <c r="E775" s="34" t="s">
        <v>279</v>
      </c>
      <c r="F775" s="34" t="s">
        <v>800</v>
      </c>
    </row>
    <row r="776" spans="5:6" x14ac:dyDescent="0.25">
      <c r="E776" s="34" t="s">
        <v>227</v>
      </c>
      <c r="F776" s="34" t="s">
        <v>413</v>
      </c>
    </row>
    <row r="777" spans="5:6" x14ac:dyDescent="0.25">
      <c r="E777" s="34" t="s">
        <v>228</v>
      </c>
      <c r="F777" s="34" t="s">
        <v>414</v>
      </c>
    </row>
    <row r="778" spans="5:6" x14ac:dyDescent="0.25">
      <c r="E778" s="34" t="s">
        <v>346</v>
      </c>
      <c r="F778" s="34" t="s">
        <v>828</v>
      </c>
    </row>
    <row r="779" spans="5:6" x14ac:dyDescent="0.25">
      <c r="E779" s="34" t="s">
        <v>229</v>
      </c>
      <c r="F779" s="34" t="s">
        <v>416</v>
      </c>
    </row>
    <row r="780" spans="5:6" x14ac:dyDescent="0.25">
      <c r="E780" s="34" t="s">
        <v>231</v>
      </c>
      <c r="F780" s="34" t="s">
        <v>803</v>
      </c>
    </row>
    <row r="781" spans="5:6" x14ac:dyDescent="0.25">
      <c r="E781" s="34" t="s">
        <v>216</v>
      </c>
      <c r="F781" s="34" t="s">
        <v>806</v>
      </c>
    </row>
    <row r="782" spans="5:6" x14ac:dyDescent="0.25">
      <c r="E782" s="34" t="s">
        <v>350</v>
      </c>
      <c r="F782" s="34" t="s">
        <v>807</v>
      </c>
    </row>
    <row r="783" spans="5:6" x14ac:dyDescent="0.25">
      <c r="E783" s="34" t="s">
        <v>188</v>
      </c>
      <c r="F783" s="34" t="s">
        <v>809</v>
      </c>
    </row>
    <row r="784" spans="5:6" x14ac:dyDescent="0.25">
      <c r="E784" s="34" t="s">
        <v>190</v>
      </c>
      <c r="F784" s="34" t="s">
        <v>421</v>
      </c>
    </row>
    <row r="785" spans="5:6" x14ac:dyDescent="0.25">
      <c r="E785" s="34" t="s">
        <v>191</v>
      </c>
      <c r="F785" s="34" t="s">
        <v>422</v>
      </c>
    </row>
    <row r="786" spans="5:6" x14ac:dyDescent="0.25">
      <c r="E786" s="34" t="s">
        <v>192</v>
      </c>
      <c r="F786" s="34" t="s">
        <v>810</v>
      </c>
    </row>
    <row r="787" spans="5:6" x14ac:dyDescent="0.25">
      <c r="E787" s="34" t="s">
        <v>356</v>
      </c>
      <c r="F787" s="34" t="s">
        <v>424</v>
      </c>
    </row>
    <row r="788" spans="5:6" x14ac:dyDescent="0.25">
      <c r="E788" s="34" t="s">
        <v>193</v>
      </c>
      <c r="F788" s="34" t="s">
        <v>812</v>
      </c>
    </row>
    <row r="789" spans="5:6" x14ac:dyDescent="0.25">
      <c r="E789" s="34" t="s">
        <v>296</v>
      </c>
      <c r="F789" s="34" t="s">
        <v>426</v>
      </c>
    </row>
    <row r="790" spans="5:6" x14ac:dyDescent="0.25">
      <c r="E790" s="34" t="s">
        <v>357</v>
      </c>
      <c r="F790" s="34" t="s">
        <v>822</v>
      </c>
    </row>
    <row r="791" spans="5:6" x14ac:dyDescent="0.25">
      <c r="E791" s="34" t="s">
        <v>358</v>
      </c>
      <c r="F791" s="34" t="s">
        <v>428</v>
      </c>
    </row>
    <row r="792" spans="5:6" x14ac:dyDescent="0.25">
      <c r="E792" s="34" t="s">
        <v>359</v>
      </c>
      <c r="F792" s="34" t="s">
        <v>429</v>
      </c>
    </row>
    <row r="793" spans="5:6" x14ac:dyDescent="0.25">
      <c r="E793" s="34" t="s">
        <v>360</v>
      </c>
      <c r="F793" s="34" t="s">
        <v>815</v>
      </c>
    </row>
    <row r="794" spans="5:6" x14ac:dyDescent="0.25">
      <c r="E794" s="34" t="s">
        <v>339</v>
      </c>
      <c r="F794" s="34" t="s">
        <v>818</v>
      </c>
    </row>
    <row r="795" spans="5:6" x14ac:dyDescent="0.25">
      <c r="E795" s="34" t="s">
        <v>343</v>
      </c>
      <c r="F795" s="34" t="s">
        <v>817</v>
      </c>
    </row>
    <row r="796" spans="5:6" x14ac:dyDescent="0.25">
      <c r="E796" s="34" t="s">
        <v>340</v>
      </c>
      <c r="F796" s="34" t="s">
        <v>433</v>
      </c>
    </row>
    <row r="797" spans="5:6" x14ac:dyDescent="0.25">
      <c r="E797" s="34" t="s">
        <v>342</v>
      </c>
      <c r="F797" s="34" t="s">
        <v>816</v>
      </c>
    </row>
    <row r="798" spans="5:6" x14ac:dyDescent="0.25">
      <c r="E798" s="34" t="s">
        <v>344</v>
      </c>
      <c r="F798" s="34" t="s">
        <v>659</v>
      </c>
    </row>
    <row r="799" spans="5:6" x14ac:dyDescent="0.25">
      <c r="E799" s="34" t="s">
        <v>175</v>
      </c>
      <c r="F799" s="34" t="s">
        <v>826</v>
      </c>
    </row>
    <row r="800" spans="5:6" x14ac:dyDescent="0.25">
      <c r="E800" s="34" t="s">
        <v>345</v>
      </c>
      <c r="F800" s="34" t="s">
        <v>866</v>
      </c>
    </row>
    <row r="801" spans="5:6" x14ac:dyDescent="0.25">
      <c r="E801" s="34" t="s">
        <v>168</v>
      </c>
      <c r="F801" s="34" t="s">
        <v>661</v>
      </c>
    </row>
    <row r="802" spans="5:6" x14ac:dyDescent="0.25">
      <c r="E802" s="34" t="s">
        <v>171</v>
      </c>
      <c r="F802" s="34" t="s">
        <v>439</v>
      </c>
    </row>
    <row r="803" spans="5:6" x14ac:dyDescent="0.25">
      <c r="E803" s="34" t="s">
        <v>186</v>
      </c>
      <c r="F803" s="34" t="s">
        <v>440</v>
      </c>
    </row>
    <row r="804" spans="5:6" x14ac:dyDescent="0.25">
      <c r="E804" s="34" t="s">
        <v>178</v>
      </c>
      <c r="F804" s="34" t="s">
        <v>808</v>
      </c>
    </row>
    <row r="805" spans="5:6" x14ac:dyDescent="0.25">
      <c r="E805" s="34" t="s">
        <v>172</v>
      </c>
      <c r="F805" s="34" t="s">
        <v>442</v>
      </c>
    </row>
    <row r="806" spans="5:6" x14ac:dyDescent="0.25">
      <c r="E806" s="34" t="s">
        <v>180</v>
      </c>
      <c r="F806" s="34" t="s">
        <v>443</v>
      </c>
    </row>
    <row r="807" spans="5:6" x14ac:dyDescent="0.25">
      <c r="E807" s="34" t="s">
        <v>185</v>
      </c>
      <c r="F807" s="34" t="s">
        <v>823</v>
      </c>
    </row>
    <row r="808" spans="5:6" x14ac:dyDescent="0.25">
      <c r="E808" s="34" t="s">
        <v>184</v>
      </c>
      <c r="F808" s="34" t="s">
        <v>825</v>
      </c>
    </row>
    <row r="809" spans="5:6" x14ac:dyDescent="0.25">
      <c r="E809" s="34" t="s">
        <v>183</v>
      </c>
      <c r="F809" s="34" t="s">
        <v>824</v>
      </c>
    </row>
    <row r="810" spans="5:6" x14ac:dyDescent="0.25">
      <c r="E810" s="34" t="s">
        <v>173</v>
      </c>
      <c r="F810" s="34" t="s">
        <v>447</v>
      </c>
    </row>
    <row r="811" spans="5:6" x14ac:dyDescent="0.25">
      <c r="E811" s="34" t="s">
        <v>187</v>
      </c>
      <c r="F811" s="34" t="s">
        <v>448</v>
      </c>
    </row>
    <row r="812" spans="5:6" x14ac:dyDescent="0.25">
      <c r="E812" s="34" t="s">
        <v>174</v>
      </c>
      <c r="F812" s="34" t="s">
        <v>449</v>
      </c>
    </row>
    <row r="813" spans="5:6" x14ac:dyDescent="0.25">
      <c r="E813" s="34" t="s">
        <v>179</v>
      </c>
      <c r="F813" s="34" t="s">
        <v>450</v>
      </c>
    </row>
    <row r="814" spans="5:6" x14ac:dyDescent="0.25">
      <c r="E814" s="34" t="s">
        <v>176</v>
      </c>
      <c r="F814" s="34" t="s">
        <v>451</v>
      </c>
    </row>
    <row r="815" spans="5:6" x14ac:dyDescent="0.25">
      <c r="E815" s="34" t="s">
        <v>177</v>
      </c>
      <c r="F815" s="34" t="s">
        <v>821</v>
      </c>
    </row>
    <row r="816" spans="5:6" x14ac:dyDescent="0.25">
      <c r="E816" s="34" t="s">
        <v>169</v>
      </c>
      <c r="F816" s="34" t="s">
        <v>453</v>
      </c>
    </row>
    <row r="817" spans="5:6" x14ac:dyDescent="0.25">
      <c r="E817" s="34" t="s">
        <v>170</v>
      </c>
      <c r="F817" s="34" t="s">
        <v>829</v>
      </c>
    </row>
    <row r="818" spans="5:6" x14ac:dyDescent="0.25">
      <c r="E818" s="34" t="s">
        <v>161</v>
      </c>
      <c r="F818" s="34" t="s">
        <v>896</v>
      </c>
    </row>
    <row r="819" spans="5:6" x14ac:dyDescent="0.25">
      <c r="E819" s="34" t="s">
        <v>181</v>
      </c>
      <c r="F819" s="34" t="s">
        <v>456</v>
      </c>
    </row>
    <row r="820" spans="5:6" x14ac:dyDescent="0.25">
      <c r="E820" s="34" t="s">
        <v>182</v>
      </c>
      <c r="F820" s="34" t="s">
        <v>457</v>
      </c>
    </row>
    <row r="821" spans="5:6" x14ac:dyDescent="0.25">
      <c r="E821" s="34" t="s">
        <v>163</v>
      </c>
      <c r="F821" s="34" t="s">
        <v>830</v>
      </c>
    </row>
    <row r="822" spans="5:6" x14ac:dyDescent="0.25">
      <c r="E822" s="34" t="s">
        <v>206</v>
      </c>
      <c r="F822" s="34" t="s">
        <v>834</v>
      </c>
    </row>
    <row r="823" spans="5:6" x14ac:dyDescent="0.25">
      <c r="E823" s="34" t="s">
        <v>200</v>
      </c>
      <c r="F823" s="34" t="s">
        <v>460</v>
      </c>
    </row>
    <row r="824" spans="5:6" x14ac:dyDescent="0.25">
      <c r="E824" s="34" t="s">
        <v>201</v>
      </c>
      <c r="F824" s="34" t="s">
        <v>461</v>
      </c>
    </row>
    <row r="825" spans="5:6" x14ac:dyDescent="0.25">
      <c r="E825" s="34" t="s">
        <v>204</v>
      </c>
      <c r="F825" s="34" t="s">
        <v>833</v>
      </c>
    </row>
    <row r="826" spans="5:6" x14ac:dyDescent="0.25">
      <c r="E826" s="34" t="s">
        <v>203</v>
      </c>
      <c r="F826" s="34" t="s">
        <v>463</v>
      </c>
    </row>
    <row r="827" spans="5:6" x14ac:dyDescent="0.25">
      <c r="E827" s="34" t="s">
        <v>205</v>
      </c>
      <c r="F827" s="34" t="s">
        <v>832</v>
      </c>
    </row>
    <row r="828" spans="5:6" x14ac:dyDescent="0.25">
      <c r="E828" s="34" t="s">
        <v>276</v>
      </c>
      <c r="F828" s="34" t="s">
        <v>831</v>
      </c>
    </row>
    <row r="829" spans="5:6" x14ac:dyDescent="0.25">
      <c r="E829" s="34" t="s">
        <v>199</v>
      </c>
      <c r="F829" s="34" t="s">
        <v>466</v>
      </c>
    </row>
    <row r="830" spans="5:6" x14ac:dyDescent="0.25">
      <c r="E830" s="34" t="s">
        <v>208</v>
      </c>
      <c r="F830" s="34" t="s">
        <v>835</v>
      </c>
    </row>
    <row r="831" spans="5:6" x14ac:dyDescent="0.25">
      <c r="E831" s="34" t="s">
        <v>363</v>
      </c>
      <c r="F831" s="34" t="s">
        <v>468</v>
      </c>
    </row>
    <row r="832" spans="5:6" x14ac:dyDescent="0.25">
      <c r="E832" s="34" t="s">
        <v>364</v>
      </c>
      <c r="F832" s="34" t="s">
        <v>837</v>
      </c>
    </row>
    <row r="833" spans="5:6" x14ac:dyDescent="0.25">
      <c r="E833" s="34" t="s">
        <v>189</v>
      </c>
      <c r="F833" s="34" t="s">
        <v>470</v>
      </c>
    </row>
    <row r="834" spans="5:6" x14ac:dyDescent="0.25">
      <c r="E834" s="34" t="s">
        <v>202</v>
      </c>
      <c r="F834" s="34" t="s">
        <v>836</v>
      </c>
    </row>
    <row r="835" spans="5:6" x14ac:dyDescent="0.25">
      <c r="E835" s="34" t="s">
        <v>210</v>
      </c>
      <c r="F835" s="34" t="s">
        <v>685</v>
      </c>
    </row>
    <row r="836" spans="5:6" x14ac:dyDescent="0.25">
      <c r="E836" s="34" t="s">
        <v>215</v>
      </c>
      <c r="F836" s="34" t="s">
        <v>473</v>
      </c>
    </row>
    <row r="837" spans="5:6" x14ac:dyDescent="0.25">
      <c r="E837" s="34" t="s">
        <v>218</v>
      </c>
      <c r="F837" s="34" t="s">
        <v>474</v>
      </c>
    </row>
    <row r="838" spans="5:6" x14ac:dyDescent="0.25">
      <c r="E838" s="34" t="s">
        <v>225</v>
      </c>
      <c r="F838" s="34" t="s">
        <v>865</v>
      </c>
    </row>
    <row r="839" spans="5:6" x14ac:dyDescent="0.25">
      <c r="E839" s="34" t="s">
        <v>224</v>
      </c>
      <c r="F839" s="34" t="s">
        <v>841</v>
      </c>
    </row>
    <row r="840" spans="5:6" x14ac:dyDescent="0.25">
      <c r="E840" s="34" t="s">
        <v>226</v>
      </c>
      <c r="F840" s="34" t="s">
        <v>477</v>
      </c>
    </row>
    <row r="841" spans="5:6" x14ac:dyDescent="0.25">
      <c r="E841" s="34" t="s">
        <v>230</v>
      </c>
      <c r="F841" s="34" t="s">
        <v>478</v>
      </c>
    </row>
    <row r="842" spans="5:6" x14ac:dyDescent="0.25">
      <c r="E842" s="34" t="s">
        <v>217</v>
      </c>
      <c r="F842" s="34" t="s">
        <v>838</v>
      </c>
    </row>
    <row r="843" spans="5:6" x14ac:dyDescent="0.25">
      <c r="E843" s="34" t="s">
        <v>232</v>
      </c>
      <c r="F843" s="34" t="s">
        <v>842</v>
      </c>
    </row>
    <row r="844" spans="5:6" x14ac:dyDescent="0.25">
      <c r="E844" s="34" t="s">
        <v>233</v>
      </c>
      <c r="F844" s="34" t="s">
        <v>847</v>
      </c>
    </row>
    <row r="845" spans="5:6" x14ac:dyDescent="0.25">
      <c r="E845" s="34" t="s">
        <v>236</v>
      </c>
      <c r="F845" s="34" t="s">
        <v>843</v>
      </c>
    </row>
    <row r="846" spans="5:6" x14ac:dyDescent="0.25">
      <c r="E846" s="34" t="s">
        <v>234</v>
      </c>
      <c r="F846" s="34" t="s">
        <v>483</v>
      </c>
    </row>
    <row r="847" spans="5:6" x14ac:dyDescent="0.25">
      <c r="E847" s="34" t="s">
        <v>235</v>
      </c>
      <c r="F847" s="34" t="s">
        <v>484</v>
      </c>
    </row>
    <row r="848" spans="5:6" x14ac:dyDescent="0.25">
      <c r="E848" s="34" t="s">
        <v>237</v>
      </c>
      <c r="F848" s="34" t="s">
        <v>844</v>
      </c>
    </row>
    <row r="849" spans="5:6" x14ac:dyDescent="0.25">
      <c r="E849" s="34" t="s">
        <v>239</v>
      </c>
      <c r="F849" s="34" t="s">
        <v>486</v>
      </c>
    </row>
    <row r="850" spans="5:6" x14ac:dyDescent="0.25">
      <c r="E850" s="34" t="s">
        <v>238</v>
      </c>
      <c r="F850" s="34" t="s">
        <v>846</v>
      </c>
    </row>
    <row r="851" spans="5:6" x14ac:dyDescent="0.25">
      <c r="E851" s="34" t="s">
        <v>240</v>
      </c>
      <c r="F851" s="34" t="s">
        <v>695</v>
      </c>
    </row>
    <row r="852" spans="5:6" x14ac:dyDescent="0.25">
      <c r="E852" s="34" t="s">
        <v>245</v>
      </c>
      <c r="F852" s="34" t="s">
        <v>489</v>
      </c>
    </row>
    <row r="853" spans="5:6" x14ac:dyDescent="0.25">
      <c r="E853" s="34" t="s">
        <v>246</v>
      </c>
      <c r="F853" s="34" t="s">
        <v>852</v>
      </c>
    </row>
    <row r="854" spans="5:6" x14ac:dyDescent="0.25">
      <c r="E854" s="34" t="s">
        <v>243</v>
      </c>
      <c r="F854" s="34" t="s">
        <v>491</v>
      </c>
    </row>
    <row r="855" spans="5:6" x14ac:dyDescent="0.25">
      <c r="E855" s="34" t="s">
        <v>247</v>
      </c>
      <c r="F855" s="34" t="s">
        <v>492</v>
      </c>
    </row>
    <row r="856" spans="5:6" x14ac:dyDescent="0.25">
      <c r="E856" s="34" t="s">
        <v>248</v>
      </c>
      <c r="F856" s="34" t="s">
        <v>856</v>
      </c>
    </row>
    <row r="857" spans="5:6" x14ac:dyDescent="0.25">
      <c r="E857" s="34" t="s">
        <v>250</v>
      </c>
      <c r="F857" s="34" t="s">
        <v>697</v>
      </c>
    </row>
    <row r="858" spans="5:6" x14ac:dyDescent="0.25">
      <c r="E858" s="34" t="s">
        <v>249</v>
      </c>
      <c r="F858" s="34" t="s">
        <v>698</v>
      </c>
    </row>
    <row r="859" spans="5:6" x14ac:dyDescent="0.25">
      <c r="E859" s="34" t="s">
        <v>251</v>
      </c>
      <c r="F859" s="34" t="s">
        <v>496</v>
      </c>
    </row>
    <row r="860" spans="5:6" x14ac:dyDescent="0.25">
      <c r="E860" s="34" t="s">
        <v>254</v>
      </c>
      <c r="F860" s="34" t="s">
        <v>851</v>
      </c>
    </row>
    <row r="861" spans="5:6" x14ac:dyDescent="0.25">
      <c r="E861" s="34" t="s">
        <v>253</v>
      </c>
      <c r="F861" s="34" t="s">
        <v>498</v>
      </c>
    </row>
    <row r="862" spans="5:6" x14ac:dyDescent="0.25">
      <c r="E862" s="34" t="s">
        <v>242</v>
      </c>
      <c r="F862" s="34" t="s">
        <v>499</v>
      </c>
    </row>
    <row r="863" spans="5:6" x14ac:dyDescent="0.25">
      <c r="E863" s="34" t="s">
        <v>241</v>
      </c>
      <c r="F863" s="34" t="s">
        <v>855</v>
      </c>
    </row>
    <row r="864" spans="5:6" x14ac:dyDescent="0.25">
      <c r="E864" s="34" t="s">
        <v>244</v>
      </c>
      <c r="F864" s="34" t="s">
        <v>501</v>
      </c>
    </row>
    <row r="865" spans="5:6" x14ac:dyDescent="0.25">
      <c r="E865" s="34" t="s">
        <v>255</v>
      </c>
      <c r="F865" s="34" t="s">
        <v>850</v>
      </c>
    </row>
    <row r="866" spans="5:6" x14ac:dyDescent="0.25">
      <c r="E866" s="34" t="s">
        <v>256</v>
      </c>
      <c r="F866" s="34" t="s">
        <v>819</v>
      </c>
    </row>
    <row r="867" spans="5:6" x14ac:dyDescent="0.25">
      <c r="E867" s="34" t="s">
        <v>258</v>
      </c>
      <c r="F867" s="34" t="s">
        <v>849</v>
      </c>
    </row>
    <row r="868" spans="5:6" x14ac:dyDescent="0.25">
      <c r="E868" s="34" t="s">
        <v>259</v>
      </c>
      <c r="F868" s="34" t="s">
        <v>706</v>
      </c>
    </row>
    <row r="869" spans="5:6" x14ac:dyDescent="0.25">
      <c r="E869" s="34" t="s">
        <v>260</v>
      </c>
      <c r="F869" s="34" t="s">
        <v>506</v>
      </c>
    </row>
    <row r="870" spans="5:6" x14ac:dyDescent="0.25">
      <c r="E870" s="34" t="s">
        <v>349</v>
      </c>
      <c r="F870" s="34" t="s">
        <v>507</v>
      </c>
    </row>
    <row r="871" spans="5:6" x14ac:dyDescent="0.25">
      <c r="E871" s="34" t="s">
        <v>261</v>
      </c>
      <c r="F871" s="34" t="s">
        <v>508</v>
      </c>
    </row>
    <row r="872" spans="5:6" x14ac:dyDescent="0.25">
      <c r="E872" s="34" t="s">
        <v>252</v>
      </c>
      <c r="F872" s="34" t="s">
        <v>848</v>
      </c>
    </row>
    <row r="873" spans="5:6" x14ac:dyDescent="0.25">
      <c r="E873" s="34" t="s">
        <v>257</v>
      </c>
      <c r="F873" s="34" t="s">
        <v>510</v>
      </c>
    </row>
    <row r="874" spans="5:6" x14ac:dyDescent="0.25">
      <c r="E874" s="34" t="s">
        <v>262</v>
      </c>
      <c r="F874" s="34" t="s">
        <v>511</v>
      </c>
    </row>
    <row r="875" spans="5:6" x14ac:dyDescent="0.25">
      <c r="E875" s="34" t="s">
        <v>263</v>
      </c>
      <c r="F875" s="34" t="s">
        <v>512</v>
      </c>
    </row>
    <row r="876" spans="5:6" x14ac:dyDescent="0.25">
      <c r="E876" s="34" t="s">
        <v>264</v>
      </c>
      <c r="F876" s="34" t="s">
        <v>513</v>
      </c>
    </row>
    <row r="877" spans="5:6" x14ac:dyDescent="0.25">
      <c r="E877" s="34" t="s">
        <v>265</v>
      </c>
      <c r="F877" s="34" t="s">
        <v>514</v>
      </c>
    </row>
    <row r="878" spans="5:6" x14ac:dyDescent="0.25">
      <c r="E878" s="34" t="s">
        <v>268</v>
      </c>
      <c r="F878" s="34" t="s">
        <v>859</v>
      </c>
    </row>
    <row r="879" spans="5:6" x14ac:dyDescent="0.25">
      <c r="E879" s="34" t="s">
        <v>272</v>
      </c>
      <c r="F879" s="34" t="s">
        <v>857</v>
      </c>
    </row>
    <row r="880" spans="5:6" x14ac:dyDescent="0.25">
      <c r="E880" s="34" t="s">
        <v>271</v>
      </c>
      <c r="F880" s="34" t="s">
        <v>861</v>
      </c>
    </row>
    <row r="881" spans="5:6" x14ac:dyDescent="0.25">
      <c r="E881" s="34" t="s">
        <v>269</v>
      </c>
      <c r="F881" s="34" t="s">
        <v>518</v>
      </c>
    </row>
    <row r="882" spans="5:6" x14ac:dyDescent="0.25">
      <c r="E882" s="34" t="s">
        <v>266</v>
      </c>
      <c r="F882" s="34" t="s">
        <v>716</v>
      </c>
    </row>
    <row r="883" spans="5:6" x14ac:dyDescent="0.25">
      <c r="E883" s="34" t="s">
        <v>267</v>
      </c>
      <c r="F883" s="34" t="s">
        <v>520</v>
      </c>
    </row>
    <row r="884" spans="5:6" x14ac:dyDescent="0.25">
      <c r="E884" s="34" t="s">
        <v>270</v>
      </c>
      <c r="F884" s="34" t="s">
        <v>521</v>
      </c>
    </row>
    <row r="885" spans="5:6" x14ac:dyDescent="0.25">
      <c r="E885" s="34" t="s">
        <v>277</v>
      </c>
      <c r="F885" s="34" t="s">
        <v>858</v>
      </c>
    </row>
    <row r="886" spans="5:6" x14ac:dyDescent="0.25">
      <c r="E886" s="34" t="s">
        <v>302</v>
      </c>
      <c r="F886" s="34" t="s">
        <v>854</v>
      </c>
    </row>
    <row r="887" spans="5:6" x14ac:dyDescent="0.25">
      <c r="E887" s="34" t="s">
        <v>273</v>
      </c>
      <c r="F887" s="34" t="s">
        <v>860</v>
      </c>
    </row>
    <row r="888" spans="5:6" x14ac:dyDescent="0.25">
      <c r="E888" s="34" t="s">
        <v>275</v>
      </c>
      <c r="F888" s="34" t="s">
        <v>720</v>
      </c>
    </row>
    <row r="889" spans="5:6" x14ac:dyDescent="0.25">
      <c r="E889" s="34" t="s">
        <v>282</v>
      </c>
      <c r="F889" s="34" t="s">
        <v>721</v>
      </c>
    </row>
    <row r="890" spans="5:6" x14ac:dyDescent="0.25">
      <c r="E890" s="34" t="s">
        <v>283</v>
      </c>
      <c r="F890" s="34" t="s">
        <v>527</v>
      </c>
    </row>
    <row r="891" spans="5:6" x14ac:dyDescent="0.25">
      <c r="E891" s="34" t="s">
        <v>284</v>
      </c>
      <c r="F891" s="34" t="s">
        <v>723</v>
      </c>
    </row>
    <row r="892" spans="5:6" x14ac:dyDescent="0.25">
      <c r="E892" s="34" t="s">
        <v>285</v>
      </c>
      <c r="F892" s="34" t="s">
        <v>724</v>
      </c>
    </row>
    <row r="893" spans="5:6" x14ac:dyDescent="0.25">
      <c r="E893" s="34" t="s">
        <v>286</v>
      </c>
      <c r="F893" s="34" t="s">
        <v>863</v>
      </c>
    </row>
    <row r="894" spans="5:6" x14ac:dyDescent="0.25">
      <c r="E894" s="34" t="s">
        <v>287</v>
      </c>
      <c r="F894" s="34" t="s">
        <v>531</v>
      </c>
    </row>
    <row r="895" spans="5:6" x14ac:dyDescent="0.25">
      <c r="E895" s="34" t="s">
        <v>288</v>
      </c>
      <c r="F895" s="34" t="s">
        <v>862</v>
      </c>
    </row>
    <row r="896" spans="5:6" x14ac:dyDescent="0.25">
      <c r="E896" s="34" t="s">
        <v>341</v>
      </c>
      <c r="F896" s="34" t="s">
        <v>727</v>
      </c>
    </row>
    <row r="897" spans="5:6" x14ac:dyDescent="0.25">
      <c r="E897" s="34" t="s">
        <v>280</v>
      </c>
      <c r="F897" s="34" t="s">
        <v>534</v>
      </c>
    </row>
    <row r="898" spans="5:6" x14ac:dyDescent="0.25">
      <c r="E898" s="34" t="s">
        <v>289</v>
      </c>
      <c r="F898" s="34" t="s">
        <v>864</v>
      </c>
    </row>
    <row r="899" spans="5:6" x14ac:dyDescent="0.25">
      <c r="E899" s="34" t="s">
        <v>290</v>
      </c>
      <c r="F899" s="34" t="s">
        <v>536</v>
      </c>
    </row>
    <row r="900" spans="5:6" x14ac:dyDescent="0.25">
      <c r="E900" s="34" t="s">
        <v>291</v>
      </c>
      <c r="F900" s="34" t="s">
        <v>537</v>
      </c>
    </row>
    <row r="901" spans="5:6" x14ac:dyDescent="0.25">
      <c r="E901" s="34" t="s">
        <v>214</v>
      </c>
      <c r="F901" s="34" t="s">
        <v>538</v>
      </c>
    </row>
    <row r="902" spans="5:6" x14ac:dyDescent="0.25">
      <c r="E902" s="34" t="s">
        <v>292</v>
      </c>
      <c r="F902" s="34" t="s">
        <v>731</v>
      </c>
    </row>
    <row r="903" spans="5:6" x14ac:dyDescent="0.25">
      <c r="E903" s="34" t="s">
        <v>295</v>
      </c>
      <c r="F903" s="34" t="s">
        <v>867</v>
      </c>
    </row>
    <row r="904" spans="5:6" x14ac:dyDescent="0.25">
      <c r="E904" s="34" t="s">
        <v>293</v>
      </c>
      <c r="F904" s="34" t="s">
        <v>868</v>
      </c>
    </row>
    <row r="905" spans="5:6" x14ac:dyDescent="0.25">
      <c r="E905" s="34" t="s">
        <v>294</v>
      </c>
      <c r="F905" s="34" t="s">
        <v>542</v>
      </c>
    </row>
    <row r="906" spans="5:6" x14ac:dyDescent="0.25">
      <c r="E906" s="34" t="s">
        <v>281</v>
      </c>
      <c r="F906" s="34" t="s">
        <v>872</v>
      </c>
    </row>
    <row r="907" spans="5:6" x14ac:dyDescent="0.25">
      <c r="E907" s="34" t="s">
        <v>307</v>
      </c>
      <c r="F907" s="34" t="s">
        <v>840</v>
      </c>
    </row>
    <row r="908" spans="5:6" x14ac:dyDescent="0.25">
      <c r="E908" s="34" t="s">
        <v>308</v>
      </c>
      <c r="F908" s="34" t="s">
        <v>845</v>
      </c>
    </row>
    <row r="909" spans="5:6" x14ac:dyDescent="0.25">
      <c r="E909" s="34" t="s">
        <v>305</v>
      </c>
      <c r="F909" s="34" t="s">
        <v>876</v>
      </c>
    </row>
    <row r="910" spans="5:6" x14ac:dyDescent="0.25">
      <c r="E910" s="34" t="s">
        <v>306</v>
      </c>
      <c r="F910" s="34" t="s">
        <v>898</v>
      </c>
    </row>
    <row r="911" spans="5:6" x14ac:dyDescent="0.25">
      <c r="E911" s="34" t="s">
        <v>297</v>
      </c>
      <c r="F911" s="34" t="s">
        <v>548</v>
      </c>
    </row>
    <row r="912" spans="5:6" x14ac:dyDescent="0.25">
      <c r="E912" s="34" t="s">
        <v>298</v>
      </c>
      <c r="F912" s="34" t="s">
        <v>549</v>
      </c>
    </row>
    <row r="913" spans="5:6" x14ac:dyDescent="0.25">
      <c r="E913" s="34" t="s">
        <v>299</v>
      </c>
      <c r="F913" s="34" t="s">
        <v>878</v>
      </c>
    </row>
    <row r="914" spans="5:6" x14ac:dyDescent="0.25">
      <c r="E914" s="34" t="s">
        <v>300</v>
      </c>
      <c r="F914" s="34" t="s">
        <v>869</v>
      </c>
    </row>
    <row r="915" spans="5:6" x14ac:dyDescent="0.25">
      <c r="E915" s="34" t="s">
        <v>304</v>
      </c>
      <c r="F915" s="34" t="s">
        <v>552</v>
      </c>
    </row>
    <row r="916" spans="5:6" x14ac:dyDescent="0.25">
      <c r="E916" s="34" t="s">
        <v>309</v>
      </c>
      <c r="F916" s="34" t="s">
        <v>553</v>
      </c>
    </row>
    <row r="917" spans="5:6" x14ac:dyDescent="0.25">
      <c r="E917" s="34" t="s">
        <v>303</v>
      </c>
      <c r="F917" s="34" t="s">
        <v>554</v>
      </c>
    </row>
    <row r="918" spans="5:6" x14ac:dyDescent="0.25">
      <c r="E918" s="34" t="s">
        <v>320</v>
      </c>
      <c r="F918" s="34" t="s">
        <v>743</v>
      </c>
    </row>
    <row r="919" spans="5:6" x14ac:dyDescent="0.25">
      <c r="E919" s="34" t="s">
        <v>310</v>
      </c>
      <c r="F919" s="34" t="s">
        <v>871</v>
      </c>
    </row>
    <row r="920" spans="5:6" x14ac:dyDescent="0.25">
      <c r="E920" s="34" t="s">
        <v>311</v>
      </c>
      <c r="F920" s="34" t="s">
        <v>882</v>
      </c>
    </row>
    <row r="921" spans="5:6" x14ac:dyDescent="0.25">
      <c r="E921" s="34" t="s">
        <v>313</v>
      </c>
      <c r="F921" s="34" t="s">
        <v>879</v>
      </c>
    </row>
    <row r="922" spans="5:6" x14ac:dyDescent="0.25">
      <c r="E922" s="34" t="s">
        <v>314</v>
      </c>
      <c r="F922" s="34" t="s">
        <v>880</v>
      </c>
    </row>
    <row r="923" spans="5:6" x14ac:dyDescent="0.25">
      <c r="E923" s="34" t="s">
        <v>316</v>
      </c>
      <c r="F923" s="34" t="s">
        <v>875</v>
      </c>
    </row>
    <row r="924" spans="5:6" x14ac:dyDescent="0.25">
      <c r="E924" s="34" t="s">
        <v>317</v>
      </c>
      <c r="F924" s="34" t="s">
        <v>561</v>
      </c>
    </row>
    <row r="925" spans="5:6" x14ac:dyDescent="0.25">
      <c r="E925" s="34" t="s">
        <v>361</v>
      </c>
      <c r="F925" s="34" t="s">
        <v>903</v>
      </c>
    </row>
    <row r="926" spans="5:6" x14ac:dyDescent="0.25">
      <c r="E926" s="34" t="s">
        <v>362</v>
      </c>
      <c r="F926" s="34" t="s">
        <v>877</v>
      </c>
    </row>
    <row r="927" spans="5:6" x14ac:dyDescent="0.25">
      <c r="E927" s="34" t="s">
        <v>207</v>
      </c>
      <c r="F927" s="34" t="s">
        <v>814</v>
      </c>
    </row>
    <row r="928" spans="5:6" x14ac:dyDescent="0.25">
      <c r="E928" s="34" t="s">
        <v>355</v>
      </c>
      <c r="F928" s="34" t="s">
        <v>565</v>
      </c>
    </row>
    <row r="929" spans="5:6" x14ac:dyDescent="0.25">
      <c r="E929" s="34" t="s">
        <v>318</v>
      </c>
      <c r="F929" s="34" t="s">
        <v>870</v>
      </c>
    </row>
    <row r="930" spans="5:6" x14ac:dyDescent="0.25">
      <c r="E930" s="34" t="s">
        <v>319</v>
      </c>
      <c r="F930" s="34" t="s">
        <v>567</v>
      </c>
    </row>
    <row r="931" spans="5:6" x14ac:dyDescent="0.25">
      <c r="E931" s="34" t="s">
        <v>354</v>
      </c>
      <c r="F931" s="34" t="s">
        <v>873</v>
      </c>
    </row>
    <row r="932" spans="5:6" x14ac:dyDescent="0.25">
      <c r="E932" s="34" t="s">
        <v>301</v>
      </c>
      <c r="F932" s="34" t="s">
        <v>754</v>
      </c>
    </row>
    <row r="933" spans="5:6" x14ac:dyDescent="0.25">
      <c r="E933" s="34" t="s">
        <v>353</v>
      </c>
      <c r="F933" s="34" t="s">
        <v>881</v>
      </c>
    </row>
    <row r="934" spans="5:6" x14ac:dyDescent="0.25">
      <c r="E934" s="34" t="s">
        <v>352</v>
      </c>
      <c r="F934" s="34" t="s">
        <v>797</v>
      </c>
    </row>
    <row r="935" spans="5:6" x14ac:dyDescent="0.25">
      <c r="E935" s="34" t="s">
        <v>312</v>
      </c>
      <c r="F935" s="34" t="s">
        <v>883</v>
      </c>
    </row>
    <row r="936" spans="5:6" x14ac:dyDescent="0.25">
      <c r="E936" s="34" t="s">
        <v>322</v>
      </c>
      <c r="F936" s="34" t="s">
        <v>891</v>
      </c>
    </row>
    <row r="937" spans="5:6" x14ac:dyDescent="0.25">
      <c r="E937" s="34" t="s">
        <v>321</v>
      </c>
      <c r="F937" s="34" t="s">
        <v>886</v>
      </c>
    </row>
    <row r="938" spans="5:6" x14ac:dyDescent="0.25">
      <c r="E938" s="34" t="s">
        <v>324</v>
      </c>
      <c r="F938" s="34" t="s">
        <v>892</v>
      </c>
    </row>
    <row r="939" spans="5:6" x14ac:dyDescent="0.25">
      <c r="E939" s="34" t="s">
        <v>323</v>
      </c>
      <c r="F939" s="34" t="s">
        <v>885</v>
      </c>
    </row>
    <row r="940" spans="5:6" x14ac:dyDescent="0.25">
      <c r="E940" s="34" t="s">
        <v>166</v>
      </c>
      <c r="F940" s="34" t="s">
        <v>577</v>
      </c>
    </row>
    <row r="941" spans="5:6" x14ac:dyDescent="0.25">
      <c r="E941" s="34" t="s">
        <v>326</v>
      </c>
      <c r="F941" s="34" t="s">
        <v>578</v>
      </c>
    </row>
    <row r="942" spans="5:6" x14ac:dyDescent="0.25">
      <c r="E942" s="34" t="s">
        <v>327</v>
      </c>
      <c r="F942" s="34" t="s">
        <v>579</v>
      </c>
    </row>
    <row r="943" spans="5:6" x14ac:dyDescent="0.25">
      <c r="E943" s="34" t="s">
        <v>328</v>
      </c>
      <c r="F943" s="34" t="s">
        <v>580</v>
      </c>
    </row>
    <row r="944" spans="5:6" x14ac:dyDescent="0.25">
      <c r="E944" s="34" t="s">
        <v>329</v>
      </c>
      <c r="F944" s="34" t="s">
        <v>888</v>
      </c>
    </row>
    <row r="945" spans="5:6" x14ac:dyDescent="0.25">
      <c r="E945" s="34" t="s">
        <v>331</v>
      </c>
      <c r="F945" s="34" t="s">
        <v>889</v>
      </c>
    </row>
    <row r="946" spans="5:6" x14ac:dyDescent="0.25">
      <c r="E946" s="34" t="s">
        <v>333</v>
      </c>
      <c r="F946" s="34" t="s">
        <v>890</v>
      </c>
    </row>
    <row r="947" spans="5:6" x14ac:dyDescent="0.25">
      <c r="E947" s="34" t="s">
        <v>332</v>
      </c>
      <c r="F947" s="34" t="s">
        <v>887</v>
      </c>
    </row>
    <row r="948" spans="5:6" x14ac:dyDescent="0.25">
      <c r="E948" s="34" t="s">
        <v>325</v>
      </c>
      <c r="F948" s="34" t="s">
        <v>884</v>
      </c>
    </row>
    <row r="949" spans="5:6" x14ac:dyDescent="0.25">
      <c r="E949" s="34" t="s">
        <v>330</v>
      </c>
      <c r="F949" s="34" t="s">
        <v>586</v>
      </c>
    </row>
    <row r="950" spans="5:6" x14ac:dyDescent="0.25">
      <c r="E950" s="34" t="s">
        <v>334</v>
      </c>
      <c r="F950" s="34" t="s">
        <v>587</v>
      </c>
    </row>
    <row r="951" spans="5:6" x14ac:dyDescent="0.25">
      <c r="E951" s="34" t="s">
        <v>336</v>
      </c>
      <c r="F951" s="34" t="s">
        <v>768</v>
      </c>
    </row>
    <row r="952" spans="5:6" x14ac:dyDescent="0.25">
      <c r="E952" s="34" t="s">
        <v>274</v>
      </c>
      <c r="F952" s="34" t="s">
        <v>780</v>
      </c>
    </row>
    <row r="953" spans="5:6" x14ac:dyDescent="0.25">
      <c r="E953" s="34" t="s">
        <v>162</v>
      </c>
      <c r="F953" s="34" t="s">
        <v>820</v>
      </c>
    </row>
    <row r="954" spans="5:6" x14ac:dyDescent="0.25">
      <c r="E954" s="34" t="s">
        <v>315</v>
      </c>
      <c r="F954" s="34" t="s">
        <v>894</v>
      </c>
    </row>
    <row r="955" spans="5:6" x14ac:dyDescent="0.25">
      <c r="E955" s="34" t="s">
        <v>165</v>
      </c>
      <c r="F955" s="34" t="s">
        <v>901</v>
      </c>
    </row>
    <row r="956" spans="5:6" x14ac:dyDescent="0.25">
      <c r="E956" s="34" t="s">
        <v>338</v>
      </c>
      <c r="F956" s="34" t="s">
        <v>593</v>
      </c>
    </row>
    <row r="957" spans="5:6" x14ac:dyDescent="0.25">
      <c r="E957" s="34" t="s">
        <v>335</v>
      </c>
      <c r="F957" s="34" t="s">
        <v>895</v>
      </c>
    </row>
    <row r="958" spans="5:6" x14ac:dyDescent="0.25">
      <c r="E958" s="34" t="s">
        <v>160</v>
      </c>
      <c r="F958" s="34" t="s">
        <v>595</v>
      </c>
    </row>
    <row r="959" spans="5:6" x14ac:dyDescent="0.25">
      <c r="E959" s="34" t="s">
        <v>164</v>
      </c>
      <c r="F959" s="34" t="s">
        <v>596</v>
      </c>
    </row>
    <row r="960" spans="5:6" x14ac:dyDescent="0.25">
      <c r="E960" s="34" t="s">
        <v>167</v>
      </c>
      <c r="F960" s="34" t="s">
        <v>597</v>
      </c>
    </row>
    <row r="961" spans="5:6" x14ac:dyDescent="0.25">
      <c r="E961" s="34" t="s">
        <v>337</v>
      </c>
      <c r="F961" s="34" t="s">
        <v>902</v>
      </c>
    </row>
    <row r="962" spans="5:6" x14ac:dyDescent="0.25">
      <c r="E962" s="34" t="s">
        <v>196</v>
      </c>
      <c r="F962" s="34" t="s">
        <v>813</v>
      </c>
    </row>
    <row r="963" spans="5:6" x14ac:dyDescent="0.25">
      <c r="E963" s="34" t="s">
        <v>198</v>
      </c>
      <c r="F963" s="34" t="s">
        <v>600</v>
      </c>
    </row>
    <row r="964" spans="5:6" x14ac:dyDescent="0.25">
      <c r="E964" s="34" t="s">
        <v>194</v>
      </c>
      <c r="F964" s="34" t="s">
        <v>601</v>
      </c>
    </row>
    <row r="965" spans="5:6" x14ac:dyDescent="0.25">
      <c r="E965" s="34" t="s">
        <v>195</v>
      </c>
      <c r="F965" s="34" t="s">
        <v>602</v>
      </c>
    </row>
    <row r="966" spans="5:6" x14ac:dyDescent="0.25">
      <c r="E966" s="34" t="s">
        <v>197</v>
      </c>
      <c r="F966" s="34" t="s">
        <v>603</v>
      </c>
    </row>
  </sheetData>
  <sortState xmlns:xlrd2="http://schemas.microsoft.com/office/spreadsheetml/2017/richdata2" ref="AB4:AD52">
    <sortCondition ref="AB4:AB5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mso-contentType ?>
<SharedContentType xmlns="Microsoft.SharePoint.Taxonomy.ContentTypeSync" SourceId="c097f1e6-5941-48e7-ac45-8c5509127d4f" ContentTypeId="0x01010014768F94803F42BEA62C5B7969543DC7"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68B24FD80E188845818117EF73F6F3FA" ma:contentTypeVersion="123" ma:contentTypeDescription="A work in progress document. &#10;Retention period upon archiving: 0 years." ma:contentTypeScope="" ma:versionID="fe3d1275cb9f5a993f911bcef4f4ff70">
  <xsd:schema xmlns:xsd="http://www.w3.org/2001/XMLSchema" xmlns:xs="http://www.w3.org/2001/XMLSchema" xmlns:p="http://schemas.microsoft.com/office/2006/metadata/properties" xmlns:ns2="b6b58658-cf51-45a5-9406-e05621d8269c" xmlns:ns3="fa473315-44a4-4518-8a4f-31f7017f3642" targetNamespace="http://schemas.microsoft.com/office/2006/metadata/properties" ma:root="true" ma:fieldsID="0ce760a3f722fc0ace1795564812482e" ns2:_="" ns3:_="">
    <xsd:import namespace="b6b58658-cf51-45a5-9406-e05621d8269c"/>
    <xsd:import namespace="fa473315-44a4-4518-8a4f-31f7017f3642"/>
    <xsd:element name="properties">
      <xsd:complexType>
        <xsd:sequence>
          <xsd:element name="documentManagement">
            <xsd:complexType>
              <xsd:all>
                <xsd:element ref="ns2:Grant_x0020_Name" minOccurs="0"/>
                <xsd:element ref="ns3:_dlc_DocId" minOccurs="0"/>
                <xsd:element ref="ns3:_dlc_DocIdUrl" minOccurs="0"/>
                <xsd:element ref="ns3:_dlc_DocIdPersistId" minOccurs="0"/>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58658-cf51-45a5-9406-e05621d8269c" elementFormDefault="qualified">
    <xsd:import namespace="http://schemas.microsoft.com/office/2006/documentManagement/types"/>
    <xsd:import namespace="http://schemas.microsoft.com/office/infopath/2007/PartnerControls"/>
    <xsd:element name="Grant_x0020_Name" ma:index="5" nillable="true" ma:displayName="Grant Name" ma:internalName="Grant_x0020_Name" ma:readOnly="false">
      <xsd:simpleType>
        <xsd:restriction base="dms:Text">
          <xsd:maxLength value="255"/>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fa473315-44a4-4518-8a4f-31f7017f3642">2THV4EY2EXKK-1337058940-3456</_dlc_DocId>
    <_dlc_DocIdUrl xmlns="fa473315-44a4-4518-8a4f-31f7017f3642">
      <Url>https://tgf.sharepoint.com/sites/TSGMT3/SLV3/_layouts/15/DocIdRedir.aspx?ID=2THV4EY2EXKK-1337058940-3456</Url>
      <Description>2THV4EY2EXKK-1337058940-3456</Description>
    </_dlc_DocIdUrl>
    <Grant_x0020_Name xmlns="b6b58658-cf51-45a5-9406-e05621d8269c" xsi:nil="true"/>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850F85-EC74-4963-9BFA-3BDCE2478CFA}">
  <ds:schemaRefs>
    <ds:schemaRef ds:uri="http://schemas.microsoft.com/sharepoint/events"/>
  </ds:schemaRefs>
</ds:datastoreItem>
</file>

<file path=customXml/itemProps2.xml><?xml version="1.0" encoding="utf-8"?>
<ds:datastoreItem xmlns:ds="http://schemas.openxmlformats.org/officeDocument/2006/customXml" ds:itemID="{832DB7EA-0903-46C0-8A6B-86EB8051C30F}">
  <ds:schemaRefs>
    <ds:schemaRef ds:uri="http://schemas.microsoft.com/PowerBIAddIn"/>
  </ds:schemaRefs>
</ds:datastoreItem>
</file>

<file path=customXml/itemProps3.xml><?xml version="1.0" encoding="utf-8"?>
<ds:datastoreItem xmlns:ds="http://schemas.openxmlformats.org/officeDocument/2006/customXml" ds:itemID="{4CE5F5B1-9D73-4BC4-BE33-FBE106513D57}">
  <ds:schemaRefs>
    <ds:schemaRef ds:uri="Microsoft.SharePoint.Taxonomy.ContentTypeSync"/>
  </ds:schemaRefs>
</ds:datastoreItem>
</file>

<file path=customXml/itemProps4.xml><?xml version="1.0" encoding="utf-8"?>
<ds:datastoreItem xmlns:ds="http://schemas.openxmlformats.org/officeDocument/2006/customXml" ds:itemID="{547F6694-6BA3-4963-BF77-DB65E1019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b58658-cf51-45a5-9406-e05621d8269c"/>
    <ds:schemaRef ds:uri="fa473315-44a4-4518-8a4f-31f7017f3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0BCC2B9-3F47-45B8-854D-ECF8337695AC}">
  <ds:schemaRefs>
    <ds:schemaRef ds:uri="85d3ba82-8f4c-4867-a51b-a9da4489fa4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3ac030-8fc0-429e-a59d-aec15056182b"/>
    <ds:schemaRef ds:uri="http://purl.org/dc/elements/1.1/"/>
    <ds:schemaRef ds:uri="http://schemas.microsoft.com/office/2006/metadata/properties"/>
    <ds:schemaRef ds:uri="eef4912e-ca7b-4ea5-904f-19ac548f6d9b"/>
    <ds:schemaRef ds:uri="http://www.w3.org/XML/1998/namespace"/>
    <ds:schemaRef ds:uri="http://purl.org/dc/dcmitype/"/>
    <ds:schemaRef ds:uri="fa473315-44a4-4518-8a4f-31f7017f3642"/>
    <ds:schemaRef ds:uri="b6b58658-cf51-45a5-9406-e05621d8269c"/>
  </ds:schemaRefs>
</ds:datastoreItem>
</file>

<file path=customXml/itemProps6.xml><?xml version="1.0" encoding="utf-8"?>
<ds:datastoreItem xmlns:ds="http://schemas.openxmlformats.org/officeDocument/2006/customXml" ds:itemID="{88BF311D-541E-4457-A111-9F535BDDC9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Instructions</vt:lpstr>
      <vt:lpstr>DBCoverSheet</vt:lpstr>
      <vt:lpstr>Cover Sheet</vt:lpstr>
      <vt:lpstr>DBGapOverview</vt:lpstr>
      <vt:lpstr>C19 Financial Gap Overview</vt:lpstr>
      <vt:lpstr>DBGapDetailIntv</vt:lpstr>
      <vt:lpstr>C19 Detail Fin. Gap - C19RM</vt:lpstr>
      <vt:lpstr>Translations</vt:lpstr>
      <vt:lpstr>Dropdowns</vt:lpstr>
      <vt:lpstr>DBGapDetailSPRP</vt:lpstr>
      <vt:lpstr>Lookups</vt:lpstr>
      <vt:lpstr>C19 Detail Fin. Gap - NSPRP</vt:lpstr>
      <vt:lpstr>DBGapDetailNat</vt:lpstr>
      <vt:lpstr>C19 Detail Fin. Gap - National</vt:lpstr>
      <vt:lpstr>DBGovHealthSpending</vt:lpstr>
      <vt:lpstr>Government Health Spending</vt:lpstr>
      <vt:lpstr>LangOffset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Genny Cecibell Fuentes Morales</dc:creator>
  <cp:lastModifiedBy>Genny Cecibell Fuentes Morales</cp:lastModifiedBy>
  <dcterms:created xsi:type="dcterms:W3CDTF">2017-05-09T08:27:23Z</dcterms:created>
  <dcterms:modified xsi:type="dcterms:W3CDTF">2021-06-16T03:03:10Z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0x01010014768F94803F42BEA62C5B7969543DC70068B24FD80E188845818117EF73F6F3FA</vt:lpwstr>
  </property>
  <property fmtid="{D5CDD505-2E9C-101B-9397-08002B2CF9AE}" pid="3" name="_dlc_DocIdItemGuid">
    <vt:lpwstr>477a330c-47dc-4b08-abde-12b31fa356d2</vt:lpwstr>
  </property>
  <property fmtid="{D5CDD505-2E9C-101B-9397-08002B2CF9AE}" pid="4" name="Order">
    <vt:r8>134900</vt:r8>
  </property>
</Properties>
</file>