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las\Desktop\"/>
    </mc:Choice>
  </mc:AlternateContent>
  <xr:revisionPtr revIDLastSave="0" documentId="13_ncr:1_{469498EC-E835-4541-82F2-FB6FAC93F94C}" xr6:coauthVersionLast="36" xr6:coauthVersionMax="47" xr10:uidLastSave="{00000000-0000-0000-0000-000000000000}"/>
  <bookViews>
    <workbookView xWindow="-120" yWindow="-120" windowWidth="20730" windowHeight="11160" xr2:uid="{EA38208C-7302-444F-9810-6832E78B5BB8}"/>
  </bookViews>
  <sheets>
    <sheet name="RESUMEN GENERAL" sheetId="8" r:id="rId1"/>
    <sheet name="Cuadro maestro" sheetId="1" r:id="rId2"/>
    <sheet name="Propuesta de donacion E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00d5146d_74b1_4197_b33b_3bf31928ed01">'[1]LFA_Findings&amp;Recommendations_6'!#REF!</definedName>
    <definedName name="_00de7129_653b_4d69_830e_62f54dcfdb6c">[1]CoverSheet!$D$10</definedName>
    <definedName name="_04c7f0c7_5556_4402_b3b7_baad02ff9c4b">#REF!</definedName>
    <definedName name="_0e991c35_244a_4aa2_b415_f7a90fcbaa8e">#REF!</definedName>
    <definedName name="_0f17fc29_fea6_4ed3_b8ac_a983ef2a9f4e">'[1]Coverage Indicators_1B'!#REF!</definedName>
    <definedName name="_0fe4a4ef_07c8_48d3_a3cd_896f43bb9370">#REF!</definedName>
    <definedName name="_1b6a439c_6cbe_473c_9d61_df709ef5067c">#REF!</definedName>
    <definedName name="_1bc20586_67b1_4c42_a17c_fc26f13a0240">#REF!</definedName>
    <definedName name="_1f98dc35_13e3_4e81_93fc_e97f3243151d">'[1]LFA_Findings&amp;Recommendations_6'!#REF!</definedName>
    <definedName name="_21ac2452_4c6b_4558_bc24_c596793a5a32">#REF!</definedName>
    <definedName name="_229a55ec_73ef_4383_b3de_c79a548c8d87" comment="Display Map">#REF!</definedName>
    <definedName name="_23216e9e_d568_4d14_9a8a_ddf672c9f182">#REF!</definedName>
    <definedName name="_27f4b9fe_7570_46d7_b168_a609c0229fa7">#REF!</definedName>
    <definedName name="_2bd667c2_b07c_4f85_9c17_437c87411b89">[1]Procurement_3!#REF!</definedName>
    <definedName name="_2f1a7e4a_f9a9_432b_a209_2caa0afc02a8" comment="Display Map">#REF!</definedName>
    <definedName name="_2fa6b032_e3aa_4261_b4fa_b1d1cb907517">#REF!</definedName>
    <definedName name="_3383cf81_b7e9_4b42_8dc4_87f0dfeb9b6e">#REF!</definedName>
    <definedName name="_33bc2878_dcca_4786_bfc4_4a2b625de9bd">#REF!</definedName>
    <definedName name="_3471139d_bf40_4a78_912d_0aaeb0d209dd">#REF!</definedName>
    <definedName name="_35af44d4_532f_4b3d_9a26_00cb42d38a56">#REF!</definedName>
    <definedName name="_39097a58_fe72_4d34_8c7a_5a8dc04ea82e">#REF!</definedName>
    <definedName name="_45028af2_2d25_4b6f_988e_f482a26f6734">#REF!</definedName>
    <definedName name="_485303c3_726c_45ab_9145_206c2df6c020">#REF!</definedName>
    <definedName name="_4d8e10b9_0bdb_4ebe_a4b5_40513543381d">'[1]LFA_Findings&amp;Recommendations_6'!#REF!</definedName>
    <definedName name="_5068da6d_e013_40e3_b3ee_dd21ab9d37fb">'[1]LFA_Findings&amp;Recommendations_6'!#REF!</definedName>
    <definedName name="_5fd92927_a87f_4771_a144_67a17908361a">#REF!</definedName>
    <definedName name="_6261e2f5_981b_4cdc_8dab_97b67c888c59">#REF!</definedName>
    <definedName name="_636539b4_860a_40a9_a004_a3d2b42cf4c1">#REF!</definedName>
    <definedName name="_6b398e43_e08e_4385_96a1_120177eec057">#REF!</definedName>
    <definedName name="_6eb3b115_6a25_4c98_a69e_0ff4615eadfb">#REF!</definedName>
    <definedName name="_78148f48_50a8_428a_be72_0fc330c70c7f">#REF!</definedName>
    <definedName name="_7c6d2018_68da_4c8c_aef1_665a457e80bb">#REF!</definedName>
    <definedName name="_7c81ead9_7f35_4e7d_bdd2_f9950e8490aa">#REF!</definedName>
    <definedName name="_7f5b0e61_5430_4472_ab12_63047c778240">#REF!</definedName>
    <definedName name="_81a7db1f_c556_4d4f_8dd1_31b0935d6065">'[1]LFA_Findings&amp;Recommendations_6'!#REF!</definedName>
    <definedName name="_8cadcf20_7489_46b5_bd3c_f54412b37f77">#REF!</definedName>
    <definedName name="_93c5a35d_24bf_47f9_a9dc_a82615cc2786">'[1]Coverage Indicators_1B'!#REF!</definedName>
    <definedName name="_9409d5c5_f49c_455e_bb35_e4554e1850dc">#REF!</definedName>
    <definedName name="_98a90cc5_3ded_4148_8871_1a00ed2a5de4">#REF!</definedName>
    <definedName name="_98cfcffe_1aff_4635_a40c_40b2bc2077cf">#REF!</definedName>
    <definedName name="_a3ed3ddc_c3fc_467f_a19f_6942693ca9c9">#REF!</definedName>
    <definedName name="_a4bcdea1_6c46_4e16_bf84_e701dcf2de7f">#REF!</definedName>
    <definedName name="_ad76e3d7_6daf_4510_9a14_9a543749c1a1">'[1]LFA_Findings&amp;Recommendations_6'!#REF!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b041376d_da62_4e11_af2b_93acf9837621">#REF!</definedName>
    <definedName name="_b0497dce_b0fb_4ee1_9698_aae8c5a6b2f2">#REF!</definedName>
    <definedName name="_b4666379_0acb_4d72_8cb2_d396f19f20fb">#REF!</definedName>
    <definedName name="_baabd764_79c8_4b14_9cbf_68fdda8d37aa">#REF!</definedName>
    <definedName name="_bbb2a3c7_fcc5_4f75_9548_acbad2960a5c">'[1]LFA_Findings&amp;Recommendations_6'!#REF!</definedName>
    <definedName name="_bf1e92b5_4c6c_4cde_887e_57aa5de422e8">#REF!</definedName>
    <definedName name="_c474d407_ef61_4576_afdd_4c200855fe26">#REF!</definedName>
    <definedName name="_c5bcdca4_1c73_40c8_b88c_91a76dee6243">#REF!</definedName>
    <definedName name="_cb565e29_d723_4324_a8b9_d83701f754d7">#REF!</definedName>
    <definedName name="_cd427965_e323_429d_afb8_aafa5cda351c">[1]Disaggregation_1B!#REF!</definedName>
    <definedName name="_d5a4d5f5_75ea_4bcf_811d_38336d6730cf">#REF!</definedName>
    <definedName name="_e37d662f_a375_40cf_8b01_58ac76092579">#REF!</definedName>
    <definedName name="_eb9faac8_4230_438c_8095_f16f075213b3" comment="Display Map">#REF!</definedName>
    <definedName name="_eccb8966_8b0e_43c3_ac15_fb989c1b17cc">#REF!</definedName>
    <definedName name="_f15caf03_cafb_4b4d_93fd_fccacb6ce43c">[1]Disaggregation_1B!#REF!</definedName>
    <definedName name="_f6b11045_70fe_410b_bd74_3cc8fc9dfd9f" comment="Display Map">#REF!</definedName>
    <definedName name="_fab16b8f_79ae_4f74_afc2_fd8431a041e4">#REF!</definedName>
    <definedName name="_ffabeab7_fdf5_45f8_823d_5329d1d650d9">#REF!</definedName>
    <definedName name="_xlnm._FilterDatabase" localSheetId="1" hidden="1">'Cuadro maestro'!$B$6:$AF$946</definedName>
    <definedName name="_Key1" hidden="1">#REF!</definedName>
    <definedName name="_Key1_2" hidden="1">#REF!</definedName>
    <definedName name="_Order1" hidden="1">255</definedName>
    <definedName name="_Sort" hidden="1">#REF!</definedName>
    <definedName name="_Sort2" hidden="1">#REF!</definedName>
    <definedName name="_UNDO31X31X_" hidden="1">'[2]Board approved (delta)'!$G:$G,'[2]Board approved (delta)'!$J:$J,'[2]Board approved (delta)'!$M:$M</definedName>
    <definedName name="A">#REF!</definedName>
    <definedName name="abag">[3]Grants!#REF!</definedName>
    <definedName name="Active_case_detection_and_investigation__elimination_phase">'[4]Intervenciones por módulos'!#REF!</definedName>
    <definedName name="adminfee">'[5]Range Page'!$A$38</definedName>
    <definedName name="Afghanistan">#REF!</definedName>
    <definedName name="agañhlgkjah">#REF!</definedName>
    <definedName name="Age">#REF!</definedName>
    <definedName name="aha">[3]Grants!#REF!</definedName>
    <definedName name="ahah">[3]Grants!#REF!</definedName>
    <definedName name="ahg">[3]Grants!#REF!</definedName>
    <definedName name="Albania">[3]Grants!#REF!</definedName>
    <definedName name="Angola">#REF!</definedName>
    <definedName name="Argentina">[3]Grants!#REF!</definedName>
    <definedName name="Armenia">[3]Grants!#REF!</definedName>
    <definedName name="AssumptionList">[6]Assumptions!$A$2:$A$50</definedName>
    <definedName name="Azerbaijan">[3]Grants!#REF!</definedName>
    <definedName name="B">#REF!</definedName>
    <definedName name="Bangladesh">#REF!</definedName>
    <definedName name="Belarus">[3]Grants!#REF!</definedName>
    <definedName name="Belize">[3]Grants!#REF!</definedName>
    <definedName name="Benin">#REF!</definedName>
    <definedName name="Bhutan">[3]Grants!#REF!</definedName>
    <definedName name="blah2">#REF!</definedName>
    <definedName name="Bolivia">[3]Grants!#REF!</definedName>
    <definedName name="Bosnia_and_Herzegovina">[3]Grants!#REF!</definedName>
    <definedName name="Botswana">#REF!</definedName>
    <definedName name="Bulgaria">[3]Grants!#REF!</definedName>
    <definedName name="Burkina_Faso">#REF!</definedName>
    <definedName name="Burundi">#REF!</definedName>
    <definedName name="Cambodia">#REF!</definedName>
    <definedName name="Cameroon">#REF!</definedName>
    <definedName name="Cape_Verde">[3]Grants!#REF!</definedName>
    <definedName name="CaseDefenition">#REF!</definedName>
    <definedName name="Casemanagement">'[4]Intervenciones por módulos'!#REF!</definedName>
    <definedName name="CaseManagement_Indicators">#REF!</definedName>
    <definedName name="Central_Africa">#REF!</definedName>
    <definedName name="Central_African_Republic">#REF!</definedName>
    <definedName name="Chad">#REF!</definedName>
    <definedName name="China">[3]Grants!#REF!</definedName>
    <definedName name="CM1a">#REF!</definedName>
    <definedName name="CM1aAge">#REF!</definedName>
    <definedName name="CM1aSex">[4]DesgloseDatosCobertura!#REF!</definedName>
    <definedName name="CM1aTypeoftesting">#REF!</definedName>
    <definedName name="CM1b">#REF!</definedName>
    <definedName name="CM1bAge">#REF!</definedName>
    <definedName name="CM1bSex">[4]DesgloseDatosCobertura!#REF!</definedName>
    <definedName name="CM1bTypeoftesting">#REF!</definedName>
    <definedName name="CM1c">#REF!</definedName>
    <definedName name="CM1cAge">#REF!</definedName>
    <definedName name="CM1cSex">[4]DesgloseDatosCobertura!#REF!</definedName>
    <definedName name="CM1cTypeoftesting">#REF!</definedName>
    <definedName name="CM2a">#REF!</definedName>
    <definedName name="CM2aAge">#REF!</definedName>
    <definedName name="CM2aSex">[4]DesgloseDatosCobertura!#REF!</definedName>
    <definedName name="CM2aTypeoftreatment">[4]DesgloseDatosCobertura!#REF!</definedName>
    <definedName name="CM2b">#REF!</definedName>
    <definedName name="CM2bAge">#REF!</definedName>
    <definedName name="CM2bSex">[4]DesgloseDatosCobertura!#REF!</definedName>
    <definedName name="CM2bTypeoftreatment">[4]DesgloseDatosCobertura!#REF!</definedName>
    <definedName name="CM2c">#REF!</definedName>
    <definedName name="CM2cAge">#REF!</definedName>
    <definedName name="CM2cSex">[4]DesgloseDatosCobertura!#REF!</definedName>
    <definedName name="CM2cTypeoftreatment">[4]DesgloseDatosCobertura!#REF!</definedName>
    <definedName name="CM3a">#REF!</definedName>
    <definedName name="CM3aAge">#REF!</definedName>
    <definedName name="CM3aSex">[4]DesgloseDatosCobertura!#REF!</definedName>
    <definedName name="CM3aTypeoftreatment">[4]DesgloseDatosCobertura!#REF!</definedName>
    <definedName name="CM3b">#REF!</definedName>
    <definedName name="CM3bAge">#REF!</definedName>
    <definedName name="CM3bSex">[4]DesgloseDatosCobertura!#REF!</definedName>
    <definedName name="CM3bTypeoftreatment">[4]DesgloseDatosCobertura!#REF!</definedName>
    <definedName name="CM3c">#REF!</definedName>
    <definedName name="CM3cAge">#REF!</definedName>
    <definedName name="CM3cSex">[4]DesgloseDatosCobertura!#REF!</definedName>
    <definedName name="CM3cTypeoftreatment">[4]DesgloseDatosCobertura!#REF!</definedName>
    <definedName name="Colombia">[3]Grants!#REF!</definedName>
    <definedName name="Communitysystemsstrengthening">'[4]Intervenciones por módulos'!#REF!</definedName>
    <definedName name="Comoros">[3]Grants!#REF!</definedName>
    <definedName name="Component">[4]Datos!$I$2:$I$6</definedName>
    <definedName name="ComponentModule">#REF!</definedName>
    <definedName name="ComponentSelected">[6]Setup!$B$4</definedName>
    <definedName name="Congo">#REF!</definedName>
    <definedName name="Congo__The_Democratic_Republic_of_the">#REF!</definedName>
    <definedName name="Cost_Input">OFFSET('[1]Reference Records'!$E$189,1,0,MATCH(" ",LEFT('[1]Reference Records'!$E$189:$E$266,255),-1)-1,1)</definedName>
    <definedName name="CostInputs">OFFSET('[6]Cost Inputs'!$N$3,0,VLOOKUP(ComponentSelected,[6]CatCmp!$C:$H,6,FALSE),'[6]Cost Inputs'!$S$2,1)</definedName>
    <definedName name="Cote_d_Ivoire">#REF!</definedName>
    <definedName name="Country_Short_Name">#REF!</definedName>
    <definedName name="CovDissagg">#REF!</definedName>
    <definedName name="CoverageChoice">OFFSET('[4]Indicadores de cobertura_1B'!$D$18, 0, 0, COUNTA('[4]Indicadores de cobertura_1B'!$D$18:$D487),1)</definedName>
    <definedName name="Cuba">[3]Grants!#REF!</definedName>
    <definedName name="Currencies">[6]Setup!$B$10:$B$12</definedName>
    <definedName name="Currency">#REF!</definedName>
    <definedName name="ddsa">#REF!</definedName>
    <definedName name="Disagg_categories">#REF!</definedName>
    <definedName name="Djibouti">[3]Grants!#REF!</definedName>
    <definedName name="Dominican_Republic">[3]Grants!#REF!</definedName>
    <definedName name="DOTS1a">#REF!</definedName>
    <definedName name="DOTS1aAge">#REF!</definedName>
    <definedName name="DOTS1aHIVtestresult">#REF!</definedName>
    <definedName name="DOTS1aSex">#REF!</definedName>
    <definedName name="DOTS1b">#REF!</definedName>
    <definedName name="DOTS1bAge">#REF!</definedName>
    <definedName name="DOTS1bSex">#REF!</definedName>
    <definedName name="DOTS2a">#REF!</definedName>
    <definedName name="DOTS2aAge">#REF!</definedName>
    <definedName name="DOTS2aHIVtestresult">#REF!</definedName>
    <definedName name="DOTS2aSex">#REF!</definedName>
    <definedName name="DOTS6">#REF!</definedName>
    <definedName name="DOTS6KAPshighriskgroups">#REF!</definedName>
    <definedName name="E">#REF!</definedName>
    <definedName name="Eastern_Europe_and_Central_Asia">#REF!</definedName>
    <definedName name="Ecuador">[3]Grants!#REF!</definedName>
    <definedName name="EFR_List_IE">'[7]Definitions-lists-EFR'!$A$58:$A$65</definedName>
    <definedName name="EFRHealthSystemsStrengthening">#REF!</definedName>
    <definedName name="EFRHIVAIDS">#REF!</definedName>
    <definedName name="EFRListMal">'[7]Definitions-lists-EFR'!$A$21:$A$25</definedName>
    <definedName name="EFRMalaria">#REF!</definedName>
    <definedName name="EFRMalariaSDA">'[7]Memo Malaria'!$A$2:$A$24</definedName>
    <definedName name="EFRTuberculosis">#REF!</definedName>
    <definedName name="Egypt">[3]Grants!#REF!</definedName>
    <definedName name="El_Salvador">[3]Grants!#REF!</definedName>
    <definedName name="Epidemic_preparedness_and_response">#REF!</definedName>
    <definedName name="Eritrea">#REF!</definedName>
    <definedName name="ES">#REF!</definedName>
    <definedName name="Ethiopia">#REF!</definedName>
    <definedName name="EuroLocal">'[5]Range Page'!$A$48</definedName>
    <definedName name="EuroUSD">'[5]Range Page'!$A$47</definedName>
    <definedName name="EXIT">#REF!</definedName>
    <definedName name="ExpenditureGF">[8]Input!$F$19</definedName>
    <definedName name="Facility_based_treatment">#REF!</definedName>
    <definedName name="Fiji">[3]Grants!#REF!</definedName>
    <definedName name="Finance_Approver">[3]Lists!$G$3:$G$46</definedName>
    <definedName name="Gambia">[3]Grants!#REF!</definedName>
    <definedName name="Georgia">#REF!</definedName>
    <definedName name="Ghana">#REF!</definedName>
    <definedName name="GP1D">#REF!</definedName>
    <definedName name="GP1DAge">#REF!</definedName>
    <definedName name="GP1DHIVstatus">#REF!</definedName>
    <definedName name="GP1DSex">#REF!</definedName>
    <definedName name="GrantData">[8]Data!$B$2:$F$1185</definedName>
    <definedName name="GrantList">#REF!</definedName>
    <definedName name="Grants">#REF!</definedName>
    <definedName name="Guatemala">#REF!</definedName>
    <definedName name="Guinea">#REF!</definedName>
    <definedName name="Guinea_Bissau">#REF!</definedName>
    <definedName name="Guyana">[3]Grants!#REF!</definedName>
    <definedName name="Haiti">#REF!</definedName>
    <definedName name="hajñlhqa">#REF!</definedName>
    <definedName name="HealthSystemsStrengthening_Module">#REF!</definedName>
    <definedName name="High_Impact_Africa_1">#REF!</definedName>
    <definedName name="High_Impact_Africa_2">#REF!</definedName>
    <definedName name="High_Impact_Asia">#REF!</definedName>
    <definedName name="HIV">#REF!</definedName>
    <definedName name="HIV_TBModule5">#REF!</definedName>
    <definedName name="HIV_TBModule6">'[4]Intervenciones por módulos'!#REF!</definedName>
    <definedName name="HIVAIDS_Module">#REF!</definedName>
    <definedName name="HIVI1">#REF!</definedName>
    <definedName name="HIVI1Sex">#REF!</definedName>
    <definedName name="HIVI2">#REF!</definedName>
    <definedName name="HIVI2Age">#REF!</definedName>
    <definedName name="HIVI2Sex">#REF!</definedName>
    <definedName name="HIVI4">#REF!</definedName>
    <definedName name="HIVI4Age">#REF!</definedName>
    <definedName name="HIVI4Sex">#REF!</definedName>
    <definedName name="HIVI9a">#REF!</definedName>
    <definedName name="HIVI9aAge">#REF!</definedName>
    <definedName name="HIVI9b">#REF!</definedName>
    <definedName name="HIVI9bAge">#REF!</definedName>
    <definedName name="HIVII">#REF!</definedName>
    <definedName name="HIVO1">#REF!</definedName>
    <definedName name="HIVO1Age">#REF!</definedName>
    <definedName name="HIVO1Durationoftreatment">#REF!</definedName>
    <definedName name="HIVO1Sex">#REF!</definedName>
    <definedName name="HIVO2">#REF!</definedName>
    <definedName name="HIVO2Age">#REF!</definedName>
    <definedName name="HIVO2Sex">#REF!</definedName>
    <definedName name="HIVO3">#REF!</definedName>
    <definedName name="HIVO3Age">#REF!</definedName>
    <definedName name="HIVO3Sex">#REF!</definedName>
    <definedName name="HIVO5">#REF!</definedName>
    <definedName name="HIVO5Sex">#REF!</definedName>
    <definedName name="HIVO6">#REF!</definedName>
    <definedName name="HIVO6Sex">#REF!</definedName>
    <definedName name="HIVO8">#REF!</definedName>
    <definedName name="HIVO8Sex">#REF!</definedName>
    <definedName name="HIVOI">#REF!</definedName>
    <definedName name="HIVSDA">#REF!</definedName>
    <definedName name="HIVSource">#REF!</definedName>
    <definedName name="HIVstatus">#REF!</definedName>
    <definedName name="HIVStatusPregnent">#REF!</definedName>
    <definedName name="HIVTB_Module">#REF!</definedName>
    <definedName name="HIVTestResult">#REF!</definedName>
    <definedName name="Honduras">[3]Grants!#REF!</definedName>
    <definedName name="HSS">#REF!</definedName>
    <definedName name="HSS_Servicedelivery">'[4]Intervenciones por módulos'!#REF!</definedName>
    <definedName name="HSSFinancialmanagement">'[4]Intervenciones por módulos'!#REF!</definedName>
    <definedName name="HSSHealthandcommunityworkforce">'[4]Intervenciones por módulos'!#REF!</definedName>
    <definedName name="HSSHealthcarefinancing">'[4]Intervenciones por módulos'!#REF!</definedName>
    <definedName name="HSSHealthinformationsystemsandME">'[4]Intervenciones por módulos'!#REF!</definedName>
    <definedName name="HSSPolicyandgovernance">'[4]Intervenciones por módulos'!#REF!</definedName>
    <definedName name="HSSProcurementsupplychainmanagementPSCM">'[4]Intervenciones por módulos'!#REF!</definedName>
    <definedName name="HSSServicedelivery">'[4]Intervenciones por módulos'!#REF!</definedName>
    <definedName name="HW1a">#REF!</definedName>
    <definedName name="HW1aSpecialization">#REF!</definedName>
    <definedName name="IDA_202_G02_H_00">#REF!</definedName>
    <definedName name="IDN_M_PERDHAK">#REF!</definedName>
    <definedName name="IE">#REF!</definedName>
    <definedName name="IMPLEMENTATION_PHASE">[9]Definitions!#REF!</definedName>
    <definedName name="ImpOutIndicatorChoice">OFFSET('[4]Inds. de reperc. y results_1A'!$E$28,0,0,COUNTA('[4]Inds. de reperc. y results_1A'!$E$28:$E$79),1)</definedName>
    <definedName name="India">#REF!</definedName>
    <definedName name="IndicatorTypesList">#REF!</definedName>
    <definedName name="Indonesia">#REF!</definedName>
    <definedName name="Integrated_community_case_management__ICCM">'[4]Intervenciones por módulos'!#REF!</definedName>
    <definedName name="Intervention">#REF!</definedName>
    <definedName name="IODissagg">[4]DesglDatosRepercResults!$B$3:$I$33</definedName>
    <definedName name="Iran__Islamic_Republic_of">[3]Grants!#REF!</definedName>
    <definedName name="Iraq">[3]Grants!#REF!</definedName>
    <definedName name="ISSUES">#REF!</definedName>
    <definedName name="Jamaica">[3]Grants!#REF!</definedName>
    <definedName name="Jordan">[3]Grants!#REF!</definedName>
    <definedName name="KAPs">#REF!</definedName>
    <definedName name="Kazakhstan">[3]Grants!#REF!</definedName>
    <definedName name="Kenya">#REF!</definedName>
    <definedName name="Korea__Democratic_People_s_Republic_of">#REF!</definedName>
    <definedName name="Kosovo">[3]Grants!#REF!</definedName>
    <definedName name="Kyrgyzstan">[3]Grants!#REF!</definedName>
    <definedName name="LangOffset">'[10]Chg log'!$D$1</definedName>
    <definedName name="Lao_People_s_Democratic_Republic">[3]Grants!#REF!</definedName>
    <definedName name="Latin_America_and_Caribbean">#REF!</definedName>
    <definedName name="Lesotho">[3]Grants!#REF!</definedName>
    <definedName name="LFA_SDA">'[11]LFA_Programmatic Progress_1B'!#REF!</definedName>
    <definedName name="LFASig">#REF!</definedName>
    <definedName name="Liberia">#REF!</definedName>
    <definedName name="list">#REF!</definedName>
    <definedName name="List_IE">#REF!</definedName>
    <definedName name="list1">#REF!</definedName>
    <definedName name="list2">#REF!</definedName>
    <definedName name="listH">#REF!</definedName>
    <definedName name="ListHIV">#REF!</definedName>
    <definedName name="listie">#REF!</definedName>
    <definedName name="listmac">#REF!</definedName>
    <definedName name="ListMal">#REF!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m">[12]Definitions!$C$28:$C$50</definedName>
    <definedName name="listsdat">#REF!</definedName>
    <definedName name="listsdat1">[13]Definitions!$C$39:$C$54</definedName>
    <definedName name="listserv">#REF!</definedName>
    <definedName name="ListTB">#REF!</definedName>
    <definedName name="Macedonia__The_Former_Yugoslav_Republic_of">[3]Grants!#REF!</definedName>
    <definedName name="Madagascar">#REF!</definedName>
    <definedName name="Malaria">#REF!</definedName>
    <definedName name="Malaria_Module">#REF!</definedName>
    <definedName name="MalariaI1">#REF!</definedName>
    <definedName name="MalariaI1Age">#REF!</definedName>
    <definedName name="MalariaI1Sex">#REF!</definedName>
    <definedName name="MalariaI2">#REF!</definedName>
    <definedName name="MalariaI2Age">#REF!</definedName>
    <definedName name="MalariaI2Sex">#REF!</definedName>
    <definedName name="MalariaI2Species">#REF!</definedName>
    <definedName name="MalariaI3">#REF!</definedName>
    <definedName name="MalariaI3Age">#REF!</definedName>
    <definedName name="MalariaI3Sex">#REF!</definedName>
    <definedName name="MalariaI4">#REF!</definedName>
    <definedName name="MalariaI4Species">#REF!</definedName>
    <definedName name="MalariaI4Typeoftesting">#REF!</definedName>
    <definedName name="MalariaI5">#REF!</definedName>
    <definedName name="MalariaI5Sex">#REF!</definedName>
    <definedName name="MalariaI5Species">#REF!</definedName>
    <definedName name="MalariaI6">#REF!</definedName>
    <definedName name="MalariaI6Sex">#REF!</definedName>
    <definedName name="MalariaII">#REF!</definedName>
    <definedName name="MalariaImpact">#REF!</definedName>
    <definedName name="MalariaModule1">#REF!</definedName>
    <definedName name="MalariaModule2">#REF!</definedName>
    <definedName name="MalariaModule3">#REF!</definedName>
    <definedName name="MalariaO1a">#REF!</definedName>
    <definedName name="MalariaO1aSex">#REF!</definedName>
    <definedName name="MalariaO3">#REF!</definedName>
    <definedName name="MalariaO3Sex">#REF!</definedName>
    <definedName name="MalariaOI">#REF!</definedName>
    <definedName name="MalariaSDA">#REF!</definedName>
    <definedName name="MalariaSource">#REF!</definedName>
    <definedName name="Malawi">#REF!</definedName>
    <definedName name="Malaysia">[3]Grants!#REF!</definedName>
    <definedName name="Mali">#REF!</definedName>
    <definedName name="Mauritania">#REF!</definedName>
    <definedName name="Mauritius">[3]Grants!#REF!</definedName>
    <definedName name="MDRTB">'[4]Intervenciones por módulos'!#REF!</definedName>
    <definedName name="MDRTB2">#REF!</definedName>
    <definedName name="MDRTB2Age">#REF!</definedName>
    <definedName name="MDRTB2Sex">#REF!</definedName>
    <definedName name="MDRTB3">#REF!</definedName>
    <definedName name="MDRTB3Age">#REF!</definedName>
    <definedName name="MDRTB3Casedefinition">[4]DesgloseDatosCobertura!#REF!</definedName>
    <definedName name="MDRTB3Sex">#REF!</definedName>
    <definedName name="Middle_East_and_North_Africa">#REF!</definedName>
    <definedName name="Module_Indicators">#REF!</definedName>
    <definedName name="Module_List">OFFSET('[1]Reference Records'!$J$12,1,0,MATCH(" ",LEFT('[1]Reference Records'!$J$12:$J$35,255),-1)-1,1)</definedName>
    <definedName name="Module1">#REF!</definedName>
    <definedName name="Module10">#REF!</definedName>
    <definedName name="Module11">#REF!</definedName>
    <definedName name="Module12">#REF!</definedName>
    <definedName name="Module13">#REF!</definedName>
    <definedName name="Module14">#REF!</definedName>
    <definedName name="Module15">#REF!</definedName>
    <definedName name="Module2">#REF!</definedName>
    <definedName name="Module24">#REF!</definedName>
    <definedName name="Module27">#REF!</definedName>
    <definedName name="Module28">#REF!</definedName>
    <definedName name="Module29">#REF!</definedName>
    <definedName name="Module3">#REF!</definedName>
    <definedName name="Module30">#REF!</definedName>
    <definedName name="Module31">#REF!</definedName>
    <definedName name="Module32">#REF!</definedName>
    <definedName name="Module33">#REF!</definedName>
    <definedName name="Module34">#REF!</definedName>
    <definedName name="Module35">#REF!</definedName>
    <definedName name="Module4">#REF!</definedName>
    <definedName name="Module5">#REF!</definedName>
    <definedName name="Module6">'[4]Indicadores de cobertura'!#REF!</definedName>
    <definedName name="Module72">#REF!</definedName>
    <definedName name="Module73">#REF!</definedName>
    <definedName name="Module8">#REF!</definedName>
    <definedName name="Module9">#REF!</definedName>
    <definedName name="ModuleChoice">OFFSET(#REF!,0,0,(COUNTA(#REF!)-1),1)</definedName>
    <definedName name="ModuleColumn">[1]!InterventionList[Module]</definedName>
    <definedName name="Modules">#REF!</definedName>
    <definedName name="ModulesInCmp">OFFSET([6]ModInCmp!$C$2,0,0,NbrOfModulesInCmp,1)</definedName>
    <definedName name="ModuleStart">'[1]Reference Records'!$B$40</definedName>
    <definedName name="Moldova__Republic_of">[3]Grants!#REF!</definedName>
    <definedName name="Mongolia">[3]Grants!#REF!</definedName>
    <definedName name="Morocco">[3]Grants!#REF!</definedName>
    <definedName name="Mozambique">#REF!</definedName>
    <definedName name="Multicountry_Africa__SADC">[3]Grants!#REF!</definedName>
    <definedName name="Multicountry_Africa__West_Africa_Corridor_Program">[3]Grants!#REF!</definedName>
    <definedName name="Multicountry_Americas__CARICOM___PANCAP">[3]Grants!#REF!</definedName>
    <definedName name="Multicountry_Americas__COPRECOS">[3]Grants!#REF!</definedName>
    <definedName name="Multicountry_Americas__Meso">[3]Grants!#REF!</definedName>
    <definedName name="Multicountry_Americas__REDCA">[3]Grants!#REF!</definedName>
    <definedName name="Multicountry_Americas__REDTRASEX">[3]Grants!#REF!</definedName>
    <definedName name="Multicountry_East_Asia_And_Pacific__APN">[3]Grants!#REF!</definedName>
    <definedName name="Multicountry_East_Asia_And_Pacific__ISEAN_HIVOS">[3]Grants!#REF!</definedName>
    <definedName name="Multicountry_East_Asia_and_Pacific__RAI">#REF!</definedName>
    <definedName name="Multicountry_Eastern_Europe___Central_Asia__EHRN">[3]Grants!#REF!</definedName>
    <definedName name="Multicountry_Middle_East__IOM">[3]Grants!#REF!</definedName>
    <definedName name="Multicountry_Middle_East_and_North_Africa__MENAHRA">[3]Grants!#REF!</definedName>
    <definedName name="Multicountry_South_Asia">[3]Grants!#REF!</definedName>
    <definedName name="Multicountry_Western_Pacific">[3]Grants!#REF!</definedName>
    <definedName name="Myanmar">#REF!</definedName>
    <definedName name="Namibia">#REF!</definedName>
    <definedName name="NbrOfModulesInCmp">COUNT([6]ModInCmp!$A:$A)</definedName>
    <definedName name="Nepal">#REF!</definedName>
    <definedName name="NewStatus">'[1]Grant Management_4'!$AD$57:$AD$60</definedName>
    <definedName name="Nicaragua">[3]Grants!#REF!</definedName>
    <definedName name="Niger">#REF!</definedName>
    <definedName name="Nigeria">#REF!</definedName>
    <definedName name="Official_Country_Name">#REF!</definedName>
    <definedName name="OI_Component">#REF!</definedName>
    <definedName name="OI_HIV">#REF!</definedName>
    <definedName name="OI_HSS">#REF!</definedName>
    <definedName name="OI_Malaria">#REF!</definedName>
    <definedName name="OI_TB">#REF!</definedName>
    <definedName name="Pakistan">#REF!</definedName>
    <definedName name="Palestine">[3]Grants!#REF!</definedName>
    <definedName name="Panama">[3]Grants!#REF!</definedName>
    <definedName name="Papua_New_Guinea">#REF!</definedName>
    <definedName name="Paraguay">[3]Grants!#REF!</definedName>
    <definedName name="Peru">[3]Grants!#REF!</definedName>
    <definedName name="Philippines">#REF!</definedName>
    <definedName name="Please_Select">#REF!</definedName>
    <definedName name="PMTCT">#REF!</definedName>
    <definedName name="PMTCT1">#REF!</definedName>
    <definedName name="PMTCT1HIVstatuspregnantwomen">#REF!</definedName>
    <definedName name="PMTCT2">[4]DesgloseDatosCobertura!#REF!</definedName>
    <definedName name="PMTCT2Typeofregimen">[4]DesgloseDatosCobertura!#REF!</definedName>
    <definedName name="PNG_M_PSI">#REF!</definedName>
    <definedName name="PR_SDA">#REF!</definedName>
    <definedName name="PRAcronym">'[6]Budget Lines'!$J$2:INDEX('[6]Budget Lines'!$J$2:$J$22,COUNTIF('[6]Budget Lines'!$J$2:$J$22,"?*"))</definedName>
    <definedName name="Preventionprogramsforadolescentsandyouthinandoutofschool">#REF!</definedName>
    <definedName name="Preventionprogramsforgeneralpopulation">#REF!</definedName>
    <definedName name="PreventionprogramsforMSMandTGs">'[4]Intervenciones por módulos'!#REF!</definedName>
    <definedName name="Preventionprogramsforothervulnerablepopulationspleasespecify">#REF!</definedName>
    <definedName name="PreventionprogramsforpeoplewhoinjectdrugsPWIDandtheirpartners">#REF!</definedName>
    <definedName name="Preventionprogramsforsexworkersandtheirclients">'[4]Intervenciones por módulos'!#REF!</definedName>
    <definedName name="Private_sector_case_management__other">#REF!</definedName>
    <definedName name="Private_sector_co_payment_mechanism">'[4]Intervenciones por módulos'!#REF!</definedName>
    <definedName name="procurementfee">'[5]Range Page'!$A$39</definedName>
    <definedName name="Programmanagement">'[4]Intervenciones por módulos'!#REF!</definedName>
    <definedName name="PS">#REF!</definedName>
    <definedName name="QAJAM">#REF!</definedName>
    <definedName name="qghq">[3]Grants!#REF!</definedName>
    <definedName name="QHQY">#REF!</definedName>
    <definedName name="QUQJ">'[4]Intervenciones por módulos'!#REF!</definedName>
    <definedName name="qwgqh">[14]!InterventionList[Module]</definedName>
    <definedName name="QYA">#REF!</definedName>
    <definedName name="QYQYQ">#REF!</definedName>
    <definedName name="Regions">#REF!</definedName>
    <definedName name="Removinglegalbarrierstoaccess">#REF!</definedName>
    <definedName name="Reporting_Period">[3]Lists!$E$3:$E$6</definedName>
    <definedName name="ResultsbasedFinancing">'[4]Intervenciones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ngCurrency">#REF!</definedName>
    <definedName name="Romania">[3]Grants!#REF!</definedName>
    <definedName name="Russian_Federation">[3]Grants!#REF!</definedName>
    <definedName name="Rwanda">#REF!</definedName>
    <definedName name="S">'[11]Memo HIV'!$A$2:$A$26</definedName>
    <definedName name="Sao_Tome_and_Principe">[3]Grants!#REF!</definedName>
    <definedName name="SD">#REF!</definedName>
    <definedName name="SDA">#REF!</definedName>
    <definedName name="SDAHealthSystemsStrengthening">#REF!</definedName>
    <definedName name="SDAHIVAIDS">#REF!</definedName>
    <definedName name="SDAList">#REF!</definedName>
    <definedName name="SDAMalaria">#REF!</definedName>
    <definedName name="SDATuberculosis">#REF!</definedName>
    <definedName name="Select">#REF!</definedName>
    <definedName name="Senegal">#REF!</definedName>
    <definedName name="Serbia">[3]Grants!#REF!</definedName>
    <definedName name="Severe_malaria">'[4]Intervenciones por módulos'!#REF!</definedName>
    <definedName name="Sex">#REF!</definedName>
    <definedName name="Sierra_Leone">#REF!</definedName>
    <definedName name="Solomon_Islands">[3]Grants!#REF!</definedName>
    <definedName name="Somalia">#REF!</definedName>
    <definedName name="Sources">#REF!</definedName>
    <definedName name="South_Africa">#REF!</definedName>
    <definedName name="South_East_Asia">#REF!</definedName>
    <definedName name="South_Sudan">#REF!</definedName>
    <definedName name="Southern_and_Eastern_Africa">#REF!</definedName>
    <definedName name="Specialization">#REF!</definedName>
    <definedName name="SpecificpreventioninterventionsSPI">'[4]Intervenciones por módulos'!#REF!</definedName>
    <definedName name="Sri_Lanka">#REF!</definedName>
    <definedName name="Sudan">#REF!</definedName>
    <definedName name="Suriname">[3]Grants!#REF!</definedName>
    <definedName name="Swaziland">#REF!</definedName>
    <definedName name="Syrian_Arab_Republic">[3]Grants!#REF!</definedName>
    <definedName name="Tajikistan">#REF!</definedName>
    <definedName name="Tanzania__United_Republic_of">#REF!</definedName>
    <definedName name="TargetedRiskGroup">#REF!</definedName>
    <definedName name="Tax_Exemption_Status">[3]Lists!$A$11:$A$14</definedName>
    <definedName name="TaxPaidGF">[8]Input!$F$16</definedName>
    <definedName name="TaxPaidPR">[8]Input!$C$16</definedName>
    <definedName name="TaxPaidSR">[8]Input!$D$16</definedName>
    <definedName name="TaxPaidTotal">[8]Input!$E$16</definedName>
    <definedName name="TaxRecoveredGF">[8]Input!$F$17</definedName>
    <definedName name="TB">#REF!</definedName>
    <definedName name="TBcareandprevention">#REF!</definedName>
    <definedName name="TBHIV">#REF!</definedName>
    <definedName name="TBII">#REF!</definedName>
    <definedName name="TBO4a">[4]DesglDatosRepercResults!#REF!</definedName>
    <definedName name="TBO4Age">[4]DesglDatosRepercResults!#REF!</definedName>
    <definedName name="TBO4Sex">[4]DesglDatosRepercResults!#REF!</definedName>
    <definedName name="TBOI">#REF!</definedName>
    <definedName name="TBSDA">#REF!</definedName>
    <definedName name="TBSource">#REF!</definedName>
    <definedName name="TCS1a">#REF!</definedName>
    <definedName name="TCS1aAge">#REF!</definedName>
    <definedName name="TCS1aSex">#REF!</definedName>
    <definedName name="TCS2a">#REF!</definedName>
    <definedName name="TCS2aSex">#REF!</definedName>
    <definedName name="TCS3a">#REF!</definedName>
    <definedName name="TCS3aAge">#REF!</definedName>
    <definedName name="TCS3aSex">#REF!</definedName>
    <definedName name="TEST">#REF!</definedName>
    <definedName name="Thailand">#REF!</definedName>
    <definedName name="Therapeutic_efficacy_surveillance">'[4]Intervenciones por módulos'!#REF!</definedName>
    <definedName name="Timeframe">#REF!</definedName>
    <definedName name="Timor_Leste">#REF!</definedName>
    <definedName name="Togo">#REF!</definedName>
    <definedName name="Treatmentcareandsupport">#REF!</definedName>
    <definedName name="Tuberculosis_Module">#REF!</definedName>
    <definedName name="TuberculosisModule4">#REF!</definedName>
    <definedName name="TuberculosisModule5">#REF!</definedName>
    <definedName name="Tunisia">[3]Grants!#REF!</definedName>
    <definedName name="Turkmenistan">[3]Grants!#REF!</definedName>
    <definedName name="Type_of_Recipient">[15]Sheet1!$C$12:$C$25</definedName>
    <definedName name="Type1">#REF!</definedName>
    <definedName name="Type10">#REF!</definedName>
    <definedName name="Type2">#REF!</definedName>
    <definedName name="Type3">#REF!</definedName>
    <definedName name="Type4">#REF!</definedName>
    <definedName name="Type5">#REF!</definedName>
    <definedName name="Type6">#REF!</definedName>
    <definedName name="Type7">#REF!</definedName>
    <definedName name="Type8">#REF!</definedName>
    <definedName name="Type9">#REF!</definedName>
    <definedName name="TypeRegimen">#REF!</definedName>
    <definedName name="TypeTesting">#REF!</definedName>
    <definedName name="TypeTreatment">#REF!</definedName>
    <definedName name="Uganda">#REF!</definedName>
    <definedName name="Ukraine">#REF!</definedName>
    <definedName name="UnrecoverableGF">[8]Input!$F$18</definedName>
    <definedName name="Uruguay">[3]Grants!#REF!</definedName>
    <definedName name="Uzbekistan">#REF!</definedName>
    <definedName name="VC3a">#REF!</definedName>
    <definedName name="VC3aTargetedriskgroup">#REF!</definedName>
    <definedName name="VC4a">#REF!</definedName>
    <definedName name="VC4aTargetedriskgroup">#REF!</definedName>
    <definedName name="Vectorcontrol">'[4]Intervenciones por módulos'!#REF!</definedName>
    <definedName name="Viet_Nam">#REF!</definedName>
    <definedName name="Western_Africa">#REF!</definedName>
    <definedName name="XAuthorInvalidPicklistData">[1]apttusmetadata!$B$1</definedName>
    <definedName name="xx">[3]Grants!#REF!</definedName>
    <definedName name="xxx">#REF!</definedName>
    <definedName name="YAYAY">#REF!</definedName>
    <definedName name="Year">#REF!</definedName>
    <definedName name="Yemen">#REF!</definedName>
    <definedName name="YESNO">#REF!</definedName>
    <definedName name="Zambia">#REF!</definedName>
    <definedName name="Zanzibar">#REF!</definedName>
    <definedName name="Zimbabwe">#REF!</definedName>
    <definedName name="ZJAJ">#REF!</definedName>
  </definedNames>
  <calcPr calcId="191029"/>
  <pivotCaches>
    <pivotCache cacheId="23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  <c r="P450" i="1"/>
  <c r="P445" i="1"/>
  <c r="D36" i="8"/>
  <c r="D35" i="8"/>
  <c r="D34" i="8"/>
  <c r="D33" i="8"/>
  <c r="D32" i="8"/>
  <c r="D31" i="8"/>
  <c r="C36" i="8"/>
  <c r="C35" i="8"/>
  <c r="C34" i="8"/>
  <c r="C33" i="8"/>
  <c r="C32" i="8"/>
  <c r="C31" i="8"/>
  <c r="B36" i="8"/>
  <c r="B35" i="8"/>
  <c r="B34" i="8"/>
  <c r="B33" i="8"/>
  <c r="B32" i="8"/>
  <c r="B31" i="8"/>
  <c r="C51" i="8" l="1"/>
  <c r="D51" i="8"/>
  <c r="D37" i="8"/>
  <c r="B37" i="8"/>
  <c r="C37" i="8"/>
  <c r="N28" i="6"/>
  <c r="M28" i="6"/>
  <c r="B28" i="6"/>
  <c r="O27" i="6"/>
  <c r="P27" i="6" s="1"/>
  <c r="P26" i="6"/>
  <c r="O26" i="6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P18" i="6"/>
  <c r="O18" i="6"/>
  <c r="O17" i="6"/>
  <c r="P17" i="6" s="1"/>
  <c r="O16" i="6"/>
  <c r="P16" i="6" s="1"/>
  <c r="O15" i="6"/>
  <c r="P15" i="6" s="1"/>
  <c r="O14" i="6"/>
  <c r="P14" i="6" s="1"/>
  <c r="P13" i="6"/>
  <c r="O13" i="6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P28" i="6" l="1"/>
  <c r="O28" i="6"/>
  <c r="P759" i="1"/>
  <c r="Q759" i="1" s="1"/>
  <c r="P776" i="1"/>
  <c r="Q776" i="1" s="1"/>
  <c r="P451" i="1"/>
  <c r="P446" i="1"/>
  <c r="P461" i="1" l="1"/>
  <c r="P455" i="1"/>
  <c r="P454" i="1"/>
  <c r="B947" i="1"/>
  <c r="P931" i="1" l="1"/>
  <c r="Q931" i="1" s="1"/>
  <c r="P930" i="1"/>
  <c r="Q930" i="1" s="1"/>
  <c r="P929" i="1"/>
  <c r="Q929" i="1" s="1"/>
  <c r="P928" i="1"/>
  <c r="Q928" i="1" s="1"/>
  <c r="P910" i="1"/>
  <c r="Q910" i="1" s="1"/>
  <c r="P909" i="1"/>
  <c r="Q909" i="1" s="1"/>
  <c r="P871" i="1"/>
  <c r="Q871" i="1" s="1"/>
  <c r="P624" i="1"/>
  <c r="Q624" i="1" s="1"/>
  <c r="P480" i="1"/>
  <c r="Q480" i="1" s="1"/>
  <c r="P479" i="1"/>
  <c r="Q479" i="1" s="1"/>
  <c r="P661" i="1"/>
  <c r="Q661" i="1" s="1"/>
  <c r="P660" i="1"/>
  <c r="Q660" i="1" s="1"/>
  <c r="P659" i="1"/>
  <c r="Q659" i="1" s="1"/>
  <c r="P610" i="1"/>
  <c r="Q610" i="1" s="1"/>
  <c r="P609" i="1"/>
  <c r="Q609" i="1" s="1"/>
  <c r="P608" i="1"/>
  <c r="Q608" i="1" s="1"/>
  <c r="P453" i="1"/>
  <c r="Q453" i="1" s="1"/>
  <c r="P452" i="1"/>
  <c r="Q452" i="1" s="1"/>
  <c r="Q451" i="1"/>
  <c r="Q450" i="1"/>
  <c r="P449" i="1"/>
  <c r="Q449" i="1" s="1"/>
  <c r="P448" i="1"/>
  <c r="Q448" i="1" s="1"/>
  <c r="P447" i="1"/>
  <c r="Q447" i="1" s="1"/>
  <c r="Q446" i="1"/>
  <c r="P777" i="1"/>
  <c r="Q777" i="1" s="1"/>
  <c r="P775" i="1"/>
  <c r="Q775" i="1" s="1"/>
  <c r="P774" i="1"/>
  <c r="Q774" i="1" s="1"/>
  <c r="P773" i="1"/>
  <c r="Q773" i="1" s="1"/>
  <c r="P772" i="1"/>
  <c r="Q772" i="1" s="1"/>
  <c r="P771" i="1"/>
  <c r="Q771" i="1" s="1"/>
  <c r="P770" i="1"/>
  <c r="Q770" i="1" s="1"/>
  <c r="P769" i="1"/>
  <c r="Q769" i="1" s="1"/>
  <c r="P768" i="1"/>
  <c r="Q768" i="1" s="1"/>
  <c r="P767" i="1"/>
  <c r="Q767" i="1" s="1"/>
  <c r="P766" i="1"/>
  <c r="Q766" i="1" s="1"/>
  <c r="P765" i="1"/>
  <c r="Q765" i="1" s="1"/>
  <c r="P764" i="1"/>
  <c r="Q764" i="1" s="1"/>
  <c r="P763" i="1"/>
  <c r="Q763" i="1" s="1"/>
  <c r="P762" i="1"/>
  <c r="Q762" i="1" s="1"/>
  <c r="P761" i="1"/>
  <c r="Q761" i="1" s="1"/>
  <c r="P760" i="1"/>
  <c r="Q760" i="1" s="1"/>
  <c r="P758" i="1"/>
  <c r="Q758" i="1" s="1"/>
  <c r="P754" i="1"/>
  <c r="Q754" i="1" s="1"/>
  <c r="P746" i="1"/>
  <c r="Q746" i="1" s="1"/>
  <c r="P745" i="1"/>
  <c r="Q745" i="1" s="1"/>
  <c r="P742" i="1"/>
  <c r="Q742" i="1" s="1"/>
  <c r="P741" i="1"/>
  <c r="Q741" i="1" s="1"/>
  <c r="P740" i="1"/>
  <c r="Q740" i="1" s="1"/>
  <c r="P739" i="1"/>
  <c r="Q739" i="1" s="1"/>
  <c r="P738" i="1"/>
  <c r="Q738" i="1" s="1"/>
  <c r="P737" i="1"/>
  <c r="Q737" i="1" s="1"/>
  <c r="P736" i="1"/>
  <c r="Q736" i="1" s="1"/>
  <c r="P735" i="1"/>
  <c r="Q735" i="1" s="1"/>
  <c r="P734" i="1"/>
  <c r="Q734" i="1" s="1"/>
  <c r="P733" i="1"/>
  <c r="Q733" i="1" s="1"/>
  <c r="P732" i="1"/>
  <c r="Q732" i="1" s="1"/>
  <c r="P731" i="1"/>
  <c r="Q731" i="1" s="1"/>
  <c r="P730" i="1"/>
  <c r="Q730" i="1" s="1"/>
  <c r="P729" i="1"/>
  <c r="Q729" i="1" s="1"/>
  <c r="P728" i="1"/>
  <c r="Q728" i="1" s="1"/>
  <c r="P727" i="1"/>
  <c r="Q727" i="1" s="1"/>
  <c r="P726" i="1"/>
  <c r="Q726" i="1" s="1"/>
  <c r="P725" i="1"/>
  <c r="Q725" i="1" s="1"/>
  <c r="P724" i="1"/>
  <c r="Q724" i="1" s="1"/>
  <c r="P723" i="1"/>
  <c r="Q723" i="1" s="1"/>
  <c r="P708" i="1"/>
  <c r="Q708" i="1" s="1"/>
  <c r="P707" i="1"/>
  <c r="Q707" i="1" s="1"/>
  <c r="P706" i="1"/>
  <c r="Q706" i="1" s="1"/>
  <c r="P705" i="1"/>
  <c r="Q705" i="1" s="1"/>
  <c r="P704" i="1"/>
  <c r="Q704" i="1" s="1"/>
  <c r="P703" i="1"/>
  <c r="Q703" i="1" s="1"/>
  <c r="P702" i="1"/>
  <c r="Q702" i="1" s="1"/>
  <c r="P698" i="1"/>
  <c r="Q698" i="1" s="1"/>
  <c r="P697" i="1"/>
  <c r="Q697" i="1" s="1"/>
  <c r="P694" i="1"/>
  <c r="Q694" i="1" s="1"/>
  <c r="P693" i="1"/>
  <c r="Q693" i="1" s="1"/>
  <c r="P692" i="1"/>
  <c r="Q692" i="1" s="1"/>
  <c r="P691" i="1"/>
  <c r="Q691" i="1" s="1"/>
  <c r="P689" i="1"/>
  <c r="Q689" i="1" s="1"/>
  <c r="P688" i="1"/>
  <c r="Q688" i="1" s="1"/>
  <c r="P687" i="1"/>
  <c r="Q687" i="1" s="1"/>
  <c r="P686" i="1"/>
  <c r="Q686" i="1" s="1"/>
  <c r="P685" i="1"/>
  <c r="Q685" i="1" s="1"/>
  <c r="P684" i="1"/>
  <c r="Q684" i="1" s="1"/>
  <c r="P683" i="1"/>
  <c r="Q683" i="1" s="1"/>
  <c r="P682" i="1"/>
  <c r="Q682" i="1" s="1"/>
  <c r="P680" i="1"/>
  <c r="Q680" i="1" s="1"/>
  <c r="P679" i="1"/>
  <c r="Q679" i="1" s="1"/>
  <c r="P678" i="1"/>
  <c r="Q678" i="1" s="1"/>
  <c r="P677" i="1"/>
  <c r="Q677" i="1" s="1"/>
  <c r="P676" i="1"/>
  <c r="Q676" i="1" s="1"/>
  <c r="P675" i="1"/>
  <c r="Q675" i="1" s="1"/>
  <c r="P674" i="1"/>
  <c r="Q674" i="1" s="1"/>
  <c r="P673" i="1"/>
  <c r="Q673" i="1" s="1"/>
  <c r="P672" i="1"/>
  <c r="Q672" i="1" s="1"/>
  <c r="P671" i="1"/>
  <c r="Q671" i="1" s="1"/>
  <c r="P670" i="1"/>
  <c r="Q670" i="1" s="1"/>
  <c r="P669" i="1"/>
  <c r="Q669" i="1" s="1"/>
  <c r="P668" i="1"/>
  <c r="Q668" i="1" s="1"/>
  <c r="P667" i="1"/>
  <c r="Q667" i="1" s="1"/>
  <c r="P666" i="1"/>
  <c r="Q666" i="1" s="1"/>
  <c r="P665" i="1"/>
  <c r="Q665" i="1" s="1"/>
  <c r="P664" i="1"/>
  <c r="Q664" i="1" s="1"/>
  <c r="P662" i="1"/>
  <c r="Q662" i="1" s="1"/>
  <c r="P642" i="1"/>
  <c r="Q642" i="1" s="1"/>
  <c r="P638" i="1"/>
  <c r="Q638" i="1" s="1"/>
  <c r="P637" i="1"/>
  <c r="Q637" i="1" s="1"/>
  <c r="P636" i="1"/>
  <c r="Q636" i="1" s="1"/>
  <c r="P635" i="1"/>
  <c r="Q635" i="1" s="1"/>
  <c r="P634" i="1"/>
  <c r="Q634" i="1" s="1"/>
  <c r="P633" i="1"/>
  <c r="Q633" i="1" s="1"/>
  <c r="P632" i="1"/>
  <c r="Q632" i="1" s="1"/>
  <c r="P631" i="1"/>
  <c r="Q631" i="1" s="1"/>
  <c r="P630" i="1"/>
  <c r="Q630" i="1" s="1"/>
  <c r="P629" i="1"/>
  <c r="Q629" i="1" s="1"/>
  <c r="P627" i="1"/>
  <c r="Q627" i="1" s="1"/>
  <c r="P622" i="1"/>
  <c r="Q622" i="1" s="1"/>
  <c r="P621" i="1"/>
  <c r="Q621" i="1" s="1"/>
  <c r="P620" i="1"/>
  <c r="Q620" i="1" s="1"/>
  <c r="P619" i="1"/>
  <c r="Q619" i="1" s="1"/>
  <c r="P618" i="1"/>
  <c r="Q618" i="1" s="1"/>
  <c r="P617" i="1"/>
  <c r="Q617" i="1" s="1"/>
  <c r="P613" i="1"/>
  <c r="Q613" i="1" s="1"/>
  <c r="P612" i="1"/>
  <c r="Q612" i="1" s="1"/>
  <c r="P611" i="1"/>
  <c r="Q611" i="1" s="1"/>
  <c r="P607" i="1"/>
  <c r="Q607" i="1" s="1"/>
  <c r="P606" i="1"/>
  <c r="Q606" i="1" s="1"/>
  <c r="P605" i="1"/>
  <c r="Q605" i="1" s="1"/>
  <c r="P604" i="1"/>
  <c r="Q604" i="1" s="1"/>
  <c r="P603" i="1"/>
  <c r="Q603" i="1" s="1"/>
  <c r="P602" i="1"/>
  <c r="Q602" i="1" s="1"/>
  <c r="P601" i="1"/>
  <c r="Q601" i="1" s="1"/>
  <c r="P600" i="1"/>
  <c r="Q600" i="1" s="1"/>
  <c r="P599" i="1"/>
  <c r="Q599" i="1" s="1"/>
  <c r="P598" i="1"/>
  <c r="Q598" i="1" s="1"/>
  <c r="P597" i="1"/>
  <c r="Q597" i="1" s="1"/>
  <c r="P596" i="1"/>
  <c r="Q596" i="1" s="1"/>
  <c r="P595" i="1"/>
  <c r="Q595" i="1" s="1"/>
  <c r="P594" i="1"/>
  <c r="Q594" i="1" s="1"/>
  <c r="P593" i="1"/>
  <c r="Q593" i="1" s="1"/>
  <c r="P592" i="1"/>
  <c r="Q592" i="1" s="1"/>
  <c r="P591" i="1"/>
  <c r="Q591" i="1" s="1"/>
  <c r="P590" i="1"/>
  <c r="Q590" i="1" s="1"/>
  <c r="P589" i="1"/>
  <c r="Q589" i="1" s="1"/>
  <c r="P588" i="1"/>
  <c r="Q588" i="1" s="1"/>
  <c r="P587" i="1"/>
  <c r="Q587" i="1" s="1"/>
  <c r="P585" i="1"/>
  <c r="Q585" i="1" s="1"/>
  <c r="P583" i="1"/>
  <c r="Q583" i="1" s="1"/>
  <c r="P582" i="1"/>
  <c r="Q582" i="1" s="1"/>
  <c r="P581" i="1"/>
  <c r="Q581" i="1" s="1"/>
  <c r="P580" i="1"/>
  <c r="Q580" i="1" s="1"/>
  <c r="P579" i="1"/>
  <c r="Q579" i="1" s="1"/>
  <c r="P578" i="1"/>
  <c r="Q578" i="1" s="1"/>
  <c r="P577" i="1"/>
  <c r="Q577" i="1" s="1"/>
  <c r="P576" i="1"/>
  <c r="Q576" i="1" s="1"/>
  <c r="P575" i="1"/>
  <c r="Q575" i="1" s="1"/>
  <c r="P574" i="1"/>
  <c r="Q574" i="1" s="1"/>
  <c r="P573" i="1"/>
  <c r="Q573" i="1" s="1"/>
  <c r="P572" i="1"/>
  <c r="Q572" i="1" s="1"/>
  <c r="P571" i="1"/>
  <c r="Q571" i="1" s="1"/>
  <c r="P570" i="1"/>
  <c r="Q570" i="1" s="1"/>
  <c r="P569" i="1"/>
  <c r="Q569" i="1" s="1"/>
  <c r="P568" i="1"/>
  <c r="Q568" i="1" s="1"/>
  <c r="P567" i="1"/>
  <c r="Q567" i="1" s="1"/>
  <c r="P566" i="1"/>
  <c r="Q566" i="1" s="1"/>
  <c r="P565" i="1"/>
  <c r="Q565" i="1" s="1"/>
  <c r="P564" i="1"/>
  <c r="Q564" i="1" s="1"/>
  <c r="P563" i="1"/>
  <c r="Q563" i="1" s="1"/>
  <c r="P562" i="1"/>
  <c r="Q562" i="1" s="1"/>
  <c r="P561" i="1"/>
  <c r="Q561" i="1" s="1"/>
  <c r="P560" i="1"/>
  <c r="Q560" i="1" s="1"/>
  <c r="P559" i="1"/>
  <c r="Q559" i="1" s="1"/>
  <c r="P558" i="1"/>
  <c r="Q558" i="1" s="1"/>
  <c r="P557" i="1"/>
  <c r="Q557" i="1" s="1"/>
  <c r="P556" i="1"/>
  <c r="Q556" i="1" s="1"/>
  <c r="P555" i="1"/>
  <c r="Q555" i="1" s="1"/>
  <c r="P554" i="1"/>
  <c r="Q554" i="1" s="1"/>
  <c r="P553" i="1"/>
  <c r="Q553" i="1" s="1"/>
  <c r="P538" i="1"/>
  <c r="Q538" i="1" s="1"/>
  <c r="P537" i="1"/>
  <c r="Q537" i="1" s="1"/>
  <c r="P536" i="1"/>
  <c r="Q536" i="1" s="1"/>
  <c r="P535" i="1"/>
  <c r="Q535" i="1" s="1"/>
  <c r="P534" i="1"/>
  <c r="Q534" i="1" s="1"/>
  <c r="P533" i="1"/>
  <c r="Q533" i="1" s="1"/>
  <c r="P532" i="1"/>
  <c r="Q532" i="1" s="1"/>
  <c r="P531" i="1"/>
  <c r="Q531" i="1" s="1"/>
  <c r="P530" i="1"/>
  <c r="Q530" i="1" s="1"/>
  <c r="P529" i="1"/>
  <c r="Q529" i="1" s="1"/>
  <c r="P528" i="1"/>
  <c r="Q528" i="1" s="1"/>
  <c r="P527" i="1"/>
  <c r="Q527" i="1" s="1"/>
  <c r="P526" i="1"/>
  <c r="Q526" i="1" s="1"/>
  <c r="P525" i="1"/>
  <c r="Q525" i="1" s="1"/>
  <c r="P524" i="1"/>
  <c r="Q524" i="1" s="1"/>
  <c r="P523" i="1"/>
  <c r="Q523" i="1" s="1"/>
  <c r="P522" i="1"/>
  <c r="Q522" i="1" s="1"/>
  <c r="P521" i="1"/>
  <c r="Q521" i="1" s="1"/>
  <c r="P520" i="1"/>
  <c r="Q520" i="1" s="1"/>
  <c r="P518" i="1"/>
  <c r="Q518" i="1" s="1"/>
  <c r="P517" i="1"/>
  <c r="Q517" i="1" s="1"/>
  <c r="P516" i="1"/>
  <c r="Q516" i="1" s="1"/>
  <c r="P515" i="1"/>
  <c r="Q515" i="1" s="1"/>
  <c r="P514" i="1"/>
  <c r="Q514" i="1" s="1"/>
  <c r="P513" i="1"/>
  <c r="Q513" i="1" s="1"/>
  <c r="P512" i="1"/>
  <c r="Q512" i="1" s="1"/>
  <c r="P511" i="1"/>
  <c r="Q511" i="1" s="1"/>
  <c r="P510" i="1"/>
  <c r="Q510" i="1" s="1"/>
  <c r="P509" i="1"/>
  <c r="Q509" i="1" s="1"/>
  <c r="P508" i="1"/>
  <c r="Q508" i="1" s="1"/>
  <c r="P507" i="1"/>
  <c r="Q507" i="1" s="1"/>
  <c r="P506" i="1"/>
  <c r="Q506" i="1" s="1"/>
  <c r="P505" i="1"/>
  <c r="Q505" i="1" s="1"/>
  <c r="P504" i="1"/>
  <c r="Q504" i="1" s="1"/>
  <c r="P503" i="1"/>
  <c r="Q503" i="1" s="1"/>
  <c r="P502" i="1"/>
  <c r="Q502" i="1" s="1"/>
  <c r="P501" i="1"/>
  <c r="Q501" i="1" s="1"/>
  <c r="P500" i="1"/>
  <c r="Q500" i="1" s="1"/>
  <c r="P499" i="1"/>
  <c r="Q499" i="1" s="1"/>
  <c r="P493" i="1"/>
  <c r="Q493" i="1" s="1"/>
  <c r="P492" i="1"/>
  <c r="Q492" i="1" s="1"/>
  <c r="P491" i="1"/>
  <c r="Q491" i="1" s="1"/>
  <c r="P490" i="1"/>
  <c r="Q490" i="1" s="1"/>
  <c r="P483" i="1"/>
  <c r="Q483" i="1" s="1"/>
  <c r="P482" i="1"/>
  <c r="Q482" i="1" s="1"/>
  <c r="P481" i="1"/>
  <c r="Q481" i="1" s="1"/>
  <c r="P478" i="1"/>
  <c r="Q478" i="1" s="1"/>
  <c r="P477" i="1"/>
  <c r="Q477" i="1" s="1"/>
  <c r="P476" i="1"/>
  <c r="Q476" i="1" s="1"/>
  <c r="P475" i="1"/>
  <c r="Q475" i="1" s="1"/>
  <c r="P474" i="1"/>
  <c r="Q474" i="1" s="1"/>
  <c r="P473" i="1"/>
  <c r="Q473" i="1" s="1"/>
  <c r="P472" i="1"/>
  <c r="Q472" i="1" s="1"/>
  <c r="P471" i="1"/>
  <c r="Q471" i="1" s="1"/>
  <c r="P470" i="1"/>
  <c r="Q470" i="1" s="1"/>
  <c r="P469" i="1"/>
  <c r="Q469" i="1" s="1"/>
  <c r="P468" i="1"/>
  <c r="Q468" i="1" s="1"/>
  <c r="P460" i="1"/>
  <c r="Q460" i="1" s="1"/>
  <c r="P459" i="1"/>
  <c r="Q459" i="1" s="1"/>
  <c r="P458" i="1"/>
  <c r="Q458" i="1" s="1"/>
  <c r="P457" i="1"/>
  <c r="Q457" i="1" s="1"/>
  <c r="P456" i="1"/>
  <c r="Q456" i="1" s="1"/>
  <c r="P444" i="1"/>
  <c r="Q444" i="1" s="1"/>
  <c r="P443" i="1"/>
  <c r="Q443" i="1" s="1"/>
  <c r="P442" i="1"/>
  <c r="Q442" i="1" s="1"/>
  <c r="P441" i="1"/>
  <c r="Q441" i="1" s="1"/>
  <c r="P440" i="1"/>
  <c r="Q440" i="1" s="1"/>
  <c r="P439" i="1"/>
  <c r="Q439" i="1" s="1"/>
  <c r="P438" i="1"/>
  <c r="Q438" i="1" s="1"/>
  <c r="P437" i="1"/>
  <c r="Q437" i="1" s="1"/>
  <c r="P436" i="1"/>
  <c r="Q436" i="1" s="1"/>
  <c r="P435" i="1"/>
  <c r="Q435" i="1" s="1"/>
  <c r="P434" i="1"/>
  <c r="Q434" i="1" s="1"/>
  <c r="P433" i="1"/>
  <c r="Q433" i="1" s="1"/>
  <c r="P432" i="1"/>
  <c r="Q432" i="1" s="1"/>
  <c r="P431" i="1"/>
  <c r="Q431" i="1" s="1"/>
  <c r="P430" i="1"/>
  <c r="Q430" i="1" s="1"/>
  <c r="P429" i="1"/>
  <c r="Q429" i="1" s="1"/>
  <c r="P428" i="1"/>
  <c r="Q428" i="1" s="1"/>
  <c r="P427" i="1"/>
  <c r="Q427" i="1" s="1"/>
  <c r="P426" i="1"/>
  <c r="Q426" i="1" s="1"/>
  <c r="P425" i="1"/>
  <c r="Q425" i="1" s="1"/>
  <c r="P409" i="1"/>
  <c r="Q409" i="1" s="1"/>
  <c r="P392" i="1"/>
  <c r="Q392" i="1" s="1"/>
  <c r="P391" i="1"/>
  <c r="Q391" i="1" s="1"/>
  <c r="P390" i="1"/>
  <c r="Q390" i="1" s="1"/>
  <c r="P389" i="1"/>
  <c r="Q389" i="1" s="1"/>
  <c r="P388" i="1"/>
  <c r="Q388" i="1" s="1"/>
  <c r="P387" i="1"/>
  <c r="Q387" i="1" s="1"/>
  <c r="P386" i="1"/>
  <c r="Q386" i="1" s="1"/>
  <c r="P385" i="1"/>
  <c r="Q385" i="1" s="1"/>
  <c r="P384" i="1"/>
  <c r="Q384" i="1" s="1"/>
  <c r="P383" i="1"/>
  <c r="Q383" i="1" s="1"/>
  <c r="P382" i="1"/>
  <c r="Q382" i="1" s="1"/>
  <c r="P381" i="1"/>
  <c r="Q381" i="1" s="1"/>
  <c r="P380" i="1"/>
  <c r="Q380" i="1" s="1"/>
  <c r="P379" i="1"/>
  <c r="Q379" i="1" s="1"/>
  <c r="P378" i="1"/>
  <c r="Q378" i="1" s="1"/>
  <c r="P377" i="1"/>
  <c r="Q377" i="1" s="1"/>
  <c r="P376" i="1"/>
  <c r="Q376" i="1" s="1"/>
  <c r="P375" i="1"/>
  <c r="Q375" i="1" s="1"/>
  <c r="P374" i="1"/>
  <c r="Q374" i="1" s="1"/>
  <c r="P373" i="1"/>
  <c r="Q373" i="1" s="1"/>
  <c r="P372" i="1"/>
  <c r="Q372" i="1" s="1"/>
  <c r="P371" i="1"/>
  <c r="Q371" i="1" s="1"/>
  <c r="P370" i="1"/>
  <c r="Q370" i="1" s="1"/>
  <c r="P369" i="1"/>
  <c r="Q369" i="1" s="1"/>
  <c r="P368" i="1"/>
  <c r="Q368" i="1" s="1"/>
  <c r="P367" i="1"/>
  <c r="Q367" i="1" s="1"/>
  <c r="P366" i="1"/>
  <c r="Q366" i="1" s="1"/>
  <c r="P365" i="1"/>
  <c r="Q365" i="1" s="1"/>
  <c r="P364" i="1"/>
  <c r="Q364" i="1" s="1"/>
  <c r="P363" i="1"/>
  <c r="Q363" i="1" s="1"/>
  <c r="P362" i="1"/>
  <c r="Q362" i="1" s="1"/>
  <c r="P361" i="1"/>
  <c r="Q361" i="1" s="1"/>
  <c r="P360" i="1"/>
  <c r="Q360" i="1" s="1"/>
  <c r="P359" i="1"/>
  <c r="Q359" i="1" s="1"/>
  <c r="P358" i="1"/>
  <c r="Q358" i="1" s="1"/>
  <c r="P357" i="1"/>
  <c r="Q357" i="1" s="1"/>
  <c r="P356" i="1"/>
  <c r="Q356" i="1" s="1"/>
  <c r="P355" i="1"/>
  <c r="Q355" i="1" s="1"/>
  <c r="P354" i="1"/>
  <c r="Q354" i="1" s="1"/>
  <c r="P353" i="1"/>
  <c r="Q353" i="1" s="1"/>
  <c r="P352" i="1"/>
  <c r="Q352" i="1" s="1"/>
  <c r="P351" i="1"/>
  <c r="Q351" i="1" s="1"/>
  <c r="P350" i="1"/>
  <c r="Q350" i="1" s="1"/>
  <c r="P349" i="1"/>
  <c r="Q349" i="1" s="1"/>
  <c r="P348" i="1"/>
  <c r="Q348" i="1" s="1"/>
  <c r="P347" i="1"/>
  <c r="Q347" i="1" s="1"/>
  <c r="P346" i="1"/>
  <c r="Q346" i="1" s="1"/>
  <c r="P345" i="1"/>
  <c r="Q345" i="1" s="1"/>
  <c r="P344" i="1"/>
  <c r="Q344" i="1" s="1"/>
  <c r="P343" i="1"/>
  <c r="Q343" i="1" s="1"/>
  <c r="P342" i="1"/>
  <c r="Q342" i="1" s="1"/>
  <c r="P341" i="1"/>
  <c r="Q341" i="1" s="1"/>
  <c r="P340" i="1"/>
  <c r="Q340" i="1" s="1"/>
  <c r="P339" i="1"/>
  <c r="Q339" i="1" s="1"/>
  <c r="P338" i="1"/>
  <c r="Q338" i="1" s="1"/>
  <c r="P337" i="1"/>
  <c r="Q337" i="1" s="1"/>
  <c r="P336" i="1"/>
  <c r="Q336" i="1" s="1"/>
  <c r="P335" i="1"/>
  <c r="Q335" i="1" s="1"/>
  <c r="P334" i="1"/>
  <c r="Q334" i="1" s="1"/>
  <c r="P333" i="1"/>
  <c r="Q333" i="1" s="1"/>
  <c r="P332" i="1"/>
  <c r="Q332" i="1" s="1"/>
  <c r="P331" i="1"/>
  <c r="Q331" i="1" s="1"/>
  <c r="P330" i="1"/>
  <c r="Q330" i="1" s="1"/>
  <c r="P329" i="1"/>
  <c r="Q329" i="1" s="1"/>
  <c r="P328" i="1"/>
  <c r="Q328" i="1" s="1"/>
  <c r="P327" i="1"/>
  <c r="Q327" i="1" s="1"/>
  <c r="P326" i="1"/>
  <c r="Q326" i="1" s="1"/>
  <c r="P325" i="1"/>
  <c r="Q325" i="1" s="1"/>
  <c r="P324" i="1"/>
  <c r="Q324" i="1" s="1"/>
  <c r="P323" i="1"/>
  <c r="Q323" i="1" s="1"/>
  <c r="P322" i="1"/>
  <c r="Q322" i="1" s="1"/>
  <c r="P321" i="1"/>
  <c r="Q321" i="1" s="1"/>
  <c r="P320" i="1"/>
  <c r="Q320" i="1" s="1"/>
  <c r="P319" i="1"/>
  <c r="Q319" i="1" s="1"/>
  <c r="P318" i="1"/>
  <c r="Q318" i="1" s="1"/>
  <c r="P317" i="1"/>
  <c r="Q317" i="1" s="1"/>
  <c r="P316" i="1"/>
  <c r="Q316" i="1" s="1"/>
  <c r="P315" i="1"/>
  <c r="Q315" i="1" s="1"/>
  <c r="P314" i="1"/>
  <c r="Q314" i="1" s="1"/>
  <c r="P313" i="1"/>
  <c r="Q313" i="1" s="1"/>
  <c r="P312" i="1"/>
  <c r="Q312" i="1" s="1"/>
  <c r="P311" i="1"/>
  <c r="Q311" i="1" s="1"/>
  <c r="P310" i="1"/>
  <c r="Q310" i="1" s="1"/>
  <c r="P309" i="1"/>
  <c r="Q309" i="1" s="1"/>
  <c r="P308" i="1"/>
  <c r="Q308" i="1" s="1"/>
  <c r="P307" i="1"/>
  <c r="Q307" i="1" s="1"/>
  <c r="P306" i="1"/>
  <c r="Q306" i="1" s="1"/>
  <c r="P305" i="1"/>
  <c r="Q305" i="1" s="1"/>
  <c r="P304" i="1"/>
  <c r="Q304" i="1" s="1"/>
  <c r="P303" i="1"/>
  <c r="Q303" i="1" s="1"/>
  <c r="P302" i="1"/>
  <c r="Q302" i="1" s="1"/>
  <c r="P301" i="1"/>
  <c r="Q301" i="1" s="1"/>
  <c r="P300" i="1"/>
  <c r="Q300" i="1" s="1"/>
  <c r="P299" i="1"/>
  <c r="Q299" i="1" s="1"/>
  <c r="P298" i="1"/>
  <c r="Q298" i="1" s="1"/>
  <c r="P297" i="1"/>
  <c r="Q297" i="1" s="1"/>
  <c r="P296" i="1"/>
  <c r="Q296" i="1" s="1"/>
  <c r="P295" i="1"/>
  <c r="Q295" i="1" s="1"/>
  <c r="P294" i="1"/>
  <c r="Q294" i="1" s="1"/>
  <c r="P293" i="1"/>
  <c r="Q293" i="1" s="1"/>
  <c r="P292" i="1"/>
  <c r="Q292" i="1" s="1"/>
  <c r="P291" i="1"/>
  <c r="Q291" i="1" s="1"/>
  <c r="P290" i="1"/>
  <c r="Q290" i="1" s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P279" i="1"/>
  <c r="Q279" i="1" s="1"/>
  <c r="P278" i="1"/>
  <c r="Q278" i="1" s="1"/>
  <c r="P277" i="1"/>
  <c r="Q277" i="1" s="1"/>
  <c r="P276" i="1"/>
  <c r="Q276" i="1" s="1"/>
  <c r="P275" i="1"/>
  <c r="Q275" i="1" s="1"/>
  <c r="P274" i="1"/>
  <c r="Q274" i="1" s="1"/>
  <c r="P273" i="1"/>
  <c r="Q273" i="1" s="1"/>
  <c r="P272" i="1"/>
  <c r="Q272" i="1" s="1"/>
  <c r="P271" i="1"/>
  <c r="Q271" i="1" s="1"/>
  <c r="P270" i="1"/>
  <c r="Q270" i="1" s="1"/>
  <c r="P269" i="1"/>
  <c r="Q269" i="1" s="1"/>
  <c r="P268" i="1"/>
  <c r="Q268" i="1" s="1"/>
  <c r="P267" i="1"/>
  <c r="Q267" i="1" s="1"/>
  <c r="P266" i="1"/>
  <c r="Q266" i="1" s="1"/>
  <c r="P265" i="1"/>
  <c r="Q265" i="1" s="1"/>
  <c r="P264" i="1"/>
  <c r="Q264" i="1" s="1"/>
  <c r="P263" i="1"/>
  <c r="Q263" i="1" s="1"/>
  <c r="P262" i="1"/>
  <c r="Q262" i="1" s="1"/>
  <c r="P261" i="1"/>
  <c r="Q261" i="1" s="1"/>
  <c r="P260" i="1"/>
  <c r="Q260" i="1" s="1"/>
  <c r="P259" i="1"/>
  <c r="Q259" i="1" s="1"/>
  <c r="P258" i="1"/>
  <c r="Q258" i="1" s="1"/>
  <c r="P257" i="1"/>
  <c r="Q257" i="1" s="1"/>
  <c r="P256" i="1"/>
  <c r="Q256" i="1" s="1"/>
  <c r="P255" i="1"/>
  <c r="Q255" i="1" s="1"/>
  <c r="P254" i="1"/>
  <c r="Q254" i="1" s="1"/>
  <c r="P253" i="1"/>
  <c r="Q253" i="1" s="1"/>
  <c r="P252" i="1"/>
  <c r="Q252" i="1" s="1"/>
  <c r="P251" i="1"/>
  <c r="Q251" i="1" s="1"/>
  <c r="P250" i="1"/>
  <c r="Q250" i="1" s="1"/>
  <c r="P249" i="1"/>
  <c r="Q249" i="1" s="1"/>
  <c r="P248" i="1"/>
  <c r="Q248" i="1" s="1"/>
  <c r="P247" i="1"/>
  <c r="Q247" i="1" s="1"/>
  <c r="P246" i="1"/>
  <c r="Q246" i="1" s="1"/>
  <c r="P245" i="1"/>
  <c r="Q245" i="1" s="1"/>
  <c r="P244" i="1"/>
  <c r="Q244" i="1" s="1"/>
  <c r="P243" i="1"/>
  <c r="Q243" i="1" s="1"/>
  <c r="P242" i="1"/>
  <c r="Q242" i="1" s="1"/>
  <c r="P241" i="1"/>
  <c r="Q241" i="1" s="1"/>
  <c r="P240" i="1"/>
  <c r="Q240" i="1" s="1"/>
  <c r="P238" i="1"/>
  <c r="Q238" i="1" s="1"/>
  <c r="P237" i="1"/>
  <c r="Q237" i="1" s="1"/>
  <c r="P236" i="1"/>
  <c r="Q236" i="1" s="1"/>
  <c r="P235" i="1"/>
  <c r="Q235" i="1" s="1"/>
  <c r="P234" i="1"/>
  <c r="Q234" i="1" s="1"/>
  <c r="P233" i="1"/>
  <c r="Q233" i="1" s="1"/>
  <c r="P232" i="1"/>
  <c r="Q232" i="1" s="1"/>
  <c r="P231" i="1"/>
  <c r="Q231" i="1" s="1"/>
  <c r="P230" i="1"/>
  <c r="Q230" i="1" s="1"/>
  <c r="P229" i="1"/>
  <c r="Q229" i="1" s="1"/>
  <c r="P228" i="1"/>
  <c r="Q228" i="1" s="1"/>
  <c r="P227" i="1"/>
  <c r="Q227" i="1" s="1"/>
  <c r="P226" i="1"/>
  <c r="Q226" i="1" s="1"/>
  <c r="P225" i="1"/>
  <c r="Q225" i="1" s="1"/>
  <c r="P224" i="1"/>
  <c r="Q224" i="1" s="1"/>
  <c r="P223" i="1"/>
  <c r="Q223" i="1" s="1"/>
  <c r="P222" i="1"/>
  <c r="Q222" i="1" s="1"/>
  <c r="P221" i="1"/>
  <c r="Q221" i="1" s="1"/>
  <c r="P220" i="1"/>
  <c r="Q220" i="1" s="1"/>
  <c r="P219" i="1"/>
  <c r="Q219" i="1" s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210" i="1"/>
  <c r="Q210" i="1" s="1"/>
  <c r="P209" i="1"/>
  <c r="Q209" i="1" s="1"/>
  <c r="P208" i="1"/>
  <c r="Q208" i="1" s="1"/>
  <c r="P207" i="1"/>
  <c r="Q207" i="1" s="1"/>
  <c r="P206" i="1"/>
  <c r="Q206" i="1" s="1"/>
  <c r="P205" i="1"/>
  <c r="Q205" i="1" s="1"/>
  <c r="P204" i="1"/>
  <c r="Q204" i="1" s="1"/>
  <c r="P203" i="1"/>
  <c r="Q203" i="1" s="1"/>
  <c r="P202" i="1"/>
  <c r="Q202" i="1" s="1"/>
  <c r="P201" i="1"/>
  <c r="Q201" i="1" s="1"/>
  <c r="P200" i="1"/>
  <c r="Q200" i="1" s="1"/>
  <c r="P199" i="1"/>
  <c r="Q199" i="1" s="1"/>
  <c r="P198" i="1"/>
  <c r="Q198" i="1" s="1"/>
  <c r="P197" i="1"/>
  <c r="Q197" i="1" s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30" i="1"/>
  <c r="Q130" i="1" s="1"/>
  <c r="P99" i="1"/>
  <c r="Q99" i="1" s="1"/>
  <c r="P81" i="1"/>
  <c r="Q81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6" i="1"/>
  <c r="Q36" i="1" s="1"/>
  <c r="P34" i="1"/>
  <c r="Q34" i="1" s="1"/>
  <c r="P32" i="1"/>
  <c r="Q32" i="1" s="1"/>
  <c r="P31" i="1"/>
  <c r="Q31" i="1" s="1"/>
  <c r="P30" i="1"/>
  <c r="Q30" i="1" s="1"/>
  <c r="P29" i="1"/>
  <c r="Q29" i="1" s="1"/>
  <c r="P28" i="1"/>
  <c r="Q28" i="1" s="1"/>
  <c r="P13" i="1"/>
  <c r="Q13" i="1" s="1"/>
  <c r="P12" i="1"/>
  <c r="Q12" i="1" s="1"/>
  <c r="P11" i="1"/>
  <c r="Q11" i="1" s="1"/>
  <c r="P10" i="1"/>
  <c r="Q10" i="1" s="1"/>
  <c r="P9" i="1"/>
  <c r="P757" i="1"/>
  <c r="Q757" i="1" s="1"/>
  <c r="P756" i="1"/>
  <c r="Q756" i="1" s="1"/>
  <c r="P755" i="1"/>
  <c r="Q755" i="1" s="1"/>
  <c r="P753" i="1"/>
  <c r="Q753" i="1" s="1"/>
  <c r="P752" i="1"/>
  <c r="Q752" i="1" s="1"/>
  <c r="P751" i="1"/>
  <c r="Q751" i="1" s="1"/>
  <c r="P750" i="1"/>
  <c r="Q750" i="1" s="1"/>
  <c r="P749" i="1"/>
  <c r="Q749" i="1" s="1"/>
  <c r="P748" i="1"/>
  <c r="Q748" i="1" s="1"/>
  <c r="P747" i="1"/>
  <c r="Q747" i="1" s="1"/>
  <c r="P744" i="1"/>
  <c r="Q744" i="1" s="1"/>
  <c r="P743" i="1"/>
  <c r="Q743" i="1" s="1"/>
  <c r="P722" i="1"/>
  <c r="Q722" i="1" s="1"/>
  <c r="P721" i="1"/>
  <c r="Q721" i="1" s="1"/>
  <c r="P720" i="1"/>
  <c r="Q720" i="1" s="1"/>
  <c r="P719" i="1"/>
  <c r="Q719" i="1" s="1"/>
  <c r="P718" i="1"/>
  <c r="Q718" i="1" s="1"/>
  <c r="P717" i="1"/>
  <c r="Q717" i="1" s="1"/>
  <c r="P716" i="1"/>
  <c r="Q716" i="1" s="1"/>
  <c r="P715" i="1"/>
  <c r="Q715" i="1" s="1"/>
  <c r="P714" i="1"/>
  <c r="Q714" i="1" s="1"/>
  <c r="P713" i="1"/>
  <c r="Q713" i="1" s="1"/>
  <c r="P712" i="1"/>
  <c r="Q712" i="1" s="1"/>
  <c r="P711" i="1"/>
  <c r="Q711" i="1" s="1"/>
  <c r="P710" i="1"/>
  <c r="Q710" i="1" s="1"/>
  <c r="P709" i="1"/>
  <c r="Q709" i="1" s="1"/>
  <c r="P701" i="1"/>
  <c r="Q701" i="1" s="1"/>
  <c r="P700" i="1"/>
  <c r="Q700" i="1" s="1"/>
  <c r="P699" i="1"/>
  <c r="Q699" i="1" s="1"/>
  <c r="P696" i="1"/>
  <c r="Q696" i="1" s="1"/>
  <c r="P695" i="1"/>
  <c r="Q695" i="1" s="1"/>
  <c r="P690" i="1"/>
  <c r="Q690" i="1" s="1"/>
  <c r="P681" i="1"/>
  <c r="Q681" i="1" s="1"/>
  <c r="P663" i="1"/>
  <c r="Q663" i="1" s="1"/>
  <c r="P658" i="1"/>
  <c r="Q658" i="1" s="1"/>
  <c r="P657" i="1"/>
  <c r="Q657" i="1" s="1"/>
  <c r="P656" i="1"/>
  <c r="Q656" i="1" s="1"/>
  <c r="P655" i="1"/>
  <c r="Q655" i="1" s="1"/>
  <c r="P654" i="1"/>
  <c r="Q654" i="1" s="1"/>
  <c r="P653" i="1"/>
  <c r="Q653" i="1" s="1"/>
  <c r="P652" i="1"/>
  <c r="Q652" i="1" s="1"/>
  <c r="P651" i="1"/>
  <c r="Q651" i="1" s="1"/>
  <c r="P650" i="1"/>
  <c r="Q650" i="1" s="1"/>
  <c r="P649" i="1"/>
  <c r="Q649" i="1" s="1"/>
  <c r="P648" i="1"/>
  <c r="Q648" i="1" s="1"/>
  <c r="P647" i="1"/>
  <c r="Q647" i="1" s="1"/>
  <c r="P646" i="1"/>
  <c r="Q646" i="1" s="1"/>
  <c r="P645" i="1"/>
  <c r="Q645" i="1" s="1"/>
  <c r="P644" i="1"/>
  <c r="Q644" i="1" s="1"/>
  <c r="P643" i="1"/>
  <c r="Q643" i="1" s="1"/>
  <c r="P641" i="1"/>
  <c r="Q641" i="1" s="1"/>
  <c r="P640" i="1"/>
  <c r="Q640" i="1" s="1"/>
  <c r="P639" i="1"/>
  <c r="Q639" i="1" s="1"/>
  <c r="P628" i="1"/>
  <c r="Q628" i="1" s="1"/>
  <c r="P626" i="1"/>
  <c r="Q626" i="1" s="1"/>
  <c r="P625" i="1"/>
  <c r="Q625" i="1" s="1"/>
  <c r="P623" i="1"/>
  <c r="Q623" i="1" s="1"/>
  <c r="P616" i="1"/>
  <c r="Q616" i="1" s="1"/>
  <c r="P615" i="1"/>
  <c r="Q615" i="1" s="1"/>
  <c r="P614" i="1"/>
  <c r="Q614" i="1" s="1"/>
  <c r="P586" i="1"/>
  <c r="Q586" i="1" s="1"/>
  <c r="P584" i="1"/>
  <c r="Q584" i="1" s="1"/>
  <c r="P552" i="1"/>
  <c r="Q552" i="1" s="1"/>
  <c r="P551" i="1"/>
  <c r="Q551" i="1" s="1"/>
  <c r="P550" i="1"/>
  <c r="Q550" i="1" s="1"/>
  <c r="P549" i="1"/>
  <c r="Q549" i="1" s="1"/>
  <c r="P548" i="1"/>
  <c r="Q548" i="1" s="1"/>
  <c r="P547" i="1"/>
  <c r="Q547" i="1" s="1"/>
  <c r="P546" i="1"/>
  <c r="Q546" i="1" s="1"/>
  <c r="P545" i="1"/>
  <c r="Q545" i="1" s="1"/>
  <c r="P544" i="1"/>
  <c r="Q544" i="1" s="1"/>
  <c r="P543" i="1"/>
  <c r="Q543" i="1" s="1"/>
  <c r="P542" i="1"/>
  <c r="Q542" i="1" s="1"/>
  <c r="P541" i="1"/>
  <c r="Q541" i="1" s="1"/>
  <c r="P540" i="1"/>
  <c r="Q540" i="1" s="1"/>
  <c r="P539" i="1"/>
  <c r="Q539" i="1" s="1"/>
  <c r="P519" i="1"/>
  <c r="Q519" i="1" s="1"/>
  <c r="P498" i="1"/>
  <c r="Q498" i="1" s="1"/>
  <c r="P497" i="1"/>
  <c r="Q497" i="1" s="1"/>
  <c r="P496" i="1"/>
  <c r="Q496" i="1" s="1"/>
  <c r="P495" i="1"/>
  <c r="Q495" i="1" s="1"/>
  <c r="P494" i="1"/>
  <c r="Q494" i="1" s="1"/>
  <c r="P489" i="1"/>
  <c r="Q489" i="1" s="1"/>
  <c r="P488" i="1"/>
  <c r="Q488" i="1" s="1"/>
  <c r="P487" i="1"/>
  <c r="Q487" i="1" s="1"/>
  <c r="P486" i="1"/>
  <c r="Q486" i="1" s="1"/>
  <c r="P485" i="1"/>
  <c r="Q485" i="1" s="1"/>
  <c r="P484" i="1"/>
  <c r="Q484" i="1" s="1"/>
  <c r="P467" i="1"/>
  <c r="Q467" i="1" s="1"/>
  <c r="P466" i="1"/>
  <c r="Q466" i="1" s="1"/>
  <c r="P465" i="1"/>
  <c r="Q465" i="1" s="1"/>
  <c r="P464" i="1"/>
  <c r="Q464" i="1" s="1"/>
  <c r="P463" i="1"/>
  <c r="Q463" i="1" s="1"/>
  <c r="P462" i="1"/>
  <c r="Q462" i="1" s="1"/>
  <c r="Q461" i="1"/>
  <c r="Q455" i="1"/>
  <c r="Q454" i="1"/>
  <c r="Q445" i="1"/>
  <c r="P424" i="1"/>
  <c r="Q424" i="1" s="1"/>
  <c r="P423" i="1"/>
  <c r="Q423" i="1" s="1"/>
  <c r="P422" i="1"/>
  <c r="Q422" i="1" s="1"/>
  <c r="P421" i="1"/>
  <c r="Q421" i="1" s="1"/>
  <c r="P420" i="1"/>
  <c r="Q420" i="1" s="1"/>
  <c r="P419" i="1"/>
  <c r="Q419" i="1" s="1"/>
  <c r="P418" i="1"/>
  <c r="Q418" i="1" s="1"/>
  <c r="P417" i="1"/>
  <c r="Q417" i="1" s="1"/>
  <c r="P416" i="1"/>
  <c r="Q416" i="1" s="1"/>
  <c r="P415" i="1"/>
  <c r="Q415" i="1" s="1"/>
  <c r="P414" i="1"/>
  <c r="Q414" i="1" s="1"/>
  <c r="P413" i="1"/>
  <c r="Q413" i="1" s="1"/>
  <c r="P412" i="1"/>
  <c r="Q412" i="1" s="1"/>
  <c r="P411" i="1"/>
  <c r="Q411" i="1" s="1"/>
  <c r="P410" i="1"/>
  <c r="Q410" i="1" s="1"/>
  <c r="P408" i="1"/>
  <c r="Q408" i="1" s="1"/>
  <c r="P407" i="1"/>
  <c r="Q407" i="1" s="1"/>
  <c r="P406" i="1"/>
  <c r="Q406" i="1" s="1"/>
  <c r="P405" i="1"/>
  <c r="Q405" i="1" s="1"/>
  <c r="P404" i="1"/>
  <c r="Q404" i="1" s="1"/>
  <c r="P403" i="1"/>
  <c r="Q403" i="1" s="1"/>
  <c r="P402" i="1"/>
  <c r="Q402" i="1" s="1"/>
  <c r="P401" i="1"/>
  <c r="Q401" i="1" s="1"/>
  <c r="P400" i="1"/>
  <c r="Q400" i="1" s="1"/>
  <c r="P399" i="1"/>
  <c r="Q399" i="1" s="1"/>
  <c r="P398" i="1"/>
  <c r="Q398" i="1" s="1"/>
  <c r="P397" i="1"/>
  <c r="Q397" i="1" s="1"/>
  <c r="P396" i="1"/>
  <c r="Q396" i="1" s="1"/>
  <c r="P395" i="1"/>
  <c r="Q395" i="1" s="1"/>
  <c r="P394" i="1"/>
  <c r="Q394" i="1" s="1"/>
  <c r="P393" i="1"/>
  <c r="Q393" i="1" s="1"/>
  <c r="P239" i="1"/>
  <c r="Q239" i="1" s="1"/>
  <c r="P166" i="1"/>
  <c r="Q166" i="1" s="1"/>
  <c r="P165" i="1"/>
  <c r="Q165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0" i="1"/>
  <c r="Q80" i="1" s="1"/>
  <c r="P78" i="1"/>
  <c r="Q78" i="1" s="1"/>
  <c r="P46" i="1"/>
  <c r="Q46" i="1" s="1"/>
  <c r="P37" i="1"/>
  <c r="Q37" i="1" s="1"/>
  <c r="P35" i="1"/>
  <c r="Q35" i="1" s="1"/>
  <c r="P33" i="1"/>
  <c r="Q33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8" i="1"/>
  <c r="Q8" i="1" s="1"/>
  <c r="P7" i="1"/>
  <c r="Q7" i="1" s="1"/>
  <c r="P946" i="1"/>
  <c r="Q946" i="1" s="1"/>
  <c r="P945" i="1"/>
  <c r="Q945" i="1" s="1"/>
  <c r="P944" i="1"/>
  <c r="Q944" i="1" s="1"/>
  <c r="P942" i="1"/>
  <c r="Q942" i="1" s="1"/>
  <c r="P940" i="1"/>
  <c r="Q940" i="1" s="1"/>
  <c r="P939" i="1"/>
  <c r="Q939" i="1" s="1"/>
  <c r="P938" i="1"/>
  <c r="Q938" i="1" s="1"/>
  <c r="P937" i="1"/>
  <c r="Q937" i="1" s="1"/>
  <c r="P935" i="1"/>
  <c r="Q935" i="1" s="1"/>
  <c r="P934" i="1"/>
  <c r="Q934" i="1" s="1"/>
  <c r="P933" i="1"/>
  <c r="Q933" i="1" s="1"/>
  <c r="P932" i="1"/>
  <c r="Q932" i="1" s="1"/>
  <c r="P927" i="1"/>
  <c r="Q927" i="1" s="1"/>
  <c r="P926" i="1"/>
  <c r="Q926" i="1" s="1"/>
  <c r="P925" i="1"/>
  <c r="Q925" i="1" s="1"/>
  <c r="P924" i="1"/>
  <c r="Q924" i="1" s="1"/>
  <c r="P923" i="1"/>
  <c r="Q923" i="1" s="1"/>
  <c r="P922" i="1"/>
  <c r="Q922" i="1" s="1"/>
  <c r="P921" i="1"/>
  <c r="Q921" i="1" s="1"/>
  <c r="P920" i="1"/>
  <c r="Q920" i="1" s="1"/>
  <c r="P919" i="1"/>
  <c r="Q919" i="1" s="1"/>
  <c r="P918" i="1"/>
  <c r="Q918" i="1" s="1"/>
  <c r="P917" i="1"/>
  <c r="Q917" i="1" s="1"/>
  <c r="P916" i="1"/>
  <c r="Q916" i="1" s="1"/>
  <c r="P915" i="1"/>
  <c r="Q915" i="1" s="1"/>
  <c r="P914" i="1"/>
  <c r="Q914" i="1" s="1"/>
  <c r="P912" i="1"/>
  <c r="Q912" i="1" s="1"/>
  <c r="P911" i="1"/>
  <c r="Q911" i="1" s="1"/>
  <c r="P908" i="1"/>
  <c r="Q908" i="1" s="1"/>
  <c r="P907" i="1"/>
  <c r="Q907" i="1" s="1"/>
  <c r="P906" i="1"/>
  <c r="Q906" i="1" s="1"/>
  <c r="P905" i="1"/>
  <c r="Q905" i="1" s="1"/>
  <c r="P904" i="1"/>
  <c r="Q904" i="1" s="1"/>
  <c r="P903" i="1"/>
  <c r="Q903" i="1" s="1"/>
  <c r="P902" i="1"/>
  <c r="Q902" i="1" s="1"/>
  <c r="P901" i="1"/>
  <c r="Q901" i="1" s="1"/>
  <c r="P900" i="1"/>
  <c r="Q900" i="1" s="1"/>
  <c r="P899" i="1"/>
  <c r="Q899" i="1" s="1"/>
  <c r="P898" i="1"/>
  <c r="Q898" i="1" s="1"/>
  <c r="P897" i="1"/>
  <c r="Q897" i="1" s="1"/>
  <c r="P896" i="1"/>
  <c r="Q896" i="1" s="1"/>
  <c r="P895" i="1"/>
  <c r="Q895" i="1" s="1"/>
  <c r="P894" i="1"/>
  <c r="Q894" i="1" s="1"/>
  <c r="P893" i="1"/>
  <c r="Q893" i="1" s="1"/>
  <c r="P892" i="1"/>
  <c r="Q892" i="1" s="1"/>
  <c r="P891" i="1"/>
  <c r="Q891" i="1" s="1"/>
  <c r="P890" i="1"/>
  <c r="Q890" i="1" s="1"/>
  <c r="P889" i="1"/>
  <c r="Q889" i="1" s="1"/>
  <c r="P888" i="1"/>
  <c r="Q888" i="1" s="1"/>
  <c r="P884" i="1"/>
  <c r="Q884" i="1" s="1"/>
  <c r="P882" i="1"/>
  <c r="Q882" i="1" s="1"/>
  <c r="P881" i="1"/>
  <c r="Q881" i="1" s="1"/>
  <c r="P877" i="1"/>
  <c r="Q877" i="1" s="1"/>
  <c r="P876" i="1"/>
  <c r="Q876" i="1" s="1"/>
  <c r="P874" i="1"/>
  <c r="Q874" i="1" s="1"/>
  <c r="P872" i="1"/>
  <c r="Q872" i="1" s="1"/>
  <c r="P870" i="1"/>
  <c r="Q870" i="1" s="1"/>
  <c r="P869" i="1"/>
  <c r="Q869" i="1" s="1"/>
  <c r="P868" i="1"/>
  <c r="Q868" i="1" s="1"/>
  <c r="P867" i="1"/>
  <c r="Q867" i="1" s="1"/>
  <c r="P866" i="1"/>
  <c r="Q866" i="1" s="1"/>
  <c r="P865" i="1"/>
  <c r="Q865" i="1" s="1"/>
  <c r="P863" i="1"/>
  <c r="Q863" i="1" s="1"/>
  <c r="P861" i="1"/>
  <c r="Q861" i="1" s="1"/>
  <c r="P857" i="1"/>
  <c r="Q857" i="1" s="1"/>
  <c r="P855" i="1"/>
  <c r="Q855" i="1" s="1"/>
  <c r="P854" i="1"/>
  <c r="Q854" i="1" s="1"/>
  <c r="P852" i="1"/>
  <c r="Q852" i="1" s="1"/>
  <c r="P847" i="1"/>
  <c r="Q847" i="1" s="1"/>
  <c r="P845" i="1"/>
  <c r="Q845" i="1" s="1"/>
  <c r="P844" i="1"/>
  <c r="Q844" i="1" s="1"/>
  <c r="P842" i="1"/>
  <c r="Q842" i="1" s="1"/>
  <c r="P841" i="1"/>
  <c r="Q841" i="1" s="1"/>
  <c r="P840" i="1"/>
  <c r="Q840" i="1" s="1"/>
  <c r="P837" i="1"/>
  <c r="Q837" i="1" s="1"/>
  <c r="P835" i="1"/>
  <c r="Q835" i="1" s="1"/>
  <c r="P833" i="1"/>
  <c r="Q833" i="1" s="1"/>
  <c r="P831" i="1"/>
  <c r="Q831" i="1" s="1"/>
  <c r="P830" i="1"/>
  <c r="Q830" i="1" s="1"/>
  <c r="P829" i="1"/>
  <c r="Q829" i="1" s="1"/>
  <c r="P827" i="1"/>
  <c r="Q827" i="1" s="1"/>
  <c r="P824" i="1"/>
  <c r="Q824" i="1" s="1"/>
  <c r="P821" i="1"/>
  <c r="Q821" i="1" s="1"/>
  <c r="P822" i="1"/>
  <c r="Q822" i="1" s="1"/>
  <c r="P820" i="1"/>
  <c r="Q820" i="1" s="1"/>
  <c r="P819" i="1"/>
  <c r="Q819" i="1" s="1"/>
  <c r="P817" i="1"/>
  <c r="Q817" i="1" s="1"/>
  <c r="P818" i="1"/>
  <c r="Q818" i="1" s="1"/>
  <c r="P816" i="1"/>
  <c r="Q816" i="1" s="1"/>
  <c r="P814" i="1"/>
  <c r="Q814" i="1" s="1"/>
  <c r="P812" i="1"/>
  <c r="Q812" i="1" s="1"/>
  <c r="P813" i="1"/>
  <c r="Q813" i="1" s="1"/>
  <c r="P809" i="1"/>
  <c r="Q809" i="1" s="1"/>
  <c r="P810" i="1"/>
  <c r="Q810" i="1" s="1"/>
  <c r="P804" i="1"/>
  <c r="Q804" i="1" s="1"/>
  <c r="P805" i="1"/>
  <c r="Q805" i="1" s="1"/>
  <c r="P806" i="1"/>
  <c r="Q806" i="1" s="1"/>
  <c r="P807" i="1"/>
  <c r="Q807" i="1" s="1"/>
  <c r="P802" i="1"/>
  <c r="Q802" i="1" s="1"/>
  <c r="P798" i="1"/>
  <c r="Q798" i="1" s="1"/>
  <c r="P799" i="1"/>
  <c r="Q799" i="1" s="1"/>
  <c r="P800" i="1"/>
  <c r="Q800" i="1" s="1"/>
  <c r="P795" i="1"/>
  <c r="Q795" i="1" s="1"/>
  <c r="P794" i="1"/>
  <c r="Q794" i="1" s="1"/>
  <c r="P793" i="1"/>
  <c r="Q793" i="1" s="1"/>
  <c r="P791" i="1"/>
  <c r="Q791" i="1" s="1"/>
  <c r="P792" i="1"/>
  <c r="Q792" i="1" s="1"/>
  <c r="P789" i="1"/>
  <c r="Q789" i="1" s="1"/>
  <c r="P788" i="1"/>
  <c r="Q788" i="1" s="1"/>
  <c r="P782" i="1"/>
  <c r="Q782" i="1" s="1"/>
  <c r="P783" i="1"/>
  <c r="Q783" i="1" s="1"/>
  <c r="P784" i="1"/>
  <c r="Q784" i="1" s="1"/>
  <c r="P785" i="1"/>
  <c r="Q785" i="1" s="1"/>
  <c r="P786" i="1"/>
  <c r="Q786" i="1" s="1"/>
  <c r="P779" i="1"/>
  <c r="Q779" i="1" s="1"/>
  <c r="P778" i="1"/>
  <c r="Q778" i="1" s="1"/>
  <c r="P780" i="1"/>
  <c r="Q780" i="1" s="1"/>
  <c r="Q9" i="1" l="1"/>
  <c r="P943" i="1"/>
  <c r="Q943" i="1" s="1"/>
  <c r="P941" i="1"/>
  <c r="Q941" i="1" s="1"/>
  <c r="P936" i="1"/>
  <c r="Q936" i="1" s="1"/>
  <c r="P913" i="1"/>
  <c r="Q913" i="1" s="1"/>
  <c r="P887" i="1"/>
  <c r="Q887" i="1" s="1"/>
  <c r="P886" i="1"/>
  <c r="Q886" i="1" s="1"/>
  <c r="P885" i="1"/>
  <c r="Q885" i="1" s="1"/>
  <c r="P883" i="1"/>
  <c r="Q883" i="1" s="1"/>
  <c r="P880" i="1"/>
  <c r="Q880" i="1" s="1"/>
  <c r="P879" i="1"/>
  <c r="Q879" i="1" s="1"/>
  <c r="P878" i="1"/>
  <c r="Q878" i="1" s="1"/>
  <c r="P875" i="1"/>
  <c r="Q875" i="1" s="1"/>
  <c r="P873" i="1"/>
  <c r="Q873" i="1" s="1"/>
  <c r="P864" i="1"/>
  <c r="Q864" i="1" s="1"/>
  <c r="P862" i="1"/>
  <c r="Q862" i="1" s="1"/>
  <c r="P860" i="1"/>
  <c r="Q860" i="1" s="1"/>
  <c r="P859" i="1"/>
  <c r="Q859" i="1" s="1"/>
  <c r="P858" i="1"/>
  <c r="Q858" i="1" s="1"/>
  <c r="P856" i="1"/>
  <c r="Q856" i="1" s="1"/>
  <c r="P853" i="1"/>
  <c r="Q853" i="1" s="1"/>
  <c r="P851" i="1"/>
  <c r="Q851" i="1" s="1"/>
  <c r="P850" i="1"/>
  <c r="Q850" i="1" s="1"/>
  <c r="P849" i="1"/>
  <c r="Q849" i="1" s="1"/>
  <c r="P848" i="1"/>
  <c r="Q848" i="1" s="1"/>
  <c r="P846" i="1"/>
  <c r="Q846" i="1" s="1"/>
  <c r="P843" i="1"/>
  <c r="Q843" i="1" s="1"/>
  <c r="P839" i="1"/>
  <c r="Q839" i="1" s="1"/>
  <c r="P838" i="1"/>
  <c r="Q838" i="1" s="1"/>
  <c r="P836" i="1"/>
  <c r="Q836" i="1" s="1"/>
  <c r="P834" i="1"/>
  <c r="Q834" i="1" s="1"/>
  <c r="P832" i="1"/>
  <c r="Q832" i="1" s="1"/>
  <c r="P828" i="1"/>
  <c r="Q828" i="1" s="1"/>
  <c r="P826" i="1"/>
  <c r="Q826" i="1" s="1"/>
  <c r="P825" i="1"/>
  <c r="Q825" i="1" s="1"/>
  <c r="P823" i="1"/>
  <c r="Q823" i="1" s="1"/>
  <c r="P811" i="1"/>
  <c r="Q811" i="1" s="1"/>
  <c r="P808" i="1"/>
  <c r="Q808" i="1" s="1"/>
  <c r="P803" i="1"/>
  <c r="Q803" i="1" s="1"/>
  <c r="P801" i="1"/>
  <c r="Q801" i="1" s="1"/>
  <c r="P797" i="1"/>
  <c r="Q797" i="1" s="1"/>
  <c r="P796" i="1"/>
  <c r="Q796" i="1" s="1"/>
  <c r="P790" i="1"/>
  <c r="Q790" i="1" s="1"/>
  <c r="P787" i="1"/>
  <c r="Q787" i="1" s="1"/>
  <c r="P781" i="1"/>
  <c r="Q781" i="1" s="1"/>
  <c r="P815" i="1"/>
  <c r="Q815" i="1" s="1"/>
  <c r="P947" i="1" l="1"/>
  <c r="Q947" i="1"/>
  <c r="X947" i="1"/>
  <c r="N947" i="1"/>
  <c r="T947" i="1" l="1"/>
  <c r="W9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Alexander Escobar</author>
  </authors>
  <commentList>
    <comment ref="F843" authorId="0" shapeId="0" xr:uid="{0D97CD23-B3D7-4964-B4ED-33FEF6C45D0A}">
      <text>
        <r>
          <rPr>
            <b/>
            <sz val="9"/>
            <color indexed="81"/>
            <rFont val="Tahoma"/>
            <family val="2"/>
          </rPr>
          <t>Jose Alexander Escobar:</t>
        </r>
        <r>
          <rPr>
            <sz val="9"/>
            <color indexed="81"/>
            <rFont val="Tahoma"/>
            <family val="2"/>
          </rPr>
          <t xml:space="preserve">
ESTE ACTIVO SE ADQUIRIÓ CON FONDOS DEL PROY. DE TB
</t>
        </r>
      </text>
    </comment>
  </commentList>
</comments>
</file>

<file path=xl/sharedStrings.xml><?xml version="1.0" encoding="utf-8"?>
<sst xmlns="http://schemas.openxmlformats.org/spreadsheetml/2006/main" count="8454" uniqueCount="1276">
  <si>
    <t>PROPUESTA DE TRASNFERENCIA DE ACTIVOS FIJOS Y NO FIJOS DE LAS SUBVENCIÓN SLV-H-PLAN A LA SUBVENCIÓN SLV-H-MOH 2019</t>
  </si>
  <si>
    <t>Año</t>
  </si>
  <si>
    <t>N°</t>
  </si>
  <si>
    <t>Módulo</t>
  </si>
  <si>
    <t>Fecha según factura</t>
  </si>
  <si>
    <t>Entidad Responsable Actual</t>
  </si>
  <si>
    <t>Número de Activo</t>
  </si>
  <si>
    <t>Nombre del artículo</t>
  </si>
  <si>
    <t>Marca</t>
  </si>
  <si>
    <t>Modelo</t>
  </si>
  <si>
    <t>No. Serie</t>
  </si>
  <si>
    <t>Condición</t>
  </si>
  <si>
    <t>Valor</t>
  </si>
  <si>
    <t>Entidad a la que se le reporta la baja</t>
  </si>
  <si>
    <t>Entidad a la que se le transfiere</t>
  </si>
  <si>
    <t>Monto Transferido a la nueva subvención</t>
  </si>
  <si>
    <t>Entidad a la que se le dona</t>
  </si>
  <si>
    <t>Monto donado</t>
  </si>
  <si>
    <t>Comentario</t>
  </si>
  <si>
    <t>2014-2016</t>
  </si>
  <si>
    <t>Prevención</t>
  </si>
  <si>
    <t>Plan</t>
  </si>
  <si>
    <t xml:space="preserve">GRABADORA DE VOZ DIGITAL </t>
  </si>
  <si>
    <t>SONY</t>
  </si>
  <si>
    <t>ICD-UX523F</t>
  </si>
  <si>
    <t>EN USO</t>
  </si>
  <si>
    <t>NO FIJO</t>
  </si>
  <si>
    <t>ENFRIADOR DE AGUA CON GABINETE</t>
  </si>
  <si>
    <t>GENERAL ELECTRIC</t>
  </si>
  <si>
    <t>GXCF21E1</t>
  </si>
  <si>
    <t>13040229NB0036</t>
  </si>
  <si>
    <t>SILLA EJECUTIVA COLOR NEGRO CON BRAZOS Y MAYA</t>
  </si>
  <si>
    <t>CONSTRUMARKET</t>
  </si>
  <si>
    <t>VITTORI</t>
  </si>
  <si>
    <t>N/A</t>
  </si>
  <si>
    <t>ARCHIVO TIPO ROBOT COLOR NEGRO</t>
  </si>
  <si>
    <t>OFFIMET</t>
  </si>
  <si>
    <t xml:space="preserve">ARCHIVO TIPO ROBOT COLOR NEGRO </t>
  </si>
  <si>
    <t>DISCO DURO EXTERNO DE 1TB</t>
  </si>
  <si>
    <t>SAMSUNG</t>
  </si>
  <si>
    <t>M3 USB</t>
  </si>
  <si>
    <t>E2FWJJHDB326C0</t>
  </si>
  <si>
    <t xml:space="preserve">DISCO DURO EXTERNO DE 1TB </t>
  </si>
  <si>
    <t>E2FWJJHDB326B9</t>
  </si>
  <si>
    <t>E2FWJJHDB3270C</t>
  </si>
  <si>
    <t>E2FWJJHDB32F89</t>
  </si>
  <si>
    <t>E2FWJJHDB32F87</t>
  </si>
  <si>
    <t>E2FWJJHDB3273D</t>
  </si>
  <si>
    <t xml:space="preserve">DISCO DURO EXTERNO DE 1TB  </t>
  </si>
  <si>
    <t>E2FWJJHDB32F8D</t>
  </si>
  <si>
    <t>E2FWJJHDB326B8</t>
  </si>
  <si>
    <t>E2FWJJHDB326C1</t>
  </si>
  <si>
    <t>E2FWJJHDB32F83</t>
  </si>
  <si>
    <t>E2FWJJHDB32DC3</t>
  </si>
  <si>
    <t>E2FWJJHDB33927</t>
  </si>
  <si>
    <t>E2FWJJHDB326BE</t>
  </si>
  <si>
    <t>E2FWJJHDB3273C</t>
  </si>
  <si>
    <t>Entreamigos</t>
  </si>
  <si>
    <t>ENTREA/SS/119</t>
  </si>
  <si>
    <t>Silla metálica plegable</t>
  </si>
  <si>
    <t>FUERA DE USO</t>
  </si>
  <si>
    <t>ENTREA/SS/120</t>
  </si>
  <si>
    <t>EXTINTOR DE 10 LBS CO2</t>
  </si>
  <si>
    <t>CENTURY</t>
  </si>
  <si>
    <t>BC</t>
  </si>
  <si>
    <t>RACK DE PISO DE 7 PIES 2 POSTES</t>
  </si>
  <si>
    <t>QUEST</t>
  </si>
  <si>
    <t>45RMS</t>
  </si>
  <si>
    <t xml:space="preserve">ACCESS POINT WIRELESS C/SOPORTE </t>
  </si>
  <si>
    <t>D-LINK</t>
  </si>
  <si>
    <t>DAP2360</t>
  </si>
  <si>
    <t>R3021DA000563</t>
  </si>
  <si>
    <t>SILLAS EJECUTIVAS COLOR NEGRO CON BRAZO</t>
  </si>
  <si>
    <t>BOMBAY</t>
  </si>
  <si>
    <t>R3021DA000565</t>
  </si>
  <si>
    <t>UPS DE 550VA</t>
  </si>
  <si>
    <t>TRIPP LITE</t>
  </si>
  <si>
    <t>2339JVHON785600943</t>
  </si>
  <si>
    <t>Colectivo Alejandría</t>
  </si>
  <si>
    <t>CA/SA/035</t>
  </si>
  <si>
    <t>SILLA DE ESPERA COLOR NEGRO</t>
  </si>
  <si>
    <t>ENTREA/SS/08</t>
  </si>
  <si>
    <t>AVR550U</t>
  </si>
  <si>
    <t>2339JVHOM785500945</t>
  </si>
  <si>
    <t>ENTREA/SS/11</t>
  </si>
  <si>
    <t xml:space="preserve">SILLAS EJECUTIVAS COLOR NEGRO CON BRAZO  </t>
  </si>
  <si>
    <t>STEEL OFFICE</t>
  </si>
  <si>
    <t>NUPM</t>
  </si>
  <si>
    <t>MODULO PUESTO DE TRABAJO EN MADERA</t>
  </si>
  <si>
    <t>MULTILINE</t>
  </si>
  <si>
    <t>MESA PLEGABLE DE 1.82MTS</t>
  </si>
  <si>
    <t>LIFETIME</t>
  </si>
  <si>
    <t>LIFTIME</t>
  </si>
  <si>
    <t xml:space="preserve">MODULO PUESTO DE TRABAJO EN MADERA </t>
  </si>
  <si>
    <t>Orquideas del Mar</t>
  </si>
  <si>
    <t>UPS DE 750VA NEMA6</t>
  </si>
  <si>
    <t>ORBITEC</t>
  </si>
  <si>
    <t>750VA</t>
  </si>
  <si>
    <t>E1310049324</t>
  </si>
  <si>
    <t>ENTREA/SS/139</t>
  </si>
  <si>
    <t>E1310049372</t>
  </si>
  <si>
    <t>ENTREA/SS/52</t>
  </si>
  <si>
    <t>E1310049338</t>
  </si>
  <si>
    <t>E1310049336</t>
  </si>
  <si>
    <t>E1310049576</t>
  </si>
  <si>
    <t>MONITOR LED 21.5"</t>
  </si>
  <si>
    <t>HP</t>
  </si>
  <si>
    <t>V221</t>
  </si>
  <si>
    <t>6CM40615H8</t>
  </si>
  <si>
    <t>6CM406166J</t>
  </si>
  <si>
    <t>6CM40615TX</t>
  </si>
  <si>
    <t>6CM40615V7</t>
  </si>
  <si>
    <t>6CM4061594</t>
  </si>
  <si>
    <t>6CM40615VJ</t>
  </si>
  <si>
    <t>6CM406166P</t>
  </si>
  <si>
    <t>6CM406159M</t>
  </si>
  <si>
    <t>6CM40615PO</t>
  </si>
  <si>
    <t>E1310049246</t>
  </si>
  <si>
    <t>6CM406159H</t>
  </si>
  <si>
    <t>E1310048922</t>
  </si>
  <si>
    <t>E1310048921</t>
  </si>
  <si>
    <t>6CM40615V3</t>
  </si>
  <si>
    <t>ENTREA/SS/53</t>
  </si>
  <si>
    <t>6CM40615W1</t>
  </si>
  <si>
    <t>6CM4061671</t>
  </si>
  <si>
    <t>6CM406166X</t>
  </si>
  <si>
    <t>6CM406166K</t>
  </si>
  <si>
    <t>IMPRESOR LASERJET</t>
  </si>
  <si>
    <t>PRO 400</t>
  </si>
  <si>
    <t>VNG4815339</t>
  </si>
  <si>
    <t>6CM40615T2</t>
  </si>
  <si>
    <t>6CM4061592</t>
  </si>
  <si>
    <t>6CM40615WR</t>
  </si>
  <si>
    <t>ENTRE-S.S-0039</t>
  </si>
  <si>
    <t>Ventlador de pedestal 16"3 en 1</t>
  </si>
  <si>
    <t>6CM4061596</t>
  </si>
  <si>
    <t>6CM406166Q</t>
  </si>
  <si>
    <t>6CM40615H4</t>
  </si>
  <si>
    <t>6CM406166F</t>
  </si>
  <si>
    <t>6CM406159J</t>
  </si>
  <si>
    <t>6CM40621XM</t>
  </si>
  <si>
    <t>6CM40615P6</t>
  </si>
  <si>
    <t>6CM406166Y</t>
  </si>
  <si>
    <t>6CM4061670</t>
  </si>
  <si>
    <t>6CM4061593</t>
  </si>
  <si>
    <t>6CM40615V6</t>
  </si>
  <si>
    <t>6CM40615GZ</t>
  </si>
  <si>
    <t>6CM40615GY</t>
  </si>
  <si>
    <t>6CM406158Z</t>
  </si>
  <si>
    <t>6CM406159F</t>
  </si>
  <si>
    <t>6CM40615V1</t>
  </si>
  <si>
    <t>6CM40615V2</t>
  </si>
  <si>
    <t>ENTRE-S.S-0040</t>
  </si>
  <si>
    <t>E1310049369</t>
  </si>
  <si>
    <t>E1310049371</t>
  </si>
  <si>
    <t>E1310049566</t>
  </si>
  <si>
    <t>REFRIGERADORA DE 14 PIES DOS PUERTAS</t>
  </si>
  <si>
    <t>CETRON</t>
  </si>
  <si>
    <t>RCC35LABLS0</t>
  </si>
  <si>
    <t>FIJO</t>
  </si>
  <si>
    <t>ENTREA/SS/156</t>
  </si>
  <si>
    <t>ENTREA/SS/169</t>
  </si>
  <si>
    <t>Ventilador de pedestal 16"3 en 1</t>
  </si>
  <si>
    <t>ambiance</t>
  </si>
  <si>
    <t>ODM/TSF/110</t>
  </si>
  <si>
    <t>UPS de 500 VA</t>
  </si>
  <si>
    <t>ODM-SO-45</t>
  </si>
  <si>
    <t>ODM-SO-50</t>
  </si>
  <si>
    <t>ODM-SO-53</t>
  </si>
  <si>
    <t>ODM-STANA-42</t>
  </si>
  <si>
    <t>ODM-STANA-46</t>
  </si>
  <si>
    <t>UPS05107</t>
  </si>
  <si>
    <t>UPS de 750 VA Orbitec</t>
  </si>
  <si>
    <t>UPS06108</t>
  </si>
  <si>
    <t>E1310048994</t>
  </si>
  <si>
    <t>RADIO PORTATIL VHF 16 CANALES 136-174</t>
  </si>
  <si>
    <t>MOTOROLA</t>
  </si>
  <si>
    <t>EP-350</t>
  </si>
  <si>
    <t>1338PR1678</t>
  </si>
  <si>
    <t>1338PR1690</t>
  </si>
  <si>
    <t>E1310049325</t>
  </si>
  <si>
    <t>E1310049559</t>
  </si>
  <si>
    <t>E1310049373</t>
  </si>
  <si>
    <t>E1310048993</t>
  </si>
  <si>
    <t>SWITCH DE 24 PUERTOS 10/100/1000</t>
  </si>
  <si>
    <t>JE006</t>
  </si>
  <si>
    <t xml:space="preserve">Desktop core i5, RAM 8gb, HDD 500gb + Win 8 Pro + office 2013 </t>
  </si>
  <si>
    <t>PRO 6300 MTPC</t>
  </si>
  <si>
    <t>MXL3280SLZ</t>
  </si>
  <si>
    <t>E1310049291</t>
  </si>
  <si>
    <t>E1310049514</t>
  </si>
  <si>
    <t>AIRE ACONDICIONADO MINISPLIT DE 24,000 BTU</t>
  </si>
  <si>
    <t>CONFORSTAR</t>
  </si>
  <si>
    <t>CCL24CD</t>
  </si>
  <si>
    <t>3357610N00078</t>
  </si>
  <si>
    <t>3357610N00051</t>
  </si>
  <si>
    <t>3357610N00033</t>
  </si>
  <si>
    <t>AIRE ACONDICIONADO MINISPLIT DE 18,000 BTU</t>
  </si>
  <si>
    <t>CCL18CD</t>
  </si>
  <si>
    <t>3357610N00023</t>
  </si>
  <si>
    <t xml:space="preserve">SERVIDOR </t>
  </si>
  <si>
    <t>PROLIANT</t>
  </si>
  <si>
    <t>2M240601K3</t>
  </si>
  <si>
    <t>PROYECTOR DE CAÑON</t>
  </si>
  <si>
    <t>EPSON</t>
  </si>
  <si>
    <t>EB-1771W</t>
  </si>
  <si>
    <t>REZF3Y0056L</t>
  </si>
  <si>
    <t>REZF3Y0080L</t>
  </si>
  <si>
    <t xml:space="preserve">PROYECTOR DE CAÑON </t>
  </si>
  <si>
    <t>REZF3Y0054L</t>
  </si>
  <si>
    <t>Entre/ss/180</t>
  </si>
  <si>
    <t>UPS ORBITEC 750VA</t>
  </si>
  <si>
    <t xml:space="preserve">FOTOCOPIADORA RICOH </t>
  </si>
  <si>
    <t>RICOH</t>
  </si>
  <si>
    <t>MP2553SP</t>
  </si>
  <si>
    <t>E743L900212</t>
  </si>
  <si>
    <t>Entre/ss/186</t>
  </si>
  <si>
    <t>Ventilador de pared KAWAKI de 18"</t>
  </si>
  <si>
    <t>LAPTOP i5-4200M RAM 6GB, HDD 750GB, LED 14", WIN 7PRO, OFFICE 2013 OLP, NOD 32, MOUSE Y MALETIN</t>
  </si>
  <si>
    <t>PROBOOK 440 G1</t>
  </si>
  <si>
    <t>2CE411090B</t>
  </si>
  <si>
    <t>LAPTOP i5-4200M RAM 6GB, HDD 750GB, LED 14", WIN 7PRO, OFFICE 2013 OLP, NOD 32, SIN MOUSE Y  SIN MALETIN</t>
  </si>
  <si>
    <t>2CE41108BZ</t>
  </si>
  <si>
    <t>2CE41108ZP</t>
  </si>
  <si>
    <t>2CE411090V</t>
  </si>
  <si>
    <t>2CE4110909</t>
  </si>
  <si>
    <t>LAPTOP i5-4200M RAM 6GB, HDD 750GB, LED 14", WIN 7PRO, OFFICE 2013 OLP, NOD 32, SIN MOUSE Y SIN MALETIN</t>
  </si>
  <si>
    <t>2CE41108VH</t>
  </si>
  <si>
    <t>PROYECTOR 3LCD, 3000 LUMENS + MALETIN + CONTROL</t>
  </si>
  <si>
    <t>S18+</t>
  </si>
  <si>
    <t>TUAF3X4930L</t>
  </si>
  <si>
    <t>Entre/ss/190</t>
  </si>
  <si>
    <t>DESKTOP i5-4570 3.2GH, RAM 6GB, HDD 500GB, DVD RW+/-, KEY, MOUSE, RED LAN, WIN 7PRO, NOD 32, OFFICE 2013, FORRO PLASTICO</t>
  </si>
  <si>
    <t>PRODESK 600 G1 SFF</t>
  </si>
  <si>
    <t>MXL41503D9</t>
  </si>
  <si>
    <t>MXL41503D8</t>
  </si>
  <si>
    <t>MXL41503DC</t>
  </si>
  <si>
    <t>DESKTOP i7-4570 3.2GH, RAM 6GB, HDD 500GB, DVD RW+/-, KEY, MOUSE, RED LAN, WIN 7PRO, NOD 32, OFFICE 2013, FORRO PLASTICO</t>
  </si>
  <si>
    <t>MXL4130P53</t>
  </si>
  <si>
    <t>MXL4130P58</t>
  </si>
  <si>
    <t>SES2042</t>
  </si>
  <si>
    <t>Silla de Espera tapizada en tela, concha plástica en el asiento y respaldo, asiento 0.47X0.43;Respaldo 0.48X0.34</t>
  </si>
  <si>
    <t>SES3043</t>
  </si>
  <si>
    <t>MXL41503DF</t>
  </si>
  <si>
    <t>MXL4071H02</t>
  </si>
  <si>
    <t>PROYECTOR 3LCD, 3000 LUMENS + SIN MALETIN + SIN CONTROL</t>
  </si>
  <si>
    <t>TUAF3X4949L</t>
  </si>
  <si>
    <t>TUAF3X4944L</t>
  </si>
  <si>
    <t>TUAF3X4927L</t>
  </si>
  <si>
    <t>TUAF3X5301L</t>
  </si>
  <si>
    <t>TUAF3X5316L</t>
  </si>
  <si>
    <t>TUAF3X5317L</t>
  </si>
  <si>
    <t>MXL4071H03</t>
  </si>
  <si>
    <t>MXL4071H09</t>
  </si>
  <si>
    <t>MXL4071H01</t>
  </si>
  <si>
    <t>MXL4071GZF</t>
  </si>
  <si>
    <t>MXL4071GZG</t>
  </si>
  <si>
    <t>MXL4071H07</t>
  </si>
  <si>
    <t>MXL41503CC</t>
  </si>
  <si>
    <t>MXL41503CP</t>
  </si>
  <si>
    <t>MXL41503CD</t>
  </si>
  <si>
    <t>MXL41503CJ</t>
  </si>
  <si>
    <t>MXL41503CS</t>
  </si>
  <si>
    <t>MXL41503CW</t>
  </si>
  <si>
    <t>MXL41503CX</t>
  </si>
  <si>
    <t>SES4044</t>
  </si>
  <si>
    <t>MXL41503C1</t>
  </si>
  <si>
    <t>MXL41503CQ</t>
  </si>
  <si>
    <t>MXL41503CV</t>
  </si>
  <si>
    <t>MXL41503C7</t>
  </si>
  <si>
    <t>MXL4071H06</t>
  </si>
  <si>
    <t>MXL41503CF</t>
  </si>
  <si>
    <t>MXL41503DB</t>
  </si>
  <si>
    <t>MXL41503CK</t>
  </si>
  <si>
    <t>MXL41503DD</t>
  </si>
  <si>
    <t>MXL41503CY</t>
  </si>
  <si>
    <t>MXL41503C9</t>
  </si>
  <si>
    <t>MXL41503DH</t>
  </si>
  <si>
    <t>SES8048</t>
  </si>
  <si>
    <t>ODM/TSF/94</t>
  </si>
  <si>
    <t>MESAS PLEGABLES  1 X 0.50 MT. Color gris</t>
  </si>
  <si>
    <t>MXL4071GZV</t>
  </si>
  <si>
    <t>TUAF3X4950L</t>
  </si>
  <si>
    <t>PANTALLA PARA PROYECCION DE 3 MTS.</t>
  </si>
  <si>
    <t>3M</t>
  </si>
  <si>
    <t>SA-0401-1146+2</t>
  </si>
  <si>
    <t>ESTANTES MULTIUSOS</t>
  </si>
  <si>
    <t>IMPRESOR MULTIFUNCIONAL</t>
  </si>
  <si>
    <t>L210</t>
  </si>
  <si>
    <t>S25K464863</t>
  </si>
  <si>
    <t>S25K464828</t>
  </si>
  <si>
    <t>SER7037</t>
  </si>
  <si>
    <t>Sillas Secretariales Ergonómicas, modelo CM-012, con sistema de gas presurizado.</t>
  </si>
  <si>
    <t>CA/SM/019</t>
  </si>
  <si>
    <t>Sillas secretariales</t>
  </si>
  <si>
    <t>CAMARA FOTOGRAFICA DIGITAL</t>
  </si>
  <si>
    <t>CANON</t>
  </si>
  <si>
    <t>EOS REBEL T3</t>
  </si>
  <si>
    <t xml:space="preserve">ESTANTE DE ANGULO RANURADO </t>
  </si>
  <si>
    <t>DEXION 2X4.68X0.50 M.</t>
  </si>
  <si>
    <t xml:space="preserve">CARRITO PORTA COMIDA </t>
  </si>
  <si>
    <t>FIBRA DE VIDRIO</t>
  </si>
  <si>
    <t xml:space="preserve">MESA REDONDA PLEGABLE </t>
  </si>
  <si>
    <t>BLOWMOLD</t>
  </si>
  <si>
    <t>4 PERSONAS</t>
  </si>
  <si>
    <t xml:space="preserve">MICROBUS MI-3680 </t>
  </si>
  <si>
    <t>HYUNDAI</t>
  </si>
  <si>
    <t>H1</t>
  </si>
  <si>
    <t>KMJWA37HAFU665374</t>
  </si>
  <si>
    <t>MESA RECTANGULAR PLEGABLE</t>
  </si>
  <si>
    <t>MICROBUS MI-3688</t>
  </si>
  <si>
    <t>KMJWA37HAFU665036</t>
  </si>
  <si>
    <t>ARCHIVO METALICO DE 4 GAVETAS</t>
  </si>
  <si>
    <t>COLOR NEGRO</t>
  </si>
  <si>
    <t>RELOJ MARCADOR</t>
  </si>
  <si>
    <t>ACROPRINT</t>
  </si>
  <si>
    <t>ES-900</t>
  </si>
  <si>
    <t>FREEZER</t>
  </si>
  <si>
    <t>HAIER</t>
  </si>
  <si>
    <t>HCM-07</t>
  </si>
  <si>
    <t>B30WA3DE0N00WTEGQ0261</t>
  </si>
  <si>
    <t>VITRINA REFRIGERANTE</t>
  </si>
  <si>
    <t>FOGEL</t>
  </si>
  <si>
    <t>VR17RE</t>
  </si>
  <si>
    <t>ENTREA/SS/42</t>
  </si>
  <si>
    <t>Sillas secretariales color negro con brazos</t>
  </si>
  <si>
    <t>ENTREA/SS/63</t>
  </si>
  <si>
    <t xml:space="preserve">Silla secretarial negra </t>
  </si>
  <si>
    <t>AIRE ACONDICIONADO TIPO MII SPLIT</t>
  </si>
  <si>
    <t>MINI SPLIT</t>
  </si>
  <si>
    <t>D202210610814417130262</t>
  </si>
  <si>
    <t>MICROPIPETA AUTOMATICA (KEVIN)</t>
  </si>
  <si>
    <t>EPPENDEDORF</t>
  </si>
  <si>
    <t>MONOCANAL</t>
  </si>
  <si>
    <t>MICROPIPETA AUTOMATICA (MANUEL)</t>
  </si>
  <si>
    <t>SS-03-1137</t>
  </si>
  <si>
    <t>SILLA SECRETARIAL CON BRAZO</t>
  </si>
  <si>
    <t>MICROPIPETA AUTOMATICA (YOHANA)</t>
  </si>
  <si>
    <t>ORQUIDEas del Mar</t>
  </si>
  <si>
    <t xml:space="preserve">MICROPIPETA AUTOMATICA (YANIRA) </t>
  </si>
  <si>
    <t>SS-04-1137</t>
  </si>
  <si>
    <t>MICROPIPETA AUTOMATICA (CONCHY)</t>
  </si>
  <si>
    <t xml:space="preserve">ESTANTE METALICO DE 2 CUERPOS </t>
  </si>
  <si>
    <t xml:space="preserve">MICROBUS HIACE LABORATORIO MOVIL MI-1274 </t>
  </si>
  <si>
    <t>TOYOTA</t>
  </si>
  <si>
    <t>KDH202L-REMDY-05</t>
  </si>
  <si>
    <t>JTFJS02P-200044601</t>
  </si>
  <si>
    <t xml:space="preserve">MICROBUS HIACE LABORATORIO MOVIL MI-1276 </t>
  </si>
  <si>
    <t>JTFJS02P-305022657</t>
  </si>
  <si>
    <t xml:space="preserve">DISCO DURO EXTERNO DE 1 TB </t>
  </si>
  <si>
    <t>EXTERNO</t>
  </si>
  <si>
    <t xml:space="preserve">MICROBUS HIACE LABORATORIO MOVIL MI-1306 </t>
  </si>
  <si>
    <t>JTFJS02P-600044536</t>
  </si>
  <si>
    <t xml:space="preserve">UPS DE 550VA </t>
  </si>
  <si>
    <t>2339JVHOM785600942</t>
  </si>
  <si>
    <t>CONMUTADOR (SWITCH)</t>
  </si>
  <si>
    <t>1910-24GB POE</t>
  </si>
  <si>
    <t>CN3BBX32PF</t>
  </si>
  <si>
    <t>SER13079</t>
  </si>
  <si>
    <t>Silla Secretarial Ergonómica</t>
  </si>
  <si>
    <t>SS-03-1147</t>
  </si>
  <si>
    <t>VENTILADOR DE TORRE 37´´, CONTROL REMOTO</t>
  </si>
  <si>
    <t>FM 02</t>
  </si>
  <si>
    <t>SILLA CON BRAZOS COLOR NEGRO</t>
  </si>
  <si>
    <t>S25K464829</t>
  </si>
  <si>
    <t xml:space="preserve">MICROFONO INALAMBRICO </t>
  </si>
  <si>
    <t>SHURE</t>
  </si>
  <si>
    <t>SVX24US/P28-P14-J9</t>
  </si>
  <si>
    <t>BANCO PREI 313</t>
  </si>
  <si>
    <t>PREI</t>
  </si>
  <si>
    <t>IMPRESOR MATRICIAL</t>
  </si>
  <si>
    <t>LQ-590</t>
  </si>
  <si>
    <t>PSQY201387</t>
  </si>
  <si>
    <t>5 ENTREPAÑOS</t>
  </si>
  <si>
    <t>2 M. X 4.68 M X 0.50M</t>
  </si>
  <si>
    <t xml:space="preserve">ARMARIO METALICO TIPO PERSIANA 1.96X1.2X0.47 </t>
  </si>
  <si>
    <t>SERVIDOR ML310</t>
  </si>
  <si>
    <t>MX251701G6</t>
  </si>
  <si>
    <t>VEHICULO TIPO CAMIONETA / LAND CRUISER</t>
  </si>
  <si>
    <t>LAND CRUISER 4X4</t>
  </si>
  <si>
    <t>#MOTOR:1HZ0722415</t>
  </si>
  <si>
    <t>AIRE ACONDICIONADO TIPO MINI SPLIT DE 2 TONELADAS</t>
  </si>
  <si>
    <t>B20265079603N00268</t>
  </si>
  <si>
    <t>AIRE ACONDICIONADO</t>
  </si>
  <si>
    <t>AIRE ACONDICIONADO TIPO MINI SPLIT DE 18000 BTU</t>
  </si>
  <si>
    <t>3C4605003648</t>
  </si>
  <si>
    <t>S2815H09588</t>
  </si>
  <si>
    <t xml:space="preserve">TELEVISOR </t>
  </si>
  <si>
    <t>AIRE ACONDICIONADO DE 18 000 BTU</t>
  </si>
  <si>
    <t>DONACION</t>
  </si>
  <si>
    <t>OASIS DE AGUA FRIA Y CALIENTE</t>
  </si>
  <si>
    <t>Haier HLM-60</t>
  </si>
  <si>
    <t>Cuidado y Tratamiento</t>
  </si>
  <si>
    <t>Visión Propositiva</t>
  </si>
  <si>
    <t>Oasis de agua fria y caliente</t>
  </si>
  <si>
    <t xml:space="preserve">Laptop con licencias procesador INTEL CORE i7 7700HP RAM 8GB DDR4 (2133MHZ) Pantalla LED de 15.6 COMPLETAS INCLUYE MOCHILA </t>
  </si>
  <si>
    <t>DELL Inpiron 157567</t>
  </si>
  <si>
    <t>17567-I781tgbw10 sp</t>
  </si>
  <si>
    <t>LAPTOP / DELL</t>
  </si>
  <si>
    <t>DELL</t>
  </si>
  <si>
    <t xml:space="preserve"> INSPIRON </t>
  </si>
  <si>
    <t>9VRQX32</t>
  </si>
  <si>
    <t xml:space="preserve">EN USO </t>
  </si>
  <si>
    <t>Aire Acondicionado  Minisplit de 18,000 btu inverter</t>
  </si>
  <si>
    <t>Confortstar</t>
  </si>
  <si>
    <t>Inverter</t>
  </si>
  <si>
    <t>TELEVISOR LED PANTALLA PLANA DE 32"</t>
  </si>
  <si>
    <t>LG</t>
  </si>
  <si>
    <t xml:space="preserve">Silla Vercelli baja cuero negro </t>
  </si>
  <si>
    <t>Vercelli</t>
  </si>
  <si>
    <t>silla ergonomica</t>
  </si>
  <si>
    <t>vercelli</t>
  </si>
  <si>
    <t>Modulo de trabajo de 1.2m de frente x 0.60m de fondo con divisiones de 1.2m alto, incluye pasacables</t>
  </si>
  <si>
    <t xml:space="preserve">Modulo de Melanina compuesta por 4 superficies de 1.2m de largo x 0.60 de fondo </t>
  </si>
  <si>
    <t>Modulo de trabajo de 1. m de frente x 0.60m de fondos con divisiones de 1.2m de alto, incluye pasacables</t>
  </si>
  <si>
    <t>LAPTOP</t>
  </si>
  <si>
    <t>PROBOOK 645 G4</t>
  </si>
  <si>
    <t>5CG8441Z7W</t>
  </si>
  <si>
    <t>5CG8441Z88</t>
  </si>
  <si>
    <t>5CG8441Z3W</t>
  </si>
  <si>
    <t>5CG8442074</t>
  </si>
  <si>
    <t>5CG844205R</t>
  </si>
  <si>
    <t>5CG8441ZYG</t>
  </si>
  <si>
    <t>5CG8441ZW6</t>
  </si>
  <si>
    <t>5CG8441Z4Z</t>
  </si>
  <si>
    <t>UPS</t>
  </si>
  <si>
    <t>APC</t>
  </si>
  <si>
    <t>SMART 2200 VA</t>
  </si>
  <si>
    <t>AS1929350332</t>
  </si>
  <si>
    <t>PROBOOK 450 G7</t>
  </si>
  <si>
    <t>5CD0386WYF</t>
  </si>
  <si>
    <t>PROBOOK 440 G70</t>
  </si>
  <si>
    <t>5CD00382V1</t>
  </si>
  <si>
    <t>PROBOOK 440 G7</t>
  </si>
  <si>
    <t>5CD00382VW</t>
  </si>
  <si>
    <t>5CD00382Y1</t>
  </si>
  <si>
    <t xml:space="preserve">UPS </t>
  </si>
  <si>
    <t>SMART-UPS 2200VA</t>
  </si>
  <si>
    <t>AS2050251361</t>
  </si>
  <si>
    <t>MONITOR</t>
  </si>
  <si>
    <t>CF390</t>
  </si>
  <si>
    <t>BZT3H4ZM300296</t>
  </si>
  <si>
    <t>BZT3H4ZM300645</t>
  </si>
  <si>
    <t>BZT3H4ZM300562</t>
  </si>
  <si>
    <t>BZT3H4ZM300381</t>
  </si>
  <si>
    <t>BZT3H4ZM300799</t>
  </si>
  <si>
    <t>BZT3H4ZM300768</t>
  </si>
  <si>
    <t>BZT3H4ZM300885</t>
  </si>
  <si>
    <t>BZT3H4ZM300627</t>
  </si>
  <si>
    <t>BZT3H4ZM300089</t>
  </si>
  <si>
    <t>BZT3H4ZM300626</t>
  </si>
  <si>
    <t>BZT3H4ZM300363</t>
  </si>
  <si>
    <t>BZT3H4ZM300628</t>
  </si>
  <si>
    <t>BZT3H4ZM300361</t>
  </si>
  <si>
    <t>BZT3H4ZM300090</t>
  </si>
  <si>
    <t>IMPRESOR MULTIFUNCION</t>
  </si>
  <si>
    <t>OFFICE JET PRO 9020</t>
  </si>
  <si>
    <t>TH95M461GK</t>
  </si>
  <si>
    <t>ENTRE/HSH/ SM/68</t>
  </si>
  <si>
    <t>MUEBLE PARA COMPUTADORA COLOR CAFÉ</t>
  </si>
  <si>
    <t>SCANER</t>
  </si>
  <si>
    <t>WORKFORCE DS-5360</t>
  </si>
  <si>
    <t>X2HJ124304</t>
  </si>
  <si>
    <t>X2HJ124305</t>
  </si>
  <si>
    <t>IMPRESOR</t>
  </si>
  <si>
    <t>LASERJET PRO M404N</t>
  </si>
  <si>
    <t>PHBC204613</t>
  </si>
  <si>
    <t xml:space="preserve">APC  </t>
  </si>
  <si>
    <t>BR100M2</t>
  </si>
  <si>
    <t>3B1924X23277</t>
  </si>
  <si>
    <t>3B1924X23271</t>
  </si>
  <si>
    <t xml:space="preserve">IMPRESOR </t>
  </si>
  <si>
    <t>DESKJET INK ADVANTAGE 6475</t>
  </si>
  <si>
    <t>TH05J390V2</t>
  </si>
  <si>
    <t>TH05J39174</t>
  </si>
  <si>
    <t>TH05J390W4</t>
  </si>
  <si>
    <t>DESKJET PLUS INK ADVANTAGE 2675</t>
  </si>
  <si>
    <t>CN9CR973N6</t>
  </si>
  <si>
    <t>CN9CE9C401</t>
  </si>
  <si>
    <t>REDSAL</t>
  </si>
  <si>
    <t>CN9CE9C2NS</t>
  </si>
  <si>
    <t>CN9CE9C26N</t>
  </si>
  <si>
    <t>CN9CE9C2FQ</t>
  </si>
  <si>
    <t>OASIS AGUA FRIA/CALIENTE</t>
  </si>
  <si>
    <t>KONIX</t>
  </si>
  <si>
    <t>KWD-1000</t>
  </si>
  <si>
    <t>DESKJET 2675</t>
  </si>
  <si>
    <t>CN9CE9C41H</t>
  </si>
  <si>
    <t>CN9CR9C1ZT</t>
  </si>
  <si>
    <t>CN03K972MZ</t>
  </si>
  <si>
    <t>CN9CR973PC</t>
  </si>
  <si>
    <t xml:space="preserve">COMPUTADORA PORTATIL </t>
  </si>
  <si>
    <t>844PT</t>
  </si>
  <si>
    <t>3B0W863</t>
  </si>
  <si>
    <t>HK1W63</t>
  </si>
  <si>
    <t xml:space="preserve">MONITOR LCD DE 19" </t>
  </si>
  <si>
    <t>SMT-1931</t>
  </si>
  <si>
    <t>ZC7367VK400040P</t>
  </si>
  <si>
    <t xml:space="preserve">MONITOR LCD DE 22" </t>
  </si>
  <si>
    <t>ASUS</t>
  </si>
  <si>
    <t>VH238</t>
  </si>
  <si>
    <t>D8LMTF211443</t>
  </si>
  <si>
    <t xml:space="preserve">
ODM/TSF/102</t>
  </si>
  <si>
    <t>Computadora portátil HP, procesador CORE I3, memoria RAM 4GB, disco duro 500GB, Windows 10, blanca</t>
  </si>
  <si>
    <t xml:space="preserve">
ODM-STANA-85</t>
  </si>
  <si>
    <t>01-01-03-01</t>
  </si>
  <si>
    <t>Mueble para computadora color negro</t>
  </si>
  <si>
    <t>208BK</t>
  </si>
  <si>
    <t>01-01-03-02</t>
  </si>
  <si>
    <t>01-01-03-03</t>
  </si>
  <si>
    <t>01-02-01-01</t>
  </si>
  <si>
    <t xml:space="preserve">Computadora </t>
  </si>
  <si>
    <t>Hp</t>
  </si>
  <si>
    <t>prodesk</t>
  </si>
  <si>
    <t>01-02-01-02</t>
  </si>
  <si>
    <t>Computadora ADC</t>
  </si>
  <si>
    <t>3C7GC42</t>
  </si>
  <si>
    <t>01-02-01-03</t>
  </si>
  <si>
    <t>01-02-02-01</t>
  </si>
  <si>
    <t>Computadora laptop</t>
  </si>
  <si>
    <t>5CG4430FX5</t>
  </si>
  <si>
    <t>01-02-04-02</t>
  </si>
  <si>
    <t xml:space="preserve">Impresora Officejet </t>
  </si>
  <si>
    <t>01-02-04-04</t>
  </si>
  <si>
    <t>Impresor matricial</t>
  </si>
  <si>
    <t>01-02-05-01</t>
  </si>
  <si>
    <t>Escaner de escritorio</t>
  </si>
  <si>
    <t>Juego de sala esquinera</t>
  </si>
  <si>
    <t>01-02-06-01</t>
  </si>
  <si>
    <t>Ups forza</t>
  </si>
  <si>
    <t>01-02-06-03</t>
  </si>
  <si>
    <t>Regulador Back Up 550</t>
  </si>
  <si>
    <t>01-02-07-02</t>
  </si>
  <si>
    <t>Sistema de video vigilancia</t>
  </si>
  <si>
    <t>01-02-08-01</t>
  </si>
  <si>
    <t xml:space="preserve">Cámara forgráfica digital </t>
  </si>
  <si>
    <t>NIKON</t>
  </si>
  <si>
    <t>01-03-01-01</t>
  </si>
  <si>
    <t>Aire acondicionado de 12 mil BTU</t>
  </si>
  <si>
    <t>3211/ ODM/TSF/129</t>
  </si>
  <si>
    <t>AIRE ACONDICIONADO MARCA LEXOX DE 18000BTU</t>
  </si>
  <si>
    <t>CM018CI-100P232</t>
  </si>
  <si>
    <t>3B93250005393/5402</t>
  </si>
  <si>
    <t>3283</t>
  </si>
  <si>
    <t xml:space="preserve">Vehiculo Hiace clase microbus No. Motor  2KDA930056 CILINDRAJE MOTOR 2500 CC COLOR AZUL OSCURO  AÑO 2017 COMBUSTIBLE DIESEL INVENTARIO 00117382 inv.#3283 </t>
  </si>
  <si>
    <t xml:space="preserve">KDH222L-LEMDY </t>
  </si>
  <si>
    <t>CHASIS GRABADO JTFS522P900163147</t>
  </si>
  <si>
    <t>AEA2018-22</t>
  </si>
  <si>
    <t>AEA2018-23</t>
  </si>
  <si>
    <t>AEA2018-24</t>
  </si>
  <si>
    <t>ARC1026</t>
  </si>
  <si>
    <t>Archivo metálico 4 gavetas color estándar</t>
  </si>
  <si>
    <t>ARC2027</t>
  </si>
  <si>
    <t>ARC3028</t>
  </si>
  <si>
    <t>ARC4029</t>
  </si>
  <si>
    <t>ARC5030</t>
  </si>
  <si>
    <t>ARM0019</t>
  </si>
  <si>
    <t>Armario de 1.80 mts. de Alto con llave, entrepaños internos, dos puertas</t>
  </si>
  <si>
    <t>CA/SA/002</t>
  </si>
  <si>
    <t>Mesas blancas plegables marca life time de 1.80 de largo por 75 de ancho</t>
  </si>
  <si>
    <t>LIFE TIME</t>
  </si>
  <si>
    <t>CA/SA/003</t>
  </si>
  <si>
    <t>CA/SA/016</t>
  </si>
  <si>
    <t>ESTANTES DE DOS CUERPOS COLOR GRIS DE 4 BANDEJAS DE 1.80 X 91 X38</t>
  </si>
  <si>
    <t>CA/SA/017</t>
  </si>
  <si>
    <t>CA/SA/018</t>
  </si>
  <si>
    <t>CA/SA/019</t>
  </si>
  <si>
    <t>CA/SA/023</t>
  </si>
  <si>
    <t>CA/SA/024</t>
  </si>
  <si>
    <t>CA/SA/025</t>
  </si>
  <si>
    <t>CA/SA/026</t>
  </si>
  <si>
    <t>CA/SA/027</t>
  </si>
  <si>
    <t>CA/SA/028</t>
  </si>
  <si>
    <t>CA/SA/029</t>
  </si>
  <si>
    <t>CA/SA/030</t>
  </si>
  <si>
    <t>CA/SA/031</t>
  </si>
  <si>
    <t>CA/SA/032</t>
  </si>
  <si>
    <t>CA/SA/033</t>
  </si>
  <si>
    <t>CA/SA/034</t>
  </si>
  <si>
    <t>Entre/ss/177</t>
  </si>
  <si>
    <t>Silla semiejecutiva con brazo, con respaldo de maya</t>
  </si>
  <si>
    <t>CA/SA/036</t>
  </si>
  <si>
    <t>CA/SA/037</t>
  </si>
  <si>
    <t>Módulo para recepción tipo L</t>
  </si>
  <si>
    <t>CA/SM/001</t>
  </si>
  <si>
    <t>CAFETERA CAPACIDAD 42 TAZAS</t>
  </si>
  <si>
    <t>CA/SM/002</t>
  </si>
  <si>
    <t>CA/SM/003</t>
  </si>
  <si>
    <t>CA/SM/004</t>
  </si>
  <si>
    <t xml:space="preserve">Sillas plásticas color blanco con brazos </t>
  </si>
  <si>
    <t>PETALILLO</t>
  </si>
  <si>
    <t>CA/SM/005</t>
  </si>
  <si>
    <t>CA/SM/006</t>
  </si>
  <si>
    <t>CA/SM/007</t>
  </si>
  <si>
    <t>CA/SM/008</t>
  </si>
  <si>
    <t>CA/SM/009</t>
  </si>
  <si>
    <t>CA/SM/010</t>
  </si>
  <si>
    <t>CA/SM/011</t>
  </si>
  <si>
    <t>CA/SM/012</t>
  </si>
  <si>
    <t>CA/SM/013</t>
  </si>
  <si>
    <t>CA/SM/016</t>
  </si>
  <si>
    <t>CA/SM/017</t>
  </si>
  <si>
    <t>CA/SM/018</t>
  </si>
  <si>
    <t>Entre/ss/182</t>
  </si>
  <si>
    <t>CA/SM/021</t>
  </si>
  <si>
    <t>ARCHIVADOR METÁLICOS DE 4 GAVETAS CON MARCO</t>
  </si>
  <si>
    <t>CH4</t>
  </si>
  <si>
    <t>CA/SM/022</t>
  </si>
  <si>
    <t>CA/SM/023</t>
  </si>
  <si>
    <t>Sillas pleglables de metal color beige</t>
  </si>
  <si>
    <t>CA/SM/024</t>
  </si>
  <si>
    <t>CA/SM/025</t>
  </si>
  <si>
    <t>CA/SM/041</t>
  </si>
  <si>
    <t>CA/TRANSTA/001</t>
  </si>
  <si>
    <t>CA/TRANSTA/020</t>
  </si>
  <si>
    <t xml:space="preserve">Pizarra acrílica de 8 x 4 pies x 3/4 de espesor </t>
  </si>
  <si>
    <t>CA/TRANSTA/037</t>
  </si>
  <si>
    <t>CA/TRANSTA/038</t>
  </si>
  <si>
    <t>CA/TRANSTA/039</t>
  </si>
  <si>
    <t>CA/TRANSTA/040</t>
  </si>
  <si>
    <t>CA/TRANSTA/042</t>
  </si>
  <si>
    <t>CA/TRANSTANA/019</t>
  </si>
  <si>
    <t>CA/TRANSTANA/021</t>
  </si>
  <si>
    <t>CA/TRANSTANA/022</t>
  </si>
  <si>
    <t>CAF01072</t>
  </si>
  <si>
    <t>Caja Fuerte</t>
  </si>
  <si>
    <t>PRO 8100</t>
  </si>
  <si>
    <t>CN42SFV11J</t>
  </si>
  <si>
    <t>CHE01085</t>
  </si>
  <si>
    <t>Caja de Herramientas, con herramientas</t>
  </si>
  <si>
    <t>DISCO DURO DE ESTADO SOLIDO</t>
  </si>
  <si>
    <t>KINGSTON</t>
  </si>
  <si>
    <t>KC2000</t>
  </si>
  <si>
    <t>DH500KNG01</t>
  </si>
  <si>
    <t>CI52003</t>
  </si>
  <si>
    <t>Computadora procesador Core i5,disco duro de 1 TB, Memoria RAM 8 GB,UPS eco trend</t>
  </si>
  <si>
    <t>GRA0016</t>
  </si>
  <si>
    <t>Grabadora Tipo Periodista</t>
  </si>
  <si>
    <t>CI70001</t>
  </si>
  <si>
    <t>Computadora procesador Core i7,disco duro de 1 TB, Memoria RAM de 12 GB,UPS eco trend</t>
  </si>
  <si>
    <t>CON0007</t>
  </si>
  <si>
    <t>Consola 6 canales XLR, USB        300 watts</t>
  </si>
  <si>
    <t>CT/ VISION/ 01</t>
  </si>
  <si>
    <t>CT/ VISION/ 02</t>
  </si>
  <si>
    <t xml:space="preserve">Sillas plasticas color blanco con brazos </t>
  </si>
  <si>
    <t>CT/ VISION/ 03</t>
  </si>
  <si>
    <t>CT/ VISION/ 04</t>
  </si>
  <si>
    <t>CT/ VISION/ 05</t>
  </si>
  <si>
    <t>CT/ VISION/ 06</t>
  </si>
  <si>
    <t>CT/ VISION/ 07</t>
  </si>
  <si>
    <t>CT/ VISION/ 08</t>
  </si>
  <si>
    <t>CT/ VISION/ 09</t>
  </si>
  <si>
    <t>CT/ VISION/ 10</t>
  </si>
  <si>
    <t>CT/ VISION/ 11</t>
  </si>
  <si>
    <t>CT/ VISION/ 14</t>
  </si>
  <si>
    <t>Estante de dos cuerpos color gris de 4 bandejas de 1.80 X91X38</t>
  </si>
  <si>
    <t>CT/ VISION/ 15</t>
  </si>
  <si>
    <t>CT/ VISION/ 16</t>
  </si>
  <si>
    <t>CT/ VISION/ 17</t>
  </si>
  <si>
    <t>CT/ VISION/ 18</t>
  </si>
  <si>
    <t>CT/ VISION/ 19</t>
  </si>
  <si>
    <t>Archivador metálico de 4 gavetas con marco</t>
  </si>
  <si>
    <t>CT/ VISION/ 20</t>
  </si>
  <si>
    <t xml:space="preserve">Escritorio tipo catedra </t>
  </si>
  <si>
    <t>CT/ VISION/ 21</t>
  </si>
  <si>
    <t>CT/ VISION/ 22</t>
  </si>
  <si>
    <t>CVI0017</t>
  </si>
  <si>
    <t>Cámara de video, memoria interna  32 GB</t>
  </si>
  <si>
    <t>DDE1005</t>
  </si>
  <si>
    <t>Disco Duro Externo  4 TB</t>
  </si>
  <si>
    <t>DDE2006</t>
  </si>
  <si>
    <t>DES1065</t>
  </si>
  <si>
    <t>Destructora de Papel</t>
  </si>
  <si>
    <t>ENTRE/HSH/ SM/22</t>
  </si>
  <si>
    <t>VENTILADOR DE TORRE DE 42"</t>
  </si>
  <si>
    <t>LASKO</t>
  </si>
  <si>
    <t>WTA</t>
  </si>
  <si>
    <t>ENTRE/HSH/ SM/23</t>
  </si>
  <si>
    <t>ENTRE/HSH/ SM/24</t>
  </si>
  <si>
    <t>ENTRE/HSH/ SM/25</t>
  </si>
  <si>
    <t>ENTRE/HSH/ SM/26</t>
  </si>
  <si>
    <t>ENTRE/HSH/ SM/28</t>
  </si>
  <si>
    <t>ARCHIVADOR TIPO LIBRERA DE 4 NIVELES</t>
  </si>
  <si>
    <t>ENTRE/HSH/ SM/59</t>
  </si>
  <si>
    <t>ENTRE/HSH/ SM/60</t>
  </si>
  <si>
    <t>ENTRE/HSH/ SM/61</t>
  </si>
  <si>
    <t>ENTRE/HSH/ SM/62</t>
  </si>
  <si>
    <t>MCA0020</t>
  </si>
  <si>
    <t>Mesa rectangular medidas 0.90X0.60X0.80 Alto para cabina de radio.</t>
  </si>
  <si>
    <t>ENTRE/HSH/ SM/81</t>
  </si>
  <si>
    <t>ENTRE/HSH/ SM/82</t>
  </si>
  <si>
    <t>ENTRE/HSH/ SM/83</t>
  </si>
  <si>
    <t>ARCHIVADOR METÁLICOS DE 4 GAVETAS CON MARCO COLOR NEGRO</t>
  </si>
  <si>
    <t>ENTRE/HSH/ SM/84</t>
  </si>
  <si>
    <t>ENTRE/HSH/ SM/85</t>
  </si>
  <si>
    <t>ENTRE/HSH/ SM/86</t>
  </si>
  <si>
    <t>ENTRE/HSH/ SM/87</t>
  </si>
  <si>
    <t>ENTRE/HSH/ SM/88</t>
  </si>
  <si>
    <t>ENTRE/HSH/ SM/89</t>
  </si>
  <si>
    <t>ENTRE/HSH/ SM/90</t>
  </si>
  <si>
    <t>ENTRE/HSH/ SM/91</t>
  </si>
  <si>
    <t>ENTRE/HSH/ SM/92</t>
  </si>
  <si>
    <t>ENTRE/HSH/ SM/93</t>
  </si>
  <si>
    <t>ENTRE/HSH/ SM/94</t>
  </si>
  <si>
    <t>ENTRE/HSH/ SM/95</t>
  </si>
  <si>
    <t>ENTRE/HSH/ SM/96</t>
  </si>
  <si>
    <t>ENTRE/HSH/ SM/97</t>
  </si>
  <si>
    <t>ENTRE/HSH/ SM/98</t>
  </si>
  <si>
    <t>ENTRE/HSH/SM/156</t>
  </si>
  <si>
    <t>Entre/sos/027</t>
  </si>
  <si>
    <t xml:space="preserve">Biombo de tela color celeste </t>
  </si>
  <si>
    <t>Entre/sos/028</t>
  </si>
  <si>
    <t>Entre/sos/029</t>
  </si>
  <si>
    <t>Entre/sos/030</t>
  </si>
  <si>
    <t>Entre/sos/031</t>
  </si>
  <si>
    <t>Entre/sos/032</t>
  </si>
  <si>
    <t>Entre/ss/172</t>
  </si>
  <si>
    <t>Entre/ss/173</t>
  </si>
  <si>
    <t>Entre/ss/174</t>
  </si>
  <si>
    <t>Entre/ss/175</t>
  </si>
  <si>
    <t>Entre/ss/176</t>
  </si>
  <si>
    <t xml:space="preserve">REGULADOR DE VOLTAJE </t>
  </si>
  <si>
    <t>TRIPPLITE</t>
  </si>
  <si>
    <t>LC1800</t>
  </si>
  <si>
    <t>Entre/ss/178</t>
  </si>
  <si>
    <t xml:space="preserve">Impresor multifuncional ESPSON L380 </t>
  </si>
  <si>
    <t>Entre/ss/179</t>
  </si>
  <si>
    <t xml:space="preserve">MONITOR LED DE 21.5" </t>
  </si>
  <si>
    <t>22EN33S</t>
  </si>
  <si>
    <t>311NDBP2Q541</t>
  </si>
  <si>
    <t>Entre/ss/181</t>
  </si>
  <si>
    <t>Entre/ss/183</t>
  </si>
  <si>
    <t>Entre/ss/184</t>
  </si>
  <si>
    <t>Smart UPS 700VA</t>
  </si>
  <si>
    <t>Entre/ss/185</t>
  </si>
  <si>
    <t>Escalera aluminio multiuso</t>
  </si>
  <si>
    <t>311NDWE2Q585</t>
  </si>
  <si>
    <t>Entre/ss/187</t>
  </si>
  <si>
    <t>Entre/ss/188</t>
  </si>
  <si>
    <t>Entre/ss/189</t>
  </si>
  <si>
    <t>311NDUN2Q582</t>
  </si>
  <si>
    <t>ENTRE/ZA/06</t>
  </si>
  <si>
    <t>ENTREA/SS/01</t>
  </si>
  <si>
    <t>ENTREA/SS/02</t>
  </si>
  <si>
    <t>ENTREA/SS/03</t>
  </si>
  <si>
    <t>ENTREA/SS/05</t>
  </si>
  <si>
    <t>ENTREA/SS/06</t>
  </si>
  <si>
    <t>ENTREA/SS/07</t>
  </si>
  <si>
    <t>ENTREA/SS/09</t>
  </si>
  <si>
    <t>ENTREA/SS/10</t>
  </si>
  <si>
    <t>ENTREA/SS/101</t>
  </si>
  <si>
    <t>Escritorio secretarial color café tipo catedra</t>
  </si>
  <si>
    <t>MUEBLES MAGAÑA</t>
  </si>
  <si>
    <t>ENTREA/SS/105</t>
  </si>
  <si>
    <t>Pizarra acrílica 3*4 pies</t>
  </si>
  <si>
    <t>FS00T00M0000R9FCM0012</t>
  </si>
  <si>
    <t>ENTREA/SS/110</t>
  </si>
  <si>
    <t>ENTREA/SS/111</t>
  </si>
  <si>
    <t>ARCHIVADOR METÁLICOS DE 4 GAVETAS CON MARCO ( chapa dañada)</t>
  </si>
  <si>
    <t>ENTREA/SS/112</t>
  </si>
  <si>
    <t>ENTREA/SS/113</t>
  </si>
  <si>
    <t>ENTREA/SS/115</t>
  </si>
  <si>
    <t>PIZARRA ACRILICA 2 x 1 MT.</t>
  </si>
  <si>
    <t>ENTREA/SS/116</t>
  </si>
  <si>
    <t>ENTREA/SS/117</t>
  </si>
  <si>
    <t>ENTREA/SS/118</t>
  </si>
  <si>
    <t>ODM-STANA-43</t>
  </si>
  <si>
    <t>Impresora Multifuncional CANNON</t>
  </si>
  <si>
    <t>ENTREA/SS/12</t>
  </si>
  <si>
    <t>SA-02-1169</t>
  </si>
  <si>
    <t>ESCRITORIOS MULTIUSOS</t>
  </si>
  <si>
    <t>ENTREA/SS/122</t>
  </si>
  <si>
    <t>ENTREA/SS/123</t>
  </si>
  <si>
    <t>Baúl negro con blanco</t>
  </si>
  <si>
    <t>ENTREA/SS/126</t>
  </si>
  <si>
    <t>ENTREA/SS/127</t>
  </si>
  <si>
    <t>ENTREA/SS/128</t>
  </si>
  <si>
    <t>ENTREA/SS/129</t>
  </si>
  <si>
    <t>ENTREA/SS/13</t>
  </si>
  <si>
    <t>ENTREA/SS/130</t>
  </si>
  <si>
    <t>ENTREA/SS/131</t>
  </si>
  <si>
    <t>ENTREA/SS/132</t>
  </si>
  <si>
    <t>ENTREA/SS/133</t>
  </si>
  <si>
    <t>ENTREA/SS/134</t>
  </si>
  <si>
    <t>ENTREA/SS/135</t>
  </si>
  <si>
    <t>ENTREA/SS/136</t>
  </si>
  <si>
    <t>ENTREA/SS/137</t>
  </si>
  <si>
    <t>ENTREA/SS/138</t>
  </si>
  <si>
    <t>SA-05-1169</t>
  </si>
  <si>
    <t>ENTREA/SS/140</t>
  </si>
  <si>
    <t>ENTREA/SS/142</t>
  </si>
  <si>
    <t>Mesa de conferencia</t>
  </si>
  <si>
    <t>ENTREA/SS/143</t>
  </si>
  <si>
    <t>ENTREA/SS/144</t>
  </si>
  <si>
    <t>ENTREA/SS/145</t>
  </si>
  <si>
    <t>Escritorio secretarial café oscuro</t>
  </si>
  <si>
    <t>ENTREA/SS/146</t>
  </si>
  <si>
    <t>Librera metálica color negro</t>
  </si>
  <si>
    <t>ENTREA/SS/147</t>
  </si>
  <si>
    <t>ENTREA/SS/148</t>
  </si>
  <si>
    <t>ENTREA/SS/149</t>
  </si>
  <si>
    <t>ENTREA/SS/15</t>
  </si>
  <si>
    <t>ENTREA/SS/150</t>
  </si>
  <si>
    <t>ENTREA/SS/151</t>
  </si>
  <si>
    <t>Mesa pequeña color café para teléfono fijo</t>
  </si>
  <si>
    <t>ENTREA/SS/152</t>
  </si>
  <si>
    <t>ENTREA/SS/153</t>
  </si>
  <si>
    <t>ENTREA/SS/154</t>
  </si>
  <si>
    <t>6CM40615V0</t>
  </si>
  <si>
    <t>ENTREA/SS/157</t>
  </si>
  <si>
    <t>ENTREA/SS/158</t>
  </si>
  <si>
    <t>Archivador metálico de 4 gavetas negro</t>
  </si>
  <si>
    <t>ENTREA/SS/16</t>
  </si>
  <si>
    <t>ENTREA/SS/161</t>
  </si>
  <si>
    <t>ENTREA/SS/163</t>
  </si>
  <si>
    <t>ENTREA/SS/164</t>
  </si>
  <si>
    <t>ENTREA/SS/168</t>
  </si>
  <si>
    <t>6CM40615V9</t>
  </si>
  <si>
    <t>ENTREA/SS/170</t>
  </si>
  <si>
    <t>Dispensador de agua PEQUEÑO</t>
  </si>
  <si>
    <t>ENTREA/SS/171</t>
  </si>
  <si>
    <t>ENTREA/SS/192</t>
  </si>
  <si>
    <t>ENTREA/SS/199</t>
  </si>
  <si>
    <t>ENTREA/SS/20</t>
  </si>
  <si>
    <t>ENTREA/SS/21</t>
  </si>
  <si>
    <t>ENTREA/SS/22</t>
  </si>
  <si>
    <t>ENTREA/SS/23</t>
  </si>
  <si>
    <t>ENTREA/SS/24</t>
  </si>
  <si>
    <t>ENTREA/SS/25</t>
  </si>
  <si>
    <t>ENTREA/SS/26</t>
  </si>
  <si>
    <t>ENTREA/SS/33</t>
  </si>
  <si>
    <t>ENTREA/SS/34</t>
  </si>
  <si>
    <t>ENTREA/SS/35</t>
  </si>
  <si>
    <t>ENTREA/SS/36</t>
  </si>
  <si>
    <t>6CM406166G</t>
  </si>
  <si>
    <t>ENTREA/SS/43</t>
  </si>
  <si>
    <t xml:space="preserve">Escritorio color café </t>
  </si>
  <si>
    <t>ENTREA/SS/44</t>
  </si>
  <si>
    <t>ENTREA/SS/45</t>
  </si>
  <si>
    <t>ENTREA/SS/46</t>
  </si>
  <si>
    <t>ENTREA/SS/47</t>
  </si>
  <si>
    <t>ENTREA/SS/48</t>
  </si>
  <si>
    <t>ENTREA/SS/49</t>
  </si>
  <si>
    <t>ENTREA/SS/50</t>
  </si>
  <si>
    <t>ENTREA/SS/51</t>
  </si>
  <si>
    <t>ESC1021</t>
  </si>
  <si>
    <t>Escritorio en L individual, medidas 1.20X0.60 ala de 0.80X0.40, con porta teclado y una gaveta con llaves.</t>
  </si>
  <si>
    <t>ESC2022</t>
  </si>
  <si>
    <t>ENTREA/SS/54</t>
  </si>
  <si>
    <t>ENTREA/SS/55</t>
  </si>
  <si>
    <t>ENTREA/SS/56</t>
  </si>
  <si>
    <t>ENTREA/SS/57</t>
  </si>
  <si>
    <t>ENTREA/SS/58</t>
  </si>
  <si>
    <t>ENTREA/SS/59</t>
  </si>
  <si>
    <t>ENTREA/SS/61</t>
  </si>
  <si>
    <t>SILLA SECRETARIAL CON BRAZOS COLOR NEGRO</t>
  </si>
  <si>
    <t>HX-525</t>
  </si>
  <si>
    <t xml:space="preserve">TABLET DE 8" + ESTUCHE </t>
  </si>
  <si>
    <t xml:space="preserve">PRO  </t>
  </si>
  <si>
    <t>FDJOMY1</t>
  </si>
  <si>
    <t>ENTREA/SS/64</t>
  </si>
  <si>
    <t>Sillas plásticas con brazo</t>
  </si>
  <si>
    <t>ENTREA/SS/65</t>
  </si>
  <si>
    <t>ENTREA/SS/66</t>
  </si>
  <si>
    <t>ENTREA/SS/68</t>
  </si>
  <si>
    <t>ENTREA/SS/69</t>
  </si>
  <si>
    <t>ENTREA/SS/71</t>
  </si>
  <si>
    <t>ENTREA/SS/72</t>
  </si>
  <si>
    <t>ENTREA/SS/74</t>
  </si>
  <si>
    <t>ENTREA/SS/75</t>
  </si>
  <si>
    <t>ENTREA/SS/76</t>
  </si>
  <si>
    <t>ENTREA/SS/77</t>
  </si>
  <si>
    <t>ENTREA/SS/78</t>
  </si>
  <si>
    <t>ENTREA/SS/79</t>
  </si>
  <si>
    <t>ENTREA/SS/80</t>
  </si>
  <si>
    <t>ENTREA/SS/81</t>
  </si>
  <si>
    <t>ENTREA/SS/85</t>
  </si>
  <si>
    <t>ENTREA/SS/86</t>
  </si>
  <si>
    <t>ENTREA/SS/87</t>
  </si>
  <si>
    <t>ENTREA/SS/88</t>
  </si>
  <si>
    <t>ENTREA/SS/89</t>
  </si>
  <si>
    <t>ENTREA/SS/90</t>
  </si>
  <si>
    <t>ENTREA/SS/91</t>
  </si>
  <si>
    <t>ENTREA/SS/92</t>
  </si>
  <si>
    <t>ENTREA/SS/93</t>
  </si>
  <si>
    <t>ENTREA/SS/94</t>
  </si>
  <si>
    <t>ENTREA/SS/95</t>
  </si>
  <si>
    <t>ENTREA/SS/96</t>
  </si>
  <si>
    <t>ENTREA/SS/97</t>
  </si>
  <si>
    <t>ENTREA/SS/98</t>
  </si>
  <si>
    <t>ENTRE-S.S-0037</t>
  </si>
  <si>
    <t>PRO</t>
  </si>
  <si>
    <t>2SGOMY1</t>
  </si>
  <si>
    <t>1QFOMY1</t>
  </si>
  <si>
    <t>ESC01076</t>
  </si>
  <si>
    <t>Escritorio Secretarial 1.20 mts.</t>
  </si>
  <si>
    <t>H7DOMY1</t>
  </si>
  <si>
    <t>C3GOMY1</t>
  </si>
  <si>
    <t>ESC3023</t>
  </si>
  <si>
    <t>FM 01</t>
  </si>
  <si>
    <t xml:space="preserve">SILLA CON BRAZOS COLOR NEGRO (UBICADO EN UNIDADES MOVILES) </t>
  </si>
  <si>
    <t>SS-05-1174</t>
  </si>
  <si>
    <t>CANOPY</t>
  </si>
  <si>
    <t>FM 07</t>
  </si>
  <si>
    <t>GAB0025</t>
  </si>
  <si>
    <t>Gabinete de 2 puertas para impresor, medidas 0.80X0.60X0.75.</t>
  </si>
  <si>
    <t>CFO0018</t>
  </si>
  <si>
    <t>Cámara fotográfica, 20.1 megapixeles. Lens – 18 mm – 55 y 55 – 200 mm.</t>
  </si>
  <si>
    <t>HOM01068</t>
  </si>
  <si>
    <t>Horno Microondas 1,1 pies</t>
  </si>
  <si>
    <t>IMP01071</t>
  </si>
  <si>
    <t>Impresora para tarjetas PVC</t>
  </si>
  <si>
    <t>IMP1063</t>
  </si>
  <si>
    <t>Impresor Matricial, Marca EPSON, modelo FX- 890, color negro.</t>
  </si>
  <si>
    <t>IRA01086</t>
  </si>
  <si>
    <t>Industrial Rack 77X24X72</t>
  </si>
  <si>
    <t>IRA02089</t>
  </si>
  <si>
    <t>IRA03090</t>
  </si>
  <si>
    <t>LOC1051</t>
  </si>
  <si>
    <t>Locker metálico de 4 compartimientos, medidas 0.30 frenteX0.40 fonfoX1.80 Alto.</t>
  </si>
  <si>
    <t>LOC2052</t>
  </si>
  <si>
    <t>LOC3053</t>
  </si>
  <si>
    <t>LOC4054</t>
  </si>
  <si>
    <t>MXL4131P3T</t>
  </si>
  <si>
    <t>MES01067</t>
  </si>
  <si>
    <t>Mesa Rectangular 49”X35”X42”, Acero Inoxidable</t>
  </si>
  <si>
    <t>MIC1008</t>
  </si>
  <si>
    <t>Micrófono dinámico alámbrico con pedestal par mesa.</t>
  </si>
  <si>
    <t>MIC2009</t>
  </si>
  <si>
    <t>MIC3010</t>
  </si>
  <si>
    <t>MIC4011</t>
  </si>
  <si>
    <t>MIC5012</t>
  </si>
  <si>
    <t>MIC6013</t>
  </si>
  <si>
    <t>MON1064</t>
  </si>
  <si>
    <t>Montacargas 3 in one Convertible</t>
  </si>
  <si>
    <t>MRA01087</t>
  </si>
  <si>
    <t>Mustang Rack 41X24X72</t>
  </si>
  <si>
    <t>MRA02088</t>
  </si>
  <si>
    <t>OAD01069</t>
  </si>
  <si>
    <t>ODM/SM/1</t>
  </si>
  <si>
    <t>ODM/SM/103</t>
  </si>
  <si>
    <t>Silla ejecutiva con brazos ajustables, asiento alto, giratorio, capacidad 300 lbs</t>
  </si>
  <si>
    <t>ODM/SM/106</t>
  </si>
  <si>
    <t>ODM/SM/108</t>
  </si>
  <si>
    <t>ODM/SM/109</t>
  </si>
  <si>
    <t>ODM/SM/110</t>
  </si>
  <si>
    <t xml:space="preserve">Silla color negro </t>
  </si>
  <si>
    <t>ODM/SM/111</t>
  </si>
  <si>
    <t>ODM/SM/15</t>
  </si>
  <si>
    <t>ODM/SM/16</t>
  </si>
  <si>
    <t>ODM/SM/19</t>
  </si>
  <si>
    <t>ODM/SM/2</t>
  </si>
  <si>
    <t>ODM/SM/20</t>
  </si>
  <si>
    <t>ODM/SM/21</t>
  </si>
  <si>
    <t>ODM/SM/22</t>
  </si>
  <si>
    <t>ODM/SM/23</t>
  </si>
  <si>
    <t>ODM/SM/27</t>
  </si>
  <si>
    <t>ODM/SM/28</t>
  </si>
  <si>
    <t>ODM/SM/29</t>
  </si>
  <si>
    <t>ODM/SM/30</t>
  </si>
  <si>
    <t>ODM/SM/31</t>
  </si>
  <si>
    <t>ODM/SM/32</t>
  </si>
  <si>
    <t>ODM/SM/33</t>
  </si>
  <si>
    <t>ODM/SM/34</t>
  </si>
  <si>
    <t>ODM/SM/35</t>
  </si>
  <si>
    <t>ODM/SM/36</t>
  </si>
  <si>
    <t>ODM/SM/37</t>
  </si>
  <si>
    <t>ODM/SM/38</t>
  </si>
  <si>
    <t>ODM/SM/39</t>
  </si>
  <si>
    <t>ODM/SM/40</t>
  </si>
  <si>
    <t>ODM/SM/41</t>
  </si>
  <si>
    <t>ODM/SM/42</t>
  </si>
  <si>
    <t>Escritorio  color nego con cubierta color madera</t>
  </si>
  <si>
    <t>ODM/SO/01</t>
  </si>
  <si>
    <t>ODM/SO/02</t>
  </si>
  <si>
    <t>ODM/SO/03</t>
  </si>
  <si>
    <t>ODM/SO/04</t>
  </si>
  <si>
    <t>ODM/SO/05</t>
  </si>
  <si>
    <t>ODM/SO/06</t>
  </si>
  <si>
    <t>ODM/SO/07</t>
  </si>
  <si>
    <t>ODM/SO/08</t>
  </si>
  <si>
    <t>ODM/SO/09</t>
  </si>
  <si>
    <t>ODM/SO/10</t>
  </si>
  <si>
    <t>ODM/SO/12</t>
  </si>
  <si>
    <t>ODM/SO/13</t>
  </si>
  <si>
    <t>ODM/SO/14</t>
  </si>
  <si>
    <t>ODM/SO/15</t>
  </si>
  <si>
    <t>ODM/SO/16</t>
  </si>
  <si>
    <t>ODM/SO/17</t>
  </si>
  <si>
    <t>ODM/SO/18</t>
  </si>
  <si>
    <t>ODM/SO/19</t>
  </si>
  <si>
    <t>ODM/SO/20</t>
  </si>
  <si>
    <t>ODM/SO/21</t>
  </si>
  <si>
    <t>ODM/SO/22</t>
  </si>
  <si>
    <t>ODM/SO/23</t>
  </si>
  <si>
    <t>ODM/SO/24</t>
  </si>
  <si>
    <t>ODM/SO/25</t>
  </si>
  <si>
    <t>ODM/SO/27</t>
  </si>
  <si>
    <t>ODM/SO/29</t>
  </si>
  <si>
    <t>ODM/SO/30</t>
  </si>
  <si>
    <t>ODM/SO/31</t>
  </si>
  <si>
    <t>ODM/SO/32</t>
  </si>
  <si>
    <t>ODM/SO/33</t>
  </si>
  <si>
    <t>ODM/SO/34</t>
  </si>
  <si>
    <t>ODM/SO/35</t>
  </si>
  <si>
    <t>ESTANTES DE DOS CUERPOS COLOR BIGE DE 4 BANDEJAS DE 1.80 X 91 X38</t>
  </si>
  <si>
    <t>ODM/SO/36</t>
  </si>
  <si>
    <t>ODM/SO/39</t>
  </si>
  <si>
    <t>Silla ejecutiva de vinil negra</t>
  </si>
  <si>
    <t>ODM/SO/40</t>
  </si>
  <si>
    <t>Escritorio semiejecutivo 160X8</t>
  </si>
  <si>
    <t>ODM/SO/52</t>
  </si>
  <si>
    <t>ODM/SO/62</t>
  </si>
  <si>
    <t>ODM/STANA/44</t>
  </si>
  <si>
    <t>ODM/STANA/45</t>
  </si>
  <si>
    <t>ODM/STANA/87</t>
  </si>
  <si>
    <t>ODM/TSF/107</t>
  </si>
  <si>
    <t>ODM/TSF/108</t>
  </si>
  <si>
    <t>ODM/TSF/109</t>
  </si>
  <si>
    <t>MXL41503C8</t>
  </si>
  <si>
    <t>ODM/TSF/111</t>
  </si>
  <si>
    <t>ODM/TSF/113</t>
  </si>
  <si>
    <t>Armario color negro tipo persiana</t>
  </si>
  <si>
    <t>ODM/TSF/116</t>
  </si>
  <si>
    <t>Multifuncional RICOH MP 305+SPF 120V Copiadora/ Impresora / Escaner en Red</t>
  </si>
  <si>
    <t>ODM/TSF/117</t>
  </si>
  <si>
    <t>ODM/TSF/118</t>
  </si>
  <si>
    <t>ODM/TSF/119</t>
  </si>
  <si>
    <t>ODM/TSF/120</t>
  </si>
  <si>
    <t>ODM/TSF/121</t>
  </si>
  <si>
    <t>ODM/TSF/122</t>
  </si>
  <si>
    <t>ODM/TSF/123</t>
  </si>
  <si>
    <t>ODM/TSF/124</t>
  </si>
  <si>
    <t>ODM/TSF/125</t>
  </si>
  <si>
    <t>ODM/TSF/126</t>
  </si>
  <si>
    <t>ODM/TSF/127</t>
  </si>
  <si>
    <t>Archivero metálico negro de 4 gavetas</t>
  </si>
  <si>
    <t>ODM/TSF/128</t>
  </si>
  <si>
    <t>ODM/TSF/129</t>
  </si>
  <si>
    <t>Estante 4 anaqueles</t>
  </si>
  <si>
    <t>ODM/TSF/16</t>
  </si>
  <si>
    <t>ARCHIVADOR COLOR NEGRO METÁLICO DE 4 GAVETAS CON MARCO</t>
  </si>
  <si>
    <t>ODM/TSF/17</t>
  </si>
  <si>
    <t>ODM/TSF/18</t>
  </si>
  <si>
    <t>ODM/TSF/19</t>
  </si>
  <si>
    <t>ODM/TSF/20</t>
  </si>
  <si>
    <t>ODM/TSF/22</t>
  </si>
  <si>
    <t>ODM/TSF/23</t>
  </si>
  <si>
    <t>ODM/TSF/24</t>
  </si>
  <si>
    <t>ODM/TSF/25</t>
  </si>
  <si>
    <t>ODM/TSF/26</t>
  </si>
  <si>
    <t>ODM/TSF/27</t>
  </si>
  <si>
    <t>ODM/TSF/28</t>
  </si>
  <si>
    <t>ODM/TSF/29</t>
  </si>
  <si>
    <t>ODM/TSF/34</t>
  </si>
  <si>
    <t>ODM/TSF/36</t>
  </si>
  <si>
    <t>ODM/TSF/38</t>
  </si>
  <si>
    <t>ODM/TSF/40</t>
  </si>
  <si>
    <t>ODM/TSF/42</t>
  </si>
  <si>
    <t>ODM/TSF/44</t>
  </si>
  <si>
    <t>ODM/TSF/45</t>
  </si>
  <si>
    <t>ODM/TSF/47</t>
  </si>
  <si>
    <t>ODM/TSF/50</t>
  </si>
  <si>
    <t>ODM/TSF/70</t>
  </si>
  <si>
    <t>ODM/TSF/71</t>
  </si>
  <si>
    <t>ODM/TSF/72</t>
  </si>
  <si>
    <t>ODM/TSF/77</t>
  </si>
  <si>
    <t>ODM/TSF/78</t>
  </si>
  <si>
    <t>ODM/TSF/79</t>
  </si>
  <si>
    <t>ODM/TSF/80</t>
  </si>
  <si>
    <t>ODM/TSF/81</t>
  </si>
  <si>
    <t>ODM/TSF/82</t>
  </si>
  <si>
    <t>ODM/TSF/83</t>
  </si>
  <si>
    <t>ODM/TSF/91</t>
  </si>
  <si>
    <t>ODM/TSF/93</t>
  </si>
  <si>
    <t>PRODESK600G1SFF</t>
  </si>
  <si>
    <t>MXL41503CR</t>
  </si>
  <si>
    <t>MXL41503DG</t>
  </si>
  <si>
    <t>MXL41503CB</t>
  </si>
  <si>
    <t>APC-SMART-UPS 2200VA</t>
  </si>
  <si>
    <t>SMART</t>
  </si>
  <si>
    <t>2200VA</t>
  </si>
  <si>
    <t>AS1401132055</t>
  </si>
  <si>
    <t>ODM-STANA-01</t>
  </si>
  <si>
    <t>ODM-STANA-02</t>
  </si>
  <si>
    <t>ODM-STANA-05</t>
  </si>
  <si>
    <t>ODM-STANA-06</t>
  </si>
  <si>
    <t xml:space="preserve">ARCHIVADOR METÁLICOS DE 4 GAVETAS CON MARCO </t>
  </si>
  <si>
    <t>ODM-STANA-07</t>
  </si>
  <si>
    <t>ODM-STANA-08</t>
  </si>
  <si>
    <t>ODM-STANA-09</t>
  </si>
  <si>
    <t>ODM-STANA-10</t>
  </si>
  <si>
    <t>Escritorio tipo cátedra</t>
  </si>
  <si>
    <t>ODM-STANA-11</t>
  </si>
  <si>
    <t>ODM-STANA-12</t>
  </si>
  <si>
    <t>ODM-STANA-13</t>
  </si>
  <si>
    <t>ODM-STANA-14</t>
  </si>
  <si>
    <t>ODM-STANA-15</t>
  </si>
  <si>
    <t>ODM-STANA-17</t>
  </si>
  <si>
    <t>ODM-STANA-18</t>
  </si>
  <si>
    <t>ODM-STANA-19</t>
  </si>
  <si>
    <t>ODM-STANA-20</t>
  </si>
  <si>
    <t>ODM-STANA-22</t>
  </si>
  <si>
    <t>ODM-STANA-23</t>
  </si>
  <si>
    <t>ODM-STANA-27</t>
  </si>
  <si>
    <t>ODM-STANA-28</t>
  </si>
  <si>
    <t>ODM-STANA-29</t>
  </si>
  <si>
    <t>ODM-STANA-30</t>
  </si>
  <si>
    <t>ODM-STANA-31</t>
  </si>
  <si>
    <t>ODM-STANA-32</t>
  </si>
  <si>
    <t>ODM-STANA-33</t>
  </si>
  <si>
    <t>ODM-STANA-34</t>
  </si>
  <si>
    <t>ODM-STANA-35</t>
  </si>
  <si>
    <t>ODM-STANA-36</t>
  </si>
  <si>
    <t>ODM-STANA-37</t>
  </si>
  <si>
    <t>ODM-STANA-38</t>
  </si>
  <si>
    <t>ODM-STANA-39</t>
  </si>
  <si>
    <t>ODM-STANA-40</t>
  </si>
  <si>
    <t>ODM-STANA-41</t>
  </si>
  <si>
    <t>CI51002</t>
  </si>
  <si>
    <t>CI53004</t>
  </si>
  <si>
    <t>Computadora procesador Core i5,disco duro de 1 TB, Memoria RAM 8 GB</t>
  </si>
  <si>
    <t>2CE41108FS</t>
  </si>
  <si>
    <t>ODM-STANA-99</t>
  </si>
  <si>
    <t>Aire acondicionado tipo minisplit de 18000 BTU MARCA LENOX</t>
  </si>
  <si>
    <t>S2815H09586</t>
  </si>
  <si>
    <t>PIZ1055</t>
  </si>
  <si>
    <t>Pizarra de 3.44X1.20 mts, con un metro de corcho al lado izquierdo y 2.44 mts. Para usar con plumón.</t>
  </si>
  <si>
    <t>PIZ2056</t>
  </si>
  <si>
    <t>Pizarra de 2.00 X 1.20 mts. Para usar con plumón</t>
  </si>
  <si>
    <t>PIZ3057</t>
  </si>
  <si>
    <t>Pizarra de 1.00 X 1.00 mts. Para usar con plumón</t>
  </si>
  <si>
    <t>PLA01097</t>
  </si>
  <si>
    <t>Switch Gestionable</t>
  </si>
  <si>
    <t>PLA02098</t>
  </si>
  <si>
    <t>Rack Gabinete planta telefónica y red</t>
  </si>
  <si>
    <t>PLA04100</t>
  </si>
  <si>
    <t>Patch Panel, Tablero Planta telefónica y red</t>
  </si>
  <si>
    <t>Plan/ODM/10</t>
  </si>
  <si>
    <t>Plan/ODM/11</t>
  </si>
  <si>
    <t>Plan/ODM/12</t>
  </si>
  <si>
    <t>Plan/ODM/3</t>
  </si>
  <si>
    <t>Plan/ODM/4</t>
  </si>
  <si>
    <t>Plan/ODM/5</t>
  </si>
  <si>
    <t>Plan/ODM/6</t>
  </si>
  <si>
    <t>Plan/ODM/7</t>
  </si>
  <si>
    <t>Plan/ODM/8</t>
  </si>
  <si>
    <t>Plan/ODM/9</t>
  </si>
  <si>
    <t>RDG01102</t>
  </si>
  <si>
    <t>Registro por huella digital</t>
  </si>
  <si>
    <t>REF01070</t>
  </si>
  <si>
    <t>Refrigeradora frio seco 2 puertas, 9 pies</t>
  </si>
  <si>
    <t>S/N</t>
  </si>
  <si>
    <t>ARMARIO METALICO HORIZONTAL TIPO PERSIANA 1.20X0.47 (RECEPCION)</t>
  </si>
  <si>
    <t>2CE41108WF</t>
  </si>
  <si>
    <t>SA-0301-1168+1</t>
  </si>
  <si>
    <t>SILLAS DE ESPERA D-115</t>
  </si>
  <si>
    <t>SA-0301-1168+2</t>
  </si>
  <si>
    <t>SA-0301-1168+3</t>
  </si>
  <si>
    <t>SA-0301-1168+4</t>
  </si>
  <si>
    <t>SA-0301-1168+5</t>
  </si>
  <si>
    <t>SA-0301-1168+6</t>
  </si>
  <si>
    <t>SA-0301-1168+7</t>
  </si>
  <si>
    <t>SA-0301-1168+8</t>
  </si>
  <si>
    <t>SA-0301-1168+9</t>
  </si>
  <si>
    <t>SA-0401-1146+1</t>
  </si>
  <si>
    <t>Desktop core i5, RAM 8gb, HDD 500gb + Win 8 Pro + office 2013</t>
  </si>
  <si>
    <t>MXL32606VQ</t>
  </si>
  <si>
    <t>SA-0401-1146+3</t>
  </si>
  <si>
    <t>SA-0401-1146+4</t>
  </si>
  <si>
    <t>SA-0501-1173</t>
  </si>
  <si>
    <t>PANTALLA KLIP 86°</t>
  </si>
  <si>
    <t>D202248620618715150071</t>
  </si>
  <si>
    <t>SER11077</t>
  </si>
  <si>
    <t>SER12078</t>
  </si>
  <si>
    <t>D202248620314721120035</t>
  </si>
  <si>
    <t>SER14080</t>
  </si>
  <si>
    <t>SER15081</t>
  </si>
  <si>
    <t>MX32805L0</t>
  </si>
  <si>
    <t>SES1041</t>
  </si>
  <si>
    <t>SES1050</t>
  </si>
  <si>
    <t xml:space="preserve">Laptop i5, RAM 8gb, HDD 500gb + maletin + win 8 pro + office 2013 </t>
  </si>
  <si>
    <t>PROBOOK 6470B</t>
  </si>
  <si>
    <t>CNU341B2FB</t>
  </si>
  <si>
    <t>CNU328B4JV</t>
  </si>
  <si>
    <t>Laptop i7, RAM 8gb, HDD 500gb + maletin + win 8 pro + office 2013</t>
  </si>
  <si>
    <t>4440S</t>
  </si>
  <si>
    <t>2CE3390BCT</t>
  </si>
  <si>
    <t>SES5045</t>
  </si>
  <si>
    <t>SES6046</t>
  </si>
  <si>
    <t>SES7047</t>
  </si>
  <si>
    <t xml:space="preserve">Laptop i7, RAM 8gb, HDD 500gb + maletin + win 8 pro + office 2013 </t>
  </si>
  <si>
    <t>2CE3390BCQ</t>
  </si>
  <si>
    <t>SES9049</t>
  </si>
  <si>
    <t>SLV10/0188</t>
  </si>
  <si>
    <t>SS-01-1136</t>
  </si>
  <si>
    <t>ESCRITORIO EN FORMA DE L</t>
  </si>
  <si>
    <t>SS-01-1137</t>
  </si>
  <si>
    <t>SS-01-1148</t>
  </si>
  <si>
    <t>PIZARRA ACRLICA</t>
  </si>
  <si>
    <t>SS-01-1153.4</t>
  </si>
  <si>
    <t>MOUSE INALAMBRICO</t>
  </si>
  <si>
    <t>M56000</t>
  </si>
  <si>
    <t>2CE3390BCP</t>
  </si>
  <si>
    <t>2CE3390BCC</t>
  </si>
  <si>
    <t>SS-03-1153.5+1</t>
  </si>
  <si>
    <t>BE550G-LM</t>
  </si>
  <si>
    <t>SS-03-1169</t>
  </si>
  <si>
    <t>SS-03-53.5+2</t>
  </si>
  <si>
    <t>SS-0401-1191</t>
  </si>
  <si>
    <t>TALADRO</t>
  </si>
  <si>
    <t>SS-0401-1195.7</t>
  </si>
  <si>
    <t>DISPENSADOR DE PAPEL</t>
  </si>
  <si>
    <t>2CE3390BCJ</t>
  </si>
  <si>
    <t>SS-04-1140</t>
  </si>
  <si>
    <t xml:space="preserve">CONTOMETRO </t>
  </si>
  <si>
    <t>DR2107M</t>
  </si>
  <si>
    <t>SS-04-1153.3+1</t>
  </si>
  <si>
    <t>TECLADO</t>
  </si>
  <si>
    <t>KB-110XUSB</t>
  </si>
  <si>
    <t>SS-04-1153.3+2</t>
  </si>
  <si>
    <t>SS-04-1153.5</t>
  </si>
  <si>
    <t>SS-04-1169</t>
  </si>
  <si>
    <t>2CE3390BD2</t>
  </si>
  <si>
    <t>TRI01074</t>
  </si>
  <si>
    <t>Trípode para cámara fotográfica/video</t>
  </si>
  <si>
    <t>TRI02075</t>
  </si>
  <si>
    <t>UPS02104</t>
  </si>
  <si>
    <t>UPS03084</t>
  </si>
  <si>
    <t>UPS de 1500 VA Orbitec</t>
  </si>
  <si>
    <t>2CE3390BCH</t>
  </si>
  <si>
    <t>3357610N00015</t>
  </si>
  <si>
    <t>UPS07109</t>
  </si>
  <si>
    <t>UPS09111</t>
  </si>
  <si>
    <t>UPS10112</t>
  </si>
  <si>
    <t>Silla ejecutiva de Vinil Gerencia</t>
  </si>
  <si>
    <t xml:space="preserve">Disco duro externo de 2.5" de 1TB SEAGATE </t>
  </si>
  <si>
    <t>SEAGATE</t>
  </si>
  <si>
    <t>1 TB</t>
  </si>
  <si>
    <t xml:space="preserve">Disco duro externo de 3.5" de 3TB SEAGATE </t>
  </si>
  <si>
    <t>3 TB</t>
  </si>
  <si>
    <t xml:space="preserve">Disco duro externo de 3.5" de 4TB SEAGATE backup plus </t>
  </si>
  <si>
    <t>4 TB</t>
  </si>
  <si>
    <t xml:space="preserve">Sistema de videoconferencia marca LOGITECH modelo CONNET </t>
  </si>
  <si>
    <t>LOGITECH</t>
  </si>
  <si>
    <t>CONNECT</t>
  </si>
  <si>
    <t>Horno microondas 1.4" GENERAL ELECTRIC</t>
  </si>
  <si>
    <t xml:space="preserve">Aspiradora anitestática </t>
  </si>
  <si>
    <t>Aire acondicionado 18,000 BTU AREA SERVIDORES</t>
  </si>
  <si>
    <t xml:space="preserve">SILLA ERGONOMICA </t>
  </si>
  <si>
    <t>GLOBAL</t>
  </si>
  <si>
    <t>11631B</t>
  </si>
  <si>
    <t>Total general</t>
  </si>
  <si>
    <t>VALOR EN LIBROS</t>
  </si>
  <si>
    <t>* No fijo: Activos con valor menor a $359.00 de acuerdo a Manual de compras de Plan Internacional.</t>
  </si>
  <si>
    <t>* Fijo: Activos con valor mayor a $360.00 de acuerdo a Manual de cocmpras  de Plan Internacional.</t>
  </si>
  <si>
    <t>VALOR DE DEPRECIACION POR AÑO</t>
  </si>
  <si>
    <t>Equipos depreciado en 20% por 5 años</t>
  </si>
  <si>
    <t>Otros equipos depreciados en 50% por 2 años</t>
  </si>
  <si>
    <t>Vehiculos depreciado en 25% por 4 años</t>
  </si>
  <si>
    <t>Suma de VALOR EN LIBROS</t>
  </si>
  <si>
    <t>Tipo de Artículo*</t>
  </si>
  <si>
    <t>Cantidad de activos</t>
  </si>
  <si>
    <t>Organización</t>
  </si>
  <si>
    <t>Valor de compra</t>
  </si>
  <si>
    <t>Bajas Identificadas al 18 de abril 2022</t>
  </si>
  <si>
    <t>Numero de Unidades</t>
  </si>
  <si>
    <t xml:space="preserve">Total de Activos Fijos y No fijos </t>
  </si>
  <si>
    <t>CALMA</t>
  </si>
  <si>
    <t xml:space="preserve">* Para EA: Data incluye valor de Unidades Moviles </t>
  </si>
  <si>
    <t>* El monto total incluye el valor de UM que seran entregadas a los SR´s en calidad de comodato, pero se mantendran en posesion del RP</t>
  </si>
  <si>
    <t>Cuenta de Numero de Unidades</t>
  </si>
  <si>
    <t>Etiquetas de fila</t>
  </si>
  <si>
    <t>Suma de Valor</t>
  </si>
  <si>
    <t>Propuesta de Distribucion de DONACION  de Activos fijos y no fijos  a SR´s para la Subvencion Plan-SLV/2022-2024 según valor en libros</t>
  </si>
  <si>
    <t>Plan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</si>
</sst>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$-440A]#,##0.00;[Red][$$-440A]#,##0.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164" fontId="9" fillId="2" borderId="1" xfId="3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64" fontId="1" fillId="0" borderId="1" xfId="5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164" fontId="10" fillId="0" borderId="1" xfId="5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/>
    </xf>
    <xf numFmtId="44" fontId="0" fillId="0" borderId="1" xfId="0" applyNumberFormat="1" applyBorder="1"/>
    <xf numFmtId="165" fontId="10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164" fontId="10" fillId="0" borderId="1" xfId="6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9" fillId="2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" fillId="0" borderId="1" xfId="5" applyNumberFormat="1" applyFont="1" applyFill="1" applyBorder="1" applyAlignment="1">
      <alignment horizontal="center" vertical="center" wrapText="1"/>
    </xf>
    <xf numFmtId="166" fontId="10" fillId="0" borderId="1" xfId="5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6" applyNumberFormat="1" applyFont="1" applyFill="1" applyBorder="1" applyAlignment="1">
      <alignment horizontal="center" vertical="center"/>
    </xf>
    <xf numFmtId="166" fontId="1" fillId="0" borderId="1" xfId="6" applyNumberFormat="1" applyFont="1" applyFill="1" applyBorder="1" applyAlignment="1">
      <alignment horizontal="center" vertical="center" wrapText="1"/>
    </xf>
    <xf numFmtId="166" fontId="10" fillId="0" borderId="1" xfId="6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6" fontId="16" fillId="2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6" borderId="1" xfId="4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6" fontId="1" fillId="6" borderId="1" xfId="5" applyNumberFormat="1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44" fontId="1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 wrapText="1"/>
    </xf>
    <xf numFmtId="166" fontId="10" fillId="6" borderId="1" xfId="5" applyNumberFormat="1" applyFont="1" applyFill="1" applyBorder="1" applyAlignment="1">
      <alignment horizontal="center" vertical="center" wrapText="1"/>
    </xf>
    <xf numFmtId="44" fontId="1" fillId="6" borderId="1" xfId="1" applyFont="1" applyFill="1" applyBorder="1" applyAlignment="1">
      <alignment horizontal="center" vertical="center" wrapText="1"/>
    </xf>
    <xf numFmtId="164" fontId="10" fillId="6" borderId="1" xfId="5" applyFont="1" applyFill="1" applyBorder="1" applyAlignment="1">
      <alignment horizontal="center" vertical="center" wrapText="1"/>
    </xf>
    <xf numFmtId="164" fontId="1" fillId="6" borderId="1" xfId="5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166" fontId="1" fillId="6" borderId="1" xfId="6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/>
    </xf>
    <xf numFmtId="0" fontId="2" fillId="5" borderId="1" xfId="0" applyFont="1" applyFill="1" applyBorder="1"/>
    <xf numFmtId="44" fontId="2" fillId="5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7" borderId="0" xfId="0" applyFill="1"/>
    <xf numFmtId="0" fontId="2" fillId="8" borderId="1" xfId="0" applyFont="1" applyFill="1" applyBorder="1"/>
    <xf numFmtId="44" fontId="2" fillId="8" borderId="1" xfId="0" applyNumberFormat="1" applyFont="1" applyFill="1" applyBorder="1"/>
  </cellXfs>
  <cellStyles count="7">
    <cellStyle name="Moneda" xfId="1" builtinId="4"/>
    <cellStyle name="Moneda 2 2" xfId="5" xr:uid="{5EBC91AD-9775-4D93-BF05-CF172CCF735D}"/>
    <cellStyle name="Moneda 3 2" xfId="6" xr:uid="{FB82DFC4-D682-4442-A97F-25E29DD2FFEC}"/>
    <cellStyle name="Moneda 4" xfId="3" xr:uid="{5805877A-9A73-414E-BAA6-443DE0560B3F}"/>
    <cellStyle name="Normal" xfId="0" builtinId="0"/>
    <cellStyle name="Normal 10" xfId="2" xr:uid="{DDB676FF-62AA-4E74-937D-BB1817C01D6D}"/>
    <cellStyle name="Normal 4 8" xfId="4" xr:uid="{CDF46231-9C70-4004-ADE0-098C5D386D2A}"/>
  </cellStyles>
  <dxfs count="49"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%20Proyecto02/02%20Ejecuci&#243;n/Rev%20RP/PUDR/SLV-H-PLAN_Progress%20Report%20Disbursement_31Dec2017%201403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adas\AppData\Local\Microsoft\Windows\Temporary%20Internet%20Files\Content.Outlook\0O09I2GP\Master%20data%20in%20Perf%20Fwk%20Budget%20PSM%20(except%20PSM%20specific)%202015-06-03%2017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Users\aabouatme\AppData\Local\Microsoft\Windows\Temporary%20Internet%20Files\Content.IE5\W0OJ3YPY\Core_PUDR_Form_en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carmenvilanova\Library\Containers\com.microsoft.Excel\Data\Documents\C:\Users\chenneuse\AppData\Local\Microsoft\Windows\Temporary%20Internet%20Files\Content.Outlook\LX8CLMNA\Malaria_Financial%20Reporting%20Template_Jun10.xls?55D96A0F" TargetMode="External"/><Relationship Id="rId1" Type="http://schemas.openxmlformats.org/officeDocument/2006/relationships/externalLinkPath" Target="file:///\\55D96A0F\Malaria_Financial%20Reporting%20Template_Jun10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carmenvilanova\Library\Containers\com.microsoft.Excel\Data\Documents\C:\Users\chenneuse\AppData\Local\Microsoft\Windows\Temporary%20Internet%20Files\Content.Outlook\LX8CLMNA\TB_Financial%20Reporting%20Template_Jun10.xls?55D96A0F" TargetMode="External"/><Relationship Id="rId1" Type="http://schemas.openxmlformats.org/officeDocument/2006/relationships/externalLinkPath" Target="file:///\\55D96A0F\TB_Financial%20Reporting%20Template_Jun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%20Serrano/Documents/02%20ONG/Plan%202proy/2018/PLAN%20Cierre/REC/PU%20Plan%2028022019/PU%20Plan%2028022019/SLV-H-PLAN_Progress%20Report_31Dec2018_v4_28_02_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Outlook/ZIELDH0I/Financial%20Reports_May%202016_AIM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obocoum\Desktop\AIM\Quarterly%20Financial%20report16_MAR_16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/2016/03%20Informe/PUDR%20Actualizado%2015_03_2017/PUDR_Template_es%20Plan%20NMF%20V.15%20Ma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Contracts\Cost%20and%20Pricing\Final%20Budgets\Global%20Fund\Mali\2014.05%20NFM%20Submission\GF%20Mali%20Phase%201%20&amp;%202%20NFM%20internal%20hybrid_2014.07.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MALI_Global%20Fund%20Budget%20Template%202014-07-11-revised%20by%20PS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DKapodistria\Desktop\PUDR%20template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ocuments\Taxes\Taxes%20Collection%20Test%202%2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Desktop%20Files%2017042012\SLE%20Summary%20Budget%20Phase%20%202%20Malaria_27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isaggregation_1A"/>
      <sheetName val="Coverage Indicators_1B"/>
      <sheetName val="Disaggregation_1B"/>
      <sheetName val="WPTM_1C"/>
      <sheetName val="PR Cash Reconciliation_2A,B,C,D"/>
      <sheetName val="PRCashReconADMIN"/>
      <sheetName val="Compromisos_ Obligaciones"/>
      <sheetName val="SR_Cash Reconciliation_2E"/>
      <sheetName val="Budget Variance_2F"/>
      <sheetName val="Procurement_3"/>
      <sheetName val="Admin Sheet"/>
      <sheetName val="Grant Management_4"/>
      <sheetName val="PR-LFA Evaluation_5"/>
      <sheetName val="LFA_Findings&amp;Recommendations_6"/>
      <sheetName val="PR Expenditure_7A"/>
      <sheetName val="Reference Records"/>
      <sheetName val="LFA Expenditure_7B"/>
      <sheetName val="CashForecastADMIN"/>
      <sheetName val="Cash Forecast_8A"/>
      <sheetName val="Request and Recommendation_8B"/>
      <sheetName val="PR Authorization_9A"/>
      <sheetName val="LFA Authorization_9B"/>
      <sheetName val="Financial Triggers_10"/>
      <sheetName val="apttusmetadata"/>
      <sheetName val="SLV-H-PLAN_Progress Report Disb"/>
    </sheetNames>
    <sheetDataSet>
      <sheetData sheetId="0">
        <row r="9">
          <cell r="F9" t="str">
            <v>Periodo de avances financieros</v>
          </cell>
        </row>
        <row r="10">
          <cell r="D10">
            <v>42736</v>
          </cell>
        </row>
      </sheetData>
      <sheetData sheetId="1">
        <row r="9">
          <cell r="D9" t="str">
            <v>[Impact Indicator Name ES]</v>
          </cell>
        </row>
      </sheetData>
      <sheetData sheetId="2"/>
      <sheetData sheetId="3">
        <row r="10">
          <cell r="B10" t="str">
            <v>[Coverage Indicator Name - ES]</v>
          </cell>
        </row>
      </sheetData>
      <sheetData sheetId="4"/>
      <sheetData sheetId="5"/>
      <sheetData sheetId="6"/>
      <sheetData sheetId="7"/>
      <sheetData sheetId="8"/>
      <sheetData sheetId="9">
        <row r="111">
          <cell r="H111">
            <v>81657.290000000037</v>
          </cell>
        </row>
      </sheetData>
      <sheetData sheetId="10"/>
      <sheetData sheetId="11"/>
      <sheetData sheetId="12"/>
      <sheetData sheetId="13">
        <row r="57">
          <cell r="AD57" t="str">
            <v>Met</v>
          </cell>
        </row>
        <row r="58">
          <cell r="AD58" t="str">
            <v>Waived</v>
          </cell>
        </row>
        <row r="59">
          <cell r="AD59" t="str">
            <v>Not Started</v>
          </cell>
        </row>
        <row r="60">
          <cell r="AD60" t="str">
            <v>In Progress</v>
          </cell>
        </row>
      </sheetData>
      <sheetData sheetId="14"/>
      <sheetData sheetId="15"/>
      <sheetData sheetId="16">
        <row r="69">
          <cell r="D69">
            <v>236428.97</v>
          </cell>
        </row>
      </sheetData>
      <sheetData sheetId="17">
        <row r="12">
          <cell r="B12" t="str">
            <v>[Name - ES]</v>
          </cell>
          <cell r="J12" t="str">
            <v>[Name - ES]</v>
          </cell>
        </row>
        <row r="13">
          <cell r="J13" t="str">
            <v>Programas de prevención para la población general</v>
          </cell>
        </row>
        <row r="14">
          <cell r="J14" t="str">
            <v>Programas de prevención integral para trabajadores del sexo y sus clientes</v>
          </cell>
        </row>
        <row r="15">
          <cell r="J15" t="str">
            <v>Programas de prevención integral para personas que consumen drogas inyectables y sus parejas</v>
          </cell>
        </row>
        <row r="16">
          <cell r="J16" t="str">
            <v>Programas de prevención para otras poblaciones vulnerables</v>
          </cell>
        </row>
        <row r="17">
          <cell r="J17" t="str">
            <v>Programas de prevención para adolescentes y jóvenes, dentro y fuera de los centros educativos</v>
          </cell>
        </row>
        <row r="18">
          <cell r="J18" t="str">
            <v>PTMI</v>
          </cell>
        </row>
        <row r="19">
          <cell r="J19" t="str">
            <v>Tratamiento, atención y apoyo</v>
          </cell>
        </row>
        <row r="20">
          <cell r="J20" t="str">
            <v>TB/VIH</v>
          </cell>
        </row>
        <row r="21">
          <cell r="J21" t="str">
            <v>SSRS: Prestación de servicios integrados y mejora de la calidad</v>
          </cell>
        </row>
        <row r="22">
          <cell r="J22" t="str">
            <v>SSRS: Recursos humanos para la salud, incluidos trabajadores de salud comunitarios</v>
          </cell>
        </row>
        <row r="23">
          <cell r="J23" t="str">
            <v>SSRS: Sistemas de gestión de la cadena de adquisiciones y suministros</v>
          </cell>
        </row>
        <row r="24">
          <cell r="J24" t="str">
            <v>SSRS:  Sistemas de gestión financiera</v>
          </cell>
        </row>
        <row r="25">
          <cell r="J25" t="str">
            <v>SSRS:  Respuestas y sistemas comunitarios</v>
          </cell>
        </row>
        <row r="26">
          <cell r="J26" t="str">
            <v>SSRS: Sistemas de información en salud y monitoreo y evaluación</v>
          </cell>
        </row>
        <row r="27">
          <cell r="J27" t="str">
            <v>Gestión de programas</v>
          </cell>
        </row>
        <row r="28">
          <cell r="J28" t="str">
            <v>Financiación basada en los resultados</v>
          </cell>
        </row>
        <row r="29">
          <cell r="J29" t="str">
            <v>Programas de prevención integral para personas transgénero</v>
          </cell>
        </row>
        <row r="30">
          <cell r="J30" t="str">
            <v>Programas integrales para personas privadas de libertad en centros penitenciarios y otros lugares de reclusión</v>
          </cell>
        </row>
        <row r="31">
          <cell r="J31" t="str">
            <v>Servicios de diagnóstico de VIH</v>
          </cell>
        </row>
        <row r="32">
          <cell r="J32" t="str">
            <v>Programas de prevención integral para hombres que tienen relaciones sexuales con hombres</v>
          </cell>
        </row>
        <row r="33">
          <cell r="J33" t="str">
            <v>Programas para reducir las barreras relacionadas a los derechos humanos para acceder a los servicios de VIH</v>
          </cell>
        </row>
        <row r="34">
          <cell r="J34" t="str">
            <v>SSRS: Estrategias nacionales de salud</v>
          </cell>
        </row>
        <row r="40">
          <cell r="B40" t="str">
            <v>[Module (Name)]</v>
          </cell>
        </row>
        <row r="189">
          <cell r="E189" t="str">
            <v>[Cost Grouping Number].[Cost Input Number] [Name]</v>
          </cell>
        </row>
        <row r="190">
          <cell r="E190" t="str">
            <v>1.0 Human Resources (HR)</v>
          </cell>
        </row>
        <row r="191">
          <cell r="E191" t="str">
            <v>1.1 Salaries - program management</v>
          </cell>
        </row>
        <row r="192">
          <cell r="E192" t="str">
            <v>1.2 Salaries - outreach workers, medical staff and other service providers</v>
          </cell>
        </row>
        <row r="193">
          <cell r="E193" t="str">
            <v>1.3 Performance based suppliments, incentives</v>
          </cell>
        </row>
        <row r="194">
          <cell r="E194" t="str">
            <v>1.4 Other HR Costs</v>
          </cell>
        </row>
        <row r="195">
          <cell r="E195" t="str">
            <v>2.0 Travel related costs (TRC)</v>
          </cell>
        </row>
        <row r="196">
          <cell r="E196" t="str">
            <v>2.1 Training related per diems/transport/other costs</v>
          </cell>
        </row>
        <row r="197">
          <cell r="E197" t="str">
            <v>2.2 Technical assistance-related per diems/transport/other costs</v>
          </cell>
        </row>
        <row r="198">
          <cell r="E198" t="str">
            <v>2.3 Supervision/surveys/data collection related per diems/transport/other costs</v>
          </cell>
        </row>
        <row r="199">
          <cell r="E199" t="str">
            <v>2.4 Meeting/Advocacy related per diems/transport/other costs</v>
          </cell>
        </row>
        <row r="200">
          <cell r="E200" t="str">
            <v>2.5 Other Transportation costs</v>
          </cell>
        </row>
        <row r="201">
          <cell r="E201" t="str">
            <v>3.0 External Professional services (EPS)</v>
          </cell>
        </row>
        <row r="202">
          <cell r="E202" t="str">
            <v>3.1 Technical Assistance Fees/Consultants</v>
          </cell>
        </row>
        <row r="203">
          <cell r="E203" t="str">
            <v>3.2 Fiscal/Fiduciary Agent fees</v>
          </cell>
        </row>
        <row r="204">
          <cell r="E204" t="str">
            <v>3.3 External audit fees</v>
          </cell>
        </row>
        <row r="205">
          <cell r="E205" t="str">
            <v>3.4 Other external professional services</v>
          </cell>
        </row>
        <row r="206">
          <cell r="E206" t="str">
            <v>3.5 Insurance related costs (EPS)</v>
          </cell>
        </row>
        <row r="207">
          <cell r="E207" t="str">
            <v>4.0 Health Products - Pharmaceutical Products (HPPP)</v>
          </cell>
        </row>
        <row r="208">
          <cell r="E208" t="str">
            <v>4.1 Antiretroviral medicines</v>
          </cell>
        </row>
        <row r="209">
          <cell r="E209" t="str">
            <v>4.2 Anti-tuberculosis medicines</v>
          </cell>
        </row>
        <row r="210">
          <cell r="E210" t="str">
            <v>4.3 Antimalarial medicines</v>
          </cell>
        </row>
        <row r="211">
          <cell r="E211" t="str">
            <v>4.4 Opioid substitution medicines</v>
          </cell>
        </row>
        <row r="212">
          <cell r="E212" t="str">
            <v>4.5 Opportunistic infections and STI medicines</v>
          </cell>
        </row>
        <row r="213">
          <cell r="E213" t="str">
            <v>4.6 Private Sector subsidies for ACTs (co-payment to 4.3)</v>
          </cell>
        </row>
        <row r="214">
          <cell r="E214" t="str">
            <v>4.7 Other medicines</v>
          </cell>
        </row>
        <row r="215">
          <cell r="E215" t="str">
            <v>5.0 Health Products - Non-Pharmaceuticals (HPNP)</v>
          </cell>
        </row>
        <row r="216">
          <cell r="E216" t="str">
            <v>5.1 Insecticide-treated Nets (LLINs/ITNs)</v>
          </cell>
        </row>
        <row r="217">
          <cell r="E217" t="str">
            <v>5.2 Condoms - Male</v>
          </cell>
        </row>
        <row r="218">
          <cell r="E218" t="str">
            <v>5.3 Condoms - Female</v>
          </cell>
        </row>
        <row r="219">
          <cell r="E219" t="str">
            <v>5.4 Rapid Diagnostic Test</v>
          </cell>
        </row>
        <row r="220">
          <cell r="E220" t="str">
            <v>5.5 Insecticides</v>
          </cell>
        </row>
        <row r="221">
          <cell r="E221" t="str">
            <v>5.6 Laboratory reagents</v>
          </cell>
        </row>
        <row r="222">
          <cell r="E222" t="str">
            <v>5.7 Syringes and needles</v>
          </cell>
        </row>
        <row r="223">
          <cell r="E223" t="str">
            <v>5.8 Other consumables</v>
          </cell>
        </row>
        <row r="224">
          <cell r="E224" t="str">
            <v>5.9 Private Sector subsidies for RDTs (co-payment to 5.4)</v>
          </cell>
        </row>
        <row r="225">
          <cell r="E225" t="str">
            <v>6.0 Health Products - Equipment (HPE)</v>
          </cell>
        </row>
        <row r="226">
          <cell r="E226" t="str">
            <v>6.1 CD4 analyser/accessories</v>
          </cell>
        </row>
        <row r="227">
          <cell r="E227" t="str">
            <v>6.2 HIV Viral Load analyser/accessories</v>
          </cell>
        </row>
        <row r="228">
          <cell r="E228" t="str">
            <v>6.3 Microscopes</v>
          </cell>
        </row>
        <row r="229">
          <cell r="E229" t="str">
            <v>6.4 TB Molecular Test equipment</v>
          </cell>
        </row>
        <row r="230">
          <cell r="E230" t="str">
            <v>6.5 Maintenance and service costs for health equipment</v>
          </cell>
        </row>
        <row r="231">
          <cell r="E231" t="str">
            <v>6.6 Other health equipment</v>
          </cell>
        </row>
        <row r="232">
          <cell r="E232" t="str">
            <v>7.0 Procurement and Supply-Chain Management costs (PSM)</v>
          </cell>
        </row>
        <row r="233">
          <cell r="E233" t="str">
            <v>7.1 Procurement agent and handling fees</v>
          </cell>
        </row>
        <row r="234">
          <cell r="E234" t="str">
            <v>7.2 Freight and insurance costs (Health products)</v>
          </cell>
        </row>
        <row r="235">
          <cell r="E235" t="str">
            <v>7.3 Warehouse and Storage Costs</v>
          </cell>
        </row>
        <row r="236">
          <cell r="E236" t="str">
            <v>7.4 In-country distribution costs</v>
          </cell>
        </row>
        <row r="237">
          <cell r="E237" t="str">
            <v>7.5 Quality assurance and quality control costs (QA/QC)</v>
          </cell>
        </row>
        <row r="238">
          <cell r="E238" t="str">
            <v>7.6 PSM Customs Clearance</v>
          </cell>
        </row>
        <row r="239">
          <cell r="E239" t="str">
            <v>7.7 Other PSM costs</v>
          </cell>
        </row>
        <row r="240">
          <cell r="E240" t="str">
            <v>8.0 Infrastructure (INF)</v>
          </cell>
        </row>
        <row r="241">
          <cell r="E241" t="str">
            <v>8.1 Furniture</v>
          </cell>
        </row>
        <row r="242">
          <cell r="E242" t="str">
            <v>8.2 Renovation/constructions</v>
          </cell>
        </row>
        <row r="243">
          <cell r="E243" t="str">
            <v>8.3 Infrastructure maintenance and other INF costs</v>
          </cell>
        </row>
        <row r="244">
          <cell r="E244" t="str">
            <v>9.0 Non-health equipment (NHP)</v>
          </cell>
        </row>
        <row r="245">
          <cell r="E245" t="str">
            <v>9.1 IT - Computers, computer equipment, Software and applications</v>
          </cell>
        </row>
        <row r="246">
          <cell r="E246" t="str">
            <v>9.2 Vehicles</v>
          </cell>
        </row>
        <row r="247">
          <cell r="E247" t="str">
            <v>9.3 Other non-health equipment</v>
          </cell>
        </row>
        <row r="248">
          <cell r="E248" t="str">
            <v>9.4 Maintenance and service costs non-health equipment</v>
          </cell>
        </row>
        <row r="249">
          <cell r="E249" t="str">
            <v>10.0 Communication Material and Publications (CMP)</v>
          </cell>
        </row>
        <row r="250">
          <cell r="E250" t="str">
            <v>10.1 Printed materials (forms, books, guidelines, brochure, leaflets...)</v>
          </cell>
        </row>
        <row r="251">
          <cell r="E251" t="str">
            <v>10.2 Television/Radio spots and programmes</v>
          </cell>
        </row>
        <row r="252">
          <cell r="E252" t="str">
            <v>10.3 Promotional Material (t-shirts, mugs, pins...) and other CMP costs</v>
          </cell>
        </row>
        <row r="253">
          <cell r="E253" t="str">
            <v>11.0 Programme Administration costs (PA)</v>
          </cell>
        </row>
        <row r="254">
          <cell r="E254" t="str">
            <v>11.1 Office related costs</v>
          </cell>
        </row>
        <row r="255">
          <cell r="E255" t="str">
            <v>11.2 Unrecoverable taxes and duties</v>
          </cell>
        </row>
        <row r="256">
          <cell r="E256" t="str">
            <v>11.3 Indirect cost recovery (ICR) - % based</v>
          </cell>
        </row>
        <row r="257">
          <cell r="E257" t="str">
            <v>11.4 Other PA costs</v>
          </cell>
        </row>
        <row r="258">
          <cell r="E258" t="str">
            <v>12.0 Living support to client/ target population (LSCTP)</v>
          </cell>
        </row>
        <row r="259">
          <cell r="E259" t="str">
            <v>12.1 OVC Support (school fees, uniforms, books...)</v>
          </cell>
        </row>
        <row r="260">
          <cell r="E260" t="str">
            <v>12.2 Food and care packages</v>
          </cell>
        </row>
        <row r="261">
          <cell r="E261" t="str">
            <v>12.3 Cash incentives/transfer to patients/beneficiaries/counsellors/mediators</v>
          </cell>
        </row>
        <row r="262">
          <cell r="E262" t="str">
            <v>12.4 Micro-loans and micro-grants</v>
          </cell>
        </row>
        <row r="263">
          <cell r="E263" t="str">
            <v>12.5 Other LSCTP costs</v>
          </cell>
        </row>
        <row r="264">
          <cell r="E264" t="str">
            <v>13.0 Payment for Results</v>
          </cell>
        </row>
        <row r="265">
          <cell r="E265" t="str">
            <v>13.1 Payment for Results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 xml:space="preserve">     </v>
          </cell>
        </row>
      </sheetData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  <sheetName val="CoverageDisaggregationData"/>
      <sheetName val="Data"/>
      <sheetName val="Indicateurs Couverture_1B"/>
      <sheetName val="Intervention By Modules"/>
      <sheetName val="EFR Data"/>
      <sheetName val="Indicateurs Impact Effet_1A"/>
      <sheetName val="ImpactOutcomeDisaggData"/>
      <sheetName val="Coverage Indicators"/>
      <sheetName val="LFA_ImpactOutcome Indicators_1A"/>
      <sheetName val="Definitions-lists-EFR"/>
      <sheetName val="Memo Malaria"/>
      <sheetName val="PR_Programmatic Progress_1A"/>
      <sheetName val="PR_Total PR Cash Outflow_3A"/>
    </sheetNames>
    <sheetDataSet>
      <sheetData sheetId="0" refreshError="1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A_Programmatic Progress_1B"/>
      <sheetName val="Memo HIV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Version history"/>
      <sheetName val="Coversheet Import-Export"/>
      <sheetName val="Admin Sheet"/>
      <sheetName val="Translations"/>
      <sheetName val="Impact Outcome Indicators_1A"/>
      <sheetName val="ImpactOutcome_Import-Export"/>
      <sheetName val="Disaggregation_1A"/>
      <sheetName val="Disagg.1A_import-export"/>
      <sheetName val="Coverage Indicators_1B"/>
      <sheetName val="Coverage Indicator_Import-Expor"/>
      <sheetName val="Disaggregation_1B"/>
      <sheetName val="Disaggregation1B_Import-Export"/>
      <sheetName val="WPTM_1C"/>
      <sheetName val="WPTM_1C  Import-Export"/>
      <sheetName val="PR Cash Reconciliation_2A,B,C,D"/>
      <sheetName val="Commitments_Obligations"/>
      <sheetName val="PR Cash Recon Import-Export"/>
      <sheetName val="SR_Cash Reconciliation_2E"/>
      <sheetName val="SR Cash Recon Import Export"/>
      <sheetName val="Budget Variance_2F"/>
      <sheetName val="Budget Variance Import-Export"/>
      <sheetName val="Procurement_3"/>
      <sheetName val="Grant Management_4"/>
      <sheetName val="Grant Management_4 imp-exp"/>
      <sheetName val="MitigationAction"/>
      <sheetName val="RiskData"/>
      <sheetName val="PR-LFA Evaluation_5"/>
      <sheetName val="LFA_Findings&amp;Recommendations_6"/>
      <sheetName val="LFA_Findings&amp;Recom export"/>
      <sheetName val="PR Expenditure_7A"/>
      <sheetName val="PR Expenditure_7A import-export"/>
      <sheetName val="LFA Expenditure_7B"/>
      <sheetName val="LFA Expenditure_7B imp-exp"/>
      <sheetName val="Cash Forecast_8A"/>
      <sheetName val="Cash Forecast_8A import-export"/>
      <sheetName val="Request and Recommendation_8B"/>
      <sheetName val="Reference Records"/>
      <sheetName val="PR Authorization_9A"/>
      <sheetName val="LFA Authorization_9B"/>
      <sheetName val="Financial Triggers_10"/>
      <sheetName val="Free Sheet 1"/>
      <sheetName val="Free Sheet 2"/>
      <sheetName val="Free Sheet 3"/>
      <sheetName val="apttusmetadata"/>
      <sheetName val="SLV-H-PLAN_Progress Report_31De"/>
    </sheetNames>
    <sheetDataSet>
      <sheetData sheetId="0">
        <row r="1">
          <cell r="A1" t="str">
            <v>Informe de progreso y solicitud de desembolso</v>
          </cell>
        </row>
      </sheetData>
      <sheetData sheetId="1" refreshError="1"/>
      <sheetData sheetId="2" refreshError="1"/>
      <sheetData sheetId="3" refreshError="1"/>
      <sheetData sheetId="4">
        <row r="3">
          <cell r="B3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9">
          <cell r="J109">
            <v>19691.590000000047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25">
          <cell r="E225">
            <v>444445.09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ata"/>
      <sheetName val="ImpactOutcomeDisaggData"/>
      <sheetName val="Disaggregation_1A"/>
      <sheetName val="Impactoutcome"/>
      <sheetName val="Coverage Indicators_1B"/>
      <sheetName val="Coverage Indicators"/>
      <sheetName val="Disaggregation_1B"/>
      <sheetName val="CoverageDisaggregationData"/>
      <sheetName val="WPTM_1C"/>
      <sheetName val="Intervention By Modules old"/>
      <sheetName val="Intervention By Modules"/>
      <sheetName val="Financial Reports"/>
      <sheetName val="Data load in GOS"/>
      <sheetName val="PR Cash Reconciliation"/>
      <sheetName val="PR Cash Information"/>
      <sheetName val="SR_Cash Reconciliation"/>
      <sheetName val="Budget Variance"/>
      <sheetName val="Procurement_3"/>
      <sheetName val="Grant Management_4"/>
      <sheetName val="PR-LFA Evaluation_5"/>
      <sheetName val="LFA_Findings&amp;Recommendations_6"/>
      <sheetName val="Annual Cash Forecast"/>
      <sheetName val="Ad Hoc Cash Forecast"/>
      <sheetName val=" Request and Recommendation_8B"/>
      <sheetName val="Tax Reporting"/>
      <sheetName val="PR Authorization_9A"/>
      <sheetName val="LFA Authorization_9B"/>
      <sheetName val="PR_Disbursement Request_7"/>
      <sheetName val="Modules"/>
      <sheetName val="Sheet3"/>
      <sheetName val="Sheet1"/>
      <sheetName val="Checklist"/>
      <sheetName val="Memo HIV"/>
      <sheetName val="Memo TB"/>
      <sheetName val="Memo Malari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2">
          <cell r="C12" t="str">
            <v>Civil Society - Community Based Organization</v>
          </cell>
        </row>
        <row r="13">
          <cell r="C13" t="str">
            <v>Civil Society - International Faith Based Organization</v>
          </cell>
        </row>
        <row r="14">
          <cell r="C14" t="str">
            <v>Civil Society - International Non-Governmental Organization</v>
          </cell>
        </row>
        <row r="15">
          <cell r="C15" t="str">
            <v>Civil Society - Local Faith Based Organization</v>
          </cell>
        </row>
        <row r="16">
          <cell r="C16" t="str">
            <v>Civil Society - Local Non-Governmental Organization</v>
          </cell>
        </row>
        <row r="17">
          <cell r="C17" t="str">
            <v>Civil Society - Other</v>
          </cell>
        </row>
        <row r="18">
          <cell r="C18" t="str">
            <v>Government - Ministry of Health</v>
          </cell>
        </row>
        <row r="19">
          <cell r="C19" t="str">
            <v>Government - Ministry of Finance</v>
          </cell>
        </row>
        <row r="20">
          <cell r="C20" t="str">
            <v>Government - Other</v>
          </cell>
        </row>
        <row r="21">
          <cell r="C21" t="str">
            <v>Multilateral - UNDP</v>
          </cell>
        </row>
        <row r="22">
          <cell r="C22" t="str">
            <v>Multilateral - Other UN agency</v>
          </cell>
        </row>
        <row r="23">
          <cell r="C23" t="str">
            <v>Multilateral - Other</v>
          </cell>
        </row>
        <row r="24">
          <cell r="C24" t="str">
            <v>Private Sector</v>
          </cell>
        </row>
        <row r="25">
          <cell r="C25" t="str">
            <v>Other</v>
          </cell>
        </row>
      </sheetData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  <sheetName val="Recipients"/>
      <sheetName val="Definitions"/>
      <sheetName val="Objectives"/>
      <sheetName val="CatInt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alance Reporting"/>
      <sheetName val="Results - CB Form"/>
      <sheetName val="Expenditure Reporting - NFM "/>
      <sheetName val="Expenditure Reporting-Non NFM "/>
      <sheetName val="Tax Reporting"/>
      <sheetName val="Results -Tax Form"/>
      <sheetName val="Annex 1"/>
      <sheetName val="Annex 2"/>
      <sheetName val="EFR"/>
      <sheetName val="AFR"/>
      <sheetName val="Principal Recipient"/>
      <sheetName val="PR_Q1"/>
      <sheetName val="TGF Regions"/>
      <sheetName val="Grants"/>
      <sheetName val="16 MAR"/>
      <sheetName val="Lists"/>
      <sheetName val="Local Currenc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5">
          <cell r="C5" t="str">
            <v>Please Select…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3">
          <cell r="E3">
            <v>42460</v>
          </cell>
          <cell r="G3" t="str">
            <v>Abubakar Ibrahim</v>
          </cell>
        </row>
        <row r="4">
          <cell r="E4">
            <v>42551</v>
          </cell>
          <cell r="G4" t="str">
            <v>Afiefah Osman</v>
          </cell>
        </row>
        <row r="5">
          <cell r="E5">
            <v>42643</v>
          </cell>
          <cell r="G5" t="str">
            <v>Alex Andwati</v>
          </cell>
        </row>
        <row r="6">
          <cell r="E6">
            <v>42735</v>
          </cell>
          <cell r="G6" t="str">
            <v>Alexander Birikorang</v>
          </cell>
        </row>
        <row r="7">
          <cell r="G7" t="str">
            <v>Allan Nfamba</v>
          </cell>
        </row>
        <row r="8">
          <cell r="G8" t="str">
            <v>Andrew Kawuma</v>
          </cell>
        </row>
        <row r="9">
          <cell r="G9" t="str">
            <v>Anna Kruhavets</v>
          </cell>
        </row>
        <row r="10">
          <cell r="G10" t="str">
            <v>Boglarka Laza</v>
          </cell>
        </row>
        <row r="11">
          <cell r="A11" t="str">
            <v>VAT Goods &amp; Services</v>
          </cell>
          <cell r="G11" t="str">
            <v>Charles Ohene-Nyako</v>
          </cell>
        </row>
        <row r="12">
          <cell r="A12" t="str">
            <v>Import Duties</v>
          </cell>
          <cell r="G12" t="str">
            <v xml:space="preserve">Eduardo Camardelli </v>
          </cell>
        </row>
        <row r="13">
          <cell r="A13" t="str">
            <v>Both</v>
          </cell>
          <cell r="G13" t="str">
            <v>Edwin Lottin</v>
          </cell>
        </row>
        <row r="14">
          <cell r="A14" t="str">
            <v>No Exemption</v>
          </cell>
          <cell r="G14" t="str">
            <v>Emmanuel Eneme</v>
          </cell>
        </row>
        <row r="15">
          <cell r="G15" t="str">
            <v>Eric Boa</v>
          </cell>
        </row>
        <row r="16">
          <cell r="G16" t="str">
            <v>Foster Mphinga</v>
          </cell>
        </row>
        <row r="17">
          <cell r="G17" t="str">
            <v xml:space="preserve">Hao Lu </v>
          </cell>
        </row>
        <row r="18">
          <cell r="G18" t="str">
            <v>Inna Ivanova</v>
          </cell>
        </row>
        <row r="19">
          <cell r="G19" t="str">
            <v xml:space="preserve">Jaime Briz De Felipe </v>
          </cell>
        </row>
        <row r="20">
          <cell r="G20" t="str">
            <v>Joseph Ntreh</v>
          </cell>
        </row>
        <row r="21">
          <cell r="G21" t="str">
            <v>Joy Mukete</v>
          </cell>
        </row>
        <row r="22">
          <cell r="G22" t="str">
            <v>Kamran Abbas</v>
          </cell>
        </row>
        <row r="23">
          <cell r="G23" t="str">
            <v xml:space="preserve">Kanini Waita </v>
          </cell>
        </row>
        <row r="24">
          <cell r="G24" t="str">
            <v>Karima Jaouadi</v>
          </cell>
        </row>
        <row r="25">
          <cell r="G25" t="str">
            <v>Kasi Nsubuga</v>
          </cell>
        </row>
        <row r="26">
          <cell r="G26" t="str">
            <v>Kerstin Stange</v>
          </cell>
        </row>
        <row r="27">
          <cell r="G27" t="str">
            <v>Lamin N'jai</v>
          </cell>
        </row>
        <row r="28">
          <cell r="G28" t="str">
            <v>Lena Semenyuk</v>
          </cell>
        </row>
        <row r="29">
          <cell r="G29" t="str">
            <v>Maria Asuncion</v>
          </cell>
        </row>
        <row r="30">
          <cell r="G30" t="str">
            <v>Mario Rivero</v>
          </cell>
        </row>
        <row r="31">
          <cell r="G31" t="str">
            <v>Mark Taylor</v>
          </cell>
        </row>
        <row r="32">
          <cell r="G32" t="str">
            <v>Mark Warrillow-Thomson</v>
          </cell>
        </row>
        <row r="33">
          <cell r="G33" t="str">
            <v>Natalia Derkach</v>
          </cell>
        </row>
        <row r="34">
          <cell r="G34" t="str">
            <v>Pascal Sandapa</v>
          </cell>
        </row>
        <row r="35">
          <cell r="G35" t="str">
            <v>Patricia Lubwana</v>
          </cell>
        </row>
        <row r="36">
          <cell r="G36" t="str">
            <v>Quentin De Hemptinne</v>
          </cell>
        </row>
        <row r="37">
          <cell r="G37" t="str">
            <v>Renaud Bolly</v>
          </cell>
        </row>
        <row r="38">
          <cell r="G38" t="str">
            <v>Ryan Narciso</v>
          </cell>
        </row>
        <row r="39">
          <cell r="G39" t="str">
            <v>Sabyrzhan Berkembayev</v>
          </cell>
        </row>
        <row r="40">
          <cell r="G40" t="str">
            <v>Samuel Boateng</v>
          </cell>
        </row>
        <row r="41">
          <cell r="G41" t="str">
            <v>Sandrine Odoh</v>
          </cell>
        </row>
        <row r="42">
          <cell r="G42" t="str">
            <v>Sergey Polovinkin</v>
          </cell>
        </row>
        <row r="43">
          <cell r="G43" t="str">
            <v>Shevone Corbin</v>
          </cell>
        </row>
        <row r="44">
          <cell r="G44" t="str">
            <v>Sunny Park</v>
          </cell>
        </row>
        <row r="45">
          <cell r="G45" t="str">
            <v>Walid Kilani</v>
          </cell>
        </row>
        <row r="46">
          <cell r="G46" t="str">
            <v>Yeo Yenemanyan</v>
          </cell>
        </row>
      </sheetData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ción_efectivo_RP_2A,B,C"/>
      <sheetName val="Conciliación_efectivo_SR_2D"/>
      <sheetName val="Variación presupuestaria_2E"/>
      <sheetName val="Adquisiciones_3"/>
      <sheetName val="Gestión de subvenciones_4"/>
      <sheetName val="Evaluación RP-ALF_5"/>
      <sheetName val="LFA_Findings&amp;Recommendations_6"/>
      <sheetName val="RP_IFA_7A"/>
      <sheetName val="LFA AFR_7B"/>
      <sheetName val="Previsión anual de efectivo_8A"/>
      <sheetName val=" Solicitud y recomendación_8B"/>
      <sheetName val="Autorización RP_9A"/>
      <sheetName val="LFA Authorization_9B"/>
      <sheetName val="Hoja3"/>
      <sheetName val="Datos EFR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5">
          <cell r="C5" t="str">
            <v>Country:</v>
          </cell>
        </row>
        <row r="28">
          <cell r="E28" t="str">
            <v>HIV I-6: Porcentaje estimado de niños con infección por el VIH nacidos de mujeres seropositivas en los últimos 12 meses</v>
          </cell>
        </row>
        <row r="29">
          <cell r="E29" t="str">
            <v>HIV I-9a: Porcentaje de hombres que tienen relaciones sexuales con hombres que viven con el VIH</v>
          </cell>
        </row>
        <row r="30">
          <cell r="E30" t="str">
            <v>HIV I-9b: Porcentaje de personas transgénero que viven con el VIH</v>
          </cell>
        </row>
        <row r="31">
          <cell r="E31" t="str">
            <v xml:space="preserve">HIV I-10: Porcentaje de trabajadores del sexo que viven con el VIH </v>
          </cell>
        </row>
        <row r="32">
          <cell r="E32" t="str">
            <v>HIV O-1: Porcentaje de adultos y niños que viven con el VIH que se conoce que siguen en tratamiento 12 meses después del inicio de la terapia antirretroviral</v>
          </cell>
        </row>
        <row r="33">
          <cell r="E33" t="str">
            <v>HIV O-4a: Porcentaje de hombres que afirman haber utilizado preservativo en su última relación de sexo anal con otro hombre</v>
          </cell>
        </row>
        <row r="34">
          <cell r="E34" t="str">
            <v>HIV O-4b: Porcentaje de personas transgénero que comercian con sexo que dicen haber utilizado preservativo con su último cliente</v>
          </cell>
        </row>
        <row r="35">
          <cell r="E35" t="str">
            <v>HIV O-5: Porcentaje de trabajadores del sexo que dicen haber utilizado preservativo con su último cliente</v>
          </cell>
        </row>
        <row r="36">
          <cell r="E36" t="str">
            <v>Personalizado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H3">
            <v>0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H4">
            <v>0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  <cell r="G5">
            <v>0</v>
          </cell>
          <cell r="H5">
            <v>0</v>
          </cell>
          <cell r="I5">
            <v>0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H6">
            <v>0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H8">
            <v>0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H9">
            <v>0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H10">
            <v>0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H11">
            <v>0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H12">
            <v>0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H13">
            <v>0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H15">
            <v>0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H16">
            <v>0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H18">
            <v>0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H19">
            <v>0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  <cell r="I20">
            <v>0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H21">
            <v>0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H22">
            <v>0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H23">
            <v>0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H24">
            <v>0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H25">
            <v>0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H26">
            <v>0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H27">
            <v>0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H28">
            <v>0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H29">
            <v>0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H30">
            <v>0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H31">
            <v>0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H32">
            <v>0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H33">
            <v>0</v>
          </cell>
          <cell r="I33" t="str">
            <v>Resultados</v>
          </cell>
        </row>
      </sheetData>
      <sheetData sheetId="4"/>
      <sheetData sheetId="5"/>
      <sheetData sheetId="6"/>
      <sheetData sheetId="7">
        <row r="18">
          <cell r="D18" t="str">
            <v>KP-1a: Porcentaje de hombres que tienen relaciones sexuales con hombres cubiertos por programas de prevención del VIH (paquete definido de servicios)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up"/>
      <sheetName val="Cost Inputs"/>
      <sheetName val="CatCmp"/>
      <sheetName val="Translations"/>
      <sheetName val="ModInCmp"/>
      <sheetName val="Budget L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-lists-EFR"/>
      <sheetName val="Memo Malari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put"/>
      <sheetName val="Results"/>
      <sheetName val="Country"/>
      <sheetName val="Grant"/>
      <sheetName val="Coverage Indicators_1B"/>
      <sheetName val="Impact Outcome Indicators_1A"/>
    </sheetNames>
    <sheetDataSet>
      <sheetData sheetId="0">
        <row r="2">
          <cell r="B2" t="str">
            <v>AFG-011-G12-T</v>
          </cell>
          <cell r="C2" t="str">
            <v>Financial Closure</v>
          </cell>
          <cell r="D2" t="str">
            <v>South East Asia</v>
          </cell>
          <cell r="E2" t="str">
            <v>AFG</v>
          </cell>
          <cell r="F2" t="str">
            <v>Japan International Cooperation Agency in Afghanistan</v>
          </cell>
        </row>
        <row r="3">
          <cell r="B3" t="str">
            <v>AFG-012-G13-T</v>
          </cell>
          <cell r="C3" t="str">
            <v>Administratively Closed</v>
          </cell>
          <cell r="D3" t="str">
            <v>South East Asia</v>
          </cell>
          <cell r="E3" t="str">
            <v>AFG</v>
          </cell>
          <cell r="F3" t="str">
            <v>Ministry of Public Health of Afghanistan</v>
          </cell>
        </row>
        <row r="4">
          <cell r="B4" t="str">
            <v>AFG-202-G01-I-00</v>
          </cell>
          <cell r="C4" t="str">
            <v>Administratively Closed</v>
          </cell>
          <cell r="D4" t="str">
            <v>South East Asia</v>
          </cell>
          <cell r="E4" t="str">
            <v>AFG</v>
          </cell>
          <cell r="F4" t="str">
            <v>Ministry of Public Health of Afghanistan</v>
          </cell>
        </row>
        <row r="5">
          <cell r="B5" t="str">
            <v>AFG-405-G02-T</v>
          </cell>
          <cell r="C5" t="str">
            <v>Administratively Closed</v>
          </cell>
          <cell r="D5" t="str">
            <v>South East Asia</v>
          </cell>
          <cell r="E5" t="str">
            <v>AFG</v>
          </cell>
          <cell r="F5" t="str">
            <v>Ministry of Public Health of Afghanistan</v>
          </cell>
        </row>
        <row r="6">
          <cell r="B6" t="str">
            <v>AFG-506-G03-M</v>
          </cell>
          <cell r="C6" t="str">
            <v>Financial Closure</v>
          </cell>
          <cell r="D6" t="str">
            <v>South East Asia</v>
          </cell>
          <cell r="E6" t="str">
            <v>AFG</v>
          </cell>
          <cell r="F6" t="str">
            <v>Ministry of Public Health of Afghanistan</v>
          </cell>
        </row>
        <row r="7">
          <cell r="B7" t="str">
            <v>AFG-509-G06-M</v>
          </cell>
          <cell r="C7" t="str">
            <v>Administratively Closed</v>
          </cell>
          <cell r="D7" t="str">
            <v>South East Asia</v>
          </cell>
          <cell r="E7" t="str">
            <v>AFG</v>
          </cell>
          <cell r="F7" t="str">
            <v>HealthNet TPO</v>
          </cell>
        </row>
        <row r="8">
          <cell r="B8" t="str">
            <v>AFG-708-G04-H</v>
          </cell>
          <cell r="C8" t="str">
            <v>Active</v>
          </cell>
          <cell r="D8" t="str">
            <v>South East Asia</v>
          </cell>
          <cell r="E8" t="str">
            <v>AFG</v>
          </cell>
          <cell r="F8" t="str">
            <v>Ministry of Public Health of Afghanistan</v>
          </cell>
        </row>
        <row r="9">
          <cell r="B9" t="str">
            <v>AFG-708-G05-H</v>
          </cell>
          <cell r="C9" t="str">
            <v>Active</v>
          </cell>
          <cell r="D9" t="str">
            <v>South East Asia</v>
          </cell>
          <cell r="E9" t="str">
            <v>AFG</v>
          </cell>
          <cell r="F9" t="str">
            <v>German Technical Cooperation GTZ-IS</v>
          </cell>
        </row>
        <row r="10">
          <cell r="B10" t="str">
            <v>AFG-809-G07-T</v>
          </cell>
          <cell r="C10" t="str">
            <v>Active</v>
          </cell>
          <cell r="D10" t="str">
            <v>South East Asia</v>
          </cell>
          <cell r="E10" t="str">
            <v>AFG</v>
          </cell>
          <cell r="F10" t="str">
            <v>Bangladesh Rural Advancement Committee, Afghanistan</v>
          </cell>
        </row>
        <row r="11">
          <cell r="B11" t="str">
            <v>AFG-809-G08-M</v>
          </cell>
          <cell r="C11" t="str">
            <v>Administratively Closed</v>
          </cell>
          <cell r="D11" t="str">
            <v>South East Asia</v>
          </cell>
          <cell r="E11" t="str">
            <v>AFG</v>
          </cell>
          <cell r="F11" t="str">
            <v>Ministry of Public Health of Afghanistan</v>
          </cell>
        </row>
        <row r="12">
          <cell r="B12" t="str">
            <v>AFG-809-G09-M</v>
          </cell>
          <cell r="C12" t="str">
            <v>Active</v>
          </cell>
          <cell r="D12" t="str">
            <v>South East Asia</v>
          </cell>
          <cell r="E12" t="str">
            <v>AFG</v>
          </cell>
          <cell r="F12" t="str">
            <v>HealthNet TPO</v>
          </cell>
        </row>
        <row r="13">
          <cell r="B13" t="str">
            <v>AFG-809-G10-M</v>
          </cell>
          <cell r="C13" t="str">
            <v>Active</v>
          </cell>
          <cell r="D13" t="str">
            <v>South East Asia</v>
          </cell>
          <cell r="E13" t="str">
            <v>AFG</v>
          </cell>
          <cell r="F13" t="str">
            <v>Bangladesh Rural Advancement Committee, Afghanistan</v>
          </cell>
        </row>
        <row r="14">
          <cell r="B14" t="str">
            <v>AFG-812-G14-M</v>
          </cell>
          <cell r="C14" t="str">
            <v>Active</v>
          </cell>
          <cell r="D14" t="str">
            <v>South East Asia</v>
          </cell>
          <cell r="E14" t="str">
            <v>AFG</v>
          </cell>
          <cell r="F14" t="str">
            <v>Ministry of Public Health of Afghanistan</v>
          </cell>
        </row>
        <row r="15">
          <cell r="B15" t="str">
            <v>AFG-S-MOPH</v>
          </cell>
          <cell r="C15" t="str">
            <v>Active</v>
          </cell>
          <cell r="D15" t="str">
            <v>South East Asia</v>
          </cell>
          <cell r="E15" t="str">
            <v>AFG</v>
          </cell>
          <cell r="F15" t="str">
            <v>Ministry of Public Health of Afghanistan</v>
          </cell>
        </row>
        <row r="16">
          <cell r="B16" t="str">
            <v>AFG-S-UNDP</v>
          </cell>
          <cell r="C16" t="str">
            <v>N.D.</v>
          </cell>
          <cell r="D16" t="str">
            <v>South East Asia</v>
          </cell>
          <cell r="E16" t="str">
            <v>AFG</v>
          </cell>
          <cell r="F16" t="str">
            <v>Not Defined</v>
          </cell>
        </row>
        <row r="17">
          <cell r="B17" t="str">
            <v>AFG-T-MOPH</v>
          </cell>
          <cell r="C17" t="str">
            <v>N.D.</v>
          </cell>
          <cell r="D17" t="str">
            <v>South East Asia</v>
          </cell>
          <cell r="E17" t="str">
            <v>AFG</v>
          </cell>
          <cell r="F17" t="str">
            <v>Not Defined</v>
          </cell>
        </row>
        <row r="18">
          <cell r="B18" t="str">
            <v>AFG-T-UNDP</v>
          </cell>
          <cell r="C18" t="str">
            <v>N.D.</v>
          </cell>
          <cell r="D18" t="str">
            <v>South East Asia</v>
          </cell>
          <cell r="E18" t="str">
            <v>AFG</v>
          </cell>
          <cell r="F18" t="str">
            <v>Not Defined</v>
          </cell>
        </row>
        <row r="19">
          <cell r="B19" t="str">
            <v>ALB-506-G01-H</v>
          </cell>
          <cell r="C19" t="str">
            <v>Active</v>
          </cell>
          <cell r="D19" t="str">
            <v>Eastern Europe and Central Asia</v>
          </cell>
          <cell r="E19" t="str">
            <v>ALB</v>
          </cell>
          <cell r="F19" t="str">
            <v>Institute of Public Health, Ministry of Health in Albania</v>
          </cell>
        </row>
        <row r="20">
          <cell r="B20" t="str">
            <v>ALB-506-G02-T</v>
          </cell>
          <cell r="C20" t="str">
            <v>Administratively Closed</v>
          </cell>
          <cell r="D20" t="str">
            <v>Eastern Europe and Central Asia</v>
          </cell>
          <cell r="E20" t="str">
            <v>ALB</v>
          </cell>
          <cell r="F20" t="str">
            <v>Institute of Public Health, Ministry of Health in Albania</v>
          </cell>
        </row>
        <row r="21">
          <cell r="B21" t="str">
            <v>DZA-304-G01-H</v>
          </cell>
          <cell r="C21" t="str">
            <v>Administratively Closed</v>
          </cell>
          <cell r="D21" t="str">
            <v>Middle East and North Africa</v>
          </cell>
          <cell r="E21" t="str">
            <v>DZA</v>
          </cell>
          <cell r="F21" t="str">
            <v>Ministry of Health, Population and Hospital Reform of Algeria</v>
          </cell>
        </row>
        <row r="22">
          <cell r="B22" t="str">
            <v>AGO-305-G01-M</v>
          </cell>
          <cell r="C22" t="str">
            <v>Financial Closure</v>
          </cell>
          <cell r="D22" t="str">
            <v>Southern and Eastern Africa</v>
          </cell>
          <cell r="E22" t="str">
            <v>AGO</v>
          </cell>
          <cell r="F22" t="str">
            <v>United Nations Development Programme, Angola</v>
          </cell>
        </row>
        <row r="23">
          <cell r="B23" t="str">
            <v>AGO-405-G02-T</v>
          </cell>
          <cell r="C23" t="str">
            <v>Financially Closed</v>
          </cell>
          <cell r="D23" t="str">
            <v>Southern and Eastern Africa</v>
          </cell>
          <cell r="E23" t="str">
            <v>AGO</v>
          </cell>
          <cell r="F23" t="str">
            <v>United Nations Development Programme, Angola</v>
          </cell>
        </row>
        <row r="24">
          <cell r="B24" t="str">
            <v>AGO-405-G03-H</v>
          </cell>
          <cell r="C24" t="str">
            <v>Active</v>
          </cell>
          <cell r="D24" t="str">
            <v>Southern and Eastern Africa</v>
          </cell>
          <cell r="E24" t="str">
            <v>AGO</v>
          </cell>
          <cell r="F24" t="str">
            <v>United Nations Development Programme, Angola</v>
          </cell>
        </row>
        <row r="25">
          <cell r="B25" t="str">
            <v>AGO-708-G04-M</v>
          </cell>
          <cell r="C25" t="str">
            <v>Financially Closed</v>
          </cell>
          <cell r="D25" t="str">
            <v>Southern and Eastern Africa</v>
          </cell>
          <cell r="E25" t="str">
            <v>AGO</v>
          </cell>
          <cell r="F25" t="str">
            <v>Ministry of Health of Angola</v>
          </cell>
        </row>
        <row r="26">
          <cell r="B26" t="str">
            <v>AGO-911-G05-T</v>
          </cell>
          <cell r="C26" t="str">
            <v>Active</v>
          </cell>
          <cell r="D26" t="str">
            <v>Southern and Eastern Africa</v>
          </cell>
          <cell r="E26" t="str">
            <v>AGO</v>
          </cell>
          <cell r="F26" t="str">
            <v>Ministry of Health of Angola</v>
          </cell>
        </row>
        <row r="27">
          <cell r="B27" t="str">
            <v>AGO-M-MOH</v>
          </cell>
          <cell r="C27" t="str">
            <v>Active</v>
          </cell>
          <cell r="D27" t="str">
            <v>Southern and Eastern Africa</v>
          </cell>
          <cell r="E27" t="str">
            <v>AGO</v>
          </cell>
          <cell r="F27" t="str">
            <v>Ministry of Health of Angola</v>
          </cell>
        </row>
        <row r="28">
          <cell r="B28" t="str">
            <v>ARG-011-G03-H</v>
          </cell>
          <cell r="C28" t="str">
            <v>Financial Closure</v>
          </cell>
          <cell r="D28" t="str">
            <v>Latin America and Caribbean</v>
          </cell>
          <cell r="E28" t="str">
            <v>ARG</v>
          </cell>
          <cell r="F28" t="str">
            <v>UBATEC S.A.</v>
          </cell>
        </row>
        <row r="29">
          <cell r="B29" t="str">
            <v>ARG-102-G01-H-00</v>
          </cell>
          <cell r="C29" t="str">
            <v>Administratively Closed</v>
          </cell>
          <cell r="D29" t="str">
            <v>Latin America and Caribbean</v>
          </cell>
          <cell r="E29" t="str">
            <v>ARG</v>
          </cell>
          <cell r="F29" t="str">
            <v>United Nations Development Programme, Argentina</v>
          </cell>
        </row>
        <row r="30">
          <cell r="B30" t="str">
            <v>ARG-102-G02-H-00</v>
          </cell>
          <cell r="C30" t="str">
            <v>Administratively Closed</v>
          </cell>
          <cell r="D30" t="str">
            <v>Latin America and Caribbean</v>
          </cell>
          <cell r="E30" t="str">
            <v>ARG</v>
          </cell>
          <cell r="F30" t="str">
            <v>UBATEC S.A.</v>
          </cell>
        </row>
        <row r="31">
          <cell r="B31" t="str">
            <v>ARM-202-G01-H-00</v>
          </cell>
          <cell r="C31" t="str">
            <v>Administratively Closed</v>
          </cell>
          <cell r="D31" t="str">
            <v>Eastern Europe and Central Asia</v>
          </cell>
          <cell r="E31" t="str">
            <v>ARM</v>
          </cell>
          <cell r="F31" t="str">
            <v>World Vision Armenia</v>
          </cell>
        </row>
        <row r="32">
          <cell r="B32" t="str">
            <v>ARM-202-G05-H-00</v>
          </cell>
          <cell r="C32" t="str">
            <v>Active</v>
          </cell>
          <cell r="D32" t="str">
            <v>Eastern Europe and Central Asia</v>
          </cell>
          <cell r="E32" t="str">
            <v>ARM</v>
          </cell>
          <cell r="F32" t="str">
            <v>Ministry of Health of Armenia</v>
          </cell>
        </row>
        <row r="33">
          <cell r="B33" t="str">
            <v>ARM-202-G06-H-00</v>
          </cell>
          <cell r="C33" t="str">
            <v>Active</v>
          </cell>
          <cell r="D33" t="str">
            <v>Eastern Europe and Central Asia</v>
          </cell>
          <cell r="E33" t="str">
            <v>ARM</v>
          </cell>
          <cell r="F33" t="str">
            <v>Mission East</v>
          </cell>
        </row>
        <row r="34">
          <cell r="B34" t="str">
            <v>ARM-506-G02-T</v>
          </cell>
          <cell r="C34" t="str">
            <v>Administratively Closed</v>
          </cell>
          <cell r="D34" t="str">
            <v>Eastern Europe and Central Asia</v>
          </cell>
          <cell r="E34" t="str">
            <v>ARM</v>
          </cell>
          <cell r="F34" t="str">
            <v>Ministry of Health of Armenia</v>
          </cell>
        </row>
        <row r="35">
          <cell r="B35" t="str">
            <v>ARM-809-G03-T</v>
          </cell>
          <cell r="C35" t="str">
            <v>Administratively Closed</v>
          </cell>
          <cell r="D35" t="str">
            <v>Eastern Europe and Central Asia</v>
          </cell>
          <cell r="E35" t="str">
            <v>ARM</v>
          </cell>
          <cell r="F35" t="str">
            <v>Ministry of Health of Armenia</v>
          </cell>
        </row>
        <row r="36">
          <cell r="B36" t="str">
            <v>ARM-809-G04-S</v>
          </cell>
          <cell r="C36" t="str">
            <v>Active</v>
          </cell>
          <cell r="D36" t="str">
            <v>Eastern Europe and Central Asia</v>
          </cell>
          <cell r="E36" t="str">
            <v>ARM</v>
          </cell>
          <cell r="F36" t="str">
            <v>Ministry of Health of Armenia</v>
          </cell>
        </row>
        <row r="37">
          <cell r="B37" t="str">
            <v>ARM-T-MOH</v>
          </cell>
          <cell r="C37" t="str">
            <v>Active</v>
          </cell>
          <cell r="D37" t="str">
            <v>Eastern Europe and Central Asia</v>
          </cell>
          <cell r="E37" t="str">
            <v>ARM</v>
          </cell>
          <cell r="F37" t="str">
            <v>Ministry of Health of Armenia</v>
          </cell>
        </row>
        <row r="38">
          <cell r="B38" t="str">
            <v>AZE-405-G01-H</v>
          </cell>
          <cell r="C38" t="str">
            <v>Administratively Closed</v>
          </cell>
          <cell r="D38" t="str">
            <v>Eastern Europe and Central Asia</v>
          </cell>
          <cell r="E38" t="str">
            <v>AZE</v>
          </cell>
          <cell r="F38" t="str">
            <v>Ministry of Health of Azerbaijan</v>
          </cell>
        </row>
        <row r="39">
          <cell r="B39" t="str">
            <v>AZE-506-G02-T</v>
          </cell>
          <cell r="C39" t="str">
            <v>Administratively Closed</v>
          </cell>
          <cell r="D39" t="str">
            <v>Eastern Europe and Central Asia</v>
          </cell>
          <cell r="E39" t="str">
            <v>AZE</v>
          </cell>
          <cell r="F39" t="str">
            <v>Ministry of Health of Azerbaijan</v>
          </cell>
        </row>
        <row r="40">
          <cell r="B40" t="str">
            <v>AZE-708-G03-T</v>
          </cell>
          <cell r="C40" t="str">
            <v>Active</v>
          </cell>
          <cell r="D40" t="str">
            <v>Eastern Europe and Central Asia</v>
          </cell>
          <cell r="E40" t="str">
            <v>AZE</v>
          </cell>
          <cell r="F40" t="str">
            <v>Ministry of Health of Azerbaijan</v>
          </cell>
        </row>
        <row r="41">
          <cell r="B41" t="str">
            <v>AZE-708-G04-M</v>
          </cell>
          <cell r="C41" t="str">
            <v>Administratively Closed</v>
          </cell>
          <cell r="D41" t="str">
            <v>Eastern Europe and Central Asia</v>
          </cell>
          <cell r="E41" t="str">
            <v>AZE</v>
          </cell>
          <cell r="F41" t="str">
            <v>Ministry of Health of Azerbaijan</v>
          </cell>
        </row>
        <row r="42">
          <cell r="B42" t="str">
            <v>AZE-910-G05-H</v>
          </cell>
          <cell r="C42" t="str">
            <v>Active</v>
          </cell>
          <cell r="D42" t="str">
            <v>Eastern Europe and Central Asia</v>
          </cell>
          <cell r="E42" t="str">
            <v>AZE</v>
          </cell>
          <cell r="F42" t="str">
            <v>Ministry of Health of Azerbaijan</v>
          </cell>
        </row>
        <row r="43">
          <cell r="B43" t="str">
            <v>AZE-910-G06-T</v>
          </cell>
          <cell r="C43" t="str">
            <v>Active</v>
          </cell>
          <cell r="D43" t="str">
            <v>Eastern Europe and Central Asia</v>
          </cell>
          <cell r="E43" t="str">
            <v>AZE</v>
          </cell>
          <cell r="F43" t="str">
            <v>Ministry of Justice of Azerbaijan</v>
          </cell>
        </row>
        <row r="44">
          <cell r="B44" t="str">
            <v>BAN-202-G01-H-00</v>
          </cell>
          <cell r="C44" t="str">
            <v>Administratively Closed</v>
          </cell>
          <cell r="D44" t="str">
            <v>High Impact Asia</v>
          </cell>
          <cell r="E44" t="str">
            <v>BGD</v>
          </cell>
          <cell r="F44" t="str">
            <v>Ministry of Finance of Bangladesh</v>
          </cell>
        </row>
        <row r="45">
          <cell r="B45" t="str">
            <v>BAN-202-G11-H-00</v>
          </cell>
          <cell r="C45" t="str">
            <v>Financial Closure</v>
          </cell>
          <cell r="D45" t="str">
            <v>High Impact Asia</v>
          </cell>
          <cell r="E45" t="str">
            <v>BGD</v>
          </cell>
          <cell r="F45" t="str">
            <v>Ministry of Health and Family Welfare of Bangladesh</v>
          </cell>
        </row>
        <row r="46">
          <cell r="B46" t="str">
            <v>BAN-202-G12-H-00</v>
          </cell>
          <cell r="C46" t="str">
            <v>Active</v>
          </cell>
          <cell r="D46" t="str">
            <v>High Impact Asia</v>
          </cell>
          <cell r="E46" t="str">
            <v>BGD</v>
          </cell>
          <cell r="F46" t="str">
            <v>Save the Children Federation, Inc.</v>
          </cell>
        </row>
        <row r="47">
          <cell r="B47" t="str">
            <v>BAN-202-G13-H-00</v>
          </cell>
          <cell r="C47" t="str">
            <v>Active</v>
          </cell>
          <cell r="D47" t="str">
            <v>High Impact Asia</v>
          </cell>
          <cell r="E47" t="str">
            <v>BGD</v>
          </cell>
          <cell r="F47" t="str">
            <v>International Centre for Diarrhoeal Disease Research</v>
          </cell>
        </row>
        <row r="48">
          <cell r="B48" t="str">
            <v>BAN-304-G02-T</v>
          </cell>
          <cell r="C48" t="str">
            <v>Administratively Closed</v>
          </cell>
          <cell r="D48" t="str">
            <v>High Impact Asia</v>
          </cell>
          <cell r="E48" t="str">
            <v>BGD</v>
          </cell>
          <cell r="F48" t="str">
            <v>Bangladesh Rural Advancement Committee, Bangladesh</v>
          </cell>
        </row>
        <row r="49">
          <cell r="B49" t="str">
            <v>BAN-304-G03-T</v>
          </cell>
          <cell r="C49" t="str">
            <v>Administratively Closed</v>
          </cell>
          <cell r="D49" t="str">
            <v>High Impact Asia</v>
          </cell>
          <cell r="E49" t="str">
            <v>BGD</v>
          </cell>
          <cell r="F49" t="str">
            <v>Ministry of Finance of Bangladesh</v>
          </cell>
        </row>
        <row r="50">
          <cell r="B50" t="str">
            <v>BAN-506-G04-T</v>
          </cell>
          <cell r="C50" t="str">
            <v>Administratively Closed</v>
          </cell>
          <cell r="D50" t="str">
            <v>High Impact Asia</v>
          </cell>
          <cell r="E50" t="str">
            <v>BGD</v>
          </cell>
          <cell r="F50" t="str">
            <v>Bangladesh Rural Advancement Committee, Bangladesh</v>
          </cell>
        </row>
        <row r="51">
          <cell r="B51" t="str">
            <v>BAN-506-G05-T</v>
          </cell>
          <cell r="C51" t="str">
            <v>Administratively Closed</v>
          </cell>
          <cell r="D51" t="str">
            <v>High Impact Asia</v>
          </cell>
          <cell r="E51" t="str">
            <v>BGD</v>
          </cell>
          <cell r="F51" t="str">
            <v>Ministry of Finance of Bangladesh</v>
          </cell>
        </row>
        <row r="52">
          <cell r="B52" t="str">
            <v>BAN-607-G06-M</v>
          </cell>
          <cell r="C52" t="str">
            <v>Administratively Closed</v>
          </cell>
          <cell r="D52" t="str">
            <v>High Impact Asia</v>
          </cell>
          <cell r="E52" t="str">
            <v>BGD</v>
          </cell>
          <cell r="F52" t="str">
            <v>Bangladesh Rural Advancement Committee, Bangladesh</v>
          </cell>
        </row>
        <row r="53">
          <cell r="B53" t="str">
            <v>BAN-607-G07-M</v>
          </cell>
          <cell r="C53" t="str">
            <v>Administratively Closed</v>
          </cell>
          <cell r="D53" t="str">
            <v>High Impact Asia</v>
          </cell>
          <cell r="E53" t="str">
            <v>BGD</v>
          </cell>
          <cell r="F53" t="str">
            <v>Ministry of Finance of Bangladesh</v>
          </cell>
        </row>
        <row r="54">
          <cell r="B54" t="str">
            <v>BAN-607-G08-H</v>
          </cell>
          <cell r="C54" t="str">
            <v>Administratively Closed</v>
          </cell>
          <cell r="D54" t="str">
            <v>High Impact Asia</v>
          </cell>
          <cell r="E54" t="str">
            <v>BGD</v>
          </cell>
          <cell r="F54" t="str">
            <v>Ministry of Finance of Bangladesh</v>
          </cell>
        </row>
        <row r="55">
          <cell r="B55" t="str">
            <v>BAN-809-G09-T</v>
          </cell>
          <cell r="C55" t="str">
            <v>Administratively Closed</v>
          </cell>
          <cell r="D55" t="str">
            <v>High Impact Asia</v>
          </cell>
          <cell r="E55" t="str">
            <v>BGD</v>
          </cell>
          <cell r="F55" t="str">
            <v>Ministry of Finance of Bangladesh</v>
          </cell>
        </row>
        <row r="56">
          <cell r="B56" t="str">
            <v>BAN-809-G10-T</v>
          </cell>
          <cell r="C56" t="str">
            <v>Administratively Closed</v>
          </cell>
          <cell r="D56" t="str">
            <v>High Impact Asia</v>
          </cell>
          <cell r="E56" t="str">
            <v>BGD</v>
          </cell>
          <cell r="F56" t="str">
            <v>Bangladesh Rural Advancement Committee, Bangladesh</v>
          </cell>
        </row>
        <row r="57">
          <cell r="B57" t="str">
            <v>BAN-M-BRAC</v>
          </cell>
          <cell r="C57" t="str">
            <v>Active</v>
          </cell>
          <cell r="D57" t="str">
            <v>High Impact Asia</v>
          </cell>
          <cell r="E57" t="str">
            <v>BGD</v>
          </cell>
          <cell r="F57" t="str">
            <v>Bangladesh Rural Advancement Committee, Bangladesh</v>
          </cell>
        </row>
        <row r="58">
          <cell r="B58" t="str">
            <v>BAN-M-NMCP</v>
          </cell>
          <cell r="C58" t="str">
            <v>Active</v>
          </cell>
          <cell r="D58" t="str">
            <v>High Impact Asia</v>
          </cell>
          <cell r="E58" t="str">
            <v>BGD</v>
          </cell>
          <cell r="F58" t="str">
            <v>Ministry of Finance of Bangladesh</v>
          </cell>
        </row>
        <row r="59">
          <cell r="B59" t="str">
            <v>BAN-T-BRAC</v>
          </cell>
          <cell r="C59" t="str">
            <v>Active</v>
          </cell>
          <cell r="D59" t="str">
            <v>High Impact Asia</v>
          </cell>
          <cell r="E59" t="str">
            <v>BGD</v>
          </cell>
          <cell r="F59" t="str">
            <v>Bangladesh Rural Advancement Committee, Bangladesh</v>
          </cell>
        </row>
        <row r="60">
          <cell r="B60" t="str">
            <v>BAN-T-NTP</v>
          </cell>
          <cell r="C60" t="str">
            <v>Active</v>
          </cell>
          <cell r="D60" t="str">
            <v>High Impact Asia</v>
          </cell>
          <cell r="E60" t="str">
            <v>BGD</v>
          </cell>
          <cell r="F60" t="str">
            <v>National Tuberculosis Control Program, Ministry of Health and Family Welfare of Bangladesh</v>
          </cell>
        </row>
        <row r="61">
          <cell r="B61" t="str">
            <v>BGD-M-BRAC</v>
          </cell>
          <cell r="C61" t="str">
            <v>Active</v>
          </cell>
          <cell r="D61" t="str">
            <v>High Impact Asia</v>
          </cell>
          <cell r="E61" t="str">
            <v>BGD</v>
          </cell>
          <cell r="F61" t="str">
            <v>Bangladesh Rural Advancement Committee, Bangladesh</v>
          </cell>
        </row>
        <row r="62">
          <cell r="B62" t="str">
            <v>BGD-M-NMCP</v>
          </cell>
          <cell r="C62" t="str">
            <v>Active</v>
          </cell>
          <cell r="D62" t="str">
            <v>High Impact Asia</v>
          </cell>
          <cell r="E62" t="str">
            <v>BGD</v>
          </cell>
          <cell r="F62" t="str">
            <v>National Malaria Control Program, Ministry of Health and Family Welfare of Bangladesh</v>
          </cell>
        </row>
        <row r="63">
          <cell r="B63" t="str">
            <v>BGD-T-BRAC</v>
          </cell>
          <cell r="C63" t="str">
            <v>Active</v>
          </cell>
          <cell r="D63" t="str">
            <v>High Impact Asia</v>
          </cell>
          <cell r="E63" t="str">
            <v>BGD</v>
          </cell>
          <cell r="F63" t="str">
            <v>Bangladesh Rural Advancement Committee, Bangladesh</v>
          </cell>
        </row>
        <row r="64">
          <cell r="B64" t="str">
            <v>BGD-T-NTP</v>
          </cell>
          <cell r="C64" t="str">
            <v>Active</v>
          </cell>
          <cell r="D64" t="str">
            <v>High Impact Asia</v>
          </cell>
          <cell r="E64" t="str">
            <v>BGD</v>
          </cell>
          <cell r="F64" t="str">
            <v>National Tuberculosis Control Program, Ministry of Health and Family Welfare of Bangladesh</v>
          </cell>
        </row>
        <row r="65">
          <cell r="B65" t="str">
            <v>BLR-304-G01-H</v>
          </cell>
          <cell r="C65" t="str">
            <v>Administratively Closed</v>
          </cell>
          <cell r="D65" t="str">
            <v>Eastern Europe and Central Asia</v>
          </cell>
          <cell r="E65" t="str">
            <v>BLR</v>
          </cell>
          <cell r="F65" t="str">
            <v>United Nations Development Programme, Belarus</v>
          </cell>
        </row>
        <row r="66">
          <cell r="B66" t="str">
            <v>BLR-607-G02-T</v>
          </cell>
          <cell r="C66" t="str">
            <v>Administratively Closed</v>
          </cell>
          <cell r="D66" t="str">
            <v>Eastern Europe and Central Asia</v>
          </cell>
          <cell r="E66" t="str">
            <v>BLR</v>
          </cell>
          <cell r="F66" t="str">
            <v>United Nations Development Programme, Belarus</v>
          </cell>
        </row>
        <row r="67">
          <cell r="B67" t="str">
            <v>BLR-809-G03-H</v>
          </cell>
          <cell r="C67" t="str">
            <v>Administratively Closed</v>
          </cell>
          <cell r="D67" t="str">
            <v>Eastern Europe and Central Asia</v>
          </cell>
          <cell r="E67" t="str">
            <v>BLR</v>
          </cell>
          <cell r="F67" t="str">
            <v>United Nations Development Programme, Belarus</v>
          </cell>
        </row>
        <row r="68">
          <cell r="B68" t="str">
            <v>BLR-H-UNDP</v>
          </cell>
          <cell r="C68" t="str">
            <v>Active</v>
          </cell>
          <cell r="D68" t="str">
            <v>Eastern Europe and Central Asia</v>
          </cell>
          <cell r="E68" t="str">
            <v>BLR</v>
          </cell>
          <cell r="F68" t="str">
            <v>United Nations Development Programme, Belarus</v>
          </cell>
        </row>
        <row r="69">
          <cell r="B69" t="str">
            <v>BLR-S10-G04-T</v>
          </cell>
          <cell r="C69" t="str">
            <v>Active</v>
          </cell>
          <cell r="D69" t="str">
            <v>Eastern Europe and Central Asia</v>
          </cell>
          <cell r="E69" t="str">
            <v>BLR</v>
          </cell>
          <cell r="F69" t="str">
            <v>United Nations Development Programme, Belarus</v>
          </cell>
        </row>
        <row r="70">
          <cell r="B70" t="str">
            <v>BEL-304-G01-H</v>
          </cell>
          <cell r="C70" t="str">
            <v>Administratively Closed</v>
          </cell>
          <cell r="D70" t="str">
            <v>Latin America and Caribbean</v>
          </cell>
          <cell r="E70" t="str">
            <v>BLZ</v>
          </cell>
          <cell r="F70" t="str">
            <v>Belize Enterprise for Sustainable Technology</v>
          </cell>
        </row>
        <row r="71">
          <cell r="B71" t="str">
            <v>BEL-910-G02-H</v>
          </cell>
          <cell r="C71" t="str">
            <v>Active</v>
          </cell>
          <cell r="D71" t="str">
            <v>Latin America and Caribbean</v>
          </cell>
          <cell r="E71" t="str">
            <v>BLZ</v>
          </cell>
          <cell r="F71" t="str">
            <v>United Nations Development Programme, Belize</v>
          </cell>
        </row>
        <row r="72">
          <cell r="B72" t="str">
            <v>BEN-102-G01-M-00</v>
          </cell>
          <cell r="C72" t="str">
            <v>Financial Closure</v>
          </cell>
          <cell r="D72" t="str">
            <v>Central Africa</v>
          </cell>
          <cell r="E72" t="str">
            <v>BEN</v>
          </cell>
          <cell r="F72" t="str">
            <v>United Nations Development Programme, Benin</v>
          </cell>
        </row>
        <row r="73">
          <cell r="B73" t="str">
            <v>BEN-202-G02-T-00</v>
          </cell>
          <cell r="C73" t="str">
            <v>Administratively Closed</v>
          </cell>
          <cell r="D73" t="str">
            <v>Central Africa</v>
          </cell>
          <cell r="E73" t="str">
            <v>BEN</v>
          </cell>
          <cell r="F73" t="str">
            <v>United Nations Development Programme, Benin</v>
          </cell>
        </row>
        <row r="74">
          <cell r="B74" t="str">
            <v>BEN-202-G03-H-00</v>
          </cell>
          <cell r="C74" t="str">
            <v>Administratively Closed</v>
          </cell>
          <cell r="D74" t="str">
            <v>Central Africa</v>
          </cell>
          <cell r="E74" t="str">
            <v>BEN</v>
          </cell>
          <cell r="F74" t="str">
            <v>United Nations Development Programme, Benin</v>
          </cell>
        </row>
        <row r="75">
          <cell r="B75" t="str">
            <v>BEN-304-G04-M</v>
          </cell>
          <cell r="C75" t="str">
            <v>Active</v>
          </cell>
          <cell r="D75" t="str">
            <v>Central Africa</v>
          </cell>
          <cell r="E75" t="str">
            <v>BEN</v>
          </cell>
          <cell r="F75" t="str">
            <v>Africare</v>
          </cell>
        </row>
        <row r="76">
          <cell r="B76" t="str">
            <v>BEN-506-G05-H</v>
          </cell>
          <cell r="C76" t="str">
            <v>Administratively Closed</v>
          </cell>
          <cell r="D76" t="str">
            <v>Central Africa</v>
          </cell>
          <cell r="E76" t="str">
            <v>BEN</v>
          </cell>
          <cell r="F76" t="str">
            <v>Programme National de Lutte contre le SIDA, Ministry of Health of Benin</v>
          </cell>
        </row>
        <row r="77">
          <cell r="B77" t="str">
            <v>BEN-607-G06-T</v>
          </cell>
          <cell r="C77" t="str">
            <v>Administratively Closed</v>
          </cell>
          <cell r="D77" t="str">
            <v>Central Africa</v>
          </cell>
          <cell r="E77" t="str">
            <v>BEN</v>
          </cell>
          <cell r="F77" t="str">
            <v>Programme National de Lutte contre le SIDA, Ministry of Health of Benin</v>
          </cell>
        </row>
        <row r="78">
          <cell r="B78" t="str">
            <v>BEN-708-G07-M</v>
          </cell>
          <cell r="C78" t="str">
            <v>Active</v>
          </cell>
          <cell r="D78" t="str">
            <v>Central Africa</v>
          </cell>
          <cell r="E78" t="str">
            <v>BEN</v>
          </cell>
          <cell r="F78" t="str">
            <v>Catholic Relief Services USCCB - Benin</v>
          </cell>
        </row>
        <row r="79">
          <cell r="B79" t="str">
            <v>BEN-H-BENPNLS</v>
          </cell>
          <cell r="C79" t="str">
            <v>Active</v>
          </cell>
          <cell r="D79" t="str">
            <v>Central Africa</v>
          </cell>
          <cell r="E79" t="str">
            <v>BEN</v>
          </cell>
          <cell r="F79" t="str">
            <v>Programme National de Lutte contre le SIDA, Ministry of Health of Benin</v>
          </cell>
        </row>
        <row r="80">
          <cell r="B80" t="str">
            <v>BEN-H-PlanBen</v>
          </cell>
          <cell r="C80" t="str">
            <v>Active</v>
          </cell>
          <cell r="D80" t="str">
            <v>Central Africa</v>
          </cell>
          <cell r="E80" t="str">
            <v>BEN</v>
          </cell>
          <cell r="F80" t="str">
            <v>Plan Benin</v>
          </cell>
        </row>
        <row r="81">
          <cell r="B81" t="str">
            <v>BEN-H-SEIBsa</v>
          </cell>
          <cell r="C81" t="str">
            <v>Active</v>
          </cell>
          <cell r="D81" t="str">
            <v>Central Africa</v>
          </cell>
          <cell r="E81" t="str">
            <v>BEN</v>
          </cell>
          <cell r="F81" t="str">
            <v>Industrial and Building Electricity Company</v>
          </cell>
        </row>
        <row r="82">
          <cell r="B82" t="str">
            <v>BEN-S-PRPSS</v>
          </cell>
          <cell r="C82" t="str">
            <v>Active</v>
          </cell>
          <cell r="D82" t="str">
            <v>Central Africa</v>
          </cell>
          <cell r="E82" t="str">
            <v>BEN</v>
          </cell>
          <cell r="F82" t="str">
            <v>Health System Performance Project, Ministry of Health of Benin</v>
          </cell>
        </row>
        <row r="83">
          <cell r="B83" t="str">
            <v>BEN-T-PNTUB</v>
          </cell>
          <cell r="C83" t="str">
            <v>Active</v>
          </cell>
          <cell r="D83" t="str">
            <v>Central Africa</v>
          </cell>
          <cell r="E83" t="str">
            <v>BEN</v>
          </cell>
          <cell r="F83" t="str">
            <v>Programme National contre la Tuberculose, Ministry of Health of Benin</v>
          </cell>
        </row>
        <row r="84">
          <cell r="B84" t="str">
            <v>BTN-405-G01-M</v>
          </cell>
          <cell r="C84" t="str">
            <v>Administratively Closed</v>
          </cell>
          <cell r="D84" t="str">
            <v>South East Asia</v>
          </cell>
          <cell r="E84" t="str">
            <v>BTN</v>
          </cell>
          <cell r="F84" t="str">
            <v>Ministry of Health of Bhutan</v>
          </cell>
        </row>
        <row r="85">
          <cell r="B85" t="str">
            <v>BTN-405-G02-T</v>
          </cell>
          <cell r="C85" t="str">
            <v>Administratively Closed</v>
          </cell>
          <cell r="D85" t="str">
            <v>South East Asia</v>
          </cell>
          <cell r="E85" t="str">
            <v>BTN</v>
          </cell>
          <cell r="F85" t="str">
            <v>Ministry of Health of Bhutan</v>
          </cell>
        </row>
        <row r="86">
          <cell r="B86" t="str">
            <v>BTN-607-G03-H</v>
          </cell>
          <cell r="C86" t="str">
            <v>Active</v>
          </cell>
          <cell r="D86" t="str">
            <v>South East Asia</v>
          </cell>
          <cell r="E86" t="str">
            <v>BTN</v>
          </cell>
          <cell r="F86" t="str">
            <v>Ministry of Health of Bhutan</v>
          </cell>
        </row>
        <row r="87">
          <cell r="B87" t="str">
            <v>BTN-607-G04-T</v>
          </cell>
          <cell r="C87" t="str">
            <v>Active</v>
          </cell>
          <cell r="D87" t="str">
            <v>South East Asia</v>
          </cell>
          <cell r="E87" t="str">
            <v>BTN</v>
          </cell>
          <cell r="F87" t="str">
            <v>Ministry of Health of Bhutan</v>
          </cell>
        </row>
        <row r="88">
          <cell r="B88" t="str">
            <v>BTN-708-G05-M</v>
          </cell>
          <cell r="C88" t="str">
            <v>Active</v>
          </cell>
          <cell r="D88" t="str">
            <v>South East Asia</v>
          </cell>
          <cell r="E88" t="str">
            <v>BTN</v>
          </cell>
          <cell r="F88" t="str">
            <v>Ministry of Health of Bhutan</v>
          </cell>
        </row>
        <row r="89">
          <cell r="B89" t="str">
            <v>BOL-304-G01-H</v>
          </cell>
          <cell r="C89" t="str">
            <v>Administratively Closed</v>
          </cell>
          <cell r="D89" t="str">
            <v>Latin America and Caribbean</v>
          </cell>
          <cell r="E89" t="str">
            <v>BOL</v>
          </cell>
          <cell r="F89" t="str">
            <v>Centro de Investigación, Educación y Servicios</v>
          </cell>
        </row>
        <row r="90">
          <cell r="B90" t="str">
            <v>BOL-304-G02-M</v>
          </cell>
          <cell r="C90" t="str">
            <v>Administratively Closed</v>
          </cell>
          <cell r="D90" t="str">
            <v>Latin America and Caribbean</v>
          </cell>
          <cell r="E90" t="str">
            <v>BOL</v>
          </cell>
          <cell r="F90" t="str">
            <v>Centro de Investigación, Educación y Servicios</v>
          </cell>
        </row>
        <row r="91">
          <cell r="B91" t="str">
            <v>BOL-304-G03-T</v>
          </cell>
          <cell r="C91" t="str">
            <v>Administratively Closed</v>
          </cell>
          <cell r="D91" t="str">
            <v>Latin America and Caribbean</v>
          </cell>
          <cell r="E91" t="str">
            <v>BOL</v>
          </cell>
          <cell r="F91" t="str">
            <v>Centro de Investigación, Educación y Servicios</v>
          </cell>
        </row>
        <row r="92">
          <cell r="B92" t="str">
            <v>BOL-306-G04-H</v>
          </cell>
          <cell r="C92" t="str">
            <v>Administratively Closed</v>
          </cell>
          <cell r="D92" t="str">
            <v>Latin America and Caribbean</v>
          </cell>
          <cell r="E92" t="str">
            <v>BOL</v>
          </cell>
          <cell r="F92" t="str">
            <v>United Nations Development Programme, Bolivia</v>
          </cell>
        </row>
        <row r="93">
          <cell r="B93" t="str">
            <v>BOL-306-G05-M</v>
          </cell>
          <cell r="C93" t="str">
            <v>Administratively Closed</v>
          </cell>
          <cell r="D93" t="str">
            <v>Latin America and Caribbean</v>
          </cell>
          <cell r="E93" t="str">
            <v>BOL</v>
          </cell>
          <cell r="F93" t="str">
            <v>United Nations Development Programme, Bolivia</v>
          </cell>
        </row>
        <row r="94">
          <cell r="B94" t="str">
            <v>BOL-306-G06-T</v>
          </cell>
          <cell r="C94" t="str">
            <v>Administratively Closed</v>
          </cell>
          <cell r="D94" t="str">
            <v>Latin America and Caribbean</v>
          </cell>
          <cell r="E94" t="str">
            <v>BOL</v>
          </cell>
          <cell r="F94" t="str">
            <v>United Nations Development Programme, Bolivia</v>
          </cell>
        </row>
        <row r="95">
          <cell r="B95" t="str">
            <v>BOL-307-G07-H</v>
          </cell>
          <cell r="C95" t="str">
            <v>Administratively Closed</v>
          </cell>
          <cell r="D95" t="str">
            <v>Latin America and Caribbean</v>
          </cell>
          <cell r="E95" t="str">
            <v>BOL</v>
          </cell>
          <cell r="F95" t="str">
            <v>Humanist Institute for Development Cooperation</v>
          </cell>
        </row>
        <row r="96">
          <cell r="B96" t="str">
            <v>BOL-809-G08-M</v>
          </cell>
          <cell r="C96" t="str">
            <v>Active</v>
          </cell>
          <cell r="D96" t="str">
            <v>Latin America and Caribbean</v>
          </cell>
          <cell r="E96" t="str">
            <v>BOL</v>
          </cell>
          <cell r="F96" t="str">
            <v>United Nations Development Programme, Bolivia</v>
          </cell>
        </row>
        <row r="97">
          <cell r="B97" t="str">
            <v>BOL-910-G09-H</v>
          </cell>
          <cell r="C97" t="str">
            <v>Active</v>
          </cell>
          <cell r="D97" t="str">
            <v>Latin America and Caribbean</v>
          </cell>
          <cell r="E97" t="str">
            <v>BOL</v>
          </cell>
          <cell r="F97" t="str">
            <v>Humanist Institute for Development Cooperation</v>
          </cell>
        </row>
        <row r="98">
          <cell r="B98" t="str">
            <v>BOL-910-G10-T</v>
          </cell>
          <cell r="C98" t="str">
            <v>Financial Closure</v>
          </cell>
          <cell r="D98" t="str">
            <v>Latin America and Caribbean</v>
          </cell>
          <cell r="E98" t="str">
            <v>BOL</v>
          </cell>
          <cell r="F98" t="str">
            <v>United Nations Development Programme, Bolivia</v>
          </cell>
        </row>
        <row r="99">
          <cell r="B99" t="str">
            <v>BOL-913-G11-T</v>
          </cell>
          <cell r="C99" t="str">
            <v>Active</v>
          </cell>
          <cell r="D99" t="str">
            <v>Latin America and Caribbean</v>
          </cell>
          <cell r="E99" t="str">
            <v>BOL</v>
          </cell>
          <cell r="F99" t="str">
            <v>Prosalud</v>
          </cell>
        </row>
        <row r="100">
          <cell r="B100" t="str">
            <v>BIH-506-G01-H</v>
          </cell>
          <cell r="C100" t="str">
            <v>Administratively Closed</v>
          </cell>
          <cell r="D100" t="str">
            <v>Eastern Europe and Central Asia</v>
          </cell>
          <cell r="E100" t="str">
            <v>BIH</v>
          </cell>
          <cell r="F100" t="str">
            <v>United Nations Development Programme, Bosnia-Herzegovina</v>
          </cell>
        </row>
        <row r="101">
          <cell r="B101" t="str">
            <v>BIH-607-G02-T</v>
          </cell>
          <cell r="C101" t="str">
            <v>Administratively Closed</v>
          </cell>
          <cell r="D101" t="str">
            <v>Eastern Europe and Central Asia</v>
          </cell>
          <cell r="E101" t="str">
            <v>BIH</v>
          </cell>
          <cell r="F101" t="str">
            <v>United Nations Development Programme, Bosnia-Herzegovina</v>
          </cell>
        </row>
        <row r="102">
          <cell r="B102" t="str">
            <v>BIH-910-G03-H</v>
          </cell>
          <cell r="C102" t="str">
            <v>Active</v>
          </cell>
          <cell r="D102" t="str">
            <v>Eastern Europe and Central Asia</v>
          </cell>
          <cell r="E102" t="str">
            <v>BIH</v>
          </cell>
          <cell r="F102" t="str">
            <v>United Nations Development Programme, Bosnia-Herzegovina</v>
          </cell>
        </row>
        <row r="103">
          <cell r="B103" t="str">
            <v>BIH-T-UNDP</v>
          </cell>
          <cell r="C103" t="str">
            <v>Active</v>
          </cell>
          <cell r="D103" t="str">
            <v>Eastern Europe and Central Asia</v>
          </cell>
          <cell r="E103" t="str">
            <v>BIH</v>
          </cell>
          <cell r="F103" t="str">
            <v>United Nations Development Programme, Bosnia-Herzegovina</v>
          </cell>
        </row>
        <row r="104">
          <cell r="B104" t="str">
            <v>BOT-202-G01-H-00</v>
          </cell>
          <cell r="C104" t="str">
            <v>Administratively Closed</v>
          </cell>
          <cell r="D104" t="str">
            <v>Southern and Eastern Africa</v>
          </cell>
          <cell r="E104" t="str">
            <v>BWA</v>
          </cell>
          <cell r="F104" t="str">
            <v>Ministry of Finance and Development Planning of Botswana</v>
          </cell>
        </row>
        <row r="105">
          <cell r="B105" t="str">
            <v>BOT-506-G02-T</v>
          </cell>
          <cell r="C105" t="str">
            <v>Financial Closure</v>
          </cell>
          <cell r="D105" t="str">
            <v>Southern and Eastern Africa</v>
          </cell>
          <cell r="E105" t="str">
            <v>BWA</v>
          </cell>
          <cell r="F105" t="str">
            <v>Ministry of Finance and Development Planning of Botswana</v>
          </cell>
        </row>
        <row r="106">
          <cell r="B106" t="str">
            <v>BRA-506-G01-T</v>
          </cell>
          <cell r="C106" t="str">
            <v>Administratively Closed</v>
          </cell>
          <cell r="D106" t="str">
            <v>Latin America and Caribbean</v>
          </cell>
          <cell r="E106" t="str">
            <v>BRA</v>
          </cell>
          <cell r="F106" t="str">
            <v>Fundação Ataulpho de Paiva</v>
          </cell>
        </row>
        <row r="107">
          <cell r="B107" t="str">
            <v>BRA-506-G02-T</v>
          </cell>
          <cell r="C107" t="str">
            <v>Administratively Closed</v>
          </cell>
          <cell r="D107" t="str">
            <v>Latin America and Caribbean</v>
          </cell>
          <cell r="E107" t="str">
            <v>BRA</v>
          </cell>
          <cell r="F107" t="str">
            <v>Fundação Para O Desenvolvimento Científico E Tecnológico Em Saúde</v>
          </cell>
        </row>
        <row r="108">
          <cell r="B108" t="str">
            <v>BRA-809-G03-M</v>
          </cell>
          <cell r="C108" t="str">
            <v>Administratively Closed</v>
          </cell>
          <cell r="D108" t="str">
            <v>Latin America and Caribbean</v>
          </cell>
          <cell r="E108" t="str">
            <v>BRA</v>
          </cell>
          <cell r="F108" t="str">
            <v>Fundação Faculdade de Medicina</v>
          </cell>
        </row>
        <row r="109">
          <cell r="B109" t="str">
            <v>BRA-809-G04-M</v>
          </cell>
          <cell r="C109" t="str">
            <v>Administratively Closed</v>
          </cell>
          <cell r="D109" t="str">
            <v>Latin America and Caribbean</v>
          </cell>
          <cell r="E109" t="str">
            <v>BRA</v>
          </cell>
          <cell r="F109" t="str">
            <v>Fundação de Medicina Tropical Doutor Heitor Vieira Dourado</v>
          </cell>
        </row>
        <row r="110">
          <cell r="B110" t="str">
            <v>BUL-202-G01-H-00</v>
          </cell>
          <cell r="C110" t="str">
            <v>Active</v>
          </cell>
          <cell r="D110" t="str">
            <v>Eastern Europe and Central Asia</v>
          </cell>
          <cell r="E110" t="str">
            <v>BGR</v>
          </cell>
          <cell r="F110" t="str">
            <v>Ministry of Health of Bulgaria</v>
          </cell>
        </row>
        <row r="111">
          <cell r="B111" t="str">
            <v>BUL-607-G02-T</v>
          </cell>
          <cell r="C111" t="str">
            <v>Financial Closure</v>
          </cell>
          <cell r="D111" t="str">
            <v>Eastern Europe and Central Asia</v>
          </cell>
          <cell r="E111" t="str">
            <v>BGR</v>
          </cell>
          <cell r="F111" t="str">
            <v>Ministry of Health of Bulgaria</v>
          </cell>
        </row>
        <row r="112">
          <cell r="B112" t="str">
            <v>BUL-809-G03-T</v>
          </cell>
          <cell r="C112" t="str">
            <v>Active</v>
          </cell>
          <cell r="D112" t="str">
            <v>Eastern Europe and Central Asia</v>
          </cell>
          <cell r="E112" t="str">
            <v>BGR</v>
          </cell>
          <cell r="F112" t="str">
            <v>Ministry of Health of Bulgaria</v>
          </cell>
        </row>
        <row r="113">
          <cell r="B113" t="str">
            <v>BUR-202-G01-M-00</v>
          </cell>
          <cell r="C113" t="str">
            <v>Administratively Closed</v>
          </cell>
          <cell r="D113" t="str">
            <v>Central Africa</v>
          </cell>
          <cell r="E113" t="str">
            <v>BFA</v>
          </cell>
          <cell r="F113" t="str">
            <v>United Nations Development Programme, Burkina Faso</v>
          </cell>
        </row>
        <row r="114">
          <cell r="B114" t="str">
            <v>BUR-202-G02-H-00</v>
          </cell>
          <cell r="C114" t="str">
            <v>Administratively Closed</v>
          </cell>
          <cell r="D114" t="str">
            <v>Central Africa</v>
          </cell>
          <cell r="E114" t="str">
            <v>BFA</v>
          </cell>
          <cell r="F114" t="str">
            <v>United Nations Development Programme, Burkina Faso</v>
          </cell>
        </row>
        <row r="115">
          <cell r="B115" t="str">
            <v>BUR-202-G04-H-00</v>
          </cell>
          <cell r="C115" t="str">
            <v>Administratively Closed</v>
          </cell>
          <cell r="D115" t="str">
            <v>Central Africa</v>
          </cell>
          <cell r="E115" t="str">
            <v>BFA</v>
          </cell>
          <cell r="F115" t="str">
            <v>National Council to Fight Against HIV/AIDS</v>
          </cell>
        </row>
        <row r="116">
          <cell r="B116" t="str">
            <v>BUR-404-G03-T</v>
          </cell>
          <cell r="C116" t="str">
            <v>Administratively Closed</v>
          </cell>
          <cell r="D116" t="str">
            <v>Central Africa</v>
          </cell>
          <cell r="E116" t="str">
            <v>BFA</v>
          </cell>
          <cell r="F116" t="str">
            <v>United Nations Development Programme, Burkina Faso</v>
          </cell>
        </row>
        <row r="117">
          <cell r="B117" t="str">
            <v>BUR-407-G05-T</v>
          </cell>
          <cell r="C117" t="str">
            <v>Financial Closure</v>
          </cell>
          <cell r="D117" t="str">
            <v>Central Africa</v>
          </cell>
          <cell r="E117" t="str">
            <v>BFA</v>
          </cell>
          <cell r="F117" t="str">
            <v>National Council to Fight Against HIV/AIDS</v>
          </cell>
        </row>
        <row r="118">
          <cell r="B118" t="str">
            <v>BUR-607-G06-H</v>
          </cell>
          <cell r="C118" t="str">
            <v>Financial Closure</v>
          </cell>
          <cell r="D118" t="str">
            <v>Central Africa</v>
          </cell>
          <cell r="E118" t="str">
            <v>BFA</v>
          </cell>
          <cell r="F118" t="str">
            <v>National Council to Fight Against HIV/AIDS</v>
          </cell>
        </row>
        <row r="119">
          <cell r="B119" t="str">
            <v>BUR-708-G07-M</v>
          </cell>
          <cell r="C119" t="str">
            <v>Financial Closure</v>
          </cell>
          <cell r="D119" t="str">
            <v>Central Africa</v>
          </cell>
          <cell r="E119" t="str">
            <v>BFA</v>
          </cell>
          <cell r="F119" t="str">
            <v>National Council to Fight Against HIV/AIDS</v>
          </cell>
        </row>
        <row r="120">
          <cell r="B120" t="str">
            <v>BUR-809-G08-M</v>
          </cell>
          <cell r="C120" t="str">
            <v>Administratively Closed</v>
          </cell>
          <cell r="D120" t="str">
            <v>Central Africa</v>
          </cell>
          <cell r="E120" t="str">
            <v>BFA</v>
          </cell>
          <cell r="F120" t="str">
            <v>Programme d'Appui au Developpment Sanitaire</v>
          </cell>
        </row>
        <row r="121">
          <cell r="B121" t="str">
            <v>BUR-809-G09-M</v>
          </cell>
          <cell r="C121" t="str">
            <v>Administratively Closed</v>
          </cell>
          <cell r="D121" t="str">
            <v>Central Africa</v>
          </cell>
          <cell r="E121" t="str">
            <v>BFA</v>
          </cell>
          <cell r="F121" t="str">
            <v>Plan International Burkina Faso</v>
          </cell>
        </row>
        <row r="122">
          <cell r="B122" t="str">
            <v>BUR-810-G10-T</v>
          </cell>
          <cell r="C122" t="str">
            <v>Active</v>
          </cell>
          <cell r="D122" t="str">
            <v>Central Africa</v>
          </cell>
          <cell r="E122" t="str">
            <v>BFA</v>
          </cell>
          <cell r="F122" t="str">
            <v>Programme d'Appui au Developpment Sanitaire</v>
          </cell>
        </row>
        <row r="123">
          <cell r="B123" t="str">
            <v>BUR-810-G11-T</v>
          </cell>
          <cell r="C123" t="str">
            <v>Active</v>
          </cell>
          <cell r="D123" t="str">
            <v>Central Africa</v>
          </cell>
          <cell r="E123" t="str">
            <v>BFA</v>
          </cell>
          <cell r="F123" t="str">
            <v>Programme d’Appui au Monde Associatif et Communautaire</v>
          </cell>
        </row>
        <row r="124">
          <cell r="B124" t="str">
            <v>BUR-H-IPC</v>
          </cell>
          <cell r="C124" t="str">
            <v>Active</v>
          </cell>
          <cell r="D124" t="str">
            <v>Central Africa</v>
          </cell>
          <cell r="E124" t="str">
            <v>BFA</v>
          </cell>
          <cell r="F124" t="str">
            <v>Initiative Privée Communautaire</v>
          </cell>
        </row>
        <row r="125">
          <cell r="B125" t="str">
            <v>BUR-H-SPCNLS</v>
          </cell>
          <cell r="C125" t="str">
            <v>Active</v>
          </cell>
          <cell r="D125" t="str">
            <v>Central Africa</v>
          </cell>
          <cell r="E125" t="str">
            <v>BFA</v>
          </cell>
          <cell r="F125" t="str">
            <v>National Council to Fight Against HIV/AIDS</v>
          </cell>
        </row>
        <row r="126">
          <cell r="B126" t="str">
            <v>BUR-M-PADS</v>
          </cell>
          <cell r="C126" t="str">
            <v>Active</v>
          </cell>
          <cell r="D126" t="str">
            <v>Central Africa</v>
          </cell>
          <cell r="E126" t="str">
            <v>BFA</v>
          </cell>
          <cell r="F126" t="str">
            <v>Programme d'Appui au Developpment Sanitaire</v>
          </cell>
        </row>
        <row r="127">
          <cell r="B127" t="str">
            <v>BUR-M-PLAN</v>
          </cell>
          <cell r="C127" t="str">
            <v>Active</v>
          </cell>
          <cell r="D127" t="str">
            <v>Central Africa</v>
          </cell>
          <cell r="E127" t="str">
            <v>BFA</v>
          </cell>
          <cell r="F127" t="str">
            <v>Plan International Burkina Faso</v>
          </cell>
        </row>
        <row r="128">
          <cell r="B128" t="str">
            <v>BDI-M-SEPCNLS</v>
          </cell>
          <cell r="C128" t="str">
            <v>Active</v>
          </cell>
          <cell r="D128" t="str">
            <v>Central Africa</v>
          </cell>
          <cell r="E128" t="str">
            <v>BDI</v>
          </cell>
          <cell r="F128" t="str">
            <v>Conseil National de Lutte contre le SIDA (CNLS), Burundi</v>
          </cell>
        </row>
        <row r="129">
          <cell r="B129" t="str">
            <v>BRN-102-G01-H-00</v>
          </cell>
          <cell r="C129" t="str">
            <v>Financially Closed</v>
          </cell>
          <cell r="D129" t="str">
            <v>Central Africa</v>
          </cell>
          <cell r="E129" t="str">
            <v>BDI</v>
          </cell>
          <cell r="F129" t="str">
            <v>Conseil National de Lutte contre le SIDA (CNLS), Burundi</v>
          </cell>
        </row>
        <row r="130">
          <cell r="B130" t="str">
            <v>BRN-202-G02-M-00</v>
          </cell>
          <cell r="C130" t="str">
            <v>Administratively Closed</v>
          </cell>
          <cell r="D130" t="str">
            <v>Central Africa</v>
          </cell>
          <cell r="E130" t="str">
            <v>BDI</v>
          </cell>
          <cell r="F130" t="str">
            <v>Projet Sante et Population II, Ministry of Health of Burundi</v>
          </cell>
        </row>
        <row r="131">
          <cell r="B131" t="str">
            <v>BRN-202-G05-M-00</v>
          </cell>
          <cell r="C131" t="str">
            <v>Financial Closure</v>
          </cell>
          <cell r="D131" t="str">
            <v>Central Africa</v>
          </cell>
          <cell r="E131" t="str">
            <v>BDI</v>
          </cell>
          <cell r="F131" t="str">
            <v>Conseil National de Lutte contre le SIDA (CNLS), Burundi</v>
          </cell>
        </row>
        <row r="132">
          <cell r="B132" t="str">
            <v>BRN-405-G03-T</v>
          </cell>
          <cell r="C132" t="str">
            <v>Administratively Closed</v>
          </cell>
          <cell r="D132" t="str">
            <v>Central Africa</v>
          </cell>
          <cell r="E132" t="str">
            <v>BDI</v>
          </cell>
          <cell r="F132" t="str">
            <v>Programme National de Lutte contre la Tuberculose</v>
          </cell>
        </row>
        <row r="133">
          <cell r="B133" t="str">
            <v>BRN-506-G04-H</v>
          </cell>
          <cell r="C133" t="str">
            <v>Financial Closure</v>
          </cell>
          <cell r="D133" t="str">
            <v>Central Africa</v>
          </cell>
          <cell r="E133" t="str">
            <v>BDI</v>
          </cell>
          <cell r="F133" t="str">
            <v>Conseil National de Lutte contre le SIDA (CNLS), Burundi</v>
          </cell>
        </row>
        <row r="134">
          <cell r="B134" t="str">
            <v>BRN-708-G06-T</v>
          </cell>
          <cell r="C134" t="str">
            <v>Active</v>
          </cell>
          <cell r="D134" t="str">
            <v>Central Africa</v>
          </cell>
          <cell r="E134" t="str">
            <v>BDI</v>
          </cell>
          <cell r="F134" t="str">
            <v>Programme National de Lutte contre la Tuberculose</v>
          </cell>
        </row>
        <row r="135">
          <cell r="B135" t="str">
            <v>BRN-809-G07-H</v>
          </cell>
          <cell r="C135" t="str">
            <v>Active</v>
          </cell>
          <cell r="D135" t="str">
            <v>Central Africa</v>
          </cell>
          <cell r="E135" t="str">
            <v>BDI</v>
          </cell>
          <cell r="F135" t="str">
            <v>Conseil National de Lutte contre le SIDA (CNLS), Burundi</v>
          </cell>
        </row>
        <row r="136">
          <cell r="B136" t="str">
            <v>BRN-809-G08-H</v>
          </cell>
          <cell r="C136" t="str">
            <v>Administratively Closed</v>
          </cell>
          <cell r="D136" t="str">
            <v>Central Africa</v>
          </cell>
          <cell r="E136" t="str">
            <v>BDI</v>
          </cell>
          <cell r="F136" t="str">
            <v>Reseau Burundais des Personnes Vivant avec le VIH/SIDA</v>
          </cell>
        </row>
        <row r="137">
          <cell r="B137" t="str">
            <v>BRN-813-G11-H</v>
          </cell>
          <cell r="C137" t="str">
            <v>Active</v>
          </cell>
          <cell r="D137" t="str">
            <v>Central Africa</v>
          </cell>
          <cell r="E137" t="str">
            <v>BDI</v>
          </cell>
          <cell r="F137" t="str">
            <v>Conseil National de Lutte contre le SIDA (CNLS), Burundi</v>
          </cell>
        </row>
        <row r="138">
          <cell r="B138" t="str">
            <v>BRN-910-G09-M</v>
          </cell>
          <cell r="C138" t="str">
            <v>Active</v>
          </cell>
          <cell r="D138" t="str">
            <v>Central Africa</v>
          </cell>
          <cell r="E138" t="str">
            <v>BDI</v>
          </cell>
          <cell r="F138" t="str">
            <v>Conseil National de Lutte contre le SIDA (CNLS), Burundi</v>
          </cell>
        </row>
        <row r="139">
          <cell r="B139" t="str">
            <v>BRN-910-G10-M</v>
          </cell>
          <cell r="C139" t="str">
            <v>Active</v>
          </cell>
          <cell r="D139" t="str">
            <v>Central Africa</v>
          </cell>
          <cell r="E139" t="str">
            <v>BDI</v>
          </cell>
          <cell r="F139" t="str">
            <v>CED-Caritas, Burundi</v>
          </cell>
        </row>
        <row r="140">
          <cell r="B140" t="str">
            <v>CAM-102-G01-H-00</v>
          </cell>
          <cell r="C140" t="str">
            <v>Administratively Closed</v>
          </cell>
          <cell r="D140" t="str">
            <v>South East Asia</v>
          </cell>
          <cell r="E140" t="str">
            <v>KHM</v>
          </cell>
          <cell r="F140" t="str">
            <v>Ministry of Health of Cambodia</v>
          </cell>
        </row>
        <row r="141">
          <cell r="B141" t="str">
            <v>CAM-202-G02-H-00</v>
          </cell>
          <cell r="C141" t="str">
            <v>Administratively Closed</v>
          </cell>
          <cell r="D141" t="str">
            <v>South East Asia</v>
          </cell>
          <cell r="E141" t="str">
            <v>KHM</v>
          </cell>
          <cell r="F141" t="str">
            <v>Ministry of Health of Cambodia</v>
          </cell>
        </row>
        <row r="142">
          <cell r="B142" t="str">
            <v>CAM-202-G03-M-00</v>
          </cell>
          <cell r="C142" t="str">
            <v>Administratively Closed</v>
          </cell>
          <cell r="D142" t="str">
            <v>South East Asia</v>
          </cell>
          <cell r="E142" t="str">
            <v>KHM</v>
          </cell>
          <cell r="F142" t="str">
            <v>Ministry of Health of Cambodia</v>
          </cell>
        </row>
        <row r="143">
          <cell r="B143" t="str">
            <v>CAM-202-G04-T-00</v>
          </cell>
          <cell r="C143" t="str">
            <v>Administratively Closed</v>
          </cell>
          <cell r="D143" t="str">
            <v>South East Asia</v>
          </cell>
          <cell r="E143" t="str">
            <v>KHM</v>
          </cell>
          <cell r="F143" t="str">
            <v>Ministry of Health of Cambodia</v>
          </cell>
        </row>
        <row r="144">
          <cell r="B144" t="str">
            <v>CAM-202-G13-M</v>
          </cell>
          <cell r="C144" t="str">
            <v>Administratively Closed</v>
          </cell>
          <cell r="D144" t="str">
            <v>South East Asia</v>
          </cell>
          <cell r="E144" t="str">
            <v>KHM</v>
          </cell>
          <cell r="F144" t="str">
            <v>National Centre for Parasitology, Entomology and Malaria Control</v>
          </cell>
        </row>
        <row r="145">
          <cell r="B145" t="str">
            <v>CAM-405-G05-H</v>
          </cell>
          <cell r="C145" t="str">
            <v>Administratively Closed</v>
          </cell>
          <cell r="D145" t="str">
            <v>South East Asia</v>
          </cell>
          <cell r="E145" t="str">
            <v>KHM</v>
          </cell>
          <cell r="F145" t="str">
            <v>Ministry of Health of Cambodia</v>
          </cell>
        </row>
        <row r="146">
          <cell r="B146" t="str">
            <v>CAM-405-G06-M</v>
          </cell>
          <cell r="C146" t="str">
            <v>Administratively Closed</v>
          </cell>
          <cell r="D146" t="str">
            <v>South East Asia</v>
          </cell>
          <cell r="E146" t="str">
            <v>KHM</v>
          </cell>
          <cell r="F146" t="str">
            <v>Ministry of Health of Cambodia</v>
          </cell>
        </row>
        <row r="147">
          <cell r="B147" t="str">
            <v>CAM-506-G07-H</v>
          </cell>
          <cell r="C147" t="str">
            <v>Administratively Closed</v>
          </cell>
          <cell r="D147" t="str">
            <v>South East Asia</v>
          </cell>
          <cell r="E147" t="str">
            <v>KHM</v>
          </cell>
          <cell r="F147" t="str">
            <v>Ministry of Health of Cambodia</v>
          </cell>
        </row>
        <row r="148">
          <cell r="B148" t="str">
            <v>CAM-506-G08-S</v>
          </cell>
          <cell r="C148" t="str">
            <v>Administratively Closed</v>
          </cell>
          <cell r="D148" t="str">
            <v>South East Asia</v>
          </cell>
          <cell r="E148" t="str">
            <v>KHM</v>
          </cell>
          <cell r="F148" t="str">
            <v>Ministry of Health of Cambodia</v>
          </cell>
        </row>
        <row r="149">
          <cell r="B149" t="str">
            <v>CAM-506-G09-T</v>
          </cell>
          <cell r="C149" t="str">
            <v>Administratively Closed</v>
          </cell>
          <cell r="D149" t="str">
            <v>South East Asia</v>
          </cell>
          <cell r="E149" t="str">
            <v>KHM</v>
          </cell>
          <cell r="F149" t="str">
            <v>Ministry of Health of Cambodia</v>
          </cell>
        </row>
        <row r="150">
          <cell r="B150" t="str">
            <v>CAM-607-G10-M</v>
          </cell>
          <cell r="C150" t="str">
            <v>Financial Closure</v>
          </cell>
          <cell r="D150" t="str">
            <v>South East Asia</v>
          </cell>
          <cell r="E150" t="str">
            <v>KHM</v>
          </cell>
          <cell r="F150" t="str">
            <v>Ministry of Health of Cambodia</v>
          </cell>
        </row>
        <row r="151">
          <cell r="B151" t="str">
            <v>CAM-708-G11-H</v>
          </cell>
          <cell r="C151" t="str">
            <v>Administratively Closed</v>
          </cell>
          <cell r="D151" t="str">
            <v>South East Asia</v>
          </cell>
          <cell r="E151" t="str">
            <v>KHM</v>
          </cell>
          <cell r="F151" t="str">
            <v>National Center for HIV/AIDS, Dermatology and STI</v>
          </cell>
        </row>
        <row r="152">
          <cell r="B152" t="str">
            <v>CAM-708-G12-T</v>
          </cell>
          <cell r="C152" t="str">
            <v>Active</v>
          </cell>
          <cell r="D152" t="str">
            <v>South East Asia</v>
          </cell>
          <cell r="E152" t="str">
            <v>KHM</v>
          </cell>
          <cell r="F152" t="str">
            <v>National Center for Tuberculosis and Leprosy Control</v>
          </cell>
        </row>
        <row r="153">
          <cell r="B153" t="str">
            <v>CAM-H-NCHADS</v>
          </cell>
          <cell r="C153" t="str">
            <v>Active</v>
          </cell>
          <cell r="D153" t="str">
            <v>South East Asia</v>
          </cell>
          <cell r="E153" t="str">
            <v>KHM</v>
          </cell>
          <cell r="F153" t="str">
            <v>National Center for HIV/AIDS, Dermatology and STI</v>
          </cell>
        </row>
        <row r="154">
          <cell r="B154" t="str">
            <v>CAM-M-CNM</v>
          </cell>
          <cell r="C154" t="str">
            <v>Financial Closure</v>
          </cell>
          <cell r="D154" t="str">
            <v>South East Asia</v>
          </cell>
          <cell r="E154" t="str">
            <v>KHM</v>
          </cell>
          <cell r="F154" t="str">
            <v>National Centre for Parasitology, Entomology and Malaria Control</v>
          </cell>
        </row>
        <row r="155">
          <cell r="B155" t="str">
            <v>CAM-M-UNOPS</v>
          </cell>
          <cell r="C155" t="str">
            <v>Active</v>
          </cell>
          <cell r="D155" t="str">
            <v>South East Asia</v>
          </cell>
          <cell r="E155" t="str">
            <v>KHM</v>
          </cell>
          <cell r="F155" t="str">
            <v>United Nations Office for Project Services, Denmark</v>
          </cell>
        </row>
        <row r="156">
          <cell r="B156" t="str">
            <v>CAM-S-PRMOH</v>
          </cell>
          <cell r="C156" t="str">
            <v>Active</v>
          </cell>
          <cell r="D156" t="str">
            <v>South East Asia</v>
          </cell>
          <cell r="E156" t="str">
            <v>KHM</v>
          </cell>
          <cell r="F156" t="str">
            <v>Ministry of Health of Cambodia</v>
          </cell>
        </row>
        <row r="157">
          <cell r="B157" t="str">
            <v>KHM-T-CENAT</v>
          </cell>
          <cell r="C157" t="str">
            <v>Active</v>
          </cell>
          <cell r="D157" t="str">
            <v>South East Asia</v>
          </cell>
          <cell r="E157" t="str">
            <v>KHM</v>
          </cell>
          <cell r="F157" t="str">
            <v>National Center for Tuberculosis and Leprosy Control</v>
          </cell>
        </row>
        <row r="158">
          <cell r="B158" t="str">
            <v>CMR-011-G10-H</v>
          </cell>
          <cell r="C158" t="str">
            <v>Active</v>
          </cell>
          <cell r="D158" t="str">
            <v>Western Africa</v>
          </cell>
          <cell r="E158" t="str">
            <v>CMR</v>
          </cell>
          <cell r="F158" t="str">
            <v>Cameroon National Association for Family Welfare</v>
          </cell>
        </row>
        <row r="159">
          <cell r="B159" t="str">
            <v>CMR-011-G11-H</v>
          </cell>
          <cell r="C159" t="str">
            <v>Active</v>
          </cell>
          <cell r="D159" t="str">
            <v>Western Africa</v>
          </cell>
          <cell r="E159" t="str">
            <v>CMR</v>
          </cell>
          <cell r="F159" t="str">
            <v>National AIDS Control Program, Ministry of Public Health of Cameroon</v>
          </cell>
        </row>
        <row r="160">
          <cell r="B160" t="str">
            <v>CMR-304-G01-H</v>
          </cell>
          <cell r="C160" t="str">
            <v>Administratively Closed</v>
          </cell>
          <cell r="D160" t="str">
            <v>Western Africa</v>
          </cell>
          <cell r="E160" t="str">
            <v>CMR</v>
          </cell>
          <cell r="F160" t="str">
            <v>Ministry of Public Health of Cameroon</v>
          </cell>
        </row>
        <row r="161">
          <cell r="B161" t="str">
            <v>CMR-304-G02-M</v>
          </cell>
          <cell r="C161" t="str">
            <v>Administratively Closed</v>
          </cell>
          <cell r="D161" t="str">
            <v>Western Africa</v>
          </cell>
          <cell r="E161" t="str">
            <v>CMR</v>
          </cell>
          <cell r="F161" t="str">
            <v>National Malaria Control Program, Ministry of Public Health of Cameroon</v>
          </cell>
        </row>
        <row r="162">
          <cell r="B162" t="str">
            <v>CMR-304-G03-T</v>
          </cell>
          <cell r="C162" t="str">
            <v>Administratively Closed</v>
          </cell>
          <cell r="D162" t="str">
            <v>Western Africa</v>
          </cell>
          <cell r="E162" t="str">
            <v>CMR</v>
          </cell>
          <cell r="F162" t="str">
            <v>Ministry of Public Health of Cameroon</v>
          </cell>
        </row>
        <row r="163">
          <cell r="B163" t="str">
            <v>CMR-404-G04-H</v>
          </cell>
          <cell r="C163" t="str">
            <v>Administratively Closed</v>
          </cell>
          <cell r="D163" t="str">
            <v>Western Africa</v>
          </cell>
          <cell r="E163" t="str">
            <v>CMR</v>
          </cell>
          <cell r="F163" t="str">
            <v>CARE International in Cameroon</v>
          </cell>
        </row>
        <row r="164">
          <cell r="B164" t="str">
            <v>CMR-506-G05-H</v>
          </cell>
          <cell r="C164" t="str">
            <v>Administratively Closed</v>
          </cell>
          <cell r="D164" t="str">
            <v>Western Africa</v>
          </cell>
          <cell r="E164" t="str">
            <v>CMR</v>
          </cell>
          <cell r="F164" t="str">
            <v>National AIDS Control Program, Ministry of Public Health of Cameroon</v>
          </cell>
        </row>
        <row r="165">
          <cell r="B165" t="str">
            <v>CMR-506-G06-M</v>
          </cell>
          <cell r="C165" t="str">
            <v>Administratively Closed</v>
          </cell>
          <cell r="D165" t="str">
            <v>Western Africa</v>
          </cell>
          <cell r="E165" t="str">
            <v>CMR</v>
          </cell>
          <cell r="F165" t="str">
            <v>National Malaria Control Program, Ministry of Public Health of Cameroon</v>
          </cell>
        </row>
        <row r="166">
          <cell r="B166" t="str">
            <v>CMR-910-G07-M</v>
          </cell>
          <cell r="C166" t="str">
            <v>Active</v>
          </cell>
          <cell r="D166" t="str">
            <v>Western Africa</v>
          </cell>
          <cell r="E166" t="str">
            <v>CMR</v>
          </cell>
          <cell r="F166" t="str">
            <v>National Malaria Control Program, Ministry of Public Health of Cameroon</v>
          </cell>
        </row>
        <row r="167">
          <cell r="B167" t="str">
            <v>CMR-910-G08-M</v>
          </cell>
          <cell r="C167" t="str">
            <v>Active</v>
          </cell>
          <cell r="D167" t="str">
            <v>Western Africa</v>
          </cell>
          <cell r="E167" t="str">
            <v>CMR</v>
          </cell>
          <cell r="F167" t="str">
            <v>Plan International Cameroon</v>
          </cell>
        </row>
        <row r="168">
          <cell r="B168" t="str">
            <v>CMR-910-G09-T</v>
          </cell>
          <cell r="C168" t="str">
            <v>Active</v>
          </cell>
          <cell r="D168" t="str">
            <v>Western Africa</v>
          </cell>
          <cell r="E168" t="str">
            <v>CMR</v>
          </cell>
          <cell r="F168" t="str">
            <v>National Tuberculosis Control Program, Ministry of Public Health of Cameroon</v>
          </cell>
        </row>
        <row r="169">
          <cell r="B169" t="str">
            <v>CMR-M-MOH</v>
          </cell>
          <cell r="C169" t="str">
            <v>Active</v>
          </cell>
          <cell r="D169" t="str">
            <v>Western Africa</v>
          </cell>
          <cell r="E169" t="str">
            <v>CMR</v>
          </cell>
          <cell r="F169" t="str">
            <v>National Malaria Control Program, Ministry of Public Health of Cameroon</v>
          </cell>
        </row>
        <row r="170">
          <cell r="B170" t="str">
            <v>CPV-011-G03-M</v>
          </cell>
          <cell r="C170" t="str">
            <v>Active</v>
          </cell>
          <cell r="D170" t="str">
            <v>Western Africa</v>
          </cell>
          <cell r="E170" t="str">
            <v>CPV</v>
          </cell>
          <cell r="F170" t="str">
            <v>Coordination Committee to Fight AIDS of Cape Verde</v>
          </cell>
        </row>
        <row r="171">
          <cell r="B171" t="str">
            <v>CPV-810-G01-H</v>
          </cell>
          <cell r="C171" t="str">
            <v>Active</v>
          </cell>
          <cell r="D171" t="str">
            <v>Western Africa</v>
          </cell>
          <cell r="E171" t="str">
            <v>CPV</v>
          </cell>
          <cell r="F171" t="str">
            <v>Coordination Committee to Fight AIDS of Cape Verde</v>
          </cell>
        </row>
        <row r="172">
          <cell r="B172" t="str">
            <v>CPV-810-G02-H</v>
          </cell>
          <cell r="C172" t="str">
            <v>Active</v>
          </cell>
          <cell r="D172" t="str">
            <v>Western Africa</v>
          </cell>
          <cell r="E172" t="str">
            <v>CPV</v>
          </cell>
          <cell r="F172" t="str">
            <v>Cape Verde Non Governmental Organisations Platform</v>
          </cell>
        </row>
        <row r="173">
          <cell r="B173" t="str">
            <v>CAF-202-G01-H-00</v>
          </cell>
          <cell r="C173" t="str">
            <v>Financial Closure</v>
          </cell>
          <cell r="D173" t="str">
            <v>Central Africa</v>
          </cell>
          <cell r="E173" t="str">
            <v>CAF</v>
          </cell>
          <cell r="F173" t="str">
            <v>United Nations Development Programme, Central African Republic</v>
          </cell>
        </row>
        <row r="174">
          <cell r="B174" t="str">
            <v>CAF-404-G02-H</v>
          </cell>
          <cell r="C174" t="str">
            <v>Financial Closure</v>
          </cell>
          <cell r="D174" t="str">
            <v>Central Africa</v>
          </cell>
          <cell r="E174" t="str">
            <v>CAF</v>
          </cell>
          <cell r="F174" t="str">
            <v>United Nations Development Programme, Central African Republic</v>
          </cell>
        </row>
        <row r="175">
          <cell r="B175" t="str">
            <v>CAF-404-G03-T</v>
          </cell>
          <cell r="C175" t="str">
            <v>Financial Closure</v>
          </cell>
          <cell r="D175" t="str">
            <v>Central Africa</v>
          </cell>
          <cell r="E175" t="str">
            <v>CAF</v>
          </cell>
          <cell r="F175" t="str">
            <v>United Nations Development Programme, Central African Republic</v>
          </cell>
        </row>
        <row r="176">
          <cell r="B176" t="str">
            <v>CAF-405-G04-M</v>
          </cell>
          <cell r="C176" t="str">
            <v>Financial Closure</v>
          </cell>
          <cell r="D176" t="str">
            <v>Central Africa</v>
          </cell>
          <cell r="E176" t="str">
            <v>CAF</v>
          </cell>
          <cell r="F176" t="str">
            <v>United Nations Development Programme, Central African Republic</v>
          </cell>
        </row>
        <row r="177">
          <cell r="B177" t="str">
            <v>CAF-409-G06-H</v>
          </cell>
          <cell r="C177" t="str">
            <v>Financially Closed</v>
          </cell>
          <cell r="D177" t="str">
            <v>Central Africa</v>
          </cell>
          <cell r="E177" t="str">
            <v>CAF</v>
          </cell>
          <cell r="F177" t="str">
            <v>Comité National de Lutte contre le VIH/SIDA, CAF</v>
          </cell>
        </row>
        <row r="178">
          <cell r="B178" t="str">
            <v>CAF-409-G07-T</v>
          </cell>
          <cell r="C178" t="str">
            <v>Financial Closure</v>
          </cell>
          <cell r="D178" t="str">
            <v>Central Africa</v>
          </cell>
          <cell r="E178" t="str">
            <v>CAF</v>
          </cell>
          <cell r="F178" t="str">
            <v>Comité National de Lutte contre le VIH/SIDA, CAF</v>
          </cell>
        </row>
        <row r="179">
          <cell r="B179" t="str">
            <v>CAF-708-G05-H</v>
          </cell>
          <cell r="C179" t="str">
            <v>Financial Closure</v>
          </cell>
          <cell r="D179" t="str">
            <v>Central Africa</v>
          </cell>
          <cell r="E179" t="str">
            <v>CAF</v>
          </cell>
          <cell r="F179" t="str">
            <v>Comité National de Lutte contre le VIH/SIDA, CAF</v>
          </cell>
        </row>
        <row r="180">
          <cell r="B180" t="str">
            <v>CAF-810-G08-M</v>
          </cell>
          <cell r="C180" t="str">
            <v>Financial Closure</v>
          </cell>
          <cell r="D180" t="str">
            <v>Central Africa</v>
          </cell>
          <cell r="E180" t="str">
            <v>CAF</v>
          </cell>
          <cell r="F180" t="str">
            <v>Comité National de Lutte contre le VIH/SIDA, CAF</v>
          </cell>
        </row>
        <row r="181">
          <cell r="B181" t="str">
            <v>CAF-813-G10-M</v>
          </cell>
          <cell r="C181" t="str">
            <v>Active</v>
          </cell>
          <cell r="D181" t="str">
            <v>Central Africa</v>
          </cell>
          <cell r="E181" t="str">
            <v>CAF</v>
          </cell>
          <cell r="F181" t="str">
            <v>International Federation of Red Cross and Red Crescent Societies</v>
          </cell>
        </row>
        <row r="182">
          <cell r="B182" t="str">
            <v>CAF-911-G09-T</v>
          </cell>
          <cell r="C182" t="str">
            <v>Financial Closure</v>
          </cell>
          <cell r="D182" t="str">
            <v>Central Africa</v>
          </cell>
          <cell r="E182" t="str">
            <v>CAF</v>
          </cell>
          <cell r="F182" t="str">
            <v>Ministry of Public Health, Population and Fight against HIV/AIDS</v>
          </cell>
        </row>
        <row r="183">
          <cell r="B183" t="str">
            <v>CAF-C-IFRC</v>
          </cell>
          <cell r="C183" t="str">
            <v>Active</v>
          </cell>
          <cell r="D183" t="str">
            <v>Central Africa</v>
          </cell>
          <cell r="E183" t="str">
            <v>CAF</v>
          </cell>
          <cell r="F183" t="str">
            <v>International Federation of Red Cross and Red Crescent Societies</v>
          </cell>
        </row>
        <row r="184">
          <cell r="B184" t="str">
            <v>TCD-202-G01-T-00</v>
          </cell>
          <cell r="C184" t="str">
            <v>Administratively Closed</v>
          </cell>
          <cell r="D184" t="str">
            <v>Western Africa</v>
          </cell>
          <cell r="E184" t="str">
            <v>TCD</v>
          </cell>
          <cell r="F184" t="str">
            <v>Fonds de Soutien aux Activités en matière de Population</v>
          </cell>
        </row>
        <row r="185">
          <cell r="B185" t="str">
            <v>TCD-304-G02-H</v>
          </cell>
          <cell r="C185" t="str">
            <v>Administratively Closed</v>
          </cell>
          <cell r="D185" t="str">
            <v>Western Africa</v>
          </cell>
          <cell r="E185" t="str">
            <v>TCD</v>
          </cell>
          <cell r="F185" t="str">
            <v>Fonds de Soutien aux Activités en matière de Population</v>
          </cell>
        </row>
        <row r="186">
          <cell r="B186" t="str">
            <v>TCD-708-G03-M</v>
          </cell>
          <cell r="C186" t="str">
            <v>Administratively Closed</v>
          </cell>
          <cell r="D186" t="str">
            <v>Western Africa</v>
          </cell>
          <cell r="E186" t="str">
            <v>TCD</v>
          </cell>
          <cell r="F186" t="str">
            <v>United Nations Development Programme, Chad</v>
          </cell>
        </row>
        <row r="187">
          <cell r="B187" t="str">
            <v>TCD-810-G04-H</v>
          </cell>
          <cell r="C187" t="str">
            <v>Financial Closure</v>
          </cell>
          <cell r="D187" t="str">
            <v>Western Africa</v>
          </cell>
          <cell r="E187" t="str">
            <v>TCD</v>
          </cell>
          <cell r="F187" t="str">
            <v>Association of Social Marketing in Chad (AMASOT)</v>
          </cell>
        </row>
        <row r="188">
          <cell r="B188" t="str">
            <v>TCD-810-G05-H</v>
          </cell>
          <cell r="C188" t="str">
            <v>Active</v>
          </cell>
          <cell r="D188" t="str">
            <v>Western Africa</v>
          </cell>
          <cell r="E188" t="str">
            <v>TCD</v>
          </cell>
          <cell r="F188" t="str">
            <v>Fonds de Soutien aux Activités en matière de Population</v>
          </cell>
        </row>
        <row r="189">
          <cell r="B189" t="str">
            <v>TCD-810-G06-H</v>
          </cell>
          <cell r="C189" t="str">
            <v>Financial Closure</v>
          </cell>
          <cell r="D189" t="str">
            <v>Western Africa</v>
          </cell>
          <cell r="E189" t="str">
            <v>TCD</v>
          </cell>
          <cell r="F189" t="str">
            <v>National Union of Diocesan Associations</v>
          </cell>
        </row>
        <row r="190">
          <cell r="B190" t="str">
            <v>TCD-810-G07-T</v>
          </cell>
          <cell r="C190" t="str">
            <v>Active</v>
          </cell>
          <cell r="D190" t="str">
            <v>Western Africa</v>
          </cell>
          <cell r="E190" t="str">
            <v>TCD</v>
          </cell>
          <cell r="F190" t="str">
            <v>Fonds de Soutien aux Activités en matière de Population</v>
          </cell>
        </row>
        <row r="191">
          <cell r="B191" t="str">
            <v>TCD-910-G08-M</v>
          </cell>
          <cell r="C191" t="str">
            <v>Administratively Closed</v>
          </cell>
          <cell r="D191" t="str">
            <v>Western Africa</v>
          </cell>
          <cell r="E191" t="str">
            <v>TCD</v>
          </cell>
          <cell r="F191" t="str">
            <v>United Nations Development Programme, Chad</v>
          </cell>
        </row>
        <row r="192">
          <cell r="B192" t="str">
            <v>TCD-M-UNDP</v>
          </cell>
          <cell r="C192" t="str">
            <v>Active</v>
          </cell>
          <cell r="D192" t="str">
            <v>Western Africa</v>
          </cell>
          <cell r="E192" t="str">
            <v>TCD</v>
          </cell>
          <cell r="F192" t="str">
            <v>United Nations Development Programme, Chad</v>
          </cell>
        </row>
        <row r="193">
          <cell r="B193" t="str">
            <v>TCD-T13-G09-M</v>
          </cell>
          <cell r="C193" t="str">
            <v>Active</v>
          </cell>
          <cell r="D193" t="str">
            <v>Western Africa</v>
          </cell>
          <cell r="E193" t="str">
            <v>TCD</v>
          </cell>
          <cell r="F193" t="str">
            <v>Fonds de Soutien aux Activités en matière de Population</v>
          </cell>
        </row>
        <row r="194">
          <cell r="B194" t="str">
            <v>CHL-102-G01-H-00</v>
          </cell>
          <cell r="C194" t="str">
            <v>Administratively Closed</v>
          </cell>
          <cell r="D194" t="str">
            <v>Latin America and Caribbean</v>
          </cell>
          <cell r="E194" t="str">
            <v>CHL</v>
          </cell>
          <cell r="F194" t="str">
            <v>Consejo de las Américas</v>
          </cell>
        </row>
        <row r="195">
          <cell r="B195" t="str">
            <v>CHN-011-G15-M</v>
          </cell>
          <cell r="C195" t="str">
            <v>Financial Closure</v>
          </cell>
          <cell r="D195" t="str">
            <v>High Impact Asia</v>
          </cell>
          <cell r="E195" t="str">
            <v>CHN</v>
          </cell>
          <cell r="F195" t="str">
            <v>Chinese Centre for Disease Control and Prevention</v>
          </cell>
        </row>
        <row r="196">
          <cell r="B196" t="str">
            <v>CHN-102-G01-T-00</v>
          </cell>
          <cell r="C196" t="str">
            <v>Administratively Closed</v>
          </cell>
          <cell r="D196" t="str">
            <v>High Impact Asia</v>
          </cell>
          <cell r="E196" t="str">
            <v>CHN</v>
          </cell>
          <cell r="F196" t="str">
            <v>Chinese Centre for Disease Control and Prevention</v>
          </cell>
        </row>
        <row r="197">
          <cell r="B197" t="str">
            <v>CHN-102-G02-M-00</v>
          </cell>
          <cell r="C197" t="str">
            <v>Administratively Closed</v>
          </cell>
          <cell r="D197" t="str">
            <v>High Impact Asia</v>
          </cell>
          <cell r="E197" t="str">
            <v>CHN</v>
          </cell>
          <cell r="F197" t="str">
            <v>Chinese Centre for Disease Control and Prevention</v>
          </cell>
        </row>
        <row r="198">
          <cell r="B198" t="str">
            <v>CHN-304-G03-H</v>
          </cell>
          <cell r="C198" t="str">
            <v>Financial Closure</v>
          </cell>
          <cell r="D198" t="str">
            <v>High Impact Asia</v>
          </cell>
          <cell r="E198" t="str">
            <v>CHN</v>
          </cell>
          <cell r="F198" t="str">
            <v>Chinese Centre for Disease Control and Prevention</v>
          </cell>
        </row>
        <row r="199">
          <cell r="B199" t="str">
            <v>CHN-405-G04-T</v>
          </cell>
          <cell r="C199" t="str">
            <v>Administratively Closed</v>
          </cell>
          <cell r="D199" t="str">
            <v>High Impact Asia</v>
          </cell>
          <cell r="E199" t="str">
            <v>CHN</v>
          </cell>
          <cell r="F199" t="str">
            <v>Chinese Centre for Disease Control and Prevention</v>
          </cell>
        </row>
        <row r="200">
          <cell r="B200" t="str">
            <v>CHN-405-G05-H</v>
          </cell>
          <cell r="C200" t="str">
            <v>Administratively Closed</v>
          </cell>
          <cell r="D200" t="str">
            <v>High Impact Asia</v>
          </cell>
          <cell r="E200" t="str">
            <v>CHN</v>
          </cell>
          <cell r="F200" t="str">
            <v>Chinese Centre for Disease Control and Prevention</v>
          </cell>
        </row>
        <row r="201">
          <cell r="B201" t="str">
            <v>CHN-506-G06-H</v>
          </cell>
          <cell r="C201" t="str">
            <v>Administratively Closed</v>
          </cell>
          <cell r="D201" t="str">
            <v>High Impact Asia</v>
          </cell>
          <cell r="E201" t="str">
            <v>CHN</v>
          </cell>
          <cell r="F201" t="str">
            <v>Chinese Centre for Disease Control and Prevention</v>
          </cell>
        </row>
        <row r="202">
          <cell r="B202" t="str">
            <v>CHN-506-G07-M</v>
          </cell>
          <cell r="C202" t="str">
            <v>Administratively Closed</v>
          </cell>
          <cell r="D202" t="str">
            <v>High Impact Asia</v>
          </cell>
          <cell r="E202" t="str">
            <v>CHN</v>
          </cell>
          <cell r="F202" t="str">
            <v>Chinese Centre for Disease Control and Prevention</v>
          </cell>
        </row>
        <row r="203">
          <cell r="B203" t="str">
            <v>CHN-506-G08-T</v>
          </cell>
          <cell r="C203" t="str">
            <v>Administratively Closed</v>
          </cell>
          <cell r="D203" t="str">
            <v>High Impact Asia</v>
          </cell>
          <cell r="E203" t="str">
            <v>CHN</v>
          </cell>
          <cell r="F203" t="str">
            <v>Chinese Centre for Disease Control and Prevention</v>
          </cell>
        </row>
        <row r="204">
          <cell r="B204" t="str">
            <v>CHN-607-G09-M</v>
          </cell>
          <cell r="C204" t="str">
            <v>Financially Closed</v>
          </cell>
          <cell r="D204" t="str">
            <v>High Impact Asia</v>
          </cell>
          <cell r="E204" t="str">
            <v>CHN</v>
          </cell>
          <cell r="F204" t="str">
            <v>Chinese Centre for Disease Control and Prevention</v>
          </cell>
        </row>
        <row r="205">
          <cell r="B205" t="str">
            <v>CHN-607-G10-H</v>
          </cell>
          <cell r="C205" t="str">
            <v>Administratively Closed</v>
          </cell>
          <cell r="D205" t="str">
            <v>High Impact Asia</v>
          </cell>
          <cell r="E205" t="str">
            <v>CHN</v>
          </cell>
          <cell r="F205" t="str">
            <v>Chinese Centre for Disease Control and Prevention</v>
          </cell>
        </row>
        <row r="206">
          <cell r="B206" t="str">
            <v>CHN-708-G11-T</v>
          </cell>
          <cell r="C206" t="str">
            <v>Administratively Closed</v>
          </cell>
          <cell r="D206" t="str">
            <v>High Impact Asia</v>
          </cell>
          <cell r="E206" t="str">
            <v>CHN</v>
          </cell>
          <cell r="F206" t="str">
            <v>Chinese Centre for Disease Control and Prevention</v>
          </cell>
        </row>
        <row r="207">
          <cell r="B207" t="str">
            <v>CHN-809-G12-T</v>
          </cell>
          <cell r="C207" t="str">
            <v>Administratively Closed</v>
          </cell>
          <cell r="D207" t="str">
            <v>High Impact Asia</v>
          </cell>
          <cell r="E207" t="str">
            <v>CHN</v>
          </cell>
          <cell r="F207" t="str">
            <v>Chinese Centre for Disease Control and Prevention</v>
          </cell>
        </row>
        <row r="208">
          <cell r="B208" t="str">
            <v>CHN-S10-G13-M</v>
          </cell>
          <cell r="C208" t="str">
            <v>Financially Closed</v>
          </cell>
          <cell r="D208" t="str">
            <v>High Impact Asia</v>
          </cell>
          <cell r="E208" t="str">
            <v>CHN</v>
          </cell>
          <cell r="F208" t="str">
            <v>Chinese Centre for Disease Control and Prevention</v>
          </cell>
        </row>
        <row r="209">
          <cell r="B209" t="str">
            <v>CHN-S10-G14-T</v>
          </cell>
          <cell r="C209" t="str">
            <v>Financial Closure</v>
          </cell>
          <cell r="D209" t="str">
            <v>High Impact Asia</v>
          </cell>
          <cell r="E209" t="str">
            <v>CHN</v>
          </cell>
          <cell r="F209" t="str">
            <v>Chinese Centre for Disease Control and Prevention</v>
          </cell>
        </row>
        <row r="210">
          <cell r="B210" t="str">
            <v>COL-011-G05-T</v>
          </cell>
          <cell r="C210" t="str">
            <v>Active</v>
          </cell>
          <cell r="D210" t="str">
            <v>Latin America and Caribbean</v>
          </cell>
          <cell r="E210" t="str">
            <v>COL</v>
          </cell>
          <cell r="F210" t="str">
            <v>Fondo Financiero de Proyectos de Desarrollo FONADE</v>
          </cell>
        </row>
        <row r="211">
          <cell r="B211" t="str">
            <v>COL-011-G06-T</v>
          </cell>
          <cell r="C211" t="str">
            <v>Active</v>
          </cell>
          <cell r="D211" t="str">
            <v>Latin America and Caribbean</v>
          </cell>
          <cell r="E211" t="str">
            <v>COL</v>
          </cell>
          <cell r="F211" t="str">
            <v>International Organization for Migration, Colombia</v>
          </cell>
        </row>
        <row r="212">
          <cell r="B212" t="str">
            <v>COL-202-G01-H-00</v>
          </cell>
          <cell r="C212" t="str">
            <v>Administratively Closed</v>
          </cell>
          <cell r="D212" t="str">
            <v>Latin America and Caribbean</v>
          </cell>
          <cell r="E212" t="str">
            <v>COL</v>
          </cell>
          <cell r="F212" t="str">
            <v>International Organization for Migration, Colombia</v>
          </cell>
        </row>
        <row r="213">
          <cell r="B213" t="str">
            <v>COL-809-G02-M</v>
          </cell>
          <cell r="C213" t="str">
            <v>Active</v>
          </cell>
          <cell r="D213" t="str">
            <v>Latin America and Caribbean</v>
          </cell>
          <cell r="E213" t="str">
            <v>COL</v>
          </cell>
          <cell r="F213" t="str">
            <v>Fundación Universidad Antioquia</v>
          </cell>
        </row>
        <row r="214">
          <cell r="B214" t="str">
            <v>COL-809-G03-M</v>
          </cell>
          <cell r="C214" t="str">
            <v>Active</v>
          </cell>
          <cell r="D214" t="str">
            <v>Latin America and Caribbean</v>
          </cell>
          <cell r="E214" t="str">
            <v>COL</v>
          </cell>
          <cell r="F214" t="str">
            <v>Fondo Financiero de Proyectos de Desarrollo FONADE</v>
          </cell>
        </row>
        <row r="215">
          <cell r="B215" t="str">
            <v>COL-911-G04-H</v>
          </cell>
          <cell r="C215" t="str">
            <v>Active</v>
          </cell>
          <cell r="D215" t="str">
            <v>Latin America and Caribbean</v>
          </cell>
          <cell r="E215" t="str">
            <v>COL</v>
          </cell>
          <cell r="F215" t="str">
            <v>Cooperative Housing Foundation International, USA</v>
          </cell>
        </row>
        <row r="216">
          <cell r="B216" t="str">
            <v>COM-202-G01-M-00</v>
          </cell>
          <cell r="C216" t="str">
            <v>Administratively Closed</v>
          </cell>
          <cell r="D216" t="str">
            <v>Southern and Eastern Africa</v>
          </cell>
          <cell r="E216" t="str">
            <v>COM</v>
          </cell>
          <cell r="F216" t="str">
            <v>Association Comorienne pour le Bien-Etre de la Famille (ASCOBEF)</v>
          </cell>
        </row>
        <row r="217">
          <cell r="B217" t="str">
            <v>COM-304-G02-H</v>
          </cell>
          <cell r="C217" t="str">
            <v>Administratively Closed</v>
          </cell>
          <cell r="D217" t="str">
            <v>Southern and Eastern Africa</v>
          </cell>
          <cell r="E217" t="str">
            <v>COM</v>
          </cell>
          <cell r="F217" t="str">
            <v>Association Comorienne pour le Bien-Etre de la Famille (ASCOBEF)</v>
          </cell>
        </row>
        <row r="218">
          <cell r="B218" t="str">
            <v>COM-810-G03-M</v>
          </cell>
          <cell r="C218" t="str">
            <v>Active</v>
          </cell>
          <cell r="D218" t="str">
            <v>Southern and Eastern Africa</v>
          </cell>
          <cell r="E218" t="str">
            <v>COM</v>
          </cell>
          <cell r="F218" t="str">
            <v>Association Comorienne pour le Bien-Etre de la Famille (ASCOBEF)</v>
          </cell>
        </row>
        <row r="219">
          <cell r="B219" t="str">
            <v>COM-910-G04-H</v>
          </cell>
          <cell r="C219" t="str">
            <v>Active</v>
          </cell>
          <cell r="D219" t="str">
            <v>Southern and Eastern Africa</v>
          </cell>
          <cell r="E219" t="str">
            <v>COM</v>
          </cell>
          <cell r="F219" t="str">
            <v>Ministry of Health of Comoros</v>
          </cell>
        </row>
        <row r="220">
          <cell r="B220" t="str">
            <v>COG-506-G01-H</v>
          </cell>
          <cell r="C220" t="str">
            <v>Financial Closure</v>
          </cell>
          <cell r="D220" t="str">
            <v>Central Africa</v>
          </cell>
          <cell r="E220" t="str">
            <v>COG</v>
          </cell>
          <cell r="F220" t="str">
            <v>Conseil National de Lutte Contre le Sida, Congo</v>
          </cell>
        </row>
        <row r="221">
          <cell r="B221" t="str">
            <v>COG-810-G02-T</v>
          </cell>
          <cell r="C221" t="str">
            <v>Active</v>
          </cell>
          <cell r="D221" t="str">
            <v>Central Africa</v>
          </cell>
          <cell r="E221" t="str">
            <v>COG</v>
          </cell>
          <cell r="F221" t="str">
            <v>Ministry of Health of Republic of Congo</v>
          </cell>
        </row>
        <row r="222">
          <cell r="B222" t="str">
            <v>COG-810-G03-M</v>
          </cell>
          <cell r="C222" t="str">
            <v>Financial Closure</v>
          </cell>
          <cell r="D222" t="str">
            <v>Central Africa</v>
          </cell>
          <cell r="E222" t="str">
            <v>COG</v>
          </cell>
          <cell r="F222" t="str">
            <v>Ministry of Health of Republic of Congo</v>
          </cell>
        </row>
        <row r="223">
          <cell r="B223" t="str">
            <v>COG-810-G04-M</v>
          </cell>
          <cell r="C223" t="str">
            <v>Financial Closure</v>
          </cell>
          <cell r="D223" t="str">
            <v>Central Africa</v>
          </cell>
          <cell r="E223" t="str">
            <v>COG</v>
          </cell>
          <cell r="F223" t="str">
            <v>Medecins d'Afrique</v>
          </cell>
        </row>
        <row r="224">
          <cell r="B224" t="str">
            <v>COG-911-G05-H</v>
          </cell>
          <cell r="C224" t="str">
            <v>Active</v>
          </cell>
          <cell r="D224" t="str">
            <v>Central Africa</v>
          </cell>
          <cell r="E224" t="str">
            <v>COG</v>
          </cell>
          <cell r="F224" t="str">
            <v>French Red Cross</v>
          </cell>
        </row>
        <row r="225">
          <cell r="B225" t="str">
            <v>COG-911-G06-H</v>
          </cell>
          <cell r="C225" t="str">
            <v>Active</v>
          </cell>
          <cell r="D225" t="str">
            <v>Central Africa</v>
          </cell>
          <cell r="E225" t="str">
            <v>COG</v>
          </cell>
          <cell r="F225" t="str">
            <v>Conseil National de Lutte Contre le Sida, Congo</v>
          </cell>
        </row>
        <row r="226">
          <cell r="B226" t="str">
            <v>COD-M-MOH</v>
          </cell>
          <cell r="C226" t="str">
            <v>Active</v>
          </cell>
          <cell r="D226" t="str">
            <v>High Impact Africa 1</v>
          </cell>
          <cell r="E226" t="str">
            <v>COD</v>
          </cell>
          <cell r="F226" t="str">
            <v>Ministry of Health of Congo Democratic Republic</v>
          </cell>
        </row>
        <row r="227">
          <cell r="B227" t="str">
            <v>COD-M-PSI</v>
          </cell>
          <cell r="C227" t="str">
            <v>Active</v>
          </cell>
          <cell r="D227" t="str">
            <v>High Impact Africa 1</v>
          </cell>
          <cell r="E227" t="str">
            <v>COD</v>
          </cell>
          <cell r="F227" t="str">
            <v>Population Services International, USA</v>
          </cell>
        </row>
        <row r="228">
          <cell r="B228" t="str">
            <v>COD-M-SANRU</v>
          </cell>
          <cell r="C228" t="str">
            <v>Active</v>
          </cell>
          <cell r="D228" t="str">
            <v>High Impact Africa 1</v>
          </cell>
          <cell r="E228" t="str">
            <v>COD</v>
          </cell>
          <cell r="F228" t="str">
            <v>Eglise du Christ au Congo / Santé Rurale</v>
          </cell>
        </row>
        <row r="229">
          <cell r="B229" t="str">
            <v>ZAR-202-G01-T-00</v>
          </cell>
          <cell r="C229" t="str">
            <v>Financial Closure</v>
          </cell>
          <cell r="D229" t="str">
            <v>High Impact Africa 1</v>
          </cell>
          <cell r="E229" t="str">
            <v>COD</v>
          </cell>
          <cell r="F229" t="str">
            <v>United Nations Development Programme, Democratic Republic of Congo</v>
          </cell>
        </row>
        <row r="230">
          <cell r="B230" t="str">
            <v>ZAR-304-G02-H</v>
          </cell>
          <cell r="C230" t="str">
            <v>Financial Closure</v>
          </cell>
          <cell r="D230" t="str">
            <v>High Impact Africa 1</v>
          </cell>
          <cell r="E230" t="str">
            <v>COD</v>
          </cell>
          <cell r="F230" t="str">
            <v>United Nations Development Programme, Democratic Republic of Congo</v>
          </cell>
        </row>
        <row r="231">
          <cell r="B231" t="str">
            <v>ZAR-304-G03-M</v>
          </cell>
          <cell r="C231" t="str">
            <v>Financial Closure</v>
          </cell>
          <cell r="D231" t="str">
            <v>High Impact Africa 1</v>
          </cell>
          <cell r="E231" t="str">
            <v>COD</v>
          </cell>
          <cell r="F231" t="str">
            <v>United Nations Development Programme, Democratic Republic of Congo</v>
          </cell>
        </row>
        <row r="232">
          <cell r="B232" t="str">
            <v>ZAR-506-G04-T</v>
          </cell>
          <cell r="C232" t="str">
            <v>Financial Closure</v>
          </cell>
          <cell r="D232" t="str">
            <v>High Impact Africa 1</v>
          </cell>
          <cell r="E232" t="str">
            <v>COD</v>
          </cell>
          <cell r="F232" t="str">
            <v>United Nations Development Programme, Democratic Republic of Congo</v>
          </cell>
        </row>
        <row r="233">
          <cell r="B233" t="str">
            <v>ZAR-607-G05-T</v>
          </cell>
          <cell r="C233" t="str">
            <v>Administratively Closed</v>
          </cell>
          <cell r="D233" t="str">
            <v>High Impact Africa 1</v>
          </cell>
          <cell r="E233" t="str">
            <v>COD</v>
          </cell>
          <cell r="F233" t="str">
            <v>United Nations Development Programme, Democratic Republic of Congo</v>
          </cell>
        </row>
        <row r="234">
          <cell r="B234" t="str">
            <v>ZAR-708-G06-H</v>
          </cell>
          <cell r="C234" t="str">
            <v>Financial Closure</v>
          </cell>
          <cell r="D234" t="str">
            <v>High Impact Africa 1</v>
          </cell>
          <cell r="E234" t="str">
            <v>COD</v>
          </cell>
          <cell r="F234" t="str">
            <v>United Nations Development Programme, Democratic Republic of Congo</v>
          </cell>
        </row>
        <row r="235">
          <cell r="B235" t="str">
            <v>ZAR-809-G07-M</v>
          </cell>
          <cell r="C235" t="str">
            <v>Administratively Closed</v>
          </cell>
          <cell r="D235" t="str">
            <v>High Impact Africa 1</v>
          </cell>
          <cell r="E235" t="str">
            <v>COD</v>
          </cell>
          <cell r="F235" t="str">
            <v>Population Services International, DRC</v>
          </cell>
        </row>
        <row r="236">
          <cell r="B236" t="str">
            <v>ZAR-809-G10-H</v>
          </cell>
          <cell r="C236" t="str">
            <v>Financial Closure</v>
          </cell>
          <cell r="D236" t="str">
            <v>High Impact Africa 1</v>
          </cell>
          <cell r="E236" t="str">
            <v>COD</v>
          </cell>
          <cell r="F236" t="str">
            <v>United Nations Development Programme, Democratic Republic of Congo</v>
          </cell>
        </row>
        <row r="237">
          <cell r="B237" t="str">
            <v>ZAR-810-G08-M</v>
          </cell>
          <cell r="C237" t="str">
            <v>Administratively Closed</v>
          </cell>
          <cell r="D237" t="str">
            <v>High Impact Africa 1</v>
          </cell>
          <cell r="E237" t="str">
            <v>COD</v>
          </cell>
          <cell r="F237" t="str">
            <v>Eglise du Christ au Congo / Santé Rurale</v>
          </cell>
        </row>
        <row r="238">
          <cell r="B238" t="str">
            <v>ZAR-810-G09-M</v>
          </cell>
          <cell r="C238" t="str">
            <v>Financial Closure</v>
          </cell>
          <cell r="D238" t="str">
            <v>High Impact Africa 1</v>
          </cell>
          <cell r="E238" t="str">
            <v>COD</v>
          </cell>
          <cell r="F238" t="str">
            <v>United Nations Development Programme, Democratic Republic of Congo</v>
          </cell>
        </row>
        <row r="239">
          <cell r="B239" t="str">
            <v>ZAR-810-G11-H</v>
          </cell>
          <cell r="C239" t="str">
            <v>Administratively Closed</v>
          </cell>
          <cell r="D239" t="str">
            <v>High Impact Africa 1</v>
          </cell>
          <cell r="E239" t="str">
            <v>COD</v>
          </cell>
          <cell r="F239" t="str">
            <v>Catholic Organisation for Relief and Development Aid, Congo</v>
          </cell>
        </row>
        <row r="240">
          <cell r="B240" t="str">
            <v>ZAR-810-G12-H</v>
          </cell>
          <cell r="C240" t="str">
            <v>Administratively Closed</v>
          </cell>
          <cell r="D240" t="str">
            <v>High Impact Africa 1</v>
          </cell>
          <cell r="E240" t="str">
            <v>COD</v>
          </cell>
          <cell r="F240" t="str">
            <v>Eglise du Christ au Congo / Santé Rurale</v>
          </cell>
        </row>
        <row r="241">
          <cell r="B241" t="str">
            <v>ZAR-911-G13-T</v>
          </cell>
          <cell r="C241" t="str">
            <v>Active</v>
          </cell>
          <cell r="D241" t="str">
            <v>High Impact Africa 1</v>
          </cell>
          <cell r="E241" t="str">
            <v>COD</v>
          </cell>
          <cell r="F241" t="str">
            <v>Ministry of Health of Congo Democratic Republic</v>
          </cell>
        </row>
        <row r="242">
          <cell r="B242" t="str">
            <v>ZAR-911-G14-T</v>
          </cell>
          <cell r="C242" t="str">
            <v>Active</v>
          </cell>
          <cell r="D242" t="str">
            <v>High Impact Africa 1</v>
          </cell>
          <cell r="E242" t="str">
            <v>COD</v>
          </cell>
          <cell r="F242" t="str">
            <v>Caritas Congo</v>
          </cell>
        </row>
        <row r="243">
          <cell r="B243" t="str">
            <v>ZAR-H-CORDAID</v>
          </cell>
          <cell r="C243" t="str">
            <v>Active</v>
          </cell>
          <cell r="D243" t="str">
            <v>High Impact Africa 1</v>
          </cell>
          <cell r="E243" t="str">
            <v>COD</v>
          </cell>
          <cell r="F243" t="str">
            <v>Catholic Organisation for Relief and Development Aid, Congo</v>
          </cell>
        </row>
        <row r="244">
          <cell r="B244" t="str">
            <v>ZAR-H-SANRU</v>
          </cell>
          <cell r="C244" t="str">
            <v>Active</v>
          </cell>
          <cell r="D244" t="str">
            <v>High Impact Africa 1</v>
          </cell>
          <cell r="E244" t="str">
            <v>COD</v>
          </cell>
          <cell r="F244" t="str">
            <v>Eglise du Christ au Congo / Santé Rurale</v>
          </cell>
        </row>
        <row r="245">
          <cell r="B245" t="str">
            <v>ZAR-M-MOH</v>
          </cell>
          <cell r="C245" t="str">
            <v>Active</v>
          </cell>
          <cell r="D245" t="str">
            <v>High Impact Africa 1</v>
          </cell>
          <cell r="E245" t="str">
            <v>COD</v>
          </cell>
          <cell r="F245" t="str">
            <v>Ministry of Health of Congo Democratic Republic</v>
          </cell>
        </row>
        <row r="246">
          <cell r="B246" t="str">
            <v>ZAR-M-PSI</v>
          </cell>
          <cell r="C246" t="str">
            <v>Active</v>
          </cell>
          <cell r="D246" t="str">
            <v>High Impact Africa 1</v>
          </cell>
          <cell r="E246" t="str">
            <v>COD</v>
          </cell>
          <cell r="F246" t="str">
            <v>Population Services International, USA</v>
          </cell>
        </row>
        <row r="247">
          <cell r="B247" t="str">
            <v>ZAR-S-MOH</v>
          </cell>
          <cell r="C247" t="str">
            <v>Active</v>
          </cell>
          <cell r="D247" t="str">
            <v>High Impact Africa 1</v>
          </cell>
          <cell r="E247" t="str">
            <v>COD</v>
          </cell>
          <cell r="F247" t="str">
            <v>Ministry of Health of Congo Democratic Republic</v>
          </cell>
        </row>
        <row r="248">
          <cell r="B248" t="str">
            <v>COR-202-G01-H-00</v>
          </cell>
          <cell r="C248" t="str">
            <v>Administratively Closed</v>
          </cell>
          <cell r="D248" t="str">
            <v>Latin America and Caribbean</v>
          </cell>
          <cell r="E248" t="str">
            <v>CRI</v>
          </cell>
          <cell r="F248" t="str">
            <v>Consejo Técnico de Asistencia Médico Social</v>
          </cell>
        </row>
        <row r="249">
          <cell r="B249" t="str">
            <v>COR-202-G02-H-00</v>
          </cell>
          <cell r="C249" t="str">
            <v>Administratively Closed</v>
          </cell>
          <cell r="D249" t="str">
            <v>Latin America and Caribbean</v>
          </cell>
          <cell r="E249" t="str">
            <v>CRI</v>
          </cell>
          <cell r="F249" t="str">
            <v>Humanist Institute for Cooperation with Developing Countries</v>
          </cell>
        </row>
        <row r="250">
          <cell r="B250" t="str">
            <v>HRV-202-G01-H-00</v>
          </cell>
          <cell r="C250" t="str">
            <v>Administratively Closed</v>
          </cell>
          <cell r="D250" t="str">
            <v>Eastern Europe and Central Asia</v>
          </cell>
          <cell r="E250" t="str">
            <v>HRV</v>
          </cell>
          <cell r="F250" t="str">
            <v>Ministry of Health and Social Welfare of Croatia</v>
          </cell>
        </row>
        <row r="251">
          <cell r="B251" t="str">
            <v>CUB-202-G01-H-00</v>
          </cell>
          <cell r="C251" t="str">
            <v>Active</v>
          </cell>
          <cell r="D251" t="str">
            <v>Latin America and Caribbean</v>
          </cell>
          <cell r="E251" t="str">
            <v>CUB</v>
          </cell>
          <cell r="F251" t="str">
            <v>United Nations Development Programme, Cuba</v>
          </cell>
        </row>
        <row r="252">
          <cell r="B252" t="str">
            <v>CUB-607-G02-H</v>
          </cell>
          <cell r="C252" t="str">
            <v>Financial Closure</v>
          </cell>
          <cell r="D252" t="str">
            <v>Latin America and Caribbean</v>
          </cell>
          <cell r="E252" t="str">
            <v>CUB</v>
          </cell>
          <cell r="F252" t="str">
            <v>United Nations Development Programme, Cuba</v>
          </cell>
        </row>
        <row r="253">
          <cell r="B253" t="str">
            <v>CUB-708-G03-T</v>
          </cell>
          <cell r="C253" t="str">
            <v>Financial Closure</v>
          </cell>
          <cell r="D253" t="str">
            <v>Latin America and Caribbean</v>
          </cell>
          <cell r="E253" t="str">
            <v>CUB</v>
          </cell>
          <cell r="F253" t="str">
            <v>United Nations Development Programme, Cuba</v>
          </cell>
        </row>
        <row r="254">
          <cell r="B254" t="str">
            <v>CUB-H-UNDP</v>
          </cell>
          <cell r="C254" t="str">
            <v>Active</v>
          </cell>
          <cell r="D254" t="str">
            <v>Latin America and Caribbean</v>
          </cell>
          <cell r="E254" t="str">
            <v>CUB</v>
          </cell>
          <cell r="F254" t="str">
            <v>United Nations Development Programme, Cuba</v>
          </cell>
        </row>
        <row r="255">
          <cell r="B255" t="str">
            <v>CIV-202-G01-H-00</v>
          </cell>
          <cell r="C255" t="str">
            <v>Administratively Closed</v>
          </cell>
          <cell r="D255" t="str">
            <v>High Impact Africa 1</v>
          </cell>
          <cell r="E255" t="str">
            <v>CIV</v>
          </cell>
          <cell r="F255" t="str">
            <v>United Nations Development Programme, Cote d'Ivoire</v>
          </cell>
        </row>
        <row r="256">
          <cell r="B256" t="str">
            <v>CIV-202-G05-H</v>
          </cell>
          <cell r="C256" t="str">
            <v>Financial Closure</v>
          </cell>
          <cell r="D256" t="str">
            <v>High Impact Africa 1</v>
          </cell>
          <cell r="E256" t="str">
            <v>CIV</v>
          </cell>
          <cell r="F256" t="str">
            <v>CARE Cote d'Ivoire</v>
          </cell>
        </row>
        <row r="257">
          <cell r="B257" t="str">
            <v>CIV-304-G02-H</v>
          </cell>
          <cell r="C257" t="str">
            <v>Financial Closure</v>
          </cell>
          <cell r="D257" t="str">
            <v>High Impact Africa 1</v>
          </cell>
          <cell r="E257" t="str">
            <v>CIV</v>
          </cell>
          <cell r="F257" t="str">
            <v>CARE Cote d'Ivoire</v>
          </cell>
        </row>
        <row r="258">
          <cell r="B258" t="str">
            <v>CIV-304-G03-T</v>
          </cell>
          <cell r="C258" t="str">
            <v>Financial Closure</v>
          </cell>
          <cell r="D258" t="str">
            <v>High Impact Africa 1</v>
          </cell>
          <cell r="E258" t="str">
            <v>CIV</v>
          </cell>
          <cell r="F258" t="str">
            <v>United Nations Development Programme, Cote d'Ivoire</v>
          </cell>
        </row>
        <row r="259">
          <cell r="B259" t="str">
            <v>CIV-506-G04-H</v>
          </cell>
          <cell r="C259" t="str">
            <v>Financial Closure</v>
          </cell>
          <cell r="D259" t="str">
            <v>High Impact Africa 1</v>
          </cell>
          <cell r="E259" t="str">
            <v>CIV</v>
          </cell>
          <cell r="F259" t="str">
            <v>CARE Cote d'Ivoire</v>
          </cell>
        </row>
        <row r="260">
          <cell r="B260" t="str">
            <v>CIV-607-G06-M</v>
          </cell>
          <cell r="C260" t="str">
            <v>Financial Closure</v>
          </cell>
          <cell r="D260" t="str">
            <v>High Impact Africa 1</v>
          </cell>
          <cell r="E260" t="str">
            <v>CIV</v>
          </cell>
          <cell r="F260" t="str">
            <v>CARE Cote d'Ivoire</v>
          </cell>
        </row>
        <row r="261">
          <cell r="B261" t="str">
            <v>CIV-607-G07-T</v>
          </cell>
          <cell r="C261" t="str">
            <v>Administratively Closed</v>
          </cell>
          <cell r="D261" t="str">
            <v>High Impact Africa 1</v>
          </cell>
          <cell r="E261" t="str">
            <v>CIV</v>
          </cell>
          <cell r="F261" t="str">
            <v>NTBP</v>
          </cell>
        </row>
        <row r="262">
          <cell r="B262" t="str">
            <v>CIV-809-G08-M</v>
          </cell>
          <cell r="C262" t="str">
            <v>Active</v>
          </cell>
          <cell r="D262" t="str">
            <v>High Impact Africa 1</v>
          </cell>
          <cell r="E262" t="str">
            <v>CIV</v>
          </cell>
          <cell r="F262" t="str">
            <v>CARE Cote d'Ivoire</v>
          </cell>
        </row>
        <row r="263">
          <cell r="B263" t="str">
            <v>CIV-809-G09-M</v>
          </cell>
          <cell r="C263" t="str">
            <v>Active</v>
          </cell>
          <cell r="D263" t="str">
            <v>High Impact Africa 1</v>
          </cell>
          <cell r="E263" t="str">
            <v>CIV</v>
          </cell>
          <cell r="F263" t="str">
            <v>National Program for Malaria Control</v>
          </cell>
        </row>
        <row r="264">
          <cell r="B264" t="str">
            <v>CIV-910-G12-H</v>
          </cell>
          <cell r="C264" t="str">
            <v>Active</v>
          </cell>
          <cell r="D264" t="str">
            <v>High Impact Africa 1</v>
          </cell>
          <cell r="E264" t="str">
            <v>CIV</v>
          </cell>
          <cell r="F264" t="str">
            <v>National Program for the Care of HIV/AIDS patients</v>
          </cell>
        </row>
        <row r="265">
          <cell r="B265" t="str">
            <v>CIV-910-G13-H</v>
          </cell>
          <cell r="C265" t="str">
            <v>Active</v>
          </cell>
          <cell r="D265" t="str">
            <v>High Impact Africa 1</v>
          </cell>
          <cell r="E265" t="str">
            <v>CIV</v>
          </cell>
          <cell r="F265" t="str">
            <v>Alliance Nationale Contre le SIDA, Cote d'Ivoire</v>
          </cell>
        </row>
        <row r="266">
          <cell r="B266" t="str">
            <v>CIV-S10-G10-T</v>
          </cell>
          <cell r="C266" t="str">
            <v>Active</v>
          </cell>
          <cell r="D266" t="str">
            <v>High Impact Africa 1</v>
          </cell>
          <cell r="E266" t="str">
            <v>CIV</v>
          </cell>
          <cell r="F266" t="str">
            <v>NTBP</v>
          </cell>
        </row>
        <row r="267">
          <cell r="B267" t="str">
            <v>CIV-S10-G11-T</v>
          </cell>
          <cell r="C267" t="str">
            <v>Active</v>
          </cell>
          <cell r="D267" t="str">
            <v>High Impact Africa 1</v>
          </cell>
          <cell r="E267" t="str">
            <v>CIV</v>
          </cell>
          <cell r="F267" t="str">
            <v>Caritas Côte d'Ivoire</v>
          </cell>
        </row>
        <row r="268">
          <cell r="B268" t="str">
            <v>DJB-013-G06-T</v>
          </cell>
          <cell r="C268" t="str">
            <v>Active</v>
          </cell>
          <cell r="D268" t="str">
            <v>Middle East and North Africa</v>
          </cell>
          <cell r="E268" t="str">
            <v>DJI</v>
          </cell>
          <cell r="F268" t="str">
            <v>United Nations Development Program, Djibouti</v>
          </cell>
        </row>
        <row r="269">
          <cell r="B269" t="str">
            <v>DJB-404-G01-H</v>
          </cell>
          <cell r="C269" t="str">
            <v>Financial Closure</v>
          </cell>
          <cell r="D269" t="str">
            <v>Middle East and North Africa</v>
          </cell>
          <cell r="E269" t="str">
            <v>DJI</v>
          </cell>
          <cell r="F269" t="str">
            <v>Secrétariat Exécutif de Lutte contre le Sida la Tuberculose et le Paludisme</v>
          </cell>
        </row>
        <row r="270">
          <cell r="B270" t="str">
            <v>DJB-607-G02-M</v>
          </cell>
          <cell r="C270" t="str">
            <v>Financial Closure</v>
          </cell>
          <cell r="D270" t="str">
            <v>Middle East and North Africa</v>
          </cell>
          <cell r="E270" t="str">
            <v>DJI</v>
          </cell>
          <cell r="F270" t="str">
            <v>Secrétariat Exécutif de Lutte contre le Sida la Tuberculose et le Paludisme</v>
          </cell>
        </row>
        <row r="271">
          <cell r="B271" t="str">
            <v>DJB-607-G03-T</v>
          </cell>
          <cell r="C271" t="str">
            <v>Financial Closure</v>
          </cell>
          <cell r="D271" t="str">
            <v>Middle East and North Africa</v>
          </cell>
          <cell r="E271" t="str">
            <v>DJI</v>
          </cell>
          <cell r="F271" t="str">
            <v>Secrétariat Exécutif de Lutte contre le Sida la Tuberculose et le Paludisme</v>
          </cell>
        </row>
        <row r="272">
          <cell r="B272" t="str">
            <v>DJB-607-G04-H</v>
          </cell>
          <cell r="C272" t="str">
            <v>Financial Closure</v>
          </cell>
          <cell r="D272" t="str">
            <v>Middle East and North Africa</v>
          </cell>
          <cell r="E272" t="str">
            <v>DJI</v>
          </cell>
          <cell r="F272" t="str">
            <v>Secrétariat Exécutif de Lutte contre le Sida la Tuberculose et le Paludisme</v>
          </cell>
        </row>
        <row r="273">
          <cell r="B273" t="str">
            <v>DJB-613-G05-H</v>
          </cell>
          <cell r="C273" t="str">
            <v>Active</v>
          </cell>
          <cell r="D273" t="str">
            <v>Middle East and North Africa</v>
          </cell>
          <cell r="E273" t="str">
            <v>DJI</v>
          </cell>
          <cell r="F273" t="str">
            <v>United Nations Development Program, Djibouti</v>
          </cell>
        </row>
        <row r="274">
          <cell r="B274" t="str">
            <v>DJB-M-NEWPH</v>
          </cell>
          <cell r="C274" t="str">
            <v>N.D.</v>
          </cell>
          <cell r="D274" t="str">
            <v>Middle East and North Africa</v>
          </cell>
          <cell r="E274" t="str">
            <v>DJI</v>
          </cell>
          <cell r="F274" t="str">
            <v>Not Defined</v>
          </cell>
        </row>
        <row r="275">
          <cell r="B275" t="str">
            <v>DMR-202-G01-H-00</v>
          </cell>
          <cell r="C275" t="str">
            <v>Active</v>
          </cell>
          <cell r="D275" t="str">
            <v>Latin America and Caribbean</v>
          </cell>
          <cell r="E275" t="str">
            <v>DOM</v>
          </cell>
          <cell r="F275" t="str">
            <v>Consejo NAcional para el VIH y el SIDA</v>
          </cell>
        </row>
        <row r="276">
          <cell r="B276" t="str">
            <v>DMR-202-G04-H-00</v>
          </cell>
          <cell r="C276" t="str">
            <v>Active</v>
          </cell>
          <cell r="D276" t="str">
            <v>Latin America and Caribbean</v>
          </cell>
          <cell r="E276" t="str">
            <v>DOM</v>
          </cell>
          <cell r="F276" t="str">
            <v>Instituto Dermatologico y Cirugia de Piel</v>
          </cell>
        </row>
        <row r="277">
          <cell r="B277" t="str">
            <v>DMR-304-G02-T</v>
          </cell>
          <cell r="C277" t="str">
            <v>Administratively Closed</v>
          </cell>
          <cell r="D277" t="str">
            <v>Latin America and Caribbean</v>
          </cell>
          <cell r="E277" t="str">
            <v>DOM</v>
          </cell>
          <cell r="F277" t="str">
            <v>Asociación Dominicana Pro-Bienestar de la Familia (PROFAMILIA)</v>
          </cell>
        </row>
        <row r="278">
          <cell r="B278" t="str">
            <v>DMR-309-G07-T</v>
          </cell>
          <cell r="C278" t="str">
            <v>Active</v>
          </cell>
          <cell r="D278" t="str">
            <v>Latin America and Caribbean</v>
          </cell>
          <cell r="E278" t="str">
            <v>DOM</v>
          </cell>
          <cell r="F278" t="str">
            <v>Subsecretaria de Estado de Salud Colectiva, Ministry of Health</v>
          </cell>
        </row>
        <row r="279">
          <cell r="B279" t="str">
            <v>DMR-708-G03-T</v>
          </cell>
          <cell r="C279" t="str">
            <v>Administratively Closed</v>
          </cell>
          <cell r="D279" t="str">
            <v>Latin America and Caribbean</v>
          </cell>
          <cell r="E279" t="str">
            <v>DOM</v>
          </cell>
          <cell r="F279" t="str">
            <v>Asociación Dominicana Pro-Bienestar de la Familia (PROFAMILIA)</v>
          </cell>
        </row>
        <row r="280">
          <cell r="B280" t="str">
            <v>DMR-708-G08-T</v>
          </cell>
          <cell r="C280" t="str">
            <v>Administratively Closed</v>
          </cell>
          <cell r="D280" t="str">
            <v>Latin America and Caribbean</v>
          </cell>
          <cell r="E280" t="str">
            <v>DOM</v>
          </cell>
          <cell r="F280" t="str">
            <v>Subsecretaria de Estado de Salud Colectiva, Ministry of Health</v>
          </cell>
        </row>
        <row r="281">
          <cell r="B281" t="str">
            <v>DMR-809-G05-M</v>
          </cell>
          <cell r="C281" t="str">
            <v>Active</v>
          </cell>
          <cell r="D281" t="str">
            <v>Latin America and Caribbean</v>
          </cell>
          <cell r="E281" t="str">
            <v>DOM</v>
          </cell>
          <cell r="F281" t="str">
            <v>Instituto Dermatologico y Cirugia de Piel</v>
          </cell>
        </row>
        <row r="282">
          <cell r="B282" t="str">
            <v>DMR-809-G06-M</v>
          </cell>
          <cell r="C282" t="str">
            <v>Financial Closure</v>
          </cell>
          <cell r="D282" t="str">
            <v>Latin America and Caribbean</v>
          </cell>
          <cell r="E282" t="str">
            <v>DOM</v>
          </cell>
          <cell r="F282" t="str">
            <v>Centro Nacional de Control de Enfermedades Tropicales</v>
          </cell>
        </row>
        <row r="283">
          <cell r="B283" t="str">
            <v>ECU-202-G01-H-00</v>
          </cell>
          <cell r="C283" t="str">
            <v>Administratively Closed</v>
          </cell>
          <cell r="D283" t="str">
            <v>Latin America and Caribbean</v>
          </cell>
          <cell r="E283" t="str">
            <v>ECU</v>
          </cell>
          <cell r="F283" t="str">
            <v>Ministry of Public Health of Ecuador</v>
          </cell>
        </row>
        <row r="284">
          <cell r="B284" t="str">
            <v>ECU-202-G03-H-00</v>
          </cell>
          <cell r="C284" t="str">
            <v>Administratively Closed</v>
          </cell>
          <cell r="D284" t="str">
            <v>Latin America and Caribbean</v>
          </cell>
          <cell r="E284" t="str">
            <v>ECU</v>
          </cell>
          <cell r="F284" t="str">
            <v>CARE Ecuador</v>
          </cell>
        </row>
        <row r="285">
          <cell r="B285" t="str">
            <v>ECU-405-G02-T</v>
          </cell>
          <cell r="C285" t="str">
            <v>Administratively Closed</v>
          </cell>
          <cell r="D285" t="str">
            <v>Latin America and Caribbean</v>
          </cell>
          <cell r="E285" t="str">
            <v>ECU</v>
          </cell>
          <cell r="F285" t="str">
            <v>CARE Ecuador</v>
          </cell>
        </row>
        <row r="286">
          <cell r="B286" t="str">
            <v>ECU-809-G04-M</v>
          </cell>
          <cell r="C286" t="str">
            <v>Active</v>
          </cell>
          <cell r="D286" t="str">
            <v>Latin America and Caribbean</v>
          </cell>
          <cell r="E286" t="str">
            <v>ECU</v>
          </cell>
          <cell r="F286" t="str">
            <v>Unidad Technica Gerencial, Ministry of Health of Ecuador</v>
          </cell>
        </row>
        <row r="287">
          <cell r="B287" t="str">
            <v>ECU-809-G05-M</v>
          </cell>
          <cell r="C287" t="str">
            <v>Active</v>
          </cell>
          <cell r="D287" t="str">
            <v>Latin America and Caribbean</v>
          </cell>
          <cell r="E287" t="str">
            <v>ECU</v>
          </cell>
          <cell r="F287" t="str">
            <v>Corporacion Kimirina</v>
          </cell>
        </row>
        <row r="288">
          <cell r="B288" t="str">
            <v>ECU-910-G06-H</v>
          </cell>
          <cell r="C288" t="str">
            <v>Active</v>
          </cell>
          <cell r="D288" t="str">
            <v>Latin America and Caribbean</v>
          </cell>
          <cell r="E288" t="str">
            <v>ECU</v>
          </cell>
          <cell r="F288" t="str">
            <v>Ministry of Public Health of Ecuador</v>
          </cell>
        </row>
        <row r="289">
          <cell r="B289" t="str">
            <v>ECU-910-G07-H</v>
          </cell>
          <cell r="C289" t="str">
            <v>Active</v>
          </cell>
          <cell r="D289" t="str">
            <v>Latin America and Caribbean</v>
          </cell>
          <cell r="E289" t="str">
            <v>ECU</v>
          </cell>
          <cell r="F289" t="str">
            <v>Corporacion Kimirina</v>
          </cell>
        </row>
        <row r="290">
          <cell r="B290" t="str">
            <v>ECU-910-G08-T</v>
          </cell>
          <cell r="C290" t="str">
            <v>Active</v>
          </cell>
          <cell r="D290" t="str">
            <v>Latin America and Caribbean</v>
          </cell>
          <cell r="E290" t="str">
            <v>ECU</v>
          </cell>
          <cell r="F290" t="str">
            <v>Ministry of Public Health of Ecuador</v>
          </cell>
        </row>
        <row r="291">
          <cell r="B291" t="str">
            <v>ECU-910-G09-T</v>
          </cell>
          <cell r="C291" t="str">
            <v>Active</v>
          </cell>
          <cell r="D291" t="str">
            <v>Latin America and Caribbean</v>
          </cell>
          <cell r="E291" t="str">
            <v>ECU</v>
          </cell>
          <cell r="F291" t="str">
            <v>CARE Ecuador</v>
          </cell>
        </row>
        <row r="292">
          <cell r="B292" t="str">
            <v>EGY-202-G01-T-00</v>
          </cell>
          <cell r="C292" t="str">
            <v>Administratively Closed</v>
          </cell>
          <cell r="D292" t="str">
            <v>Middle East and North Africa</v>
          </cell>
          <cell r="E292" t="str">
            <v>EGY</v>
          </cell>
          <cell r="F292" t="str">
            <v>National Tuberculosis Control Program, Ministry of Health and Population in Egypt</v>
          </cell>
        </row>
        <row r="293">
          <cell r="B293" t="str">
            <v>EGY-607-G02-T</v>
          </cell>
          <cell r="C293" t="str">
            <v>Active</v>
          </cell>
          <cell r="D293" t="str">
            <v>Middle East and North Africa</v>
          </cell>
          <cell r="E293" t="str">
            <v>EGY</v>
          </cell>
          <cell r="F293" t="str">
            <v>National Tuberculosis Control Program, Ministry of Health and Population in Egypt</v>
          </cell>
        </row>
        <row r="294">
          <cell r="B294" t="str">
            <v>EGY-608-G03-H</v>
          </cell>
          <cell r="C294" t="str">
            <v>Active</v>
          </cell>
          <cell r="D294" t="str">
            <v>Middle East and North Africa</v>
          </cell>
          <cell r="E294" t="str">
            <v>EGY</v>
          </cell>
          <cell r="F294" t="str">
            <v>National AIDS Programme, Ministry of Health and Population in Egypt</v>
          </cell>
        </row>
        <row r="295">
          <cell r="B295" t="str">
            <v>SLV-202-G01-H-00</v>
          </cell>
          <cell r="C295" t="str">
            <v>Administratively Closed</v>
          </cell>
          <cell r="D295" t="str">
            <v>Latin America and Caribbean</v>
          </cell>
          <cell r="E295" t="str">
            <v>SLV</v>
          </cell>
          <cell r="F295" t="str">
            <v>United Nations Development Programme, El Salvador</v>
          </cell>
        </row>
        <row r="296">
          <cell r="B296" t="str">
            <v>SLV-202-G02-T-00</v>
          </cell>
          <cell r="C296" t="str">
            <v>Administratively Closed</v>
          </cell>
          <cell r="D296" t="str">
            <v>Latin America and Caribbean</v>
          </cell>
          <cell r="E296" t="str">
            <v>SLV</v>
          </cell>
          <cell r="F296" t="str">
            <v>United Nations Development Programme, El Salvador</v>
          </cell>
        </row>
        <row r="297">
          <cell r="B297" t="str">
            <v>SLV-202-G03-H-00</v>
          </cell>
          <cell r="C297" t="str">
            <v>Administratively Closed</v>
          </cell>
          <cell r="D297" t="str">
            <v>Latin America and Caribbean</v>
          </cell>
          <cell r="E297" t="str">
            <v>SLV</v>
          </cell>
          <cell r="F297" t="str">
            <v>Ministry of Health of El Salvador</v>
          </cell>
        </row>
        <row r="298">
          <cell r="B298" t="str">
            <v>SLV-202-G04-T-00</v>
          </cell>
          <cell r="C298" t="str">
            <v>Administratively Closed</v>
          </cell>
          <cell r="D298" t="str">
            <v>Latin America and Caribbean</v>
          </cell>
          <cell r="E298" t="str">
            <v>SLV</v>
          </cell>
          <cell r="F298" t="str">
            <v>Ministry of Health of El Salvador</v>
          </cell>
        </row>
        <row r="299">
          <cell r="B299" t="str">
            <v>SLV-708-G05-H</v>
          </cell>
          <cell r="C299" t="str">
            <v>Administratively Closed</v>
          </cell>
          <cell r="D299" t="str">
            <v>Latin America and Caribbean</v>
          </cell>
          <cell r="E299" t="str">
            <v>SLV</v>
          </cell>
          <cell r="F299" t="str">
            <v>Ministry of Health of El Salvador</v>
          </cell>
        </row>
        <row r="300">
          <cell r="B300" t="str">
            <v>SLV-708-G06-H</v>
          </cell>
          <cell r="C300" t="str">
            <v>Administratively Closed</v>
          </cell>
          <cell r="D300" t="str">
            <v>Latin America and Caribbean</v>
          </cell>
          <cell r="E300" t="str">
            <v>SLV</v>
          </cell>
          <cell r="F300" t="str">
            <v>United Nations Development Programme, El Salvador</v>
          </cell>
        </row>
        <row r="301">
          <cell r="B301" t="str">
            <v>SLV-910-G07-T</v>
          </cell>
          <cell r="C301" t="str">
            <v>Administratively Closed</v>
          </cell>
          <cell r="D301" t="str">
            <v>Latin America and Caribbean</v>
          </cell>
          <cell r="E301" t="str">
            <v>SLV</v>
          </cell>
          <cell r="F301" t="str">
            <v>United Nations Development Programme, El Salvador</v>
          </cell>
        </row>
        <row r="302">
          <cell r="B302" t="str">
            <v>SLV-910-G08-T</v>
          </cell>
          <cell r="C302" t="str">
            <v>Active</v>
          </cell>
          <cell r="D302" t="str">
            <v>Latin America and Caribbean</v>
          </cell>
          <cell r="E302" t="str">
            <v>SLV</v>
          </cell>
          <cell r="F302" t="str">
            <v>Ministry of Health of El Salvador</v>
          </cell>
        </row>
        <row r="303">
          <cell r="B303" t="str">
            <v>SLV-H-MINSAL</v>
          </cell>
          <cell r="C303" t="str">
            <v>Active</v>
          </cell>
          <cell r="D303" t="str">
            <v>Latin America and Caribbean</v>
          </cell>
          <cell r="E303" t="str">
            <v>SLV</v>
          </cell>
          <cell r="F303" t="str">
            <v>Ministry of Health of El Salvador</v>
          </cell>
        </row>
        <row r="304">
          <cell r="B304" t="str">
            <v>SLV-H-PLAN</v>
          </cell>
          <cell r="C304" t="str">
            <v>Active</v>
          </cell>
          <cell r="D304" t="str">
            <v>Latin America and Caribbean</v>
          </cell>
          <cell r="E304" t="str">
            <v>SLV</v>
          </cell>
          <cell r="F304" t="str">
            <v>Plan El Salvador</v>
          </cell>
        </row>
        <row r="305">
          <cell r="B305" t="str">
            <v>SLV-H-UNDP</v>
          </cell>
          <cell r="C305" t="str">
            <v>Financial Closure</v>
          </cell>
          <cell r="D305" t="str">
            <v>Latin America and Caribbean</v>
          </cell>
          <cell r="E305" t="str">
            <v>SLV</v>
          </cell>
          <cell r="F305" t="str">
            <v>United Nations Development Programme, El Salvador</v>
          </cell>
        </row>
        <row r="306">
          <cell r="B306" t="str">
            <v>GNQ-405-G01-H</v>
          </cell>
          <cell r="C306" t="str">
            <v>Financial Closure</v>
          </cell>
          <cell r="D306" t="str">
            <v>Central Africa</v>
          </cell>
          <cell r="E306" t="str">
            <v>GNQ</v>
          </cell>
          <cell r="F306" t="str">
            <v>United Nations Development Programme, Equatorial Guinea</v>
          </cell>
        </row>
        <row r="307">
          <cell r="B307" t="str">
            <v>GNQ-506-G02-M</v>
          </cell>
          <cell r="C307" t="str">
            <v>Financial Closure</v>
          </cell>
          <cell r="D307" t="str">
            <v>Central Africa</v>
          </cell>
          <cell r="E307" t="str">
            <v>GNQ</v>
          </cell>
          <cell r="F307" t="str">
            <v>Medical Care Development International</v>
          </cell>
        </row>
        <row r="308">
          <cell r="B308" t="str">
            <v>ERI-910-G07-M</v>
          </cell>
          <cell r="C308" t="str">
            <v>Active</v>
          </cell>
          <cell r="D308" t="str">
            <v>Middle East and North Africa</v>
          </cell>
          <cell r="E308" t="str">
            <v>ERI</v>
          </cell>
          <cell r="F308" t="str">
            <v>Ministry of Health of Eritrea</v>
          </cell>
        </row>
        <row r="309">
          <cell r="B309" t="str">
            <v>ERI-H-MOH</v>
          </cell>
          <cell r="C309" t="str">
            <v>Active</v>
          </cell>
          <cell r="D309" t="str">
            <v>Middle East and North Africa</v>
          </cell>
          <cell r="E309" t="str">
            <v>ERI</v>
          </cell>
          <cell r="F309" t="str">
            <v>Ministry of Health of Eritrea</v>
          </cell>
        </row>
        <row r="310">
          <cell r="B310" t="str">
            <v>ERI-T-MOH</v>
          </cell>
          <cell r="C310" t="str">
            <v>Active</v>
          </cell>
          <cell r="D310" t="str">
            <v>Middle East and North Africa</v>
          </cell>
          <cell r="E310" t="str">
            <v>ERI</v>
          </cell>
          <cell r="F310" t="str">
            <v>Ministry of Health of Eritrea</v>
          </cell>
        </row>
        <row r="311">
          <cell r="B311" t="str">
            <v>ERT-202-G01-M-00</v>
          </cell>
          <cell r="C311" t="str">
            <v>Administratively Closed</v>
          </cell>
          <cell r="D311" t="str">
            <v>Middle East and North Africa</v>
          </cell>
          <cell r="E311" t="str">
            <v>ERI</v>
          </cell>
          <cell r="F311" t="str">
            <v>Ministry of Health of Eritrea</v>
          </cell>
        </row>
        <row r="312">
          <cell r="B312" t="str">
            <v>ERT-304-G02-H</v>
          </cell>
          <cell r="C312" t="str">
            <v>Administratively Closed</v>
          </cell>
          <cell r="D312" t="str">
            <v>Middle East and North Africa</v>
          </cell>
          <cell r="E312" t="str">
            <v>ERI</v>
          </cell>
          <cell r="F312" t="str">
            <v>Ministry of Health of Eritrea</v>
          </cell>
        </row>
        <row r="313">
          <cell r="B313" t="str">
            <v>ERT-506-G03-H</v>
          </cell>
          <cell r="C313" t="str">
            <v>Administratively Closed</v>
          </cell>
          <cell r="D313" t="str">
            <v>Middle East and North Africa</v>
          </cell>
          <cell r="E313" t="str">
            <v>ERI</v>
          </cell>
          <cell r="F313" t="str">
            <v>Ministry of Health of Eritrea</v>
          </cell>
        </row>
        <row r="314">
          <cell r="B314" t="str">
            <v>ERT-607-G04-T</v>
          </cell>
          <cell r="C314" t="str">
            <v>Administratively Closed</v>
          </cell>
          <cell r="D314" t="str">
            <v>Middle East and North Africa</v>
          </cell>
          <cell r="E314" t="str">
            <v>ERI</v>
          </cell>
          <cell r="F314" t="str">
            <v>Ministry of Health of Eritrea</v>
          </cell>
        </row>
        <row r="315">
          <cell r="B315" t="str">
            <v>ERT-607-G05-M</v>
          </cell>
          <cell r="C315" t="str">
            <v>Administratively Closed</v>
          </cell>
          <cell r="D315" t="str">
            <v>Middle East and North Africa</v>
          </cell>
          <cell r="E315" t="str">
            <v>ERI</v>
          </cell>
          <cell r="F315" t="str">
            <v>Ministry of Health of Eritrea</v>
          </cell>
        </row>
        <row r="316">
          <cell r="B316" t="str">
            <v>ERT-809-G06-H</v>
          </cell>
          <cell r="C316" t="str">
            <v>Administratively Closed</v>
          </cell>
          <cell r="D316" t="str">
            <v>Middle East and North Africa</v>
          </cell>
          <cell r="E316" t="str">
            <v>ERI</v>
          </cell>
          <cell r="F316" t="str">
            <v>Ministry of Health of Eritrea</v>
          </cell>
        </row>
        <row r="317">
          <cell r="B317" t="str">
            <v>EST-202-G01-H-00</v>
          </cell>
          <cell r="C317" t="str">
            <v>Administratively Closed</v>
          </cell>
          <cell r="D317" t="str">
            <v>Eastern Europe and Central Asia</v>
          </cell>
          <cell r="E317" t="str">
            <v>EST</v>
          </cell>
          <cell r="F317" t="str">
            <v>National Institute for Health Development, Ministry of Social Affaires</v>
          </cell>
        </row>
        <row r="318">
          <cell r="B318" t="str">
            <v>ETH-102-G01-T-00</v>
          </cell>
          <cell r="C318" t="str">
            <v>Financial Closure</v>
          </cell>
          <cell r="D318" t="str">
            <v>High Impact Africa 2</v>
          </cell>
          <cell r="E318" t="str">
            <v>ETH</v>
          </cell>
          <cell r="F318" t="str">
            <v>Ministry of Health of Ethiopia</v>
          </cell>
        </row>
        <row r="319">
          <cell r="B319" t="str">
            <v>ETH-202-G02-M-00</v>
          </cell>
          <cell r="C319" t="str">
            <v>Financial Closure</v>
          </cell>
          <cell r="D319" t="str">
            <v>High Impact Africa 2</v>
          </cell>
          <cell r="E319" t="str">
            <v>ETH</v>
          </cell>
          <cell r="F319" t="str">
            <v>Ministry of Health of Ethiopia</v>
          </cell>
        </row>
        <row r="320">
          <cell r="B320" t="str">
            <v>ETH-202-G03-H-00</v>
          </cell>
          <cell r="C320" t="str">
            <v>Active</v>
          </cell>
          <cell r="D320" t="str">
            <v>High Impact Africa 2</v>
          </cell>
          <cell r="E320" t="str">
            <v>ETH</v>
          </cell>
          <cell r="F320" t="str">
            <v>HIV/AIDS Prevention &amp; Control Office</v>
          </cell>
        </row>
        <row r="321">
          <cell r="B321" t="str">
            <v>ETH-405-G04-H</v>
          </cell>
          <cell r="C321" t="str">
            <v>Financial Closure</v>
          </cell>
          <cell r="D321" t="str">
            <v>High Impact Africa 2</v>
          </cell>
          <cell r="E321" t="str">
            <v>ETH</v>
          </cell>
          <cell r="F321" t="str">
            <v>HIV/AIDS Prevention &amp; Control Office</v>
          </cell>
        </row>
        <row r="322">
          <cell r="B322" t="str">
            <v>ETH-506-G05-M</v>
          </cell>
          <cell r="C322" t="str">
            <v>Financial Closure</v>
          </cell>
          <cell r="D322" t="str">
            <v>High Impact Africa 2</v>
          </cell>
          <cell r="E322" t="str">
            <v>ETH</v>
          </cell>
          <cell r="F322" t="str">
            <v>Ministry of Health of Ethiopia</v>
          </cell>
        </row>
        <row r="323">
          <cell r="B323" t="str">
            <v>ETH-607-G06-T</v>
          </cell>
          <cell r="C323" t="str">
            <v>Administratively Closed</v>
          </cell>
          <cell r="D323" t="str">
            <v>High Impact Africa 2</v>
          </cell>
          <cell r="E323" t="str">
            <v>ETH</v>
          </cell>
          <cell r="F323" t="str">
            <v>Ministry of Health of Ethiopia</v>
          </cell>
        </row>
        <row r="324">
          <cell r="B324" t="str">
            <v>ETH-708-G07-H</v>
          </cell>
          <cell r="C324" t="str">
            <v>Active</v>
          </cell>
          <cell r="D324" t="str">
            <v>High Impact Africa 2</v>
          </cell>
          <cell r="E324" t="str">
            <v>ETH</v>
          </cell>
          <cell r="F324" t="str">
            <v>Network of Networks of HIV Positives in Ethiopia</v>
          </cell>
        </row>
        <row r="325">
          <cell r="B325" t="str">
            <v>ETH-708-G08-H</v>
          </cell>
          <cell r="C325" t="str">
            <v>Financial Closure</v>
          </cell>
          <cell r="D325" t="str">
            <v>High Impact Africa 2</v>
          </cell>
          <cell r="E325" t="str">
            <v>ETH</v>
          </cell>
          <cell r="F325" t="str">
            <v>HIV/AIDS Prevention &amp; Control Office</v>
          </cell>
        </row>
        <row r="326">
          <cell r="B326" t="str">
            <v>ETH-708-G09-H</v>
          </cell>
          <cell r="C326" t="str">
            <v>Active</v>
          </cell>
          <cell r="D326" t="str">
            <v>High Impact Africa 2</v>
          </cell>
          <cell r="E326" t="str">
            <v>ETH</v>
          </cell>
          <cell r="F326" t="str">
            <v>Ethiopian Interfaith Forum for Development, Dialogue and Action</v>
          </cell>
        </row>
        <row r="327">
          <cell r="B327" t="str">
            <v>ETH-809-G10-M</v>
          </cell>
          <cell r="C327" t="str">
            <v>Active</v>
          </cell>
          <cell r="D327" t="str">
            <v>High Impact Africa 2</v>
          </cell>
          <cell r="E327" t="str">
            <v>ETH</v>
          </cell>
          <cell r="F327" t="str">
            <v>Ministry of Health of Ethiopia</v>
          </cell>
        </row>
        <row r="328">
          <cell r="B328" t="str">
            <v>ETH-911-G11-S</v>
          </cell>
          <cell r="C328" t="str">
            <v>Active</v>
          </cell>
          <cell r="D328" t="str">
            <v>High Impact Africa 2</v>
          </cell>
          <cell r="E328" t="str">
            <v>ETH</v>
          </cell>
          <cell r="F328" t="str">
            <v>Ministry of Health of Ethiopia</v>
          </cell>
        </row>
        <row r="329">
          <cell r="B329" t="str">
            <v>ETH-T-FMOH</v>
          </cell>
          <cell r="C329" t="str">
            <v>Active</v>
          </cell>
          <cell r="D329" t="str">
            <v>High Impact Africa 2</v>
          </cell>
          <cell r="E329" t="str">
            <v>ETH</v>
          </cell>
          <cell r="F329" t="str">
            <v>Ministry of Health of Ethiopia</v>
          </cell>
        </row>
        <row r="330">
          <cell r="B330" t="str">
            <v>FJI-T-MOH</v>
          </cell>
          <cell r="C330" t="str">
            <v>Active</v>
          </cell>
          <cell r="D330" t="str">
            <v>South East Asia</v>
          </cell>
          <cell r="E330" t="str">
            <v>FJI</v>
          </cell>
          <cell r="F330" t="str">
            <v>Ministry of Health of Fiji</v>
          </cell>
        </row>
        <row r="331">
          <cell r="B331" t="str">
            <v>GAB-304-G01-H</v>
          </cell>
          <cell r="C331" t="str">
            <v>Administratively Closed</v>
          </cell>
          <cell r="D331" t="str">
            <v>Central Africa</v>
          </cell>
          <cell r="E331" t="str">
            <v>GAB</v>
          </cell>
          <cell r="F331" t="str">
            <v>United Nations Development Programme, Gabon</v>
          </cell>
        </row>
        <row r="332">
          <cell r="B332" t="str">
            <v>GAB-404-G02-M</v>
          </cell>
          <cell r="C332" t="str">
            <v>Administratively Closed</v>
          </cell>
          <cell r="D332" t="str">
            <v>Central Africa</v>
          </cell>
          <cell r="E332" t="str">
            <v>GAB</v>
          </cell>
          <cell r="F332" t="str">
            <v>United Nations Development Programme, Gabon</v>
          </cell>
        </row>
        <row r="333">
          <cell r="B333" t="str">
            <v>GAB-506-G03-M</v>
          </cell>
          <cell r="C333" t="str">
            <v>Administratively Closed</v>
          </cell>
          <cell r="D333" t="str">
            <v>Central Africa</v>
          </cell>
          <cell r="E333" t="str">
            <v>GAB</v>
          </cell>
          <cell r="F333" t="str">
            <v>United Nations Development Programme, Gabon</v>
          </cell>
        </row>
        <row r="334">
          <cell r="B334" t="str">
            <v>GAB-509-G04-M</v>
          </cell>
          <cell r="C334" t="str">
            <v>Administratively Closed</v>
          </cell>
          <cell r="D334" t="str">
            <v>Central Africa</v>
          </cell>
          <cell r="E334" t="str">
            <v>GAB</v>
          </cell>
          <cell r="F334" t="str">
            <v>Ministry of Health and Public Hygiene of Gabon</v>
          </cell>
        </row>
        <row r="335">
          <cell r="B335" t="str">
            <v>GAB-809-G05-H</v>
          </cell>
          <cell r="C335" t="str">
            <v>Financial Closure</v>
          </cell>
          <cell r="D335" t="str">
            <v>Central Africa</v>
          </cell>
          <cell r="E335" t="str">
            <v>GAB</v>
          </cell>
          <cell r="F335" t="str">
            <v>Ministry of Health and Public Hygiene of Gabon</v>
          </cell>
        </row>
        <row r="336">
          <cell r="B336" t="str">
            <v>GMB-304-G01-H</v>
          </cell>
          <cell r="C336" t="str">
            <v>Administratively Closed</v>
          </cell>
          <cell r="D336" t="str">
            <v>Western Africa</v>
          </cell>
          <cell r="E336" t="str">
            <v>GMB</v>
          </cell>
          <cell r="F336" t="str">
            <v>National AIDS Secretariat of Gambia</v>
          </cell>
        </row>
        <row r="337">
          <cell r="B337" t="str">
            <v>GMB-304-G02-M</v>
          </cell>
          <cell r="C337" t="str">
            <v>Administratively Closed</v>
          </cell>
          <cell r="D337" t="str">
            <v>Western Africa</v>
          </cell>
          <cell r="E337" t="str">
            <v>GMB</v>
          </cell>
          <cell r="F337" t="str">
            <v>National Malaria Control Program, Ministry of Health of Gambia</v>
          </cell>
        </row>
        <row r="338">
          <cell r="B338" t="str">
            <v>GMB-506-G03-T</v>
          </cell>
          <cell r="C338" t="str">
            <v>Administratively Closed</v>
          </cell>
          <cell r="D338" t="str">
            <v>Western Africa</v>
          </cell>
          <cell r="E338" t="str">
            <v>GMB</v>
          </cell>
          <cell r="F338" t="str">
            <v>National Leprosy and Tubeculosis Program, Ministry of Health of Gambia</v>
          </cell>
        </row>
        <row r="339">
          <cell r="B339" t="str">
            <v>GMB-607-G04-M</v>
          </cell>
          <cell r="C339" t="str">
            <v>Administratively Closed</v>
          </cell>
          <cell r="D339" t="str">
            <v>Western Africa</v>
          </cell>
          <cell r="E339" t="str">
            <v>GMB</v>
          </cell>
          <cell r="F339" t="str">
            <v>National Malaria Control Program, Ministry of Health of Gambia</v>
          </cell>
        </row>
        <row r="340">
          <cell r="B340" t="str">
            <v>GMB-809-G05-H</v>
          </cell>
          <cell r="C340" t="str">
            <v>Active</v>
          </cell>
          <cell r="D340" t="str">
            <v>Western Africa</v>
          </cell>
          <cell r="E340" t="str">
            <v>GMB</v>
          </cell>
          <cell r="F340" t="str">
            <v>National AIDS Secretariat of Gambia</v>
          </cell>
        </row>
        <row r="341">
          <cell r="B341" t="str">
            <v>GMB-809-G06-H</v>
          </cell>
          <cell r="C341" t="str">
            <v>Active</v>
          </cell>
          <cell r="D341" t="str">
            <v>Western Africa</v>
          </cell>
          <cell r="E341" t="str">
            <v>GMB</v>
          </cell>
          <cell r="F341" t="str">
            <v>Actionaid International of the Gambia</v>
          </cell>
        </row>
        <row r="342">
          <cell r="B342" t="str">
            <v>GMB-M-CRS</v>
          </cell>
          <cell r="C342" t="str">
            <v>Active</v>
          </cell>
          <cell r="D342" t="str">
            <v>Western Africa</v>
          </cell>
          <cell r="E342" t="str">
            <v>GMB</v>
          </cell>
          <cell r="F342" t="str">
            <v>Catholic Relief Services - Gambia</v>
          </cell>
        </row>
        <row r="343">
          <cell r="B343" t="str">
            <v>GMB-M-MOH</v>
          </cell>
          <cell r="C343" t="str">
            <v>Active</v>
          </cell>
          <cell r="D343" t="str">
            <v>Western Africa</v>
          </cell>
          <cell r="E343" t="str">
            <v>GMB</v>
          </cell>
          <cell r="F343" t="str">
            <v>National Malaria Control Program, Ministry of Health of Gambia</v>
          </cell>
        </row>
        <row r="344">
          <cell r="B344" t="str">
            <v>GMB-T-MOH</v>
          </cell>
          <cell r="C344" t="str">
            <v>Active</v>
          </cell>
          <cell r="D344" t="str">
            <v>Western Africa</v>
          </cell>
          <cell r="E344" t="str">
            <v>GMB</v>
          </cell>
          <cell r="F344" t="str">
            <v>National Leprosy and Tubeculosis Program, Ministry of Health of Gambia</v>
          </cell>
        </row>
        <row r="345">
          <cell r="B345" t="str">
            <v>GMB-T-MRC</v>
          </cell>
          <cell r="C345" t="str">
            <v>Active</v>
          </cell>
          <cell r="D345" t="str">
            <v>Western Africa</v>
          </cell>
          <cell r="E345" t="str">
            <v>GMB</v>
          </cell>
          <cell r="F345" t="str">
            <v>Medical Research Council</v>
          </cell>
        </row>
        <row r="346">
          <cell r="B346" t="str">
            <v>GEO-202-G01-H-00</v>
          </cell>
          <cell r="C346" t="str">
            <v>Administratively Closed</v>
          </cell>
          <cell r="D346" t="str">
            <v>Eastern Europe and Central Asia</v>
          </cell>
          <cell r="E346" t="str">
            <v>GEO</v>
          </cell>
          <cell r="F346" t="str">
            <v>Georgia Health and Social Projects Implementation Center</v>
          </cell>
        </row>
        <row r="347">
          <cell r="B347" t="str">
            <v>GEO-304-G02-M</v>
          </cell>
          <cell r="C347" t="str">
            <v>Administratively Closed</v>
          </cell>
          <cell r="D347" t="str">
            <v>Eastern Europe and Central Asia</v>
          </cell>
          <cell r="E347" t="str">
            <v>GEO</v>
          </cell>
          <cell r="F347" t="str">
            <v>Georgia Health and Social Projects Implementation Center</v>
          </cell>
        </row>
        <row r="348">
          <cell r="B348" t="str">
            <v>GEO-405-G03-T</v>
          </cell>
          <cell r="C348" t="str">
            <v>Administratively Closed</v>
          </cell>
          <cell r="D348" t="str">
            <v>Eastern Europe and Central Asia</v>
          </cell>
          <cell r="E348" t="str">
            <v>GEO</v>
          </cell>
          <cell r="F348" t="str">
            <v>Georgia Health and Social Projects Implementation Center</v>
          </cell>
        </row>
        <row r="349">
          <cell r="B349" t="str">
            <v>GEO-411-G11-T</v>
          </cell>
          <cell r="C349" t="str">
            <v>Administratively Closed</v>
          </cell>
          <cell r="D349" t="str">
            <v>Eastern Europe and Central Asia</v>
          </cell>
          <cell r="E349" t="str">
            <v>GEO</v>
          </cell>
          <cell r="F349" t="str">
            <v>Global Projects Implementation Center</v>
          </cell>
        </row>
        <row r="350">
          <cell r="B350" t="str">
            <v>GEO-607-G04-M</v>
          </cell>
          <cell r="C350" t="str">
            <v>Administratively Closed</v>
          </cell>
          <cell r="D350" t="str">
            <v>Eastern Europe and Central Asia</v>
          </cell>
          <cell r="E350" t="str">
            <v>GEO</v>
          </cell>
          <cell r="F350" t="str">
            <v>Georgia Health and Social Projects Implementation Center</v>
          </cell>
        </row>
        <row r="351">
          <cell r="B351" t="str">
            <v>GEO-607-G05-T</v>
          </cell>
          <cell r="C351" t="str">
            <v>Administratively Closed</v>
          </cell>
          <cell r="D351" t="str">
            <v>Eastern Europe and Central Asia</v>
          </cell>
          <cell r="E351" t="str">
            <v>GEO</v>
          </cell>
          <cell r="F351" t="str">
            <v>Georgia Health and Social Projects Implementation Center</v>
          </cell>
        </row>
        <row r="352">
          <cell r="B352" t="str">
            <v>GEO-607-G06-H</v>
          </cell>
          <cell r="C352" t="str">
            <v>Administratively Closed</v>
          </cell>
          <cell r="D352" t="str">
            <v>Eastern Europe and Central Asia</v>
          </cell>
          <cell r="E352" t="str">
            <v>GEO</v>
          </cell>
          <cell r="F352" t="str">
            <v>Georgia Health and Social Projects Implementation Center</v>
          </cell>
        </row>
        <row r="353">
          <cell r="B353" t="str">
            <v>GEO-611-G09-M</v>
          </cell>
          <cell r="C353" t="str">
            <v>Administratively Closed</v>
          </cell>
          <cell r="D353" t="str">
            <v>Eastern Europe and Central Asia</v>
          </cell>
          <cell r="E353" t="str">
            <v>GEO</v>
          </cell>
          <cell r="F353" t="str">
            <v>Global Projects Implementation Center</v>
          </cell>
        </row>
        <row r="354">
          <cell r="B354" t="str">
            <v>GEO-611-G10-T</v>
          </cell>
          <cell r="C354" t="str">
            <v>Administratively Closed</v>
          </cell>
          <cell r="D354" t="str">
            <v>Eastern Europe and Central Asia</v>
          </cell>
          <cell r="E354" t="str">
            <v>GEO</v>
          </cell>
          <cell r="F354" t="str">
            <v>Global Projects Implementation Center</v>
          </cell>
        </row>
        <row r="355">
          <cell r="B355" t="str">
            <v>GEO-H-GPIC</v>
          </cell>
          <cell r="C355" t="str">
            <v>Financial Closure</v>
          </cell>
          <cell r="D355" t="str">
            <v>Eastern Europe and Central Asia</v>
          </cell>
          <cell r="E355" t="str">
            <v>GEO</v>
          </cell>
          <cell r="F355" t="str">
            <v>Global Projects Implementation Center</v>
          </cell>
        </row>
        <row r="356">
          <cell r="B356" t="str">
            <v>GEO-H-NCDC</v>
          </cell>
          <cell r="C356" t="str">
            <v>Active</v>
          </cell>
          <cell r="D356" t="str">
            <v>Eastern Europe and Central Asia</v>
          </cell>
          <cell r="E356" t="str">
            <v>GEO</v>
          </cell>
          <cell r="F356" t="str">
            <v>National Center for Disease Control and Public Health, Georgia</v>
          </cell>
        </row>
        <row r="357">
          <cell r="B357" t="str">
            <v>GEO-S10-G07-H</v>
          </cell>
          <cell r="C357" t="str">
            <v>Administratively Closed</v>
          </cell>
          <cell r="D357" t="str">
            <v>Eastern Europe and Central Asia</v>
          </cell>
          <cell r="E357" t="str">
            <v>GEO</v>
          </cell>
          <cell r="F357" t="str">
            <v>Georgia Health and Social Projects Implementation Center</v>
          </cell>
        </row>
        <row r="358">
          <cell r="B358" t="str">
            <v>GEO-T-GPIC</v>
          </cell>
          <cell r="C358" t="str">
            <v>Financial Closure</v>
          </cell>
          <cell r="D358" t="str">
            <v>Eastern Europe and Central Asia</v>
          </cell>
          <cell r="E358" t="str">
            <v>GEO</v>
          </cell>
          <cell r="F358" t="str">
            <v>Global Projects Implementation Center</v>
          </cell>
        </row>
        <row r="359">
          <cell r="B359" t="str">
            <v>GEO-T-NCDC</v>
          </cell>
          <cell r="C359" t="str">
            <v>Active</v>
          </cell>
          <cell r="D359" t="str">
            <v>Eastern Europe and Central Asia</v>
          </cell>
          <cell r="E359" t="str">
            <v>GEO</v>
          </cell>
          <cell r="F359" t="str">
            <v>National Center for Disease Control and Public Health, Georgia</v>
          </cell>
        </row>
        <row r="360">
          <cell r="B360" t="str">
            <v>GHA-M-AGAMal</v>
          </cell>
          <cell r="C360" t="str">
            <v>N.D.</v>
          </cell>
          <cell r="D360" t="str">
            <v>High Impact Africa 1</v>
          </cell>
          <cell r="E360" t="str">
            <v>GHA</v>
          </cell>
          <cell r="F360" t="str">
            <v>Not Defined</v>
          </cell>
        </row>
        <row r="361">
          <cell r="B361" t="str">
            <v>GHA-M-MOH</v>
          </cell>
          <cell r="C361" t="str">
            <v>N.D.</v>
          </cell>
          <cell r="D361" t="str">
            <v>High Impact Africa 1</v>
          </cell>
          <cell r="E361" t="str">
            <v>GHA</v>
          </cell>
          <cell r="F361" t="str">
            <v>Not Defined</v>
          </cell>
        </row>
        <row r="362">
          <cell r="B362" t="str">
            <v>GHN-102-G01-H-00</v>
          </cell>
          <cell r="C362" t="str">
            <v>Administratively Closed</v>
          </cell>
          <cell r="D362" t="str">
            <v>High Impact Africa 1</v>
          </cell>
          <cell r="E362" t="str">
            <v>GHA</v>
          </cell>
          <cell r="F362" t="str">
            <v>Ministry of Health of Ghana</v>
          </cell>
        </row>
        <row r="363">
          <cell r="B363" t="str">
            <v>GHN-102-G02-T-00</v>
          </cell>
          <cell r="C363" t="str">
            <v>Administratively Closed</v>
          </cell>
          <cell r="D363" t="str">
            <v>High Impact Africa 1</v>
          </cell>
          <cell r="E363" t="str">
            <v>GHA</v>
          </cell>
          <cell r="F363" t="str">
            <v>Ministry of Health of Ghana</v>
          </cell>
        </row>
        <row r="364">
          <cell r="B364" t="str">
            <v>GHN-202-G03-M-00</v>
          </cell>
          <cell r="C364" t="str">
            <v>Administratively Closed</v>
          </cell>
          <cell r="D364" t="str">
            <v>High Impact Africa 1</v>
          </cell>
          <cell r="E364" t="str">
            <v>GHA</v>
          </cell>
          <cell r="F364" t="str">
            <v>Ministry of Health of Ghana</v>
          </cell>
        </row>
        <row r="365">
          <cell r="B365" t="str">
            <v>GHN-405-G04-M</v>
          </cell>
          <cell r="C365" t="str">
            <v>Administratively Closed</v>
          </cell>
          <cell r="D365" t="str">
            <v>High Impact Africa 1</v>
          </cell>
          <cell r="E365" t="str">
            <v>GHA</v>
          </cell>
          <cell r="F365" t="str">
            <v>Ministry of Health of Ghana</v>
          </cell>
        </row>
        <row r="366">
          <cell r="B366" t="str">
            <v>GHN-506-G05-T</v>
          </cell>
          <cell r="C366" t="str">
            <v>Financial Closure</v>
          </cell>
          <cell r="D366" t="str">
            <v>High Impact Africa 1</v>
          </cell>
          <cell r="E366" t="str">
            <v>GHA</v>
          </cell>
          <cell r="F366" t="str">
            <v>Ministry of Health of Ghana</v>
          </cell>
        </row>
        <row r="367">
          <cell r="B367" t="str">
            <v>GHN-506-G06-H</v>
          </cell>
          <cell r="C367" t="str">
            <v>Administratively Closed</v>
          </cell>
          <cell r="D367" t="str">
            <v>High Impact Africa 1</v>
          </cell>
          <cell r="E367" t="str">
            <v>GHA</v>
          </cell>
          <cell r="F367" t="str">
            <v>Ministry of Health of Ghana</v>
          </cell>
        </row>
        <row r="368">
          <cell r="B368" t="str">
            <v>GHN-809-G07-M</v>
          </cell>
          <cell r="C368" t="str">
            <v>Administratively Closed</v>
          </cell>
          <cell r="D368" t="str">
            <v>High Impact Africa 1</v>
          </cell>
          <cell r="E368" t="str">
            <v>GHA</v>
          </cell>
          <cell r="F368" t="str">
            <v>Ministry of Health of Ghana</v>
          </cell>
        </row>
        <row r="369">
          <cell r="B369" t="str">
            <v>GHN-809-G08-M</v>
          </cell>
          <cell r="C369" t="str">
            <v>Active</v>
          </cell>
          <cell r="D369" t="str">
            <v>High Impact Africa 1</v>
          </cell>
          <cell r="E369" t="str">
            <v>GHA</v>
          </cell>
          <cell r="F369" t="str">
            <v>AngloGold Ashanti Malaria Control Limited</v>
          </cell>
        </row>
        <row r="370">
          <cell r="B370" t="str">
            <v>GHN-809-G09-H</v>
          </cell>
          <cell r="C370" t="str">
            <v>Active</v>
          </cell>
          <cell r="D370" t="str">
            <v>High Impact Africa 1</v>
          </cell>
          <cell r="E370" t="str">
            <v>GHA</v>
          </cell>
          <cell r="F370" t="str">
            <v>Adventist Development and Relief Agency</v>
          </cell>
        </row>
        <row r="371">
          <cell r="B371" t="str">
            <v>GHN-809-G10-H</v>
          </cell>
          <cell r="C371" t="str">
            <v>Active</v>
          </cell>
          <cell r="D371" t="str">
            <v>High Impact Africa 1</v>
          </cell>
          <cell r="E371" t="str">
            <v>GHA</v>
          </cell>
          <cell r="F371" t="str">
            <v>Planned Parenthood Association of Ghana</v>
          </cell>
        </row>
        <row r="372">
          <cell r="B372" t="str">
            <v>GHN-809-G11-H</v>
          </cell>
          <cell r="C372" t="str">
            <v>Active</v>
          </cell>
          <cell r="D372" t="str">
            <v>High Impact Africa 1</v>
          </cell>
          <cell r="E372" t="str">
            <v>GHA</v>
          </cell>
          <cell r="F372" t="str">
            <v>Ministry of Health of Ghana</v>
          </cell>
        </row>
        <row r="373">
          <cell r="B373" t="str">
            <v>GHN-809-G12-H</v>
          </cell>
          <cell r="C373" t="str">
            <v>Active</v>
          </cell>
          <cell r="D373" t="str">
            <v>High Impact Africa 1</v>
          </cell>
          <cell r="E373" t="str">
            <v>GHA</v>
          </cell>
          <cell r="F373" t="str">
            <v>Ghana AIDS Commission</v>
          </cell>
        </row>
        <row r="374">
          <cell r="B374" t="str">
            <v>GHN-M-MOH</v>
          </cell>
          <cell r="C374" t="str">
            <v>Active</v>
          </cell>
          <cell r="D374" t="str">
            <v>High Impact Africa 1</v>
          </cell>
          <cell r="E374" t="str">
            <v>GHA</v>
          </cell>
          <cell r="F374" t="str">
            <v>Ministry of Health of Ghana</v>
          </cell>
        </row>
        <row r="375">
          <cell r="B375" t="str">
            <v>GHN-T-MOH</v>
          </cell>
          <cell r="C375" t="str">
            <v>Active</v>
          </cell>
          <cell r="D375" t="str">
            <v>High Impact Africa 1</v>
          </cell>
          <cell r="E375" t="str">
            <v>GHA</v>
          </cell>
          <cell r="F375" t="str">
            <v>Ministry of Health of Ghana</v>
          </cell>
        </row>
        <row r="376">
          <cell r="B376" t="str">
            <v>GUA-304-G01-H</v>
          </cell>
          <cell r="C376" t="str">
            <v>Administratively Closed</v>
          </cell>
          <cell r="D376" t="str">
            <v>Latin America and Caribbean</v>
          </cell>
          <cell r="E376" t="str">
            <v>GTM</v>
          </cell>
          <cell r="F376" t="str">
            <v>Fundación Visión Mundial Guatemala</v>
          </cell>
        </row>
        <row r="377">
          <cell r="B377" t="str">
            <v>GUA-311-G05-H</v>
          </cell>
          <cell r="C377" t="str">
            <v>Active</v>
          </cell>
          <cell r="D377" t="str">
            <v>Latin America and Caribbean</v>
          </cell>
          <cell r="E377" t="str">
            <v>GTM</v>
          </cell>
          <cell r="F377" t="str">
            <v>Humanist Institute for Development Cooperation, HQ</v>
          </cell>
        </row>
        <row r="378">
          <cell r="B378" t="str">
            <v>GUA-311-G06-H</v>
          </cell>
          <cell r="C378" t="str">
            <v>Active</v>
          </cell>
          <cell r="D378" t="str">
            <v>Latin America and Caribbean</v>
          </cell>
          <cell r="E378" t="str">
            <v>GTM</v>
          </cell>
          <cell r="F378" t="str">
            <v>Ministry of Health of Guatemala</v>
          </cell>
        </row>
        <row r="379">
          <cell r="B379" t="str">
            <v>GUA-405-G02-M</v>
          </cell>
          <cell r="C379" t="str">
            <v>Administratively Closed</v>
          </cell>
          <cell r="D379" t="str">
            <v>Latin America and Caribbean</v>
          </cell>
          <cell r="E379" t="str">
            <v>GTM</v>
          </cell>
          <cell r="F379" t="str">
            <v>Fundación Visión Mundial Guatemala</v>
          </cell>
        </row>
        <row r="380">
          <cell r="B380" t="str">
            <v>GUA-607-G03-T</v>
          </cell>
          <cell r="C380" t="str">
            <v>Administratively Closed</v>
          </cell>
          <cell r="D380" t="str">
            <v>Latin America and Caribbean</v>
          </cell>
          <cell r="E380" t="str">
            <v>GTM</v>
          </cell>
          <cell r="F380" t="str">
            <v>Fundación Visión Mundial Guatemala</v>
          </cell>
        </row>
        <row r="381">
          <cell r="B381" t="str">
            <v>GUA-610-G04-T</v>
          </cell>
          <cell r="C381" t="str">
            <v>Active</v>
          </cell>
          <cell r="D381" t="str">
            <v>Latin America and Caribbean</v>
          </cell>
          <cell r="E381" t="str">
            <v>GTM</v>
          </cell>
          <cell r="F381" t="str">
            <v>Ministry of Health of Guatemala</v>
          </cell>
        </row>
        <row r="382">
          <cell r="B382" t="str">
            <v>GUA-M-MSPAS</v>
          </cell>
          <cell r="C382" t="str">
            <v>Active</v>
          </cell>
          <cell r="D382" t="str">
            <v>Latin America and Caribbean</v>
          </cell>
          <cell r="E382" t="str">
            <v>GTM</v>
          </cell>
          <cell r="F382" t="str">
            <v>Ministry of Health of Guatemala</v>
          </cell>
        </row>
        <row r="383">
          <cell r="B383" t="str">
            <v>GIN-202-G01-H-00</v>
          </cell>
          <cell r="C383" t="str">
            <v>Financial Closure</v>
          </cell>
          <cell r="D383" t="str">
            <v>Western Africa</v>
          </cell>
          <cell r="E383" t="str">
            <v>GIN</v>
          </cell>
          <cell r="F383" t="str">
            <v>Ministry of Public Health of Guinea</v>
          </cell>
        </row>
        <row r="384">
          <cell r="B384" t="str">
            <v>GIN-202-G02-M-00</v>
          </cell>
          <cell r="C384" t="str">
            <v>Financial Closure</v>
          </cell>
          <cell r="D384" t="str">
            <v>Western Africa</v>
          </cell>
          <cell r="E384" t="str">
            <v>GIN</v>
          </cell>
          <cell r="F384" t="str">
            <v>Ministry of Public Health of Guinea</v>
          </cell>
        </row>
        <row r="385">
          <cell r="B385" t="str">
            <v>GIN-506-G03-T</v>
          </cell>
          <cell r="C385" t="str">
            <v>Administratively Closed</v>
          </cell>
          <cell r="D385" t="str">
            <v>Western Africa</v>
          </cell>
          <cell r="E385" t="str">
            <v>GIN</v>
          </cell>
          <cell r="F385" t="str">
            <v>Ministry of Public Health of Guinea</v>
          </cell>
        </row>
        <row r="386">
          <cell r="B386" t="str">
            <v>GIN-607-G04-H</v>
          </cell>
          <cell r="C386" t="str">
            <v>Financial Closure</v>
          </cell>
          <cell r="D386" t="str">
            <v>Western Africa</v>
          </cell>
          <cell r="E386" t="str">
            <v>GIN</v>
          </cell>
          <cell r="F386" t="str">
            <v>Ministry of Public Health of Guinea</v>
          </cell>
        </row>
        <row r="387">
          <cell r="B387" t="str">
            <v>GIN-607-G05-M</v>
          </cell>
          <cell r="C387" t="str">
            <v>Administratively Closed</v>
          </cell>
          <cell r="D387" t="str">
            <v>Western Africa</v>
          </cell>
          <cell r="E387" t="str">
            <v>GIN</v>
          </cell>
          <cell r="F387" t="str">
            <v>Ministry of Public Health of Guinea</v>
          </cell>
        </row>
        <row r="388">
          <cell r="B388" t="str">
            <v>GIN-H-CNLS</v>
          </cell>
          <cell r="C388" t="str">
            <v>Active</v>
          </cell>
          <cell r="D388" t="str">
            <v>Western Africa</v>
          </cell>
          <cell r="E388" t="str">
            <v>GIN</v>
          </cell>
          <cell r="F388" t="str">
            <v>National AIDS Council of Guinea</v>
          </cell>
        </row>
        <row r="389">
          <cell r="B389" t="str">
            <v>GIN-H-GIZ</v>
          </cell>
          <cell r="C389" t="str">
            <v>Financial Closure</v>
          </cell>
          <cell r="D389" t="str">
            <v>Western Africa</v>
          </cell>
          <cell r="E389" t="str">
            <v>GIN</v>
          </cell>
          <cell r="F389" t="str">
            <v>Deutsche Gesellschaft für Internationale Zusammenarbeit</v>
          </cell>
        </row>
        <row r="390">
          <cell r="B390" t="str">
            <v>GIN-M-CRS</v>
          </cell>
          <cell r="C390" t="str">
            <v>Active</v>
          </cell>
          <cell r="D390" t="str">
            <v>Western Africa</v>
          </cell>
          <cell r="E390" t="str">
            <v>GIN</v>
          </cell>
          <cell r="F390" t="str">
            <v>Catholic Relief Services USCCB - Guinea</v>
          </cell>
        </row>
        <row r="391">
          <cell r="B391" t="str">
            <v>GIN-M-PNLP</v>
          </cell>
          <cell r="C391" t="str">
            <v>Financial Closure</v>
          </cell>
          <cell r="D391" t="str">
            <v>Western Africa</v>
          </cell>
          <cell r="E391" t="str">
            <v>GIN</v>
          </cell>
          <cell r="F391" t="str">
            <v>Ministry of Public Health of Guinea</v>
          </cell>
        </row>
        <row r="392">
          <cell r="B392" t="str">
            <v>GIN-S-MoH</v>
          </cell>
          <cell r="C392" t="str">
            <v>Administratively Closed</v>
          </cell>
          <cell r="D392" t="str">
            <v>Western Africa</v>
          </cell>
          <cell r="E392" t="str">
            <v>GIN</v>
          </cell>
          <cell r="F392" t="str">
            <v>Not Defined</v>
          </cell>
        </row>
        <row r="393">
          <cell r="B393" t="str">
            <v>GIN-T-MSHP</v>
          </cell>
          <cell r="C393" t="str">
            <v>Financial Closure</v>
          </cell>
          <cell r="D393" t="str">
            <v>Western Africa</v>
          </cell>
          <cell r="E393" t="str">
            <v>GIN</v>
          </cell>
          <cell r="F393" t="str">
            <v>Ministry of Public Health of Guinea</v>
          </cell>
        </row>
        <row r="394">
          <cell r="B394" t="str">
            <v>GIN-T-PSI</v>
          </cell>
          <cell r="C394" t="str">
            <v>Active</v>
          </cell>
          <cell r="D394" t="str">
            <v>Western Africa</v>
          </cell>
          <cell r="E394" t="str">
            <v>GIN</v>
          </cell>
          <cell r="F394" t="str">
            <v>Population Services International, USA</v>
          </cell>
        </row>
        <row r="395">
          <cell r="B395" t="str">
            <v>GNB-304-G01-T</v>
          </cell>
          <cell r="C395" t="str">
            <v>Administratively Closed</v>
          </cell>
          <cell r="D395" t="str">
            <v>Western Africa</v>
          </cell>
          <cell r="E395" t="str">
            <v>GNB</v>
          </cell>
          <cell r="F395" t="str">
            <v>United Nations Development Programme, Guinea-Bissau</v>
          </cell>
        </row>
        <row r="396">
          <cell r="B396" t="str">
            <v>GNB-309-G06-T</v>
          </cell>
          <cell r="C396" t="str">
            <v>Administratively Closed</v>
          </cell>
          <cell r="D396" t="str">
            <v>Western Africa</v>
          </cell>
          <cell r="E396" t="str">
            <v>GNB</v>
          </cell>
          <cell r="F396" t="str">
            <v>Ministry of Health of Guinea-Bissau</v>
          </cell>
        </row>
        <row r="397">
          <cell r="B397" t="str">
            <v>GNB-404-G02-H</v>
          </cell>
          <cell r="C397" t="str">
            <v>Administratively Closed</v>
          </cell>
          <cell r="D397" t="str">
            <v>Western Africa</v>
          </cell>
          <cell r="E397" t="str">
            <v>GNB</v>
          </cell>
          <cell r="F397" t="str">
            <v>United Nations Development Programme, Guinea-Bissau</v>
          </cell>
        </row>
        <row r="398">
          <cell r="B398" t="str">
            <v>GNB-404-G03-M</v>
          </cell>
          <cell r="C398" t="str">
            <v>Administratively Closed</v>
          </cell>
          <cell r="D398" t="str">
            <v>Western Africa</v>
          </cell>
          <cell r="E398" t="str">
            <v>GNB</v>
          </cell>
          <cell r="F398" t="str">
            <v>United Nations Development Programme, Guinea-Bissau</v>
          </cell>
        </row>
        <row r="399">
          <cell r="B399" t="str">
            <v>GNB-409-G07-H</v>
          </cell>
          <cell r="C399" t="str">
            <v>Administratively Closed</v>
          </cell>
          <cell r="D399" t="str">
            <v>Western Africa</v>
          </cell>
          <cell r="E399" t="str">
            <v>GNB</v>
          </cell>
          <cell r="F399" t="str">
            <v>Ministry of Health of Guinea-Bissau</v>
          </cell>
        </row>
        <row r="400">
          <cell r="B400" t="str">
            <v>GNB-409-G08-M</v>
          </cell>
          <cell r="C400" t="str">
            <v>Administratively Closed</v>
          </cell>
          <cell r="D400" t="str">
            <v>Western Africa</v>
          </cell>
          <cell r="E400" t="str">
            <v>GNB</v>
          </cell>
          <cell r="F400" t="str">
            <v>Ministry of Health of Guinea-Bissau</v>
          </cell>
        </row>
        <row r="401">
          <cell r="B401" t="str">
            <v>GNB-607-G04-M</v>
          </cell>
          <cell r="C401" t="str">
            <v>Administratively Closed</v>
          </cell>
          <cell r="D401" t="str">
            <v>Western Africa</v>
          </cell>
          <cell r="E401" t="str">
            <v>GNB</v>
          </cell>
          <cell r="F401" t="str">
            <v>Ministry of Health of Guinea-Bissau</v>
          </cell>
        </row>
        <row r="402">
          <cell r="B402" t="str">
            <v>GNB-708-G05-H</v>
          </cell>
          <cell r="C402" t="str">
            <v>Active</v>
          </cell>
          <cell r="D402" t="str">
            <v>Western Africa</v>
          </cell>
          <cell r="E402" t="str">
            <v>GNB</v>
          </cell>
          <cell r="F402" t="str">
            <v>National Secretariat to Fight AIDS</v>
          </cell>
        </row>
        <row r="403">
          <cell r="B403" t="str">
            <v>GNB-809-G09-S</v>
          </cell>
          <cell r="C403" t="str">
            <v>Financial Closure</v>
          </cell>
          <cell r="D403" t="str">
            <v>Western Africa</v>
          </cell>
          <cell r="E403" t="str">
            <v>GNB</v>
          </cell>
          <cell r="F403" t="str">
            <v>Ministry of Health of Guinea-Bissau</v>
          </cell>
        </row>
        <row r="404">
          <cell r="B404" t="str">
            <v>GNB-910-G11-T</v>
          </cell>
          <cell r="C404" t="str">
            <v>Financial Closure</v>
          </cell>
          <cell r="D404" t="str">
            <v>Western Africa</v>
          </cell>
          <cell r="E404" t="str">
            <v>GNB</v>
          </cell>
          <cell r="F404" t="str">
            <v>Ministry of Health of Guinea-Bissau</v>
          </cell>
        </row>
        <row r="405">
          <cell r="B405" t="str">
            <v>GNB-913-G13-T</v>
          </cell>
          <cell r="C405" t="str">
            <v>Active</v>
          </cell>
          <cell r="D405" t="str">
            <v>Western Africa</v>
          </cell>
          <cell r="E405" t="str">
            <v>GNB</v>
          </cell>
          <cell r="F405" t="str">
            <v>United Nations Development Programme, Guinea-Bissau</v>
          </cell>
        </row>
        <row r="406">
          <cell r="B406" t="str">
            <v>GNB-M-MOH</v>
          </cell>
          <cell r="C406" t="str">
            <v>Financial Closure</v>
          </cell>
          <cell r="D406" t="str">
            <v>Western Africa</v>
          </cell>
          <cell r="E406" t="str">
            <v>GNB</v>
          </cell>
          <cell r="F406" t="str">
            <v>Ministry of Health of Guinea-Bissau</v>
          </cell>
        </row>
        <row r="407">
          <cell r="B407" t="str">
            <v>GNB-M-UNDP</v>
          </cell>
          <cell r="C407" t="str">
            <v>Active</v>
          </cell>
          <cell r="D407" t="str">
            <v>Western Africa</v>
          </cell>
          <cell r="E407" t="str">
            <v>GNB</v>
          </cell>
          <cell r="F407" t="str">
            <v>United Nations Development Programme, Guinea-Bissau</v>
          </cell>
        </row>
        <row r="408">
          <cell r="B408" t="str">
            <v>GYA-304-G01-H</v>
          </cell>
          <cell r="C408" t="str">
            <v>Active</v>
          </cell>
          <cell r="D408" t="str">
            <v>Latin America and Caribbean</v>
          </cell>
          <cell r="E408" t="str">
            <v>GUY</v>
          </cell>
          <cell r="F408" t="str">
            <v>Ministry of Health of Guyana</v>
          </cell>
        </row>
        <row r="409">
          <cell r="B409" t="str">
            <v>GYA-304-G02-M</v>
          </cell>
          <cell r="C409" t="str">
            <v>Administratively Closed</v>
          </cell>
          <cell r="D409" t="str">
            <v>Latin America and Caribbean</v>
          </cell>
          <cell r="E409" t="str">
            <v>GUY</v>
          </cell>
          <cell r="F409" t="str">
            <v>Ministry of Health of Guyana</v>
          </cell>
        </row>
        <row r="410">
          <cell r="B410" t="str">
            <v>GYA-405-G03-T</v>
          </cell>
          <cell r="C410" t="str">
            <v>Administratively Closed</v>
          </cell>
          <cell r="D410" t="str">
            <v>Latin America and Caribbean</v>
          </cell>
          <cell r="E410" t="str">
            <v>GUY</v>
          </cell>
          <cell r="F410" t="str">
            <v>Ministry of Health of Guyana</v>
          </cell>
        </row>
        <row r="411">
          <cell r="B411" t="str">
            <v>GYA-708-G04-M</v>
          </cell>
          <cell r="C411" t="str">
            <v>Administratively Closed</v>
          </cell>
          <cell r="D411" t="str">
            <v>Latin America and Caribbean</v>
          </cell>
          <cell r="E411" t="str">
            <v>GUY</v>
          </cell>
          <cell r="F411" t="str">
            <v>Ministry of Health of Guyana</v>
          </cell>
        </row>
        <row r="412">
          <cell r="B412" t="str">
            <v>GYA-809-G05-S</v>
          </cell>
          <cell r="C412" t="str">
            <v>Administratively Closed</v>
          </cell>
          <cell r="D412" t="str">
            <v>Latin America and Caribbean</v>
          </cell>
          <cell r="E412" t="str">
            <v>GUY</v>
          </cell>
          <cell r="F412" t="str">
            <v>Ministry of Health of Guyana</v>
          </cell>
        </row>
        <row r="413">
          <cell r="B413" t="str">
            <v>GYA-810-G06-T</v>
          </cell>
          <cell r="C413" t="str">
            <v>Active</v>
          </cell>
          <cell r="D413" t="str">
            <v>Latin America and Caribbean</v>
          </cell>
          <cell r="E413" t="str">
            <v>GUY</v>
          </cell>
          <cell r="F413" t="str">
            <v>Ministry of Health of Guyana</v>
          </cell>
        </row>
        <row r="414">
          <cell r="B414" t="str">
            <v>GYA-M-MOH</v>
          </cell>
          <cell r="C414" t="str">
            <v>Active</v>
          </cell>
          <cell r="D414" t="str">
            <v>Latin America and Caribbean</v>
          </cell>
          <cell r="E414" t="str">
            <v>GUY</v>
          </cell>
          <cell r="F414" t="str">
            <v>Ministry of Health of Guyana</v>
          </cell>
        </row>
        <row r="415">
          <cell r="B415" t="str">
            <v>HTI-102-G01-H-00</v>
          </cell>
          <cell r="C415" t="str">
            <v>Administratively Closed</v>
          </cell>
          <cell r="D415" t="str">
            <v>Latin America and Caribbean</v>
          </cell>
          <cell r="E415" t="str">
            <v>HTI</v>
          </cell>
          <cell r="F415" t="str">
            <v>Fondation SOGEBANK</v>
          </cell>
        </row>
        <row r="416">
          <cell r="B416" t="str">
            <v>HTI-102-G02-H-00</v>
          </cell>
          <cell r="C416" t="str">
            <v>Administratively Closed</v>
          </cell>
          <cell r="D416" t="str">
            <v>Latin America and Caribbean</v>
          </cell>
          <cell r="E416" t="str">
            <v>HTI</v>
          </cell>
          <cell r="F416" t="str">
            <v>United Nations Development Programme, Haiti</v>
          </cell>
        </row>
        <row r="417">
          <cell r="B417" t="str">
            <v>HTI-102-G09-H</v>
          </cell>
          <cell r="C417" t="str">
            <v>Active</v>
          </cell>
          <cell r="D417" t="str">
            <v>Latin America and Caribbean</v>
          </cell>
          <cell r="E417" t="str">
            <v>HTI</v>
          </cell>
          <cell r="F417" t="str">
            <v>United Nations Development Programme, Haiti</v>
          </cell>
        </row>
        <row r="418">
          <cell r="B418" t="str">
            <v>HTI-304-G03-M</v>
          </cell>
          <cell r="C418" t="str">
            <v>Administratively Closed</v>
          </cell>
          <cell r="D418" t="str">
            <v>Latin America and Caribbean</v>
          </cell>
          <cell r="E418" t="str">
            <v>HTI</v>
          </cell>
          <cell r="F418" t="str">
            <v>Fondation SOGEBANK</v>
          </cell>
        </row>
        <row r="419">
          <cell r="B419" t="str">
            <v>HTI-304-G04-T</v>
          </cell>
          <cell r="C419" t="str">
            <v>Administratively Closed</v>
          </cell>
          <cell r="D419" t="str">
            <v>Latin America and Caribbean</v>
          </cell>
          <cell r="E419" t="str">
            <v>HTI</v>
          </cell>
          <cell r="F419" t="str">
            <v>Fondation SOGEBANK</v>
          </cell>
        </row>
        <row r="420">
          <cell r="B420" t="str">
            <v>HTI-506-G05-H</v>
          </cell>
          <cell r="C420" t="str">
            <v>Administratively Closed</v>
          </cell>
          <cell r="D420" t="str">
            <v>Latin America and Caribbean</v>
          </cell>
          <cell r="E420" t="str">
            <v>HTI</v>
          </cell>
          <cell r="F420" t="str">
            <v>Fondation SOGEBANK</v>
          </cell>
        </row>
        <row r="421">
          <cell r="B421" t="str">
            <v>HTI-708-G06-H</v>
          </cell>
          <cell r="C421" t="str">
            <v>Administratively Closed</v>
          </cell>
          <cell r="D421" t="str">
            <v>Latin America and Caribbean</v>
          </cell>
          <cell r="E421" t="str">
            <v>HTI</v>
          </cell>
          <cell r="F421" t="str">
            <v>Fondation SOGEBANK</v>
          </cell>
        </row>
        <row r="422">
          <cell r="B422" t="str">
            <v>HTI-811-G07-M</v>
          </cell>
          <cell r="C422" t="str">
            <v>Active</v>
          </cell>
          <cell r="D422" t="str">
            <v>Latin America and Caribbean</v>
          </cell>
          <cell r="E422" t="str">
            <v>HTI</v>
          </cell>
          <cell r="F422" t="str">
            <v>Population Services International, Haiti</v>
          </cell>
        </row>
        <row r="423">
          <cell r="B423" t="str">
            <v>HTI-911-G08-T</v>
          </cell>
          <cell r="C423" t="str">
            <v>Active</v>
          </cell>
          <cell r="D423" t="str">
            <v>Latin America and Caribbean</v>
          </cell>
          <cell r="E423" t="str">
            <v>HTI</v>
          </cell>
          <cell r="F423" t="str">
            <v>United Nations Development Programme, Haiti</v>
          </cell>
        </row>
        <row r="424">
          <cell r="B424" t="str">
            <v>HND-102-G01-H-00</v>
          </cell>
          <cell r="C424" t="str">
            <v>Administratively Closed</v>
          </cell>
          <cell r="D424" t="str">
            <v>Latin America and Caribbean</v>
          </cell>
          <cell r="E424" t="str">
            <v>HND</v>
          </cell>
          <cell r="F424" t="str">
            <v>United Nations Development Programme, Honduras</v>
          </cell>
        </row>
        <row r="425">
          <cell r="B425" t="str">
            <v>HND-102-G02-T-00</v>
          </cell>
          <cell r="C425" t="str">
            <v>Administratively Closed</v>
          </cell>
          <cell r="D425" t="str">
            <v>Latin America and Caribbean</v>
          </cell>
          <cell r="E425" t="str">
            <v>HND</v>
          </cell>
          <cell r="F425" t="str">
            <v>United Nations Development Programme, Honduras</v>
          </cell>
        </row>
        <row r="426">
          <cell r="B426" t="str">
            <v>HND-102-G03-M-00</v>
          </cell>
          <cell r="C426" t="str">
            <v>Administratively Closed</v>
          </cell>
          <cell r="D426" t="str">
            <v>Latin America and Caribbean</v>
          </cell>
          <cell r="E426" t="str">
            <v>HND</v>
          </cell>
          <cell r="F426" t="str">
            <v>United Nations Development Programme, Honduras</v>
          </cell>
        </row>
        <row r="427">
          <cell r="B427" t="str">
            <v>HND-102-G04-H-00</v>
          </cell>
          <cell r="C427" t="str">
            <v>Administratively Closed</v>
          </cell>
          <cell r="D427" t="str">
            <v>Latin America and Caribbean</v>
          </cell>
          <cell r="E427" t="str">
            <v>HND</v>
          </cell>
          <cell r="F427" t="str">
            <v>Cooperative Housing Foundation, Honduras</v>
          </cell>
        </row>
        <row r="428">
          <cell r="B428" t="str">
            <v>HND-102-G05-M-00</v>
          </cell>
          <cell r="C428" t="str">
            <v>Active</v>
          </cell>
          <cell r="D428" t="str">
            <v>Latin America and Caribbean</v>
          </cell>
          <cell r="E428" t="str">
            <v>HND</v>
          </cell>
          <cell r="F428" t="str">
            <v>Cooperative Housing Foundation, Honduras</v>
          </cell>
        </row>
        <row r="429">
          <cell r="B429" t="str">
            <v>HND-H-CHF</v>
          </cell>
          <cell r="C429" t="str">
            <v>Active</v>
          </cell>
          <cell r="D429" t="str">
            <v>Latin America and Caribbean</v>
          </cell>
          <cell r="E429" t="str">
            <v>HND</v>
          </cell>
          <cell r="F429" t="str">
            <v>Cooperative Housing Foundation, Honduras</v>
          </cell>
        </row>
        <row r="430">
          <cell r="B430" t="str">
            <v>HND-M-CHF</v>
          </cell>
          <cell r="C430" t="str">
            <v>Active</v>
          </cell>
          <cell r="D430" t="str">
            <v>Latin America and Caribbean</v>
          </cell>
          <cell r="E430" t="str">
            <v>HND</v>
          </cell>
          <cell r="F430" t="str">
            <v>Cooperative Housing Foundation, Honduras</v>
          </cell>
        </row>
        <row r="431">
          <cell r="B431" t="str">
            <v>HND-T-UECFSS</v>
          </cell>
          <cell r="C431" t="str">
            <v>Active</v>
          </cell>
          <cell r="D431" t="str">
            <v>Latin America and Caribbean</v>
          </cell>
          <cell r="E431" t="str">
            <v>HND</v>
          </cell>
          <cell r="F431" t="str">
            <v>Ministry of Health of Honduras</v>
          </cell>
        </row>
        <row r="432">
          <cell r="B432" t="str">
            <v>IDA-102-G01-T-00</v>
          </cell>
          <cell r="C432" t="str">
            <v>Administratively Closed</v>
          </cell>
          <cell r="D432" t="str">
            <v>High Impact Asia</v>
          </cell>
          <cell r="E432" t="str">
            <v>IND</v>
          </cell>
          <cell r="F432" t="str">
            <v>Department of Economic Affairs, Ministry of Finance of India</v>
          </cell>
        </row>
        <row r="433">
          <cell r="B433" t="str">
            <v>IDA-202-G02-H-00</v>
          </cell>
          <cell r="C433" t="str">
            <v>Active</v>
          </cell>
          <cell r="D433" t="str">
            <v>High Impact Asia</v>
          </cell>
          <cell r="E433" t="str">
            <v>IND</v>
          </cell>
          <cell r="F433" t="str">
            <v>Department of AIDS Control, Ministry of Health and Family Welfare of India</v>
          </cell>
        </row>
        <row r="434">
          <cell r="B434" t="str">
            <v>IDA-202-G03-T-00</v>
          </cell>
          <cell r="C434" t="str">
            <v>Administratively Closed</v>
          </cell>
          <cell r="D434" t="str">
            <v>High Impact Asia</v>
          </cell>
          <cell r="E434" t="str">
            <v>IND</v>
          </cell>
          <cell r="F434" t="str">
            <v>Central TB Division, Directorate General Health Services, India</v>
          </cell>
        </row>
        <row r="435">
          <cell r="B435" t="str">
            <v>IDA-202-G19-H</v>
          </cell>
          <cell r="C435" t="str">
            <v>Active</v>
          </cell>
          <cell r="D435" t="str">
            <v>High Impact Asia</v>
          </cell>
          <cell r="E435" t="str">
            <v>IND</v>
          </cell>
          <cell r="F435" t="str">
            <v>IL&amp;FS Education &amp; Technology Services Ltd.</v>
          </cell>
        </row>
        <row r="436">
          <cell r="B436" t="str">
            <v>IDA-304-G04-C</v>
          </cell>
          <cell r="C436" t="str">
            <v>Administratively Closed</v>
          </cell>
          <cell r="D436" t="str">
            <v>High Impact Asia</v>
          </cell>
          <cell r="E436" t="str">
            <v>IND</v>
          </cell>
          <cell r="F436" t="str">
            <v>Department of Economic Affairs, Ministry of Finance of India</v>
          </cell>
        </row>
        <row r="437">
          <cell r="B437" t="str">
            <v>IDA-405-G05-H</v>
          </cell>
          <cell r="C437" t="str">
            <v>Administratively Closed</v>
          </cell>
          <cell r="D437" t="str">
            <v>High Impact Asia</v>
          </cell>
          <cell r="E437" t="str">
            <v>IND</v>
          </cell>
          <cell r="F437" t="str">
            <v>Population Foundation of India</v>
          </cell>
        </row>
        <row r="438">
          <cell r="B438" t="str">
            <v>IDA-405-G06-H</v>
          </cell>
          <cell r="C438" t="str">
            <v>Active</v>
          </cell>
          <cell r="D438" t="str">
            <v>High Impact Asia</v>
          </cell>
          <cell r="E438" t="str">
            <v>IND</v>
          </cell>
          <cell r="F438" t="str">
            <v>Department of AIDS Control, Ministry of Health and Family Welfare of India</v>
          </cell>
        </row>
        <row r="439">
          <cell r="B439" t="str">
            <v>IDA-405-G07-M</v>
          </cell>
          <cell r="C439" t="str">
            <v>Financial Closure</v>
          </cell>
          <cell r="D439" t="str">
            <v>High Impact Asia</v>
          </cell>
          <cell r="E439" t="str">
            <v>IND</v>
          </cell>
          <cell r="F439" t="str">
            <v>Department of Economic Affairs, Ministry of Finance of India</v>
          </cell>
        </row>
        <row r="440">
          <cell r="B440" t="str">
            <v>IDA-405-G08-T</v>
          </cell>
          <cell r="C440" t="str">
            <v>Administratively Closed</v>
          </cell>
          <cell r="D440" t="str">
            <v>High Impact Asia</v>
          </cell>
          <cell r="E440" t="str">
            <v>IND</v>
          </cell>
          <cell r="F440" t="str">
            <v>Department of Economic Affairs, Ministry of Finance of India</v>
          </cell>
        </row>
        <row r="441">
          <cell r="B441" t="str">
            <v>IDA-607-G09-T</v>
          </cell>
          <cell r="C441" t="str">
            <v>Administratively Closed</v>
          </cell>
          <cell r="D441" t="str">
            <v>High Impact Asia</v>
          </cell>
          <cell r="E441" t="str">
            <v>IND</v>
          </cell>
          <cell r="F441" t="str">
            <v>Central TB Division, Directorate General Health Services, India</v>
          </cell>
        </row>
        <row r="442">
          <cell r="B442" t="str">
            <v>IDA-607-G10-H</v>
          </cell>
          <cell r="C442" t="str">
            <v>Administratively Closed</v>
          </cell>
          <cell r="D442" t="str">
            <v>High Impact Asia</v>
          </cell>
          <cell r="E442" t="str">
            <v>IND</v>
          </cell>
          <cell r="F442" t="str">
            <v>Population Foundation of India</v>
          </cell>
        </row>
        <row r="443">
          <cell r="B443" t="str">
            <v>IDA-607-G11-H</v>
          </cell>
          <cell r="C443" t="str">
            <v>Administratively Closed</v>
          </cell>
          <cell r="D443" t="str">
            <v>High Impact Asia</v>
          </cell>
          <cell r="E443" t="str">
            <v>IND</v>
          </cell>
          <cell r="F443" t="str">
            <v>Department of AIDS Control, Ministry of Health and Family Welfare of India</v>
          </cell>
        </row>
        <row r="444">
          <cell r="B444" t="str">
            <v>IDA-607-G12-H</v>
          </cell>
          <cell r="C444" t="str">
            <v>Administratively Closed</v>
          </cell>
          <cell r="D444" t="str">
            <v>High Impact Asia</v>
          </cell>
          <cell r="E444" t="str">
            <v>IND</v>
          </cell>
          <cell r="F444" t="str">
            <v>India HIV/AIDS Alliance</v>
          </cell>
        </row>
        <row r="445">
          <cell r="B445" t="str">
            <v>IDA-708-G13-H</v>
          </cell>
          <cell r="C445" t="str">
            <v>Active</v>
          </cell>
          <cell r="D445" t="str">
            <v>High Impact Asia</v>
          </cell>
          <cell r="E445" t="str">
            <v>IND</v>
          </cell>
          <cell r="F445" t="str">
            <v>Department of AIDS Control, Ministry of Health and Family Welfare of India</v>
          </cell>
        </row>
        <row r="446">
          <cell r="B446" t="str">
            <v>IDA-708-G14-H</v>
          </cell>
          <cell r="C446" t="str">
            <v>Active</v>
          </cell>
          <cell r="D446" t="str">
            <v>High Impact Asia</v>
          </cell>
          <cell r="E446" t="str">
            <v>IND</v>
          </cell>
          <cell r="F446" t="str">
            <v>Indian Nursing Council</v>
          </cell>
        </row>
        <row r="447">
          <cell r="B447" t="str">
            <v>IDA-708-G15-H</v>
          </cell>
          <cell r="C447" t="str">
            <v>Active</v>
          </cell>
          <cell r="D447" t="str">
            <v>High Impact Asia</v>
          </cell>
          <cell r="E447" t="str">
            <v>IND</v>
          </cell>
          <cell r="F447" t="str">
            <v>Tata Institute of Social Sciences</v>
          </cell>
        </row>
        <row r="448">
          <cell r="B448" t="str">
            <v>IDA-910-G16-T</v>
          </cell>
          <cell r="C448" t="str">
            <v>Administratively Closed</v>
          </cell>
          <cell r="D448" t="str">
            <v>High Impact Asia</v>
          </cell>
          <cell r="E448" t="str">
            <v>IND</v>
          </cell>
          <cell r="F448" t="str">
            <v>International Union Against Tuberculosis and Lung Disease</v>
          </cell>
        </row>
        <row r="449">
          <cell r="B449" t="str">
            <v>IDA-910-G17-T</v>
          </cell>
          <cell r="C449" t="str">
            <v>Administratively Closed</v>
          </cell>
          <cell r="D449" t="str">
            <v>High Impact Asia</v>
          </cell>
          <cell r="E449" t="str">
            <v>IND</v>
          </cell>
          <cell r="F449" t="str">
            <v>World Vision India</v>
          </cell>
        </row>
        <row r="450">
          <cell r="B450" t="str">
            <v>IDA-910-G18-T</v>
          </cell>
          <cell r="C450" t="str">
            <v>Administratively Closed</v>
          </cell>
          <cell r="D450" t="str">
            <v>High Impact Asia</v>
          </cell>
          <cell r="E450" t="str">
            <v>IND</v>
          </cell>
          <cell r="F450" t="str">
            <v>Central TB Division, Directorate General Health Services, India</v>
          </cell>
        </row>
        <row r="451">
          <cell r="B451" t="str">
            <v>IDA-910-G20-H</v>
          </cell>
          <cell r="C451" t="str">
            <v>Administratively Closed</v>
          </cell>
          <cell r="D451" t="str">
            <v>High Impact Asia</v>
          </cell>
          <cell r="E451" t="str">
            <v>IND</v>
          </cell>
          <cell r="F451" t="str">
            <v>India HIV/AIDS Alliance</v>
          </cell>
        </row>
        <row r="452">
          <cell r="B452" t="str">
            <v>IDA-910-G21-H</v>
          </cell>
          <cell r="C452" t="str">
            <v>Active</v>
          </cell>
          <cell r="D452" t="str">
            <v>High Impact Asia</v>
          </cell>
          <cell r="E452" t="str">
            <v>IND</v>
          </cell>
          <cell r="F452" t="str">
            <v>Emmanuel Hospital Association</v>
          </cell>
        </row>
        <row r="453">
          <cell r="B453" t="str">
            <v>IDA-910-G22-M</v>
          </cell>
          <cell r="C453" t="str">
            <v>Active</v>
          </cell>
          <cell r="D453" t="str">
            <v>High Impact Asia</v>
          </cell>
          <cell r="E453" t="str">
            <v>IND</v>
          </cell>
          <cell r="F453" t="str">
            <v>Caritas India</v>
          </cell>
        </row>
        <row r="454">
          <cell r="B454" t="str">
            <v>IDA-910-G24-H</v>
          </cell>
          <cell r="C454" t="str">
            <v>Administratively Closed</v>
          </cell>
          <cell r="D454" t="str">
            <v>High Impact Asia</v>
          </cell>
          <cell r="E454" t="str">
            <v>IND</v>
          </cell>
          <cell r="F454" t="str">
            <v>Department of Economic Affairs, Ministry of Finance of India</v>
          </cell>
        </row>
        <row r="455">
          <cell r="B455" t="str">
            <v>IDA-911-G23-M</v>
          </cell>
          <cell r="C455" t="str">
            <v>Active</v>
          </cell>
          <cell r="D455" t="str">
            <v>High Impact Asia</v>
          </cell>
          <cell r="E455" t="str">
            <v>IND</v>
          </cell>
          <cell r="F455" t="str">
            <v>Department of Economic Affairs, Ministry of Finance of India</v>
          </cell>
        </row>
        <row r="456">
          <cell r="B456" t="str">
            <v>IDA-H-IHAA</v>
          </cell>
          <cell r="C456" t="str">
            <v>Active</v>
          </cell>
          <cell r="D456" t="str">
            <v>High Impact Asia</v>
          </cell>
          <cell r="E456" t="str">
            <v>IND</v>
          </cell>
          <cell r="F456" t="str">
            <v>India HIV/AIDS Alliance</v>
          </cell>
        </row>
        <row r="457">
          <cell r="B457" t="str">
            <v>IDA-T-CTD</v>
          </cell>
          <cell r="C457" t="str">
            <v>Active</v>
          </cell>
          <cell r="D457" t="str">
            <v>High Impact Asia</v>
          </cell>
          <cell r="E457" t="str">
            <v>IND</v>
          </cell>
          <cell r="F457" t="str">
            <v>Central TB Division, Directorate General Health Services, India</v>
          </cell>
        </row>
        <row r="458">
          <cell r="B458" t="str">
            <v>IDA-T-IUATLD</v>
          </cell>
          <cell r="C458" t="str">
            <v>Active</v>
          </cell>
          <cell r="D458" t="str">
            <v>High Impact Asia</v>
          </cell>
          <cell r="E458" t="str">
            <v>IND</v>
          </cell>
          <cell r="F458" t="str">
            <v>International Union Against Tuberculosis and Lung Disease</v>
          </cell>
        </row>
        <row r="459">
          <cell r="B459" t="str">
            <v>IDA-T-WVI</v>
          </cell>
          <cell r="C459" t="str">
            <v>Active</v>
          </cell>
          <cell r="D459" t="str">
            <v>High Impact Asia</v>
          </cell>
          <cell r="E459" t="str">
            <v>IND</v>
          </cell>
          <cell r="F459" t="str">
            <v>World Vision India</v>
          </cell>
        </row>
        <row r="460">
          <cell r="B460" t="str">
            <v>IDN-M-MOH</v>
          </cell>
          <cell r="C460" t="str">
            <v>Active</v>
          </cell>
          <cell r="D460" t="str">
            <v>High Impact Asia</v>
          </cell>
          <cell r="E460" t="str">
            <v>IDN</v>
          </cell>
          <cell r="F460" t="str">
            <v>Ministry of Health of Indonesia - Directorate of Vector Borne Disease Control</v>
          </cell>
        </row>
        <row r="461">
          <cell r="B461" t="str">
            <v>IDN-M-PERDHAK</v>
          </cell>
          <cell r="C461" t="str">
            <v>Active</v>
          </cell>
          <cell r="D461" t="str">
            <v>High Impact Asia</v>
          </cell>
          <cell r="E461" t="str">
            <v>IDN</v>
          </cell>
          <cell r="F461" t="str">
            <v>PERDHAKI - Indonesian association for voluntary health services</v>
          </cell>
        </row>
        <row r="462">
          <cell r="B462" t="str">
            <v>IND-102-G01-T-00</v>
          </cell>
          <cell r="C462" t="str">
            <v>Administratively Closed</v>
          </cell>
          <cell r="D462" t="str">
            <v>High Impact Asia</v>
          </cell>
          <cell r="E462" t="str">
            <v>IDN</v>
          </cell>
          <cell r="F462" t="str">
            <v>Ministry of Health of Indonesia - Dir. of Disease Control &amp; Environmental Health</v>
          </cell>
        </row>
        <row r="463">
          <cell r="B463" t="str">
            <v>IND-102-G02-M-00</v>
          </cell>
          <cell r="C463" t="str">
            <v>Administratively Closed</v>
          </cell>
          <cell r="D463" t="str">
            <v>High Impact Asia</v>
          </cell>
          <cell r="E463" t="str">
            <v>IDN</v>
          </cell>
          <cell r="F463" t="str">
            <v>Ministry of Health of Indonesia - Directorate of Vector Borne Disease Control</v>
          </cell>
        </row>
        <row r="464">
          <cell r="B464" t="str">
            <v>IND-102-G03-H-00</v>
          </cell>
          <cell r="C464" t="str">
            <v>Administratively Closed</v>
          </cell>
          <cell r="D464" t="str">
            <v>High Impact Asia</v>
          </cell>
          <cell r="E464" t="str">
            <v>IDN</v>
          </cell>
          <cell r="F464" t="str">
            <v>Ministry of Health of Indonesia - Dir. of Disease Control &amp; Environmental Health</v>
          </cell>
        </row>
        <row r="465">
          <cell r="B465" t="str">
            <v>IND-405-G04-H</v>
          </cell>
          <cell r="C465" t="str">
            <v>Administratively Closed</v>
          </cell>
          <cell r="D465" t="str">
            <v>High Impact Asia</v>
          </cell>
          <cell r="E465" t="str">
            <v>IDN</v>
          </cell>
          <cell r="F465" t="str">
            <v>Ministry of Health of Indonesia - Dir. of Disease Control &amp; Environmental Health</v>
          </cell>
        </row>
        <row r="466">
          <cell r="B466" t="str">
            <v>IND-506-G05-T</v>
          </cell>
          <cell r="C466" t="str">
            <v>Administratively Closed</v>
          </cell>
          <cell r="D466" t="str">
            <v>High Impact Asia</v>
          </cell>
          <cell r="E466" t="str">
            <v>IDN</v>
          </cell>
          <cell r="F466" t="str">
            <v>Ministry of Health of Indonesia - Dir. of Disease Control &amp; Environmental Health</v>
          </cell>
        </row>
        <row r="467">
          <cell r="B467" t="str">
            <v>IND-607-G06-M</v>
          </cell>
          <cell r="C467" t="str">
            <v>Administratively Closed</v>
          </cell>
          <cell r="D467" t="str">
            <v>High Impact Asia</v>
          </cell>
          <cell r="E467" t="str">
            <v>IDN</v>
          </cell>
          <cell r="F467" t="str">
            <v>Ministry of Health of Indonesia - Dir. of Disease Control &amp; Environmental Health</v>
          </cell>
        </row>
        <row r="468">
          <cell r="B468" t="str">
            <v>IND-809-G07-H</v>
          </cell>
          <cell r="C468" t="str">
            <v>Administratively Closed</v>
          </cell>
          <cell r="D468" t="str">
            <v>High Impact Asia</v>
          </cell>
          <cell r="E468" t="str">
            <v>IDN</v>
          </cell>
          <cell r="F468" t="str">
            <v>National AIDS Commission of Indonesia</v>
          </cell>
        </row>
        <row r="469">
          <cell r="B469" t="str">
            <v>IND-809-G08-H</v>
          </cell>
          <cell r="C469" t="str">
            <v>Administratively Closed</v>
          </cell>
          <cell r="D469" t="str">
            <v>High Impact Asia</v>
          </cell>
          <cell r="E469" t="str">
            <v>IDN</v>
          </cell>
          <cell r="F469" t="str">
            <v>Ministry of Health of Indonesia - Dir. of Disease Control &amp; Environmental Health</v>
          </cell>
        </row>
        <row r="470">
          <cell r="B470" t="str">
            <v>IND-809-G09-H</v>
          </cell>
          <cell r="C470" t="str">
            <v>Administratively Closed</v>
          </cell>
          <cell r="D470" t="str">
            <v>High Impact Asia</v>
          </cell>
          <cell r="E470" t="str">
            <v>IDN</v>
          </cell>
          <cell r="F470" t="str">
            <v>Indonesian Planned Parenthood Association</v>
          </cell>
        </row>
        <row r="471">
          <cell r="B471" t="str">
            <v>IND-809-G10-T</v>
          </cell>
          <cell r="C471" t="str">
            <v>Administratively Closed</v>
          </cell>
          <cell r="D471" t="str">
            <v>High Impact Asia</v>
          </cell>
          <cell r="E471" t="str">
            <v>IDN</v>
          </cell>
          <cell r="F471" t="str">
            <v>Central Board of Aisyiyah</v>
          </cell>
        </row>
        <row r="472">
          <cell r="B472" t="str">
            <v>IND-809-G11-T</v>
          </cell>
          <cell r="C472" t="str">
            <v>Administratively Closed</v>
          </cell>
          <cell r="D472" t="str">
            <v>High Impact Asia</v>
          </cell>
          <cell r="E472" t="str">
            <v>IDN</v>
          </cell>
          <cell r="F472" t="str">
            <v>Ministry of Health of Indonesia - Dir. of Disease Control &amp; Environmental Health</v>
          </cell>
        </row>
        <row r="473">
          <cell r="B473" t="str">
            <v>IND-809-G12-T</v>
          </cell>
          <cell r="C473" t="str">
            <v>Financial Closure</v>
          </cell>
          <cell r="D473" t="str">
            <v>High Impact Asia</v>
          </cell>
          <cell r="E473" t="str">
            <v>IDN</v>
          </cell>
          <cell r="F473" t="str">
            <v>Faculty of Public Health, University of Indonesia</v>
          </cell>
        </row>
        <row r="474">
          <cell r="B474" t="str">
            <v>IND-809-G13-M</v>
          </cell>
          <cell r="C474" t="str">
            <v>Active</v>
          </cell>
          <cell r="D474" t="str">
            <v>High Impact Asia</v>
          </cell>
          <cell r="E474" t="str">
            <v>IDN</v>
          </cell>
          <cell r="F474" t="str">
            <v>PERDHAKI - Indonesian association for voluntary health services</v>
          </cell>
        </row>
        <row r="475">
          <cell r="B475" t="str">
            <v>IND-809-G14-M</v>
          </cell>
          <cell r="C475" t="str">
            <v>Administratively Closed</v>
          </cell>
          <cell r="D475" t="str">
            <v>High Impact Asia</v>
          </cell>
          <cell r="E475" t="str">
            <v>IDN</v>
          </cell>
          <cell r="F475" t="str">
            <v>Ministry of Health of Indonesia - Directorate of Vector Borne Disease Control</v>
          </cell>
        </row>
        <row r="476">
          <cell r="B476" t="str">
            <v>IND-910-G15-H</v>
          </cell>
          <cell r="C476" t="str">
            <v>Administratively Closed</v>
          </cell>
          <cell r="D476" t="str">
            <v>High Impact Asia</v>
          </cell>
          <cell r="E476" t="str">
            <v>IDN</v>
          </cell>
          <cell r="F476" t="str">
            <v>Nahdlatul Ulama</v>
          </cell>
        </row>
        <row r="477">
          <cell r="B477" t="str">
            <v>IND-H-IPPA</v>
          </cell>
          <cell r="C477" t="str">
            <v>Active</v>
          </cell>
          <cell r="D477" t="str">
            <v>High Impact Asia</v>
          </cell>
          <cell r="E477" t="str">
            <v>IDN</v>
          </cell>
          <cell r="F477" t="str">
            <v>Indonesian Planned Parenthood Association</v>
          </cell>
        </row>
        <row r="478">
          <cell r="B478" t="str">
            <v>IND-H-MOH</v>
          </cell>
          <cell r="C478" t="str">
            <v>Active</v>
          </cell>
          <cell r="D478" t="str">
            <v>High Impact Asia</v>
          </cell>
          <cell r="E478" t="str">
            <v>IDN</v>
          </cell>
          <cell r="F478" t="str">
            <v>Ministry of Health of Indonesia - Dir. of Disease Control &amp; Environmental Health</v>
          </cell>
        </row>
        <row r="479">
          <cell r="B479" t="str">
            <v>IND-H-NAC</v>
          </cell>
          <cell r="C479" t="str">
            <v>Active</v>
          </cell>
          <cell r="D479" t="str">
            <v>High Impact Asia</v>
          </cell>
          <cell r="E479" t="str">
            <v>IDN</v>
          </cell>
          <cell r="F479" t="str">
            <v>National AIDS Commission of Indonesia</v>
          </cell>
        </row>
        <row r="480">
          <cell r="B480" t="str">
            <v>IND-H-NU</v>
          </cell>
          <cell r="C480" t="str">
            <v>Active</v>
          </cell>
          <cell r="D480" t="str">
            <v>High Impact Asia</v>
          </cell>
          <cell r="E480" t="str">
            <v>IDN</v>
          </cell>
          <cell r="F480" t="str">
            <v>Nahdlatul Ulama</v>
          </cell>
        </row>
        <row r="481">
          <cell r="B481" t="str">
            <v>IND-S-MOH</v>
          </cell>
          <cell r="C481" t="str">
            <v>Active</v>
          </cell>
          <cell r="D481" t="str">
            <v>High Impact Asia</v>
          </cell>
          <cell r="E481" t="str">
            <v>IDN</v>
          </cell>
          <cell r="F481" t="str">
            <v>Secretariat General, Ministry of Health, Indonesia</v>
          </cell>
        </row>
        <row r="482">
          <cell r="B482" t="str">
            <v>IND-T-AISYIYA</v>
          </cell>
          <cell r="C482" t="str">
            <v>Active</v>
          </cell>
          <cell r="D482" t="str">
            <v>High Impact Asia</v>
          </cell>
          <cell r="E482" t="str">
            <v>IDN</v>
          </cell>
          <cell r="F482" t="str">
            <v>Central Board of Aisyiyah</v>
          </cell>
        </row>
        <row r="483">
          <cell r="B483" t="str">
            <v>IND-T-MOH</v>
          </cell>
          <cell r="C483" t="str">
            <v>Active</v>
          </cell>
          <cell r="D483" t="str">
            <v>High Impact Asia</v>
          </cell>
          <cell r="E483" t="str">
            <v>IDN</v>
          </cell>
          <cell r="F483" t="str">
            <v>Ministry of Health of Indonesia - Dir. of Disease Control &amp; Environmental Health</v>
          </cell>
        </row>
        <row r="484">
          <cell r="B484" t="str">
            <v>IRN-202-G01-H-00</v>
          </cell>
          <cell r="C484" t="str">
            <v>Administratively Closed</v>
          </cell>
          <cell r="D484" t="str">
            <v>South East Asia</v>
          </cell>
          <cell r="E484" t="str">
            <v>IRN</v>
          </cell>
          <cell r="F484" t="str">
            <v>United Nations Development Programme, Iran</v>
          </cell>
        </row>
        <row r="485">
          <cell r="B485" t="str">
            <v>IRN-708-G02-M</v>
          </cell>
          <cell r="C485" t="str">
            <v>Administratively Closed</v>
          </cell>
          <cell r="D485" t="str">
            <v>South East Asia</v>
          </cell>
          <cell r="E485" t="str">
            <v>IRN</v>
          </cell>
          <cell r="F485" t="str">
            <v>United Nations Development Programme, Iran</v>
          </cell>
        </row>
        <row r="486">
          <cell r="B486" t="str">
            <v>IRN-708-G03-T</v>
          </cell>
          <cell r="C486" t="str">
            <v>Financial Closure</v>
          </cell>
          <cell r="D486" t="str">
            <v>South East Asia</v>
          </cell>
          <cell r="E486" t="str">
            <v>IRN</v>
          </cell>
          <cell r="F486" t="str">
            <v>United Nations Development Programme, Iran</v>
          </cell>
        </row>
        <row r="487">
          <cell r="B487" t="str">
            <v>IRN-810-G04-H</v>
          </cell>
          <cell r="C487" t="str">
            <v>Active</v>
          </cell>
          <cell r="D487" t="str">
            <v>South East Asia</v>
          </cell>
          <cell r="E487" t="str">
            <v>IRN</v>
          </cell>
          <cell r="F487" t="str">
            <v>United Nations Development Programme, Iran</v>
          </cell>
        </row>
        <row r="488">
          <cell r="B488" t="str">
            <v>IRN-H-UNDP</v>
          </cell>
          <cell r="C488" t="str">
            <v>N.D.</v>
          </cell>
          <cell r="D488" t="str">
            <v>South East Asia</v>
          </cell>
          <cell r="E488" t="str">
            <v>IRN</v>
          </cell>
          <cell r="F488" t="str">
            <v>Not Defined</v>
          </cell>
        </row>
        <row r="489">
          <cell r="B489" t="str">
            <v>IRN-M-UNDP</v>
          </cell>
          <cell r="C489" t="str">
            <v>Active</v>
          </cell>
          <cell r="D489" t="str">
            <v>South East Asia</v>
          </cell>
          <cell r="E489" t="str">
            <v>IRN</v>
          </cell>
          <cell r="F489" t="str">
            <v>United Nations Development Programme, Iran</v>
          </cell>
        </row>
        <row r="490">
          <cell r="B490" t="str">
            <v>IRQ-607-G01-T</v>
          </cell>
          <cell r="C490" t="str">
            <v>Administratively Closed</v>
          </cell>
          <cell r="D490" t="str">
            <v>Middle East and North Africa</v>
          </cell>
          <cell r="E490" t="str">
            <v>IRQ</v>
          </cell>
          <cell r="F490" t="str">
            <v>United Nations Development Programme, Iraq</v>
          </cell>
        </row>
        <row r="491">
          <cell r="B491" t="str">
            <v>IRQ-T-UNDP</v>
          </cell>
          <cell r="C491" t="str">
            <v>Active</v>
          </cell>
          <cell r="D491" t="str">
            <v>Middle East and North Africa</v>
          </cell>
          <cell r="E491" t="str">
            <v>IRQ</v>
          </cell>
          <cell r="F491" t="str">
            <v>United Nations Development Programme, Iraq</v>
          </cell>
        </row>
        <row r="492">
          <cell r="B492" t="str">
            <v>JAM-304-G01-H</v>
          </cell>
          <cell r="C492" t="str">
            <v>Administratively Closed</v>
          </cell>
          <cell r="D492" t="str">
            <v>Latin America and Caribbean</v>
          </cell>
          <cell r="E492" t="str">
            <v>JAM</v>
          </cell>
          <cell r="F492" t="str">
            <v>Ministry of Health of Jamaica</v>
          </cell>
        </row>
        <row r="493">
          <cell r="B493" t="str">
            <v>JAM-708-G02-H</v>
          </cell>
          <cell r="C493" t="str">
            <v>Active</v>
          </cell>
          <cell r="D493" t="str">
            <v>Latin America and Caribbean</v>
          </cell>
          <cell r="E493" t="str">
            <v>JAM</v>
          </cell>
          <cell r="F493" t="str">
            <v>Ministry of Health of Jamaica</v>
          </cell>
        </row>
        <row r="494">
          <cell r="B494" t="str">
            <v>JOR-011-G04-T</v>
          </cell>
          <cell r="C494" t="str">
            <v>Active</v>
          </cell>
          <cell r="D494" t="str">
            <v>Middle East and North Africa</v>
          </cell>
          <cell r="E494" t="str">
            <v>JOR</v>
          </cell>
          <cell r="F494" t="str">
            <v>National Tuberculosis Program, Ministry of Health of Jordan</v>
          </cell>
        </row>
        <row r="495">
          <cell r="B495" t="str">
            <v>JOR-202-G01-H-00</v>
          </cell>
          <cell r="C495" t="str">
            <v>Administratively Closed</v>
          </cell>
          <cell r="D495" t="str">
            <v>Middle East and North Africa</v>
          </cell>
          <cell r="E495" t="str">
            <v>JOR</v>
          </cell>
          <cell r="F495" t="str">
            <v>Communicable Diseases Directorate, Ministry of Health of Jordan</v>
          </cell>
        </row>
        <row r="496">
          <cell r="B496" t="str">
            <v>JOR-506-G02-T</v>
          </cell>
          <cell r="C496" t="str">
            <v>Administratively Closed</v>
          </cell>
          <cell r="D496" t="str">
            <v>Middle East and North Africa</v>
          </cell>
          <cell r="E496" t="str">
            <v>JOR</v>
          </cell>
          <cell r="F496" t="str">
            <v>National Tuberculosis Program, Ministry of Health of Jordan</v>
          </cell>
        </row>
        <row r="497">
          <cell r="B497" t="str">
            <v>JOR-607-G03-H</v>
          </cell>
          <cell r="C497" t="str">
            <v>Active</v>
          </cell>
          <cell r="D497" t="str">
            <v>Middle East and North Africa</v>
          </cell>
          <cell r="E497" t="str">
            <v>JOR</v>
          </cell>
          <cell r="F497" t="str">
            <v>Communicable Diseases Directorate, Ministry of Health of Jordan</v>
          </cell>
        </row>
        <row r="498">
          <cell r="B498" t="str">
            <v>KAZ-202-G01-H-00</v>
          </cell>
          <cell r="C498" t="str">
            <v>Administratively Closed</v>
          </cell>
          <cell r="D498" t="str">
            <v>Eastern Europe and Central Asia</v>
          </cell>
          <cell r="E498" t="str">
            <v>KAZ</v>
          </cell>
          <cell r="F498" t="str">
            <v>Ministry of Health of Kazakhstan - Republican AIDS Center</v>
          </cell>
        </row>
        <row r="499">
          <cell r="B499" t="str">
            <v>KAZ-607-G02-T</v>
          </cell>
          <cell r="C499" t="str">
            <v>Financial Closure</v>
          </cell>
          <cell r="D499" t="str">
            <v>Eastern Europe and Central Asia</v>
          </cell>
          <cell r="E499" t="str">
            <v>KAZ</v>
          </cell>
          <cell r="F499" t="str">
            <v>Ministry of Health of Kazakhstan - National Center of TB Problems</v>
          </cell>
        </row>
        <row r="500">
          <cell r="B500" t="str">
            <v>KAZ-708-G03-H</v>
          </cell>
          <cell r="C500" t="str">
            <v>Administratively Closed</v>
          </cell>
          <cell r="D500" t="str">
            <v>Eastern Europe and Central Asia</v>
          </cell>
          <cell r="E500" t="str">
            <v>KAZ</v>
          </cell>
          <cell r="F500" t="str">
            <v>Ministry of Health of Kazakhstan - Republican AIDS Center</v>
          </cell>
        </row>
        <row r="501">
          <cell r="B501" t="str">
            <v>KAZ-809-G04-T</v>
          </cell>
          <cell r="C501" t="str">
            <v>Active</v>
          </cell>
          <cell r="D501" t="str">
            <v>Eastern Europe and Central Asia</v>
          </cell>
          <cell r="E501" t="str">
            <v>KAZ</v>
          </cell>
          <cell r="F501" t="str">
            <v>Ministry of Health of Kazakhstan - National Center of TB Problems</v>
          </cell>
        </row>
        <row r="502">
          <cell r="B502" t="str">
            <v>KAZ-H-RAC</v>
          </cell>
          <cell r="C502" t="str">
            <v>Active</v>
          </cell>
          <cell r="D502" t="str">
            <v>Eastern Europe and Central Asia</v>
          </cell>
          <cell r="E502" t="str">
            <v>KAZ</v>
          </cell>
          <cell r="F502" t="str">
            <v>Ministry of Health of Kazakhstan - Republican AIDS Center</v>
          </cell>
        </row>
        <row r="503">
          <cell r="B503" t="str">
            <v>KAZ-T-HOPE</v>
          </cell>
          <cell r="C503" t="str">
            <v>Active</v>
          </cell>
          <cell r="D503" t="str">
            <v>Eastern Europe and Central Asia</v>
          </cell>
          <cell r="E503" t="str">
            <v>KAZ</v>
          </cell>
          <cell r="F503" t="str">
            <v>Project Hope, Kazakhstan</v>
          </cell>
        </row>
        <row r="504">
          <cell r="B504" t="str">
            <v>KAZ-T-NCTP</v>
          </cell>
          <cell r="C504" t="str">
            <v>Active</v>
          </cell>
          <cell r="D504" t="str">
            <v>Eastern Europe and Central Asia</v>
          </cell>
          <cell r="E504" t="str">
            <v>KAZ</v>
          </cell>
          <cell r="F504" t="str">
            <v>Ministry of Health of Kazakhstan - National Center of TB Problems</v>
          </cell>
        </row>
        <row r="505">
          <cell r="B505" t="str">
            <v>KEN-011-G13-M</v>
          </cell>
          <cell r="C505" t="str">
            <v>Active</v>
          </cell>
          <cell r="D505" t="str">
            <v>High Impact Africa 2</v>
          </cell>
          <cell r="E505" t="str">
            <v>KEN</v>
          </cell>
          <cell r="F505" t="str">
            <v>National Treasury</v>
          </cell>
        </row>
        <row r="506">
          <cell r="B506" t="str">
            <v>KEN-011-G14-M</v>
          </cell>
          <cell r="C506" t="str">
            <v>Active</v>
          </cell>
          <cell r="D506" t="str">
            <v>High Impact Africa 2</v>
          </cell>
          <cell r="E506" t="str">
            <v>KEN</v>
          </cell>
          <cell r="F506" t="str">
            <v>African Medical and Research Foundation in Kenya</v>
          </cell>
        </row>
        <row r="507">
          <cell r="B507" t="str">
            <v>KEN-102-G01-H-00</v>
          </cell>
          <cell r="C507" t="str">
            <v>Financial Closure</v>
          </cell>
          <cell r="D507" t="str">
            <v>High Impact Africa 2</v>
          </cell>
          <cell r="E507" t="str">
            <v>KEN</v>
          </cell>
          <cell r="F507" t="str">
            <v>Sanaa Art Promotions</v>
          </cell>
        </row>
        <row r="508">
          <cell r="B508" t="str">
            <v>KEN-102-G02-H-00</v>
          </cell>
          <cell r="C508" t="str">
            <v>Financial Closure</v>
          </cell>
          <cell r="D508" t="str">
            <v>High Impact Africa 2</v>
          </cell>
          <cell r="E508" t="str">
            <v>KEN</v>
          </cell>
          <cell r="F508" t="str">
            <v>Kenya Network of Women With AIDS</v>
          </cell>
        </row>
        <row r="509">
          <cell r="B509" t="str">
            <v>KEN-202-G03-H-00</v>
          </cell>
          <cell r="C509" t="str">
            <v>Financial Closure</v>
          </cell>
          <cell r="D509" t="str">
            <v>High Impact Africa 2</v>
          </cell>
          <cell r="E509" t="str">
            <v>KEN</v>
          </cell>
          <cell r="F509" t="str">
            <v>National Treasury</v>
          </cell>
        </row>
        <row r="510">
          <cell r="B510" t="str">
            <v>KEN-202-G04-T-00</v>
          </cell>
          <cell r="C510" t="str">
            <v>Financial Closure</v>
          </cell>
          <cell r="D510" t="str">
            <v>High Impact Africa 2</v>
          </cell>
          <cell r="E510" t="str">
            <v>KEN</v>
          </cell>
          <cell r="F510" t="str">
            <v>National Treasury</v>
          </cell>
        </row>
        <row r="511">
          <cell r="B511" t="str">
            <v>KEN-202-G05-M-00</v>
          </cell>
          <cell r="C511" t="str">
            <v>Financial Closure</v>
          </cell>
          <cell r="D511" t="str">
            <v>High Impact Africa 2</v>
          </cell>
          <cell r="E511" t="str">
            <v>KEN</v>
          </cell>
          <cell r="F511" t="str">
            <v>National Treasury</v>
          </cell>
        </row>
        <row r="512">
          <cell r="B512" t="str">
            <v>KEN-405-G06-M</v>
          </cell>
          <cell r="C512" t="str">
            <v>Financial Closure</v>
          </cell>
          <cell r="D512" t="str">
            <v>High Impact Africa 2</v>
          </cell>
          <cell r="E512" t="str">
            <v>KEN</v>
          </cell>
          <cell r="F512" t="str">
            <v>National Treasury</v>
          </cell>
        </row>
        <row r="513">
          <cell r="B513" t="str">
            <v>KEN-506-G07-T</v>
          </cell>
          <cell r="C513" t="str">
            <v>Administratively Closed</v>
          </cell>
          <cell r="D513" t="str">
            <v>High Impact Africa 2</v>
          </cell>
          <cell r="E513" t="str">
            <v>KEN</v>
          </cell>
          <cell r="F513" t="str">
            <v>National Treasury</v>
          </cell>
        </row>
        <row r="514">
          <cell r="B514" t="str">
            <v>KEN-607-G08-T</v>
          </cell>
          <cell r="C514" t="str">
            <v>Administratively Closed</v>
          </cell>
          <cell r="D514" t="str">
            <v>High Impact Africa 2</v>
          </cell>
          <cell r="E514" t="str">
            <v>KEN</v>
          </cell>
          <cell r="F514" t="str">
            <v>National Treasury</v>
          </cell>
        </row>
        <row r="515">
          <cell r="B515" t="str">
            <v>KEN-708-G09-H</v>
          </cell>
          <cell r="C515" t="str">
            <v>Administratively Closed</v>
          </cell>
          <cell r="D515" t="str">
            <v>High Impact Africa 2</v>
          </cell>
          <cell r="E515" t="str">
            <v>KEN</v>
          </cell>
          <cell r="F515" t="str">
            <v>National Treasury</v>
          </cell>
        </row>
        <row r="516">
          <cell r="B516" t="str">
            <v>KEN-708-G10-H</v>
          </cell>
          <cell r="C516" t="str">
            <v>Active</v>
          </cell>
          <cell r="D516" t="str">
            <v>High Impact Africa 2</v>
          </cell>
          <cell r="E516" t="str">
            <v>KEN</v>
          </cell>
          <cell r="F516" t="str">
            <v>CARE International in Kenya</v>
          </cell>
        </row>
        <row r="517">
          <cell r="B517" t="str">
            <v>KEN-H-KRC</v>
          </cell>
          <cell r="C517" t="str">
            <v>Active</v>
          </cell>
          <cell r="D517" t="str">
            <v>High Impact Africa 2</v>
          </cell>
          <cell r="E517" t="str">
            <v>KEN</v>
          </cell>
          <cell r="F517" t="str">
            <v>Kenya Red Cross Society</v>
          </cell>
        </row>
        <row r="518">
          <cell r="B518" t="str">
            <v>KEN-H-MOF</v>
          </cell>
          <cell r="C518" t="str">
            <v>Active</v>
          </cell>
          <cell r="D518" t="str">
            <v>High Impact Africa 2</v>
          </cell>
          <cell r="E518" t="str">
            <v>KEN</v>
          </cell>
          <cell r="F518" t="str">
            <v>National Treasury</v>
          </cell>
        </row>
        <row r="519">
          <cell r="B519" t="str">
            <v>KEN-S11-G11-T</v>
          </cell>
          <cell r="C519" t="str">
            <v>Active</v>
          </cell>
          <cell r="D519" t="str">
            <v>High Impact Africa 2</v>
          </cell>
          <cell r="E519" t="str">
            <v>KEN</v>
          </cell>
          <cell r="F519" t="str">
            <v>African Medical and Research Foundation in Kenya</v>
          </cell>
        </row>
        <row r="520">
          <cell r="B520" t="str">
            <v>KEN-S11-G12-T</v>
          </cell>
          <cell r="C520" t="str">
            <v>Active</v>
          </cell>
          <cell r="D520" t="str">
            <v>High Impact Africa 2</v>
          </cell>
          <cell r="E520" t="str">
            <v>KEN</v>
          </cell>
          <cell r="F520" t="str">
            <v>National Treasury</v>
          </cell>
        </row>
        <row r="521">
          <cell r="B521" t="str">
            <v>PRK-810-G01-M</v>
          </cell>
          <cell r="C521" t="str">
            <v>Active</v>
          </cell>
          <cell r="D521" t="str">
            <v>South East Asia</v>
          </cell>
          <cell r="E521" t="str">
            <v>PRK</v>
          </cell>
          <cell r="F521" t="str">
            <v>United Nations Children's Fund, PRK</v>
          </cell>
        </row>
        <row r="522">
          <cell r="B522" t="str">
            <v>PRK-810-G02-T</v>
          </cell>
          <cell r="C522" t="str">
            <v>Active</v>
          </cell>
          <cell r="D522" t="str">
            <v>South East Asia</v>
          </cell>
          <cell r="E522" t="str">
            <v>PRK</v>
          </cell>
          <cell r="F522" t="str">
            <v>United Nations Children's Fund, PRK</v>
          </cell>
        </row>
        <row r="523">
          <cell r="B523" t="str">
            <v>PRK-M-UNICEF</v>
          </cell>
          <cell r="C523" t="str">
            <v>Active</v>
          </cell>
          <cell r="D523" t="str">
            <v>South East Asia</v>
          </cell>
          <cell r="E523" t="str">
            <v>PRK</v>
          </cell>
          <cell r="F523" t="str">
            <v>United Nations Children's Fund, PRK</v>
          </cell>
        </row>
        <row r="524">
          <cell r="B524" t="str">
            <v>KOS-405-G01-T</v>
          </cell>
          <cell r="C524" t="str">
            <v>Administratively Closed</v>
          </cell>
          <cell r="D524" t="str">
            <v>Eastern Europe and Central Asia</v>
          </cell>
          <cell r="E524" t="str">
            <v>QNA</v>
          </cell>
          <cell r="F524" t="str">
            <v>Ministry of Health of Kosovo</v>
          </cell>
        </row>
        <row r="525">
          <cell r="B525" t="str">
            <v>KOS-708-G02-H</v>
          </cell>
          <cell r="C525" t="str">
            <v>Administratively Closed</v>
          </cell>
          <cell r="D525" t="str">
            <v>Eastern Europe and Central Asia</v>
          </cell>
          <cell r="E525" t="str">
            <v>QNA</v>
          </cell>
          <cell r="F525" t="str">
            <v>Ministry of Health of Kosovo</v>
          </cell>
        </row>
        <row r="526">
          <cell r="B526" t="str">
            <v>KOS-711-G04-H</v>
          </cell>
          <cell r="C526" t="str">
            <v>Active</v>
          </cell>
          <cell r="D526" t="str">
            <v>Eastern Europe and Central Asia</v>
          </cell>
          <cell r="E526" t="str">
            <v>QNA</v>
          </cell>
          <cell r="F526" t="str">
            <v>Community Development Fund</v>
          </cell>
        </row>
        <row r="527">
          <cell r="B527" t="str">
            <v>KOS-911-G03-T</v>
          </cell>
          <cell r="C527" t="str">
            <v>Administratively Closed</v>
          </cell>
          <cell r="D527" t="str">
            <v>Eastern Europe and Central Asia</v>
          </cell>
          <cell r="E527" t="str">
            <v>QNA</v>
          </cell>
          <cell r="F527" t="str">
            <v>Ministry of Health of Kosovo</v>
          </cell>
        </row>
        <row r="528">
          <cell r="B528" t="str">
            <v>KOS-911-G05-T</v>
          </cell>
          <cell r="C528" t="str">
            <v>Active</v>
          </cell>
          <cell r="D528" t="str">
            <v>Eastern Europe and Central Asia</v>
          </cell>
          <cell r="E528" t="str">
            <v>QNA</v>
          </cell>
          <cell r="F528" t="str">
            <v>Community Development Fund</v>
          </cell>
        </row>
        <row r="529">
          <cell r="B529" t="str">
            <v>KGZ-202-G01-H-00</v>
          </cell>
          <cell r="C529" t="str">
            <v>Financially Closed</v>
          </cell>
          <cell r="D529" t="str">
            <v>Eastern Europe and Central Asia</v>
          </cell>
          <cell r="E529" t="str">
            <v>KGZ</v>
          </cell>
          <cell r="F529" t="str">
            <v>National AIDS Center, Kyrgyzstan</v>
          </cell>
        </row>
        <row r="530">
          <cell r="B530" t="str">
            <v>KGZ-202-G02-T-00</v>
          </cell>
          <cell r="C530" t="str">
            <v>Financially Closed</v>
          </cell>
          <cell r="D530" t="str">
            <v>Eastern Europe and Central Asia</v>
          </cell>
          <cell r="E530" t="str">
            <v>KGZ</v>
          </cell>
          <cell r="F530" t="str">
            <v>National Center of Phtisiology</v>
          </cell>
        </row>
        <row r="531">
          <cell r="B531" t="str">
            <v>KGZ-506-G03-M</v>
          </cell>
          <cell r="C531" t="str">
            <v>Administratively Closed</v>
          </cell>
          <cell r="D531" t="str">
            <v>Eastern Europe and Central Asia</v>
          </cell>
          <cell r="E531" t="str">
            <v>KGZ</v>
          </cell>
          <cell r="F531" t="str">
            <v>State Sanitary Epidemiological Department</v>
          </cell>
        </row>
        <row r="532">
          <cell r="B532" t="str">
            <v>KGZ-607-G04-T</v>
          </cell>
          <cell r="C532" t="str">
            <v>Financially Closed</v>
          </cell>
          <cell r="D532" t="str">
            <v>Eastern Europe and Central Asia</v>
          </cell>
          <cell r="E532" t="str">
            <v>KGZ</v>
          </cell>
          <cell r="F532" t="str">
            <v>National Center of Phtisiology</v>
          </cell>
        </row>
        <row r="533">
          <cell r="B533" t="str">
            <v>KGZ-708-G05-H</v>
          </cell>
          <cell r="C533" t="str">
            <v>Administratively Closed</v>
          </cell>
          <cell r="D533" t="str">
            <v>Eastern Europe and Central Asia</v>
          </cell>
          <cell r="E533" t="str">
            <v>KGZ</v>
          </cell>
          <cell r="F533" t="str">
            <v>National AIDS Center, Kyrgyzstan</v>
          </cell>
        </row>
        <row r="534">
          <cell r="B534" t="str">
            <v>KGZ-809-G06-M</v>
          </cell>
          <cell r="C534" t="str">
            <v>Administratively Closed</v>
          </cell>
          <cell r="D534" t="str">
            <v>Eastern Europe and Central Asia</v>
          </cell>
          <cell r="E534" t="str">
            <v>KGZ</v>
          </cell>
          <cell r="F534" t="str">
            <v>State Sanitary Epidemiological Department</v>
          </cell>
        </row>
        <row r="535">
          <cell r="B535" t="str">
            <v>KGZ-811-G09-M</v>
          </cell>
          <cell r="C535" t="str">
            <v>Active</v>
          </cell>
          <cell r="D535" t="str">
            <v>Eastern Europe and Central Asia</v>
          </cell>
          <cell r="E535" t="str">
            <v>KGZ</v>
          </cell>
          <cell r="F535" t="str">
            <v>United Nations Development Programme, Kyrgyzstan</v>
          </cell>
        </row>
        <row r="536">
          <cell r="B536" t="str">
            <v>KGZ-910-G07-T</v>
          </cell>
          <cell r="C536" t="str">
            <v>Active</v>
          </cell>
          <cell r="D536" t="str">
            <v>Eastern Europe and Central Asia</v>
          </cell>
          <cell r="E536" t="str">
            <v>KGZ</v>
          </cell>
          <cell r="F536" t="str">
            <v>Project HOPE, Kyrgyzstan</v>
          </cell>
        </row>
        <row r="537">
          <cell r="B537" t="str">
            <v>KGZ-H-UNDP</v>
          </cell>
          <cell r="C537" t="str">
            <v>Active</v>
          </cell>
          <cell r="D537" t="str">
            <v>Eastern Europe and Central Asia</v>
          </cell>
          <cell r="E537" t="str">
            <v>KGZ</v>
          </cell>
          <cell r="F537" t="str">
            <v>United Nations Development Programme, Kyrgyzstan</v>
          </cell>
        </row>
        <row r="538">
          <cell r="B538" t="str">
            <v>KGZ-S10-G08-T</v>
          </cell>
          <cell r="C538" t="str">
            <v>Active</v>
          </cell>
          <cell r="D538" t="str">
            <v>Eastern Europe and Central Asia</v>
          </cell>
          <cell r="E538" t="str">
            <v>KGZ</v>
          </cell>
          <cell r="F538" t="str">
            <v>United Nations Development Programme, Kyrgyzstan</v>
          </cell>
        </row>
        <row r="539">
          <cell r="B539" t="str">
            <v>LAO-102-G01-H-00</v>
          </cell>
          <cell r="C539" t="str">
            <v>Administratively Closed</v>
          </cell>
          <cell r="D539" t="str">
            <v>South East Asia</v>
          </cell>
          <cell r="E539" t="str">
            <v>LAO</v>
          </cell>
          <cell r="F539" t="str">
            <v>Ministry of Health of Lao</v>
          </cell>
        </row>
        <row r="540">
          <cell r="B540" t="str">
            <v>LAO-102-G02-M-00</v>
          </cell>
          <cell r="C540" t="str">
            <v>Administratively Closed</v>
          </cell>
          <cell r="D540" t="str">
            <v>South East Asia</v>
          </cell>
          <cell r="E540" t="str">
            <v>LAO</v>
          </cell>
          <cell r="F540" t="str">
            <v>Ministry of Health of Lao</v>
          </cell>
        </row>
        <row r="541">
          <cell r="B541" t="str">
            <v>LAO-202-G03-T-00</v>
          </cell>
          <cell r="C541" t="str">
            <v>Administratively Closed</v>
          </cell>
          <cell r="D541" t="str">
            <v>South East Asia</v>
          </cell>
          <cell r="E541" t="str">
            <v>LAO</v>
          </cell>
          <cell r="F541" t="str">
            <v>Ministry of Health of Lao</v>
          </cell>
        </row>
        <row r="542">
          <cell r="B542" t="str">
            <v>LAO-405-G04-H</v>
          </cell>
          <cell r="C542" t="str">
            <v>Administratively Closed</v>
          </cell>
          <cell r="D542" t="str">
            <v>South East Asia</v>
          </cell>
          <cell r="E542" t="str">
            <v>LAO</v>
          </cell>
          <cell r="F542" t="str">
            <v>Ministry of Health of Lao</v>
          </cell>
        </row>
        <row r="543">
          <cell r="B543" t="str">
            <v>LAO-405-G05-M</v>
          </cell>
          <cell r="C543" t="str">
            <v>Financial Closure</v>
          </cell>
          <cell r="D543" t="str">
            <v>South East Asia</v>
          </cell>
          <cell r="E543" t="str">
            <v>LAO</v>
          </cell>
          <cell r="F543" t="str">
            <v>Ministry of Health of Lao</v>
          </cell>
        </row>
        <row r="544">
          <cell r="B544" t="str">
            <v>LAO-405-G06-T</v>
          </cell>
          <cell r="C544" t="str">
            <v>Administratively Closed</v>
          </cell>
          <cell r="D544" t="str">
            <v>South East Asia</v>
          </cell>
          <cell r="E544" t="str">
            <v>LAO</v>
          </cell>
          <cell r="F544" t="str">
            <v>Ministry of Health of Lao</v>
          </cell>
        </row>
        <row r="545">
          <cell r="B545" t="str">
            <v>LAO-607-G07-M</v>
          </cell>
          <cell r="C545" t="str">
            <v>Administratively Closed</v>
          </cell>
          <cell r="D545" t="str">
            <v>South East Asia</v>
          </cell>
          <cell r="E545" t="str">
            <v>LAO</v>
          </cell>
          <cell r="F545" t="str">
            <v>Ministry of Health of Lao</v>
          </cell>
        </row>
        <row r="546">
          <cell r="B546" t="str">
            <v>LAO-607-G08-H</v>
          </cell>
          <cell r="C546" t="str">
            <v>Administratively Closed</v>
          </cell>
          <cell r="D546" t="str">
            <v>South East Asia</v>
          </cell>
          <cell r="E546" t="str">
            <v>LAO</v>
          </cell>
          <cell r="F546" t="str">
            <v>Ministry of Health of Lao</v>
          </cell>
        </row>
        <row r="547">
          <cell r="B547" t="str">
            <v>LAO-708-G09-M</v>
          </cell>
          <cell r="C547" t="str">
            <v>Active</v>
          </cell>
          <cell r="D547" t="str">
            <v>South East Asia</v>
          </cell>
          <cell r="E547" t="str">
            <v>LAO</v>
          </cell>
          <cell r="F547" t="str">
            <v>Ministry of Health of Lao</v>
          </cell>
        </row>
        <row r="548">
          <cell r="B548" t="str">
            <v>LAO-708-G10-T</v>
          </cell>
          <cell r="C548" t="str">
            <v>Administratively Closed</v>
          </cell>
          <cell r="D548" t="str">
            <v>South East Asia</v>
          </cell>
          <cell r="E548" t="str">
            <v>LAO</v>
          </cell>
          <cell r="F548" t="str">
            <v>Ministry of Health of Lao</v>
          </cell>
        </row>
        <row r="549">
          <cell r="B549" t="str">
            <v>LAO-809-G11-H</v>
          </cell>
          <cell r="C549" t="str">
            <v>Administratively Closed</v>
          </cell>
          <cell r="D549" t="str">
            <v>South East Asia</v>
          </cell>
          <cell r="E549" t="str">
            <v>LAO</v>
          </cell>
          <cell r="F549" t="str">
            <v>Ministry of Health of Lao</v>
          </cell>
        </row>
        <row r="550">
          <cell r="B550" t="str">
            <v>LAO-H-GFMOH</v>
          </cell>
          <cell r="C550" t="str">
            <v>Active</v>
          </cell>
          <cell r="D550" t="str">
            <v>South East Asia</v>
          </cell>
          <cell r="E550" t="str">
            <v>LAO</v>
          </cell>
          <cell r="F550" t="str">
            <v>Ministry of Health of Lao</v>
          </cell>
        </row>
        <row r="551">
          <cell r="B551" t="str">
            <v>LAO-T-GFMOH</v>
          </cell>
          <cell r="C551" t="str">
            <v>Active</v>
          </cell>
          <cell r="D551" t="str">
            <v>South East Asia</v>
          </cell>
          <cell r="E551" t="str">
            <v>LAO</v>
          </cell>
          <cell r="F551" t="str">
            <v>Ministry of Health of Lao</v>
          </cell>
        </row>
        <row r="552">
          <cell r="B552" t="str">
            <v>LSO-202-G01-H-00</v>
          </cell>
          <cell r="C552" t="str">
            <v>Administratively Closed</v>
          </cell>
          <cell r="D552" t="str">
            <v>Southern and Eastern Africa</v>
          </cell>
          <cell r="E552" t="str">
            <v>LSO</v>
          </cell>
          <cell r="F552" t="str">
            <v>Ministry of Finance, Lesotho</v>
          </cell>
        </row>
        <row r="553">
          <cell r="B553" t="str">
            <v>LSO-202-G02-T-00</v>
          </cell>
          <cell r="C553" t="str">
            <v>Administratively Closed</v>
          </cell>
          <cell r="D553" t="str">
            <v>Southern and Eastern Africa</v>
          </cell>
          <cell r="E553" t="str">
            <v>LSO</v>
          </cell>
          <cell r="F553" t="str">
            <v>Ministry of Finance, Lesotho</v>
          </cell>
        </row>
        <row r="554">
          <cell r="B554" t="str">
            <v>LSO-506-G03-H</v>
          </cell>
          <cell r="C554" t="str">
            <v>Administratively Closed</v>
          </cell>
          <cell r="D554" t="str">
            <v>Southern and Eastern Africa</v>
          </cell>
          <cell r="E554" t="str">
            <v>LSO</v>
          </cell>
          <cell r="F554" t="str">
            <v>Ministry of Finance, Lesotho</v>
          </cell>
        </row>
        <row r="555">
          <cell r="B555" t="str">
            <v>LSO-607-G04-T</v>
          </cell>
          <cell r="C555" t="str">
            <v>Administratively Closed</v>
          </cell>
          <cell r="D555" t="str">
            <v>Southern and Eastern Africa</v>
          </cell>
          <cell r="E555" t="str">
            <v>LSO</v>
          </cell>
          <cell r="F555" t="str">
            <v>Ministry of Finance, Lesotho</v>
          </cell>
        </row>
        <row r="556">
          <cell r="B556" t="str">
            <v>LSO-708-G05-H</v>
          </cell>
          <cell r="C556" t="str">
            <v>Administratively Closed</v>
          </cell>
          <cell r="D556" t="str">
            <v>Southern and Eastern Africa</v>
          </cell>
          <cell r="E556" t="str">
            <v>LSO</v>
          </cell>
          <cell r="F556" t="str">
            <v>Ministry of Finance, Lesotho</v>
          </cell>
        </row>
        <row r="557">
          <cell r="B557" t="str">
            <v>LSO-809-G06-H</v>
          </cell>
          <cell r="C557" t="str">
            <v>Active</v>
          </cell>
          <cell r="D557" t="str">
            <v>Southern and Eastern Africa</v>
          </cell>
          <cell r="E557" t="str">
            <v>LSO</v>
          </cell>
          <cell r="F557" t="str">
            <v>Ministry of Finance, Lesotho</v>
          </cell>
        </row>
        <row r="558">
          <cell r="B558" t="str">
            <v>LSO-809-G07-H</v>
          </cell>
          <cell r="C558" t="str">
            <v>Financial Closure</v>
          </cell>
          <cell r="D558" t="str">
            <v>Southern and Eastern Africa</v>
          </cell>
          <cell r="E558" t="str">
            <v>LSO</v>
          </cell>
          <cell r="F558" t="str">
            <v>Lesotho Council of Non-Governmental Organizations</v>
          </cell>
        </row>
        <row r="559">
          <cell r="B559" t="str">
            <v>LSO-810-G08-T</v>
          </cell>
          <cell r="C559" t="str">
            <v>Active</v>
          </cell>
          <cell r="D559" t="str">
            <v>Southern and Eastern Africa</v>
          </cell>
          <cell r="E559" t="str">
            <v>LSO</v>
          </cell>
          <cell r="F559" t="str">
            <v>Ministry of Finance, Lesotho</v>
          </cell>
        </row>
        <row r="560">
          <cell r="B560" t="str">
            <v>LSO-813-G09-H</v>
          </cell>
          <cell r="C560" t="str">
            <v>Active</v>
          </cell>
          <cell r="D560" t="str">
            <v>Southern and Eastern Africa</v>
          </cell>
          <cell r="E560" t="str">
            <v>LSO</v>
          </cell>
          <cell r="F560" t="str">
            <v>Ministry of Finance, Lesotho</v>
          </cell>
        </row>
        <row r="561">
          <cell r="B561" t="str">
            <v>LSO-910-G09-H</v>
          </cell>
          <cell r="C561" t="str">
            <v>Administratively Closed</v>
          </cell>
          <cell r="D561" t="str">
            <v>Southern and Eastern Africa</v>
          </cell>
          <cell r="E561" t="str">
            <v>LSO</v>
          </cell>
          <cell r="F561" t="str">
            <v>Ministry of Finance, Lesotho</v>
          </cell>
        </row>
        <row r="562">
          <cell r="B562" t="str">
            <v>LSO-H-MoFDP</v>
          </cell>
          <cell r="C562" t="str">
            <v>Active</v>
          </cell>
          <cell r="D562" t="str">
            <v>Southern and Eastern Africa</v>
          </cell>
          <cell r="E562" t="str">
            <v>LSO</v>
          </cell>
          <cell r="F562" t="str">
            <v>Ministry of Finance, Lesotho</v>
          </cell>
        </row>
        <row r="563">
          <cell r="B563" t="str">
            <v>LSO-H-PACT</v>
          </cell>
          <cell r="C563" t="str">
            <v>N.D.</v>
          </cell>
          <cell r="D563" t="str">
            <v>Southern and Eastern Africa</v>
          </cell>
          <cell r="E563" t="str">
            <v>LSO</v>
          </cell>
          <cell r="F563" t="str">
            <v>Not Defined</v>
          </cell>
        </row>
        <row r="564">
          <cell r="B564" t="str">
            <v>LBR-202-G01-H-00</v>
          </cell>
          <cell r="C564" t="str">
            <v>Administratively Closed</v>
          </cell>
          <cell r="D564" t="str">
            <v>Central Africa</v>
          </cell>
          <cell r="E564" t="str">
            <v>LBR</v>
          </cell>
          <cell r="F564" t="str">
            <v>United Nations Development Programme, Liberia</v>
          </cell>
        </row>
        <row r="565">
          <cell r="B565" t="str">
            <v>LBR-202-G02-T-00</v>
          </cell>
          <cell r="C565" t="str">
            <v>Administratively Closed</v>
          </cell>
          <cell r="D565" t="str">
            <v>Central Africa</v>
          </cell>
          <cell r="E565" t="str">
            <v>LBR</v>
          </cell>
          <cell r="F565" t="str">
            <v>United Nations Development Programme, Liberia</v>
          </cell>
        </row>
        <row r="566">
          <cell r="B566" t="str">
            <v>LBR-304-G03-M</v>
          </cell>
          <cell r="C566" t="str">
            <v>Administratively Closed</v>
          </cell>
          <cell r="D566" t="str">
            <v>Central Africa</v>
          </cell>
          <cell r="E566" t="str">
            <v>LBR</v>
          </cell>
          <cell r="F566" t="str">
            <v>United Nations Development Programme, Liberia</v>
          </cell>
        </row>
        <row r="567">
          <cell r="B567" t="str">
            <v>LBR-607-G04-H</v>
          </cell>
          <cell r="C567" t="str">
            <v>Administratively Closed</v>
          </cell>
          <cell r="D567" t="str">
            <v>Central Africa</v>
          </cell>
          <cell r="E567" t="str">
            <v>LBR</v>
          </cell>
          <cell r="F567" t="str">
            <v>United Nations Development Programme, Liberia</v>
          </cell>
        </row>
        <row r="568">
          <cell r="B568" t="str">
            <v>LBR-708-G05-M</v>
          </cell>
          <cell r="C568" t="str">
            <v>Administratively Closed</v>
          </cell>
          <cell r="D568" t="str">
            <v>Central Africa</v>
          </cell>
          <cell r="E568" t="str">
            <v>LBR</v>
          </cell>
          <cell r="F568" t="str">
            <v>United Nations Development Programme, Liberia</v>
          </cell>
        </row>
        <row r="569">
          <cell r="B569" t="str">
            <v>LBR-708-G06-T</v>
          </cell>
          <cell r="C569" t="str">
            <v>Administratively Closed</v>
          </cell>
          <cell r="D569" t="str">
            <v>Central Africa</v>
          </cell>
          <cell r="E569" t="str">
            <v>LBR</v>
          </cell>
          <cell r="F569" t="str">
            <v>United Nations Development Programme, Liberia</v>
          </cell>
        </row>
        <row r="570">
          <cell r="B570" t="str">
            <v>LBR-810-G07-H</v>
          </cell>
          <cell r="C570" t="str">
            <v>Active</v>
          </cell>
          <cell r="D570" t="str">
            <v>Central Africa</v>
          </cell>
          <cell r="E570" t="str">
            <v>LBR</v>
          </cell>
          <cell r="F570" t="str">
            <v>Ministry of Health and Social Welfare of Liberia</v>
          </cell>
        </row>
        <row r="571">
          <cell r="B571" t="str">
            <v>LBR-M-MOH</v>
          </cell>
          <cell r="C571" t="str">
            <v>Active</v>
          </cell>
          <cell r="D571" t="str">
            <v>Central Africa</v>
          </cell>
          <cell r="E571" t="str">
            <v>LBR</v>
          </cell>
          <cell r="F571" t="str">
            <v>Ministry of Health and Social Welfare of Liberia</v>
          </cell>
        </row>
        <row r="572">
          <cell r="B572" t="str">
            <v>LBR-M-PII</v>
          </cell>
          <cell r="C572" t="str">
            <v>Active</v>
          </cell>
          <cell r="D572" t="str">
            <v>Central Africa</v>
          </cell>
          <cell r="E572" t="str">
            <v>LBR</v>
          </cell>
          <cell r="F572" t="str">
            <v>Plan International Liberia</v>
          </cell>
        </row>
        <row r="573">
          <cell r="B573" t="str">
            <v>LBR-T-MOH</v>
          </cell>
          <cell r="C573" t="str">
            <v>Active</v>
          </cell>
          <cell r="D573" t="str">
            <v>Central Africa</v>
          </cell>
          <cell r="E573" t="str">
            <v>LBR</v>
          </cell>
          <cell r="F573" t="str">
            <v>Ministry of Health and Social Welfare of Liberia</v>
          </cell>
        </row>
        <row r="574">
          <cell r="B574" t="str">
            <v>WRL-102-G01-H-00</v>
          </cell>
          <cell r="C574" t="str">
            <v>Administratively Closed</v>
          </cell>
          <cell r="D574" t="str">
            <v>Eastern Europe and Central Asia</v>
          </cell>
          <cell r="E574" t="str">
            <v>QMA</v>
          </cell>
          <cell r="F574" t="str">
            <v>Lutheran World Federation</v>
          </cell>
        </row>
        <row r="575">
          <cell r="B575" t="str">
            <v>MKD-011-G04-T</v>
          </cell>
          <cell r="C575" t="str">
            <v>Active</v>
          </cell>
          <cell r="D575" t="str">
            <v>Eastern Europe and Central Asia</v>
          </cell>
          <cell r="E575" t="str">
            <v>MKD</v>
          </cell>
          <cell r="F575" t="str">
            <v>Ministry of Health of FYR of Macedonia</v>
          </cell>
        </row>
        <row r="576">
          <cell r="B576" t="str">
            <v>MKD-304-G01-H</v>
          </cell>
          <cell r="C576" t="str">
            <v>Administratively Closed</v>
          </cell>
          <cell r="D576" t="str">
            <v>Eastern Europe and Central Asia</v>
          </cell>
          <cell r="E576" t="str">
            <v>MKD</v>
          </cell>
          <cell r="F576" t="str">
            <v>Ministry of Health of FYR of Macedonia</v>
          </cell>
        </row>
        <row r="577">
          <cell r="B577" t="str">
            <v>MKD-506-G02-T</v>
          </cell>
          <cell r="C577" t="str">
            <v>Administratively Closed</v>
          </cell>
          <cell r="D577" t="str">
            <v>Eastern Europe and Central Asia</v>
          </cell>
          <cell r="E577" t="str">
            <v>MKD</v>
          </cell>
          <cell r="F577" t="str">
            <v>Ministry of Health of FYR of Macedonia</v>
          </cell>
        </row>
        <row r="578">
          <cell r="B578" t="str">
            <v>MKD-708-G03-H</v>
          </cell>
          <cell r="C578" t="str">
            <v>Administratively Closed</v>
          </cell>
          <cell r="D578" t="str">
            <v>Eastern Europe and Central Asia</v>
          </cell>
          <cell r="E578" t="str">
            <v>MKD</v>
          </cell>
          <cell r="F578" t="str">
            <v>Ministry of Health of FYR of Macedonia</v>
          </cell>
        </row>
        <row r="579">
          <cell r="B579" t="str">
            <v>MKD-H-MOH</v>
          </cell>
          <cell r="C579" t="str">
            <v>Active</v>
          </cell>
          <cell r="D579" t="str">
            <v>Eastern Europe and Central Asia</v>
          </cell>
          <cell r="E579" t="str">
            <v>MKD</v>
          </cell>
          <cell r="F579" t="str">
            <v>Ministry of Health of FYR of Macedonia</v>
          </cell>
        </row>
        <row r="580">
          <cell r="B580" t="str">
            <v>MDG-102-G01-M-00</v>
          </cell>
          <cell r="C580" t="str">
            <v>Administratively Closed</v>
          </cell>
          <cell r="D580" t="str">
            <v>Southern and Eastern Africa</v>
          </cell>
          <cell r="E580" t="str">
            <v>MDG</v>
          </cell>
          <cell r="F580" t="str">
            <v>Population Services International, USA</v>
          </cell>
        </row>
        <row r="581">
          <cell r="B581" t="str">
            <v>MDG-202-G02-H-00</v>
          </cell>
          <cell r="C581" t="str">
            <v>Administratively Closed</v>
          </cell>
          <cell r="D581" t="str">
            <v>Southern and Eastern Africa</v>
          </cell>
          <cell r="E581" t="str">
            <v>MDG</v>
          </cell>
          <cell r="F581" t="str">
            <v>Catholic Relief Services - Madagascar</v>
          </cell>
        </row>
        <row r="582">
          <cell r="B582" t="str">
            <v>MDG-202-G03-H-00</v>
          </cell>
          <cell r="C582" t="str">
            <v>Administratively Closed</v>
          </cell>
          <cell r="D582" t="str">
            <v>Southern and Eastern Africa</v>
          </cell>
          <cell r="E582" t="str">
            <v>MDG</v>
          </cell>
          <cell r="F582" t="str">
            <v>Population Services International, USA</v>
          </cell>
        </row>
        <row r="583">
          <cell r="B583" t="str">
            <v>MDG-304-G04-H</v>
          </cell>
          <cell r="C583" t="str">
            <v>Financial Closure</v>
          </cell>
          <cell r="D583" t="str">
            <v>Southern and Eastern Africa</v>
          </cell>
          <cell r="E583" t="str">
            <v>MDG</v>
          </cell>
          <cell r="F583" t="str">
            <v>Sécrétariat Exécutif du Comité National de Lutte Contre le VIH/SIDA</v>
          </cell>
        </row>
        <row r="584">
          <cell r="B584" t="str">
            <v>MDG-304-G05-M</v>
          </cell>
          <cell r="C584" t="str">
            <v>Financial Closure</v>
          </cell>
          <cell r="D584" t="str">
            <v>Southern and Eastern Africa</v>
          </cell>
          <cell r="E584" t="str">
            <v>MDG</v>
          </cell>
          <cell r="F584" t="str">
            <v>Unité de Gestion des Projets d'Appui au Secteur Santé</v>
          </cell>
        </row>
        <row r="585">
          <cell r="B585" t="str">
            <v>MDG-404-G08-T</v>
          </cell>
          <cell r="C585" t="str">
            <v>Financial Closure</v>
          </cell>
          <cell r="D585" t="str">
            <v>Southern and Eastern Africa</v>
          </cell>
          <cell r="E585" t="str">
            <v>MDG</v>
          </cell>
          <cell r="F585" t="str">
            <v>Sécrétariat Exécutif du Comité National de Lutte Contre le VIH/SIDA</v>
          </cell>
        </row>
        <row r="586">
          <cell r="B586" t="str">
            <v>MDG-405-G06-M</v>
          </cell>
          <cell r="C586" t="str">
            <v>Administratively Closed</v>
          </cell>
          <cell r="D586" t="str">
            <v>Southern and Eastern Africa</v>
          </cell>
          <cell r="E586" t="str">
            <v>MDG</v>
          </cell>
          <cell r="F586" t="str">
            <v>Unité de Gestion des Projets d'Appui au Secteur Santé</v>
          </cell>
        </row>
        <row r="587">
          <cell r="B587" t="str">
            <v>MDG-405-G07-M</v>
          </cell>
          <cell r="C587" t="str">
            <v>Financial Closure</v>
          </cell>
          <cell r="D587" t="str">
            <v>Southern and Eastern Africa</v>
          </cell>
          <cell r="E587" t="str">
            <v>MDG</v>
          </cell>
          <cell r="F587" t="str">
            <v>Population Services International, USA</v>
          </cell>
        </row>
        <row r="588">
          <cell r="B588" t="str">
            <v>MDG-708-G09-M</v>
          </cell>
          <cell r="C588" t="str">
            <v>Financial Closure</v>
          </cell>
          <cell r="D588" t="str">
            <v>Southern and Eastern Africa</v>
          </cell>
          <cell r="E588" t="str">
            <v>MDG</v>
          </cell>
          <cell r="F588" t="str">
            <v>Unité de Gestion des Projets d'Appui au Secteur Santé</v>
          </cell>
        </row>
        <row r="589">
          <cell r="B589" t="str">
            <v>MDG-708-G10-M</v>
          </cell>
          <cell r="C589" t="str">
            <v>Financial Closure</v>
          </cell>
          <cell r="D589" t="str">
            <v>Southern and Eastern Africa</v>
          </cell>
          <cell r="E589" t="str">
            <v>MDG</v>
          </cell>
          <cell r="F589" t="str">
            <v>Population Services International, USA</v>
          </cell>
        </row>
        <row r="590">
          <cell r="B590" t="str">
            <v>MDG-809-G11-H</v>
          </cell>
          <cell r="C590" t="str">
            <v>Active</v>
          </cell>
          <cell r="D590" t="str">
            <v>Southern and Eastern Africa</v>
          </cell>
          <cell r="E590" t="str">
            <v>MDG</v>
          </cell>
          <cell r="F590" t="str">
            <v>Sécrétariat Exécutif du Comité National de Lutte Contre le VIH/SIDA</v>
          </cell>
        </row>
        <row r="591">
          <cell r="B591" t="str">
            <v>MDG-809-G12-H</v>
          </cell>
          <cell r="C591" t="str">
            <v>Active</v>
          </cell>
          <cell r="D591" t="str">
            <v>Southern and Eastern Africa</v>
          </cell>
          <cell r="E591" t="str">
            <v>MDG</v>
          </cell>
          <cell r="F591" t="str">
            <v>Population Services International, USA</v>
          </cell>
        </row>
        <row r="592">
          <cell r="B592" t="str">
            <v>MDG-810-G13-T</v>
          </cell>
          <cell r="C592" t="str">
            <v>Active</v>
          </cell>
          <cell r="D592" t="str">
            <v>Southern and Eastern Africa</v>
          </cell>
          <cell r="E592" t="str">
            <v>MDG</v>
          </cell>
          <cell r="F592" t="str">
            <v>Office National de Nutrition</v>
          </cell>
        </row>
        <row r="593">
          <cell r="B593" t="str">
            <v>MDG-810-G14-T</v>
          </cell>
          <cell r="C593" t="str">
            <v>Active</v>
          </cell>
          <cell r="D593" t="str">
            <v>Southern and Eastern Africa</v>
          </cell>
          <cell r="E593" t="str">
            <v>MDG</v>
          </cell>
          <cell r="F593" t="str">
            <v>Pact Madagascar</v>
          </cell>
        </row>
        <row r="594">
          <cell r="B594" t="str">
            <v>MDG-910-G15-M</v>
          </cell>
          <cell r="C594" t="str">
            <v>Financial Closure</v>
          </cell>
          <cell r="D594" t="str">
            <v>Southern and Eastern Africa</v>
          </cell>
          <cell r="E594" t="str">
            <v>MDG</v>
          </cell>
          <cell r="F594" t="str">
            <v>Centrale d'Achat des Medicaments Essentiels et de Materiel Medical</v>
          </cell>
        </row>
        <row r="595">
          <cell r="B595" t="str">
            <v>MDG-910-G16-M</v>
          </cell>
          <cell r="C595" t="str">
            <v>Financial Closure</v>
          </cell>
          <cell r="D595" t="str">
            <v>Southern and Eastern Africa</v>
          </cell>
          <cell r="E595" t="str">
            <v>MDG</v>
          </cell>
          <cell r="F595" t="str">
            <v>Centrale d'Achat des Medicaments Essentiels et de Materiel Medical</v>
          </cell>
        </row>
        <row r="596">
          <cell r="B596" t="str">
            <v>MDG-910-G17-M</v>
          </cell>
          <cell r="C596" t="str">
            <v>Financial Closure</v>
          </cell>
          <cell r="D596" t="str">
            <v>Southern and Eastern Africa</v>
          </cell>
          <cell r="E596" t="str">
            <v>MDG</v>
          </cell>
          <cell r="F596" t="str">
            <v>Unité de Gestion des Projets d'Appui au Secteur Santé</v>
          </cell>
        </row>
        <row r="597">
          <cell r="B597" t="str">
            <v>MDG-910-G18-M</v>
          </cell>
          <cell r="C597" t="str">
            <v>Financial Closure</v>
          </cell>
          <cell r="D597" t="str">
            <v>Southern and Eastern Africa</v>
          </cell>
          <cell r="E597" t="str">
            <v>MDG</v>
          </cell>
          <cell r="F597" t="str">
            <v>Association Intercooperation Madagascar (AIM)</v>
          </cell>
        </row>
        <row r="598">
          <cell r="B598" t="str">
            <v>MDG-910-G19-M</v>
          </cell>
          <cell r="C598" t="str">
            <v>Active</v>
          </cell>
          <cell r="D598" t="str">
            <v>Southern and Eastern Africa</v>
          </cell>
          <cell r="E598" t="str">
            <v>MDG</v>
          </cell>
          <cell r="F598" t="str">
            <v>Pact Madagascar</v>
          </cell>
        </row>
        <row r="599">
          <cell r="B599" t="str">
            <v>MDG-M-PSI</v>
          </cell>
          <cell r="C599" t="str">
            <v>Active</v>
          </cell>
          <cell r="D599" t="str">
            <v>Southern and Eastern Africa</v>
          </cell>
          <cell r="E599" t="str">
            <v>MDG</v>
          </cell>
          <cell r="F599" t="str">
            <v>Population Services International, Madagascar</v>
          </cell>
        </row>
        <row r="600">
          <cell r="B600" t="str">
            <v>MLW-102-G01-H-00</v>
          </cell>
          <cell r="C600" t="str">
            <v>Financial Closure</v>
          </cell>
          <cell r="D600" t="str">
            <v>Southern and Eastern Africa</v>
          </cell>
          <cell r="E600" t="str">
            <v>MWI</v>
          </cell>
          <cell r="F600" t="str">
            <v>National AIDS Commission, Malawi</v>
          </cell>
        </row>
        <row r="601">
          <cell r="B601" t="str">
            <v>MLW-202-G02-M-00</v>
          </cell>
          <cell r="C601" t="str">
            <v>Administratively Closed</v>
          </cell>
          <cell r="D601" t="str">
            <v>Southern and Eastern Africa</v>
          </cell>
          <cell r="E601" t="str">
            <v>MWI</v>
          </cell>
          <cell r="F601" t="str">
            <v>Ministry of Health of Malawi</v>
          </cell>
        </row>
        <row r="602">
          <cell r="B602" t="str">
            <v>MLW-506-G03-H</v>
          </cell>
          <cell r="C602" t="str">
            <v>Financial Closure</v>
          </cell>
          <cell r="D602" t="str">
            <v>Southern and Eastern Africa</v>
          </cell>
          <cell r="E602" t="str">
            <v>MWI</v>
          </cell>
          <cell r="F602" t="str">
            <v>National AIDS Commission, Malawi</v>
          </cell>
        </row>
        <row r="603">
          <cell r="B603" t="str">
            <v>MLW-506-G04-S</v>
          </cell>
          <cell r="C603" t="str">
            <v>Administratively Closed</v>
          </cell>
          <cell r="D603" t="str">
            <v>Southern and Eastern Africa</v>
          </cell>
          <cell r="E603" t="str">
            <v>MWI</v>
          </cell>
          <cell r="F603" t="str">
            <v>Ministry of Health of Malawi</v>
          </cell>
        </row>
        <row r="604">
          <cell r="B604" t="str">
            <v>MLW-708-G05-M</v>
          </cell>
          <cell r="C604" t="str">
            <v>Financial Closure</v>
          </cell>
          <cell r="D604" t="str">
            <v>Southern and Eastern Africa</v>
          </cell>
          <cell r="E604" t="str">
            <v>MWI</v>
          </cell>
          <cell r="F604" t="str">
            <v>Ministry of Health of Malawi</v>
          </cell>
        </row>
        <row r="605">
          <cell r="B605" t="str">
            <v>MLW-708-G06-T</v>
          </cell>
          <cell r="C605" t="str">
            <v>Active</v>
          </cell>
          <cell r="D605" t="str">
            <v>Southern and Eastern Africa</v>
          </cell>
          <cell r="E605" t="str">
            <v>MWI</v>
          </cell>
          <cell r="F605" t="str">
            <v>Ministry of Health of Malawi</v>
          </cell>
        </row>
        <row r="606">
          <cell r="B606" t="str">
            <v>MLW-708-G07-H</v>
          </cell>
          <cell r="C606" t="str">
            <v>Administratively Closed</v>
          </cell>
          <cell r="D606" t="str">
            <v>Southern and Eastern Africa</v>
          </cell>
          <cell r="E606" t="str">
            <v>MWI</v>
          </cell>
          <cell r="F606" t="str">
            <v>National AIDS Commission, Malawi</v>
          </cell>
        </row>
        <row r="607">
          <cell r="B607" t="str">
            <v>MLW-911-G08-M</v>
          </cell>
          <cell r="C607" t="str">
            <v>Active</v>
          </cell>
          <cell r="D607" t="str">
            <v>Southern and Eastern Africa</v>
          </cell>
          <cell r="E607" t="str">
            <v>MWI</v>
          </cell>
          <cell r="F607" t="str">
            <v>Ministry of Health of Malawi</v>
          </cell>
        </row>
        <row r="608">
          <cell r="B608" t="str">
            <v>MLW-H-NAC</v>
          </cell>
          <cell r="C608" t="str">
            <v>Active</v>
          </cell>
          <cell r="D608" t="str">
            <v>Southern and Eastern Africa</v>
          </cell>
          <cell r="E608" t="str">
            <v>MWI</v>
          </cell>
          <cell r="F608" t="str">
            <v>National AIDS Commission, Malawi</v>
          </cell>
        </row>
        <row r="609">
          <cell r="B609" t="str">
            <v>MYS-H-MAC</v>
          </cell>
          <cell r="C609" t="str">
            <v>Active</v>
          </cell>
          <cell r="D609" t="str">
            <v>South East Asia</v>
          </cell>
          <cell r="E609" t="str">
            <v>MYS</v>
          </cell>
          <cell r="F609" t="str">
            <v>Malaysian AIDS Council</v>
          </cell>
        </row>
        <row r="610">
          <cell r="B610" t="str">
            <v>MDV-607-G01-H</v>
          </cell>
          <cell r="C610" t="str">
            <v>Administratively Closed</v>
          </cell>
          <cell r="D610" t="str">
            <v>South East Asia</v>
          </cell>
          <cell r="E610" t="str">
            <v>MDV</v>
          </cell>
          <cell r="F610" t="str">
            <v>United Nations Development Programme, Maldives</v>
          </cell>
        </row>
        <row r="611">
          <cell r="B611" t="str">
            <v>MAL-013-G10-T</v>
          </cell>
          <cell r="C611" t="str">
            <v>Active</v>
          </cell>
          <cell r="D611" t="str">
            <v>Western Africa</v>
          </cell>
          <cell r="E611" t="str">
            <v>MLI</v>
          </cell>
          <cell r="F611" t="str">
            <v>Catholic Relief Services USCCB - Mali</v>
          </cell>
        </row>
        <row r="612">
          <cell r="B612" t="str">
            <v>MAL-102-G01-M-00</v>
          </cell>
          <cell r="C612" t="str">
            <v>Administratively Closed</v>
          </cell>
          <cell r="D612" t="str">
            <v>Western Africa</v>
          </cell>
          <cell r="E612" t="str">
            <v>MLI</v>
          </cell>
          <cell r="F612" t="str">
            <v>Ministry of Health of Mali</v>
          </cell>
        </row>
        <row r="613">
          <cell r="B613" t="str">
            <v>MAL-405-G02-H</v>
          </cell>
          <cell r="C613" t="str">
            <v>Financial Closure</v>
          </cell>
          <cell r="D613" t="str">
            <v>Western Africa</v>
          </cell>
          <cell r="E613" t="str">
            <v>MLI</v>
          </cell>
          <cell r="F613" t="str">
            <v>National High Council for HIV/AIDS control of Mali</v>
          </cell>
        </row>
        <row r="614">
          <cell r="B614" t="str">
            <v>MAL-405-G03-T</v>
          </cell>
          <cell r="C614" t="str">
            <v>Financial Closure</v>
          </cell>
          <cell r="D614" t="str">
            <v>Western Africa</v>
          </cell>
          <cell r="E614" t="str">
            <v>MLI</v>
          </cell>
          <cell r="F614" t="str">
            <v>Ministry of Health of Mali</v>
          </cell>
        </row>
        <row r="615">
          <cell r="B615" t="str">
            <v>MAL-607-G04-M</v>
          </cell>
          <cell r="C615" t="str">
            <v>Financial Closure</v>
          </cell>
          <cell r="D615" t="str">
            <v>Western Africa</v>
          </cell>
          <cell r="E615" t="str">
            <v>MLI</v>
          </cell>
          <cell r="F615" t="str">
            <v>Ministry of Health of Mali</v>
          </cell>
        </row>
        <row r="616">
          <cell r="B616" t="str">
            <v>MAL-607-G05-M</v>
          </cell>
          <cell r="C616" t="str">
            <v>Financial Closure</v>
          </cell>
          <cell r="D616" t="str">
            <v>Western Africa</v>
          </cell>
          <cell r="E616" t="str">
            <v>MLI</v>
          </cell>
          <cell r="F616" t="str">
            <v>Groupe Pivot Santé Population</v>
          </cell>
        </row>
        <row r="617">
          <cell r="B617" t="str">
            <v>MAL-708-G06-T</v>
          </cell>
          <cell r="C617" t="str">
            <v>Financial Closure</v>
          </cell>
          <cell r="D617" t="str">
            <v>Western Africa</v>
          </cell>
          <cell r="E617" t="str">
            <v>MLI</v>
          </cell>
          <cell r="F617" t="str">
            <v>Ministry of Health of Mali</v>
          </cell>
        </row>
        <row r="618">
          <cell r="B618" t="str">
            <v>MAL-809-G07-H</v>
          </cell>
          <cell r="C618" t="str">
            <v>Financial Closure</v>
          </cell>
          <cell r="D618" t="str">
            <v>Western Africa</v>
          </cell>
          <cell r="E618" t="str">
            <v>MLI</v>
          </cell>
          <cell r="F618" t="str">
            <v>Groupe Pivot Santé Population</v>
          </cell>
        </row>
        <row r="619">
          <cell r="B619" t="str">
            <v>MAL-809-G08-H</v>
          </cell>
          <cell r="C619" t="str">
            <v>Financial Closure</v>
          </cell>
          <cell r="D619" t="str">
            <v>Western Africa</v>
          </cell>
          <cell r="E619" t="str">
            <v>MLI</v>
          </cell>
          <cell r="F619" t="str">
            <v>National High Council for HIV/AIDS control of Mali</v>
          </cell>
        </row>
        <row r="620">
          <cell r="B620" t="str">
            <v>MAL-812-G09-H</v>
          </cell>
          <cell r="C620" t="str">
            <v>Active</v>
          </cell>
          <cell r="D620" t="str">
            <v>Western Africa</v>
          </cell>
          <cell r="E620" t="str">
            <v>MLI</v>
          </cell>
          <cell r="F620" t="str">
            <v>United Nations Development Program, Mali</v>
          </cell>
        </row>
        <row r="621">
          <cell r="B621" t="str">
            <v>MAL-813-G11-H</v>
          </cell>
          <cell r="C621" t="str">
            <v>Active</v>
          </cell>
          <cell r="D621" t="str">
            <v>Western Africa</v>
          </cell>
          <cell r="E621" t="str">
            <v>MLI</v>
          </cell>
          <cell r="F621" t="str">
            <v>Plan International Mali</v>
          </cell>
        </row>
        <row r="622">
          <cell r="B622" t="str">
            <v>MAL-M-PSI</v>
          </cell>
          <cell r="C622" t="str">
            <v>Active</v>
          </cell>
          <cell r="D622" t="str">
            <v>Western Africa</v>
          </cell>
          <cell r="E622" t="str">
            <v>MLI</v>
          </cell>
          <cell r="F622" t="str">
            <v>Population Services International, USA</v>
          </cell>
        </row>
        <row r="623">
          <cell r="B623" t="str">
            <v>MRT-202-G01-T-00</v>
          </cell>
          <cell r="C623" t="str">
            <v>Financial Closure</v>
          </cell>
          <cell r="D623" t="str">
            <v>Middle East and North Africa</v>
          </cell>
          <cell r="E623" t="str">
            <v>MRT</v>
          </cell>
          <cell r="F623" t="str">
            <v>United Nations Development Programme, Mauritania</v>
          </cell>
        </row>
        <row r="624">
          <cell r="B624" t="str">
            <v>MRT-202-G02-M-00</v>
          </cell>
          <cell r="C624" t="str">
            <v>Financial Closure</v>
          </cell>
          <cell r="D624" t="str">
            <v>Middle East and North Africa</v>
          </cell>
          <cell r="E624" t="str">
            <v>MRT</v>
          </cell>
          <cell r="F624" t="str">
            <v>United Nations Development Programme, Mauritania</v>
          </cell>
        </row>
        <row r="625">
          <cell r="B625" t="str">
            <v>MRT-506-G03-H</v>
          </cell>
          <cell r="C625" t="str">
            <v>Active</v>
          </cell>
          <cell r="D625" t="str">
            <v>Middle East and North Africa</v>
          </cell>
          <cell r="E625" t="str">
            <v>MRT</v>
          </cell>
          <cell r="F625" t="str">
            <v>Comite National de Lutte contre le VIH/SIDA, Mauritania</v>
          </cell>
        </row>
        <row r="626">
          <cell r="B626" t="str">
            <v>MRT-607-G04-M</v>
          </cell>
          <cell r="C626" t="str">
            <v>Financial Closure</v>
          </cell>
          <cell r="D626" t="str">
            <v>Middle East and North Africa</v>
          </cell>
          <cell r="E626" t="str">
            <v>MRT</v>
          </cell>
          <cell r="F626" t="str">
            <v>United Nations Development Programme, Mauritania</v>
          </cell>
        </row>
        <row r="627">
          <cell r="B627" t="str">
            <v>MRT-607-G05-T</v>
          </cell>
          <cell r="C627" t="str">
            <v>Financial Closure</v>
          </cell>
          <cell r="D627" t="str">
            <v>Middle East and North Africa</v>
          </cell>
          <cell r="E627" t="str">
            <v>MRT</v>
          </cell>
          <cell r="F627" t="str">
            <v>United Nations Development Programme, Mauritania</v>
          </cell>
        </row>
        <row r="628">
          <cell r="B628" t="str">
            <v>MUS-809-G01-H</v>
          </cell>
          <cell r="C628" t="str">
            <v>Active</v>
          </cell>
          <cell r="D628" t="str">
            <v>Southern and Eastern Africa</v>
          </cell>
          <cell r="E628" t="str">
            <v>MUS</v>
          </cell>
          <cell r="F628" t="str">
            <v>National AIDS Secretariat, Mauritius</v>
          </cell>
        </row>
        <row r="629">
          <cell r="B629" t="str">
            <v>MUS-809-G02-H</v>
          </cell>
          <cell r="C629" t="str">
            <v>Administratively Closed</v>
          </cell>
          <cell r="D629" t="str">
            <v>Southern and Eastern Africa</v>
          </cell>
          <cell r="E629" t="str">
            <v>MUS</v>
          </cell>
          <cell r="F629" t="str">
            <v>Mauritius Family Planning and Welfare Association</v>
          </cell>
        </row>
        <row r="630">
          <cell r="B630" t="str">
            <v>MUS-812-G03-H</v>
          </cell>
          <cell r="C630" t="str">
            <v>Active</v>
          </cell>
          <cell r="D630" t="str">
            <v>Southern and Eastern Africa</v>
          </cell>
          <cell r="E630" t="str">
            <v>MUS</v>
          </cell>
          <cell r="F630" t="str">
            <v>Prévention Information Lutte contre le Sida</v>
          </cell>
        </row>
        <row r="631">
          <cell r="B631" t="str">
            <v>MEX-910-G01-H</v>
          </cell>
          <cell r="C631" t="str">
            <v>Administratively Closed</v>
          </cell>
          <cell r="D631" t="str">
            <v>Latin America and Caribbean</v>
          </cell>
          <cell r="E631" t="str">
            <v>MEX</v>
          </cell>
          <cell r="F631" t="str">
            <v>Fundacion Mexicana para la salud A.C.</v>
          </cell>
        </row>
        <row r="632">
          <cell r="B632" t="str">
            <v>MDA-H-PAS</v>
          </cell>
          <cell r="C632" t="str">
            <v>Active</v>
          </cell>
          <cell r="D632" t="str">
            <v>Eastern Europe and Central Asia</v>
          </cell>
          <cell r="E632" t="str">
            <v>MDA</v>
          </cell>
          <cell r="F632" t="str">
            <v>Center for Health Policies and Studies (PAS Center)</v>
          </cell>
        </row>
        <row r="633">
          <cell r="B633" t="str">
            <v>MDA-H-PCIMU</v>
          </cell>
          <cell r="C633" t="str">
            <v>Active</v>
          </cell>
          <cell r="D633" t="str">
            <v>Eastern Europe and Central Asia</v>
          </cell>
          <cell r="E633" t="str">
            <v>MDA</v>
          </cell>
          <cell r="F633" t="str">
            <v>Health System Restructuring Project - Coordination, Implementation, Monitoring Unit</v>
          </cell>
        </row>
        <row r="634">
          <cell r="B634" t="str">
            <v>MDA-T-PAS</v>
          </cell>
          <cell r="C634" t="str">
            <v>N.D.</v>
          </cell>
          <cell r="D634" t="str">
            <v>Eastern Europe and Central Asia</v>
          </cell>
          <cell r="E634" t="str">
            <v>MDA</v>
          </cell>
          <cell r="F634" t="str">
            <v>Not Defined</v>
          </cell>
        </row>
        <row r="635">
          <cell r="B635" t="str">
            <v>MDA-T-PCIMU</v>
          </cell>
          <cell r="C635" t="str">
            <v>Active</v>
          </cell>
          <cell r="D635" t="str">
            <v>Eastern Europe and Central Asia</v>
          </cell>
          <cell r="E635" t="str">
            <v>MDA</v>
          </cell>
          <cell r="F635" t="str">
            <v>Health System Restructuring Project - Coordination, Implementation, Monitoring Unit</v>
          </cell>
        </row>
        <row r="636">
          <cell r="B636" t="str">
            <v>MOL-102-G01-C-00</v>
          </cell>
          <cell r="C636" t="str">
            <v>Administratively Closed</v>
          </cell>
          <cell r="D636" t="str">
            <v>Eastern Europe and Central Asia</v>
          </cell>
          <cell r="E636" t="str">
            <v>MDA</v>
          </cell>
          <cell r="F636" t="str">
            <v>Health System Restructuring Project - Coordination, Implementation, Monitoring Unit</v>
          </cell>
        </row>
        <row r="637">
          <cell r="B637" t="str">
            <v>MOL-607-G02-T</v>
          </cell>
          <cell r="C637" t="str">
            <v>Administratively Closed</v>
          </cell>
          <cell r="D637" t="str">
            <v>Eastern Europe and Central Asia</v>
          </cell>
          <cell r="E637" t="str">
            <v>MDA</v>
          </cell>
          <cell r="F637" t="str">
            <v>Health System Restructuring Project - Coordination, Implementation, Monitoring Unit</v>
          </cell>
        </row>
        <row r="638">
          <cell r="B638" t="str">
            <v>MOL-607-G03-H</v>
          </cell>
          <cell r="C638" t="str">
            <v>Administratively Closed</v>
          </cell>
          <cell r="D638" t="str">
            <v>Eastern Europe and Central Asia</v>
          </cell>
          <cell r="E638" t="str">
            <v>MDA</v>
          </cell>
          <cell r="F638" t="str">
            <v>Health System Restructuring Project - Coordination, Implementation, Monitoring Unit</v>
          </cell>
        </row>
        <row r="639">
          <cell r="B639" t="str">
            <v>MOL-809-G04-T</v>
          </cell>
          <cell r="C639" t="str">
            <v>Administratively Closed</v>
          </cell>
          <cell r="D639" t="str">
            <v>Eastern Europe and Central Asia</v>
          </cell>
          <cell r="E639" t="str">
            <v>MDA</v>
          </cell>
          <cell r="F639" t="str">
            <v>Health System Restructuring Project - Coordination, Implementation, Monitoring Unit</v>
          </cell>
        </row>
        <row r="640">
          <cell r="B640" t="str">
            <v>MOL-809-G05-T</v>
          </cell>
          <cell r="C640" t="str">
            <v>Administratively Closed</v>
          </cell>
          <cell r="D640" t="str">
            <v>Eastern Europe and Central Asia</v>
          </cell>
          <cell r="E640" t="str">
            <v>MDA</v>
          </cell>
          <cell r="F640" t="str">
            <v>Center for Health Policies and Studies (PAS Center)</v>
          </cell>
        </row>
        <row r="641">
          <cell r="B641" t="str">
            <v>MOL-H-PAS</v>
          </cell>
          <cell r="C641" t="str">
            <v>Financially Closed</v>
          </cell>
          <cell r="D641" t="str">
            <v>Eastern Europe and Central Asia</v>
          </cell>
          <cell r="E641" t="str">
            <v>MDA</v>
          </cell>
          <cell r="F641" t="str">
            <v>Center for Health Policies and Studies (PAS Center)</v>
          </cell>
        </row>
        <row r="642">
          <cell r="B642" t="str">
            <v>MOL-T-PAS</v>
          </cell>
          <cell r="C642" t="str">
            <v>Active</v>
          </cell>
          <cell r="D642" t="str">
            <v>Eastern Europe and Central Asia</v>
          </cell>
          <cell r="E642" t="str">
            <v>MDA</v>
          </cell>
          <cell r="F642" t="str">
            <v>Center for Health Policies and Studies (PAS Center)</v>
          </cell>
        </row>
        <row r="643">
          <cell r="B643" t="str">
            <v>MNG-H-MOH</v>
          </cell>
          <cell r="C643" t="str">
            <v>Active</v>
          </cell>
          <cell r="D643" t="str">
            <v>South East Asia</v>
          </cell>
          <cell r="E643" t="str">
            <v>MNG</v>
          </cell>
          <cell r="F643" t="str">
            <v>Ministry of Health of Mongolia</v>
          </cell>
        </row>
        <row r="644">
          <cell r="B644" t="str">
            <v>MON-102-G01-T-00</v>
          </cell>
          <cell r="C644" t="str">
            <v>Administratively Closed</v>
          </cell>
          <cell r="D644" t="str">
            <v>South East Asia</v>
          </cell>
          <cell r="E644" t="str">
            <v>MNG</v>
          </cell>
          <cell r="F644" t="str">
            <v>Ministry of Health of Mongolia</v>
          </cell>
        </row>
        <row r="645">
          <cell r="B645" t="str">
            <v>MON-202-G02-H-00</v>
          </cell>
          <cell r="C645" t="str">
            <v>Administratively Closed</v>
          </cell>
          <cell r="D645" t="str">
            <v>South East Asia</v>
          </cell>
          <cell r="E645" t="str">
            <v>MNG</v>
          </cell>
          <cell r="F645" t="str">
            <v>Ministry of Health of Mongolia</v>
          </cell>
        </row>
        <row r="646">
          <cell r="B646" t="str">
            <v>MON-405-G03-T</v>
          </cell>
          <cell r="C646" t="str">
            <v>Administratively Closed</v>
          </cell>
          <cell r="D646" t="str">
            <v>South East Asia</v>
          </cell>
          <cell r="E646" t="str">
            <v>MNG</v>
          </cell>
          <cell r="F646" t="str">
            <v>Ministry of Health of Mongolia</v>
          </cell>
        </row>
        <row r="647">
          <cell r="B647" t="str">
            <v>MON-506-G04-H</v>
          </cell>
          <cell r="C647" t="str">
            <v>Administratively Closed</v>
          </cell>
          <cell r="D647" t="str">
            <v>South East Asia</v>
          </cell>
          <cell r="E647" t="str">
            <v>MNG</v>
          </cell>
          <cell r="F647" t="str">
            <v>Ministry of Health of Mongolia</v>
          </cell>
        </row>
        <row r="648">
          <cell r="B648" t="str">
            <v>MON-708-G05-H</v>
          </cell>
          <cell r="C648" t="str">
            <v>Administratively Closed</v>
          </cell>
          <cell r="D648" t="str">
            <v>South East Asia</v>
          </cell>
          <cell r="E648" t="str">
            <v>MNG</v>
          </cell>
          <cell r="F648" t="str">
            <v>Ministry of Health of Mongolia</v>
          </cell>
        </row>
        <row r="649">
          <cell r="B649" t="str">
            <v>MON-910-G06-S</v>
          </cell>
          <cell r="C649" t="str">
            <v>Administratively Closed</v>
          </cell>
          <cell r="D649" t="str">
            <v>South East Asia</v>
          </cell>
          <cell r="E649" t="str">
            <v>MNG</v>
          </cell>
          <cell r="F649" t="str">
            <v>Ministry of Health of Mongolia</v>
          </cell>
        </row>
        <row r="650">
          <cell r="B650" t="str">
            <v>MON-H-MOH</v>
          </cell>
          <cell r="C650" t="str">
            <v>Active</v>
          </cell>
          <cell r="D650" t="str">
            <v>South East Asia</v>
          </cell>
          <cell r="E650" t="str">
            <v>MNG</v>
          </cell>
          <cell r="F650" t="str">
            <v>Ministry of Health of Mongolia</v>
          </cell>
        </row>
        <row r="651">
          <cell r="B651" t="str">
            <v>MON-S-MOH</v>
          </cell>
          <cell r="C651" t="str">
            <v>Active</v>
          </cell>
          <cell r="D651" t="str">
            <v>South East Asia</v>
          </cell>
          <cell r="E651" t="str">
            <v>MNG</v>
          </cell>
          <cell r="F651" t="str">
            <v>Ministry of Health of Mongolia</v>
          </cell>
        </row>
        <row r="652">
          <cell r="B652" t="str">
            <v>MON-T-MOH</v>
          </cell>
          <cell r="C652" t="str">
            <v>Active</v>
          </cell>
          <cell r="D652" t="str">
            <v>South East Asia</v>
          </cell>
          <cell r="E652" t="str">
            <v>MNG</v>
          </cell>
          <cell r="F652" t="str">
            <v>Ministry of Health of Mongolia</v>
          </cell>
        </row>
        <row r="653">
          <cell r="B653" t="str">
            <v>MNT-506-G01-H</v>
          </cell>
          <cell r="C653" t="str">
            <v>Administratively Closed</v>
          </cell>
          <cell r="D653" t="str">
            <v>Eastern Europe and Central Asia</v>
          </cell>
          <cell r="E653" t="str">
            <v>MNE</v>
          </cell>
          <cell r="F653" t="str">
            <v>United Nations Development Programme, Montenegro</v>
          </cell>
        </row>
        <row r="654">
          <cell r="B654" t="str">
            <v>MNT-607-G02-T</v>
          </cell>
          <cell r="C654" t="str">
            <v>Administratively Closed</v>
          </cell>
          <cell r="D654" t="str">
            <v>Eastern Europe and Central Asia</v>
          </cell>
          <cell r="E654" t="str">
            <v>MNE</v>
          </cell>
          <cell r="F654" t="str">
            <v>United Nations Development Programme, Montenegro</v>
          </cell>
        </row>
        <row r="655">
          <cell r="B655" t="str">
            <v>MNT-910-G03-H</v>
          </cell>
          <cell r="C655" t="str">
            <v>Active</v>
          </cell>
          <cell r="D655" t="str">
            <v>Eastern Europe and Central Asia</v>
          </cell>
          <cell r="E655" t="str">
            <v>MNE</v>
          </cell>
          <cell r="F655" t="str">
            <v>United Nations Development Programme, Montenegro</v>
          </cell>
        </row>
        <row r="656">
          <cell r="B656" t="str">
            <v>MOR-011-G04-H</v>
          </cell>
          <cell r="C656" t="str">
            <v>Active</v>
          </cell>
          <cell r="D656" t="str">
            <v>Middle East and North Africa</v>
          </cell>
          <cell r="E656" t="str">
            <v>MAR</v>
          </cell>
          <cell r="F656" t="str">
            <v>Ministry of Health of the Kingdom of Morocco</v>
          </cell>
        </row>
        <row r="657">
          <cell r="B657" t="str">
            <v>MOR-011-G05-T</v>
          </cell>
          <cell r="C657" t="str">
            <v>Active</v>
          </cell>
          <cell r="D657" t="str">
            <v>Middle East and North Africa</v>
          </cell>
          <cell r="E657" t="str">
            <v>MAR</v>
          </cell>
          <cell r="F657" t="str">
            <v>Ministry of Health of the Kingdom of Morocco</v>
          </cell>
        </row>
        <row r="658">
          <cell r="B658" t="str">
            <v>MOR-102-G01-H-00</v>
          </cell>
          <cell r="C658" t="str">
            <v>Administratively Closed</v>
          </cell>
          <cell r="D658" t="str">
            <v>Middle East and North Africa</v>
          </cell>
          <cell r="E658" t="str">
            <v>MAR</v>
          </cell>
          <cell r="F658" t="str">
            <v>Ministry of Health of the Kingdom of Morocco</v>
          </cell>
        </row>
        <row r="659">
          <cell r="B659" t="str">
            <v>MOR-607-G02-H</v>
          </cell>
          <cell r="C659" t="str">
            <v>Financial Closure</v>
          </cell>
          <cell r="D659" t="str">
            <v>Middle East and North Africa</v>
          </cell>
          <cell r="E659" t="str">
            <v>MAR</v>
          </cell>
          <cell r="F659" t="str">
            <v>Ministry of Health of the Kingdom of Morocco</v>
          </cell>
        </row>
        <row r="660">
          <cell r="B660" t="str">
            <v>MOR-607-G03-T</v>
          </cell>
          <cell r="C660" t="str">
            <v>Administratively Closed</v>
          </cell>
          <cell r="D660" t="str">
            <v>Middle East and North Africa</v>
          </cell>
          <cell r="E660" t="str">
            <v>MAR</v>
          </cell>
          <cell r="F660" t="str">
            <v>Ministry of Health of the Kingdom of Morocco</v>
          </cell>
        </row>
        <row r="661">
          <cell r="B661" t="str">
            <v>MOZ-202-G01-H-00</v>
          </cell>
          <cell r="C661" t="str">
            <v>Administratively Closed</v>
          </cell>
          <cell r="D661" t="str">
            <v>High Impact Africa 2</v>
          </cell>
          <cell r="E661" t="str">
            <v>MOZ</v>
          </cell>
          <cell r="F661" t="str">
            <v>National AIDS Council of Mozambique</v>
          </cell>
        </row>
        <row r="662">
          <cell r="B662" t="str">
            <v>MOZ-202-G02-H-00</v>
          </cell>
          <cell r="C662" t="str">
            <v>Administratively Closed</v>
          </cell>
          <cell r="D662" t="str">
            <v>High Impact Africa 2</v>
          </cell>
          <cell r="E662" t="str">
            <v>MOZ</v>
          </cell>
          <cell r="F662" t="str">
            <v>Ministry of Health of Mozambique</v>
          </cell>
        </row>
        <row r="663">
          <cell r="B663" t="str">
            <v>MOZ-202-G03-M-00</v>
          </cell>
          <cell r="C663" t="str">
            <v>Administratively Closed</v>
          </cell>
          <cell r="D663" t="str">
            <v>High Impact Africa 2</v>
          </cell>
          <cell r="E663" t="str">
            <v>MOZ</v>
          </cell>
          <cell r="F663" t="str">
            <v>Ministry of Health of Mozambique</v>
          </cell>
        </row>
        <row r="664">
          <cell r="B664" t="str">
            <v>MOZ-202-G04-T-00</v>
          </cell>
          <cell r="C664" t="str">
            <v>Administratively Closed</v>
          </cell>
          <cell r="D664" t="str">
            <v>High Impact Africa 2</v>
          </cell>
          <cell r="E664" t="str">
            <v>MOZ</v>
          </cell>
          <cell r="F664" t="str">
            <v>Ministry of Health of Mozambique</v>
          </cell>
        </row>
        <row r="665">
          <cell r="B665" t="str">
            <v>MOZ-607-G05-H</v>
          </cell>
          <cell r="C665" t="str">
            <v>Administratively Closed</v>
          </cell>
          <cell r="D665" t="str">
            <v>High Impact Africa 2</v>
          </cell>
          <cell r="E665" t="str">
            <v>MOZ</v>
          </cell>
          <cell r="F665" t="str">
            <v>Ministry of Health of Mozambique</v>
          </cell>
        </row>
        <row r="666">
          <cell r="B666" t="str">
            <v>MOZ-607-G06-M</v>
          </cell>
          <cell r="C666" t="str">
            <v>Administratively Closed</v>
          </cell>
          <cell r="D666" t="str">
            <v>High Impact Africa 2</v>
          </cell>
          <cell r="E666" t="str">
            <v>MOZ</v>
          </cell>
          <cell r="F666" t="str">
            <v>Ministry of Health of Mozambique</v>
          </cell>
        </row>
        <row r="667">
          <cell r="B667" t="str">
            <v>MOZ-708-G07-T</v>
          </cell>
          <cell r="C667" t="str">
            <v>Active</v>
          </cell>
          <cell r="D667" t="str">
            <v>High Impact Africa 2</v>
          </cell>
          <cell r="E667" t="str">
            <v>MOZ</v>
          </cell>
          <cell r="F667" t="str">
            <v>Ministry of Health of Mozambique</v>
          </cell>
        </row>
        <row r="668">
          <cell r="B668" t="str">
            <v>MOZ-809-G08-S</v>
          </cell>
          <cell r="C668" t="str">
            <v>Active</v>
          </cell>
          <cell r="D668" t="str">
            <v>High Impact Africa 2</v>
          </cell>
          <cell r="E668" t="str">
            <v>MOZ</v>
          </cell>
          <cell r="F668" t="str">
            <v>Ministry of Health of Mozambique</v>
          </cell>
        </row>
        <row r="669">
          <cell r="B669" t="str">
            <v>MOZ-911-G09-H</v>
          </cell>
          <cell r="C669" t="str">
            <v>Active</v>
          </cell>
          <cell r="D669" t="str">
            <v>High Impact Africa 2</v>
          </cell>
          <cell r="E669" t="str">
            <v>MOZ</v>
          </cell>
          <cell r="F669" t="str">
            <v>Fundacao para o Desenvolvimento da Comunidade</v>
          </cell>
        </row>
        <row r="670">
          <cell r="B670" t="str">
            <v>MOZ-911-G10-H</v>
          </cell>
          <cell r="C670" t="str">
            <v>Active</v>
          </cell>
          <cell r="D670" t="str">
            <v>High Impact Africa 2</v>
          </cell>
          <cell r="E670" t="str">
            <v>MOZ</v>
          </cell>
          <cell r="F670" t="str">
            <v>Ministry of Health of Mozambique</v>
          </cell>
        </row>
        <row r="671">
          <cell r="B671" t="str">
            <v>MOZ-911-G11-M</v>
          </cell>
          <cell r="C671" t="str">
            <v>Active</v>
          </cell>
          <cell r="D671" t="str">
            <v>High Impact Africa 2</v>
          </cell>
          <cell r="E671" t="str">
            <v>MOZ</v>
          </cell>
          <cell r="F671" t="str">
            <v>Ministry of Health of Mozambique</v>
          </cell>
        </row>
        <row r="672">
          <cell r="B672" t="str">
            <v>MOZ-911-G12-M</v>
          </cell>
          <cell r="C672" t="str">
            <v>Active</v>
          </cell>
          <cell r="D672" t="str">
            <v>High Impact Africa 2</v>
          </cell>
          <cell r="E672" t="str">
            <v>MOZ</v>
          </cell>
          <cell r="F672" t="str">
            <v>World Vision Mozambique</v>
          </cell>
        </row>
        <row r="673">
          <cell r="B673" t="str">
            <v>MAF-202-G01-M-00</v>
          </cell>
          <cell r="C673" t="str">
            <v>Financial Closure</v>
          </cell>
          <cell r="D673" t="str">
            <v>Southern and Eastern Africa</v>
          </cell>
          <cell r="E673" t="str">
            <v>QMB</v>
          </cell>
          <cell r="F673" t="str">
            <v>Medical Research Council</v>
          </cell>
        </row>
        <row r="674">
          <cell r="B674" t="str">
            <v>MAF-506-G02-M</v>
          </cell>
          <cell r="C674" t="str">
            <v>Administratively Closed</v>
          </cell>
          <cell r="D674" t="str">
            <v>Southern and Eastern Africa</v>
          </cell>
          <cell r="E674" t="str">
            <v>QMB</v>
          </cell>
          <cell r="F674" t="str">
            <v>Medical Research Council</v>
          </cell>
        </row>
        <row r="675">
          <cell r="B675" t="str">
            <v>MAS-911-G01-H</v>
          </cell>
          <cell r="C675" t="str">
            <v>Active</v>
          </cell>
          <cell r="D675" t="str">
            <v>Southern and Eastern Africa</v>
          </cell>
          <cell r="E675" t="str">
            <v>QML</v>
          </cell>
          <cell r="F675" t="str">
            <v>Northstar Alliance</v>
          </cell>
        </row>
        <row r="676">
          <cell r="B676" t="str">
            <v>QML-H-SADC</v>
          </cell>
          <cell r="C676" t="str">
            <v>N.D.</v>
          </cell>
          <cell r="D676" t="str">
            <v>Southern and Eastern Africa</v>
          </cell>
          <cell r="E676" t="str">
            <v>QML</v>
          </cell>
          <cell r="F676" t="str">
            <v>Not Defined</v>
          </cell>
        </row>
        <row r="677">
          <cell r="B677" t="str">
            <v>MAW-607-G01-H</v>
          </cell>
          <cell r="C677" t="str">
            <v>Active</v>
          </cell>
          <cell r="D677" t="str">
            <v>Central Africa</v>
          </cell>
          <cell r="E677" t="str">
            <v>QMC</v>
          </cell>
          <cell r="F677" t="str">
            <v>Abidjan-Lagos Corridor Organization</v>
          </cell>
        </row>
        <row r="678">
          <cell r="B678" t="str">
            <v>MAA-305-G01-M</v>
          </cell>
          <cell r="C678" t="str">
            <v>Administratively Closed</v>
          </cell>
          <cell r="D678" t="str">
            <v>Latin America and Caribbean</v>
          </cell>
          <cell r="E678" t="str">
            <v>QMD</v>
          </cell>
          <cell r="F678" t="str">
            <v>Organismo Andino de Salud - Convenio Hipólito Unanue</v>
          </cell>
        </row>
        <row r="679">
          <cell r="B679" t="str">
            <v>MAC-304-G01-H</v>
          </cell>
          <cell r="C679" t="str">
            <v>Administratively Closed</v>
          </cell>
          <cell r="D679" t="str">
            <v>Latin America and Caribbean</v>
          </cell>
          <cell r="E679" t="str">
            <v>QME</v>
          </cell>
          <cell r="F679" t="str">
            <v>CARICOM Secretariat</v>
          </cell>
        </row>
        <row r="680">
          <cell r="B680" t="str">
            <v>MAC-910-G02-H</v>
          </cell>
          <cell r="C680" t="str">
            <v>Active</v>
          </cell>
          <cell r="D680" t="str">
            <v>Latin America and Caribbean</v>
          </cell>
          <cell r="E680" t="str">
            <v>QME</v>
          </cell>
          <cell r="F680" t="str">
            <v>CARICOM Secretariat</v>
          </cell>
        </row>
        <row r="681">
          <cell r="B681" t="str">
            <v>MCP-911-G01-H</v>
          </cell>
          <cell r="C681" t="str">
            <v>Financial Closure</v>
          </cell>
          <cell r="D681" t="str">
            <v>Latin America and Caribbean</v>
          </cell>
          <cell r="E681" t="str">
            <v>QMN</v>
          </cell>
          <cell r="F681" t="str">
            <v>Cicatelli Associates</v>
          </cell>
        </row>
        <row r="682">
          <cell r="B682" t="str">
            <v>MAN-405-G01-H</v>
          </cell>
          <cell r="C682" t="str">
            <v>Administratively Closed</v>
          </cell>
          <cell r="D682" t="str">
            <v>Latin America and Caribbean</v>
          </cell>
          <cell r="E682" t="str">
            <v>QMF</v>
          </cell>
          <cell r="F682" t="str">
            <v>Caribbean Regional Network of People Living with HIV/AIDS</v>
          </cell>
        </row>
        <row r="683">
          <cell r="B683" t="str">
            <v>MAM-405-G01-H</v>
          </cell>
          <cell r="C683" t="str">
            <v>Administratively Closed</v>
          </cell>
          <cell r="D683" t="str">
            <v>Latin America and Caribbean</v>
          </cell>
          <cell r="E683" t="str">
            <v>QMG</v>
          </cell>
          <cell r="F683" t="str">
            <v>Instituto Nacional de Salud Pública</v>
          </cell>
        </row>
        <row r="684">
          <cell r="B684" t="str">
            <v>QMG-M-PSI</v>
          </cell>
          <cell r="C684" t="str">
            <v>Active</v>
          </cell>
          <cell r="D684" t="str">
            <v>Latin America and Caribbean</v>
          </cell>
          <cell r="E684" t="str">
            <v>QMG</v>
          </cell>
          <cell r="F684" t="str">
            <v>Population Services International, USA</v>
          </cell>
        </row>
        <row r="685">
          <cell r="B685" t="str">
            <v>MAE-305-G01-H</v>
          </cell>
          <cell r="C685" t="str">
            <v>Administratively Closed</v>
          </cell>
          <cell r="D685" t="str">
            <v>Latin America and Caribbean</v>
          </cell>
          <cell r="E685" t="str">
            <v>QMH</v>
          </cell>
          <cell r="F685" t="str">
            <v>Organization Of Eastern Caribbean States</v>
          </cell>
        </row>
        <row r="686">
          <cell r="B686" t="str">
            <v>MAR-708-G01-H</v>
          </cell>
          <cell r="C686" t="str">
            <v>Administratively Closed</v>
          </cell>
          <cell r="D686" t="str">
            <v>Latin America and Caribbean</v>
          </cell>
          <cell r="E686" t="str">
            <v>QMI</v>
          </cell>
          <cell r="F686" t="str">
            <v>Secretaría de la Integración Social Centroamericana</v>
          </cell>
        </row>
        <row r="687">
          <cell r="B687" t="str">
            <v>MAR-H-SISCA</v>
          </cell>
          <cell r="C687" t="str">
            <v>Active</v>
          </cell>
          <cell r="D687" t="str">
            <v>Latin America and Caribbean</v>
          </cell>
          <cell r="E687" t="str">
            <v>QMI</v>
          </cell>
          <cell r="F687" t="str">
            <v>Secretaría de la Integración Social Centroamericana</v>
          </cell>
        </row>
        <row r="688">
          <cell r="B688" t="str">
            <v>MAT-011-G01-H</v>
          </cell>
          <cell r="C688" t="str">
            <v>Active</v>
          </cell>
          <cell r="D688" t="str">
            <v>Latin America and Caribbean</v>
          </cell>
          <cell r="E688" t="str">
            <v>QMO</v>
          </cell>
          <cell r="F688" t="str">
            <v>International Organization for Migration, Argentina</v>
          </cell>
        </row>
        <row r="689">
          <cell r="B689" t="str">
            <v>MEA-011-G01-H</v>
          </cell>
          <cell r="C689" t="str">
            <v>Active</v>
          </cell>
          <cell r="D689" t="str">
            <v>South East Asia</v>
          </cell>
          <cell r="E689" t="str">
            <v>QMP</v>
          </cell>
          <cell r="F689" t="str">
            <v>Asia Pacific Network of People Living with HIV/AIDS</v>
          </cell>
        </row>
        <row r="690">
          <cell r="B690" t="str">
            <v>MEI-011-G01-H</v>
          </cell>
          <cell r="C690" t="str">
            <v>Active</v>
          </cell>
          <cell r="D690" t="str">
            <v>High Impact Asia</v>
          </cell>
          <cell r="E690" t="str">
            <v>QMQ</v>
          </cell>
          <cell r="F690" t="str">
            <v>Humanist Institute for Development Cooperation, HQ</v>
          </cell>
        </row>
        <row r="691">
          <cell r="B691" t="str">
            <v>QMU-M-UNOPS</v>
          </cell>
          <cell r="C691" t="str">
            <v>Active</v>
          </cell>
          <cell r="D691" t="str">
            <v>High Impact Asia</v>
          </cell>
          <cell r="E691" t="str">
            <v>QMU</v>
          </cell>
          <cell r="F691" t="str">
            <v>United Nations Office for Project Services, Denmark</v>
          </cell>
        </row>
        <row r="692">
          <cell r="B692" t="str">
            <v>QMT-H-EHRN</v>
          </cell>
          <cell r="C692" t="str">
            <v>Active</v>
          </cell>
          <cell r="D692" t="str">
            <v>Eastern Europe and Central Asia</v>
          </cell>
          <cell r="E692" t="str">
            <v>QMT</v>
          </cell>
          <cell r="F692" t="str">
            <v>Eurasian Harm Reduction Network</v>
          </cell>
        </row>
        <row r="693">
          <cell r="B693" t="str">
            <v>QSF-T-IOM</v>
          </cell>
          <cell r="C693" t="str">
            <v>Active</v>
          </cell>
          <cell r="D693" t="str">
            <v>Middle East and North Africa</v>
          </cell>
          <cell r="E693" t="str">
            <v>QMW</v>
          </cell>
          <cell r="F693" t="str">
            <v>International Organization for Migration, Switzerland</v>
          </cell>
        </row>
        <row r="694">
          <cell r="B694" t="str">
            <v>MMM-011-G01-H</v>
          </cell>
          <cell r="C694" t="str">
            <v>Active</v>
          </cell>
          <cell r="D694" t="str">
            <v>Middle East and North Africa</v>
          </cell>
          <cell r="E694" t="str">
            <v>QMR</v>
          </cell>
          <cell r="F694" t="str">
            <v>Middle East and North Africa Harm Reduction Association</v>
          </cell>
        </row>
        <row r="695">
          <cell r="B695" t="str">
            <v>MSA-910-G01-H</v>
          </cell>
          <cell r="C695" t="str">
            <v>Administratively Closed</v>
          </cell>
          <cell r="D695" t="str">
            <v>South East Asia</v>
          </cell>
          <cell r="E695" t="str">
            <v>QMS</v>
          </cell>
          <cell r="F695" t="str">
            <v>Population Services International, Nepal</v>
          </cell>
        </row>
        <row r="696">
          <cell r="B696" t="str">
            <v>MSA-910-G02-H</v>
          </cell>
          <cell r="C696" t="str">
            <v>Active</v>
          </cell>
          <cell r="D696" t="str">
            <v>South East Asia</v>
          </cell>
          <cell r="E696" t="str">
            <v>QMS</v>
          </cell>
          <cell r="F696" t="str">
            <v>United Nations Development Programme, Asia Pacific</v>
          </cell>
        </row>
        <row r="697">
          <cell r="B697" t="str">
            <v>MWP-202-G01-H-00</v>
          </cell>
          <cell r="C697" t="str">
            <v>Administratively Closed</v>
          </cell>
          <cell r="D697" t="str">
            <v>South East Asia</v>
          </cell>
          <cell r="E697" t="str">
            <v>QMJ</v>
          </cell>
          <cell r="F697" t="str">
            <v>Secretariat of the Pacific Community</v>
          </cell>
        </row>
        <row r="698">
          <cell r="B698" t="str">
            <v>MWP-202-G02-M-00</v>
          </cell>
          <cell r="C698" t="str">
            <v>Administratively Closed</v>
          </cell>
          <cell r="D698" t="str">
            <v>South East Asia</v>
          </cell>
          <cell r="E698" t="str">
            <v>QMJ</v>
          </cell>
          <cell r="F698" t="str">
            <v>Secretariat of the Pacific Community</v>
          </cell>
        </row>
        <row r="699">
          <cell r="B699" t="str">
            <v>MWP-202-G03-T-00</v>
          </cell>
          <cell r="C699" t="str">
            <v>Administratively Closed</v>
          </cell>
          <cell r="D699" t="str">
            <v>South East Asia</v>
          </cell>
          <cell r="E699" t="str">
            <v>QMJ</v>
          </cell>
          <cell r="F699" t="str">
            <v>Secretariat of the Pacific Community</v>
          </cell>
        </row>
        <row r="700">
          <cell r="B700" t="str">
            <v>MWP-506-G04-M</v>
          </cell>
          <cell r="C700" t="str">
            <v>Administratively Closed</v>
          </cell>
          <cell r="D700" t="str">
            <v>South East Asia</v>
          </cell>
          <cell r="E700" t="str">
            <v>QMJ</v>
          </cell>
          <cell r="F700" t="str">
            <v>Secretariat of the Pacific Community</v>
          </cell>
        </row>
        <row r="701">
          <cell r="B701" t="str">
            <v>MWP-708-G06-H</v>
          </cell>
          <cell r="C701" t="str">
            <v>Active</v>
          </cell>
          <cell r="D701" t="str">
            <v>South East Asia</v>
          </cell>
          <cell r="E701" t="str">
            <v>QMJ</v>
          </cell>
          <cell r="F701" t="str">
            <v>Secretariat of the Pacific Community</v>
          </cell>
        </row>
        <row r="702">
          <cell r="B702" t="str">
            <v>MWP-708-G07-T</v>
          </cell>
          <cell r="C702" t="str">
            <v>Active</v>
          </cell>
          <cell r="D702" t="str">
            <v>South East Asia</v>
          </cell>
          <cell r="E702" t="str">
            <v>QMJ</v>
          </cell>
          <cell r="F702" t="str">
            <v>Secretariat of the Pacific Community</v>
          </cell>
        </row>
        <row r="703">
          <cell r="B703" t="str">
            <v>QMJ-507-G05-M</v>
          </cell>
          <cell r="C703" t="str">
            <v>Active</v>
          </cell>
          <cell r="D703" t="str">
            <v>South East Asia</v>
          </cell>
          <cell r="E703" t="str">
            <v>QMJ</v>
          </cell>
          <cell r="F703" t="str">
            <v>Secretariat of the Pacific Community</v>
          </cell>
        </row>
        <row r="704">
          <cell r="B704" t="str">
            <v>QMJ-M-SPC</v>
          </cell>
          <cell r="C704" t="str">
            <v>N.D.</v>
          </cell>
          <cell r="D704" t="str">
            <v>South East Asia</v>
          </cell>
          <cell r="E704" t="str">
            <v>QMJ</v>
          </cell>
          <cell r="F704" t="str">
            <v>Not Defined</v>
          </cell>
        </row>
        <row r="705">
          <cell r="B705" t="str">
            <v>QMJ-T-SPC</v>
          </cell>
          <cell r="C705" t="str">
            <v>N.D.</v>
          </cell>
          <cell r="D705" t="str">
            <v>South East Asia</v>
          </cell>
          <cell r="E705" t="str">
            <v>QMJ</v>
          </cell>
          <cell r="F705" t="str">
            <v>Not Defined</v>
          </cell>
        </row>
        <row r="706">
          <cell r="B706" t="str">
            <v>MYN-202-G01-T-00</v>
          </cell>
          <cell r="C706" t="str">
            <v>Administratively Closed</v>
          </cell>
          <cell r="D706" t="str">
            <v>High Impact Asia</v>
          </cell>
          <cell r="E706" t="str">
            <v>MMR</v>
          </cell>
          <cell r="F706" t="str">
            <v>United Nations Development Programme, Myanmar</v>
          </cell>
        </row>
        <row r="707">
          <cell r="B707" t="str">
            <v>MYN-305-G02-H</v>
          </cell>
          <cell r="C707" t="str">
            <v>Administratively Closed</v>
          </cell>
          <cell r="D707" t="str">
            <v>High Impact Asia</v>
          </cell>
          <cell r="E707" t="str">
            <v>MMR</v>
          </cell>
          <cell r="F707" t="str">
            <v>United Nations Development Programme, Myanmar</v>
          </cell>
        </row>
        <row r="708">
          <cell r="B708" t="str">
            <v>MYN-305-G03-M</v>
          </cell>
          <cell r="C708" t="str">
            <v>Administratively Closed</v>
          </cell>
          <cell r="D708" t="str">
            <v>High Impact Asia</v>
          </cell>
          <cell r="E708" t="str">
            <v>MMR</v>
          </cell>
          <cell r="F708" t="str">
            <v>United Nations Development Programme, Myanmar</v>
          </cell>
        </row>
        <row r="709">
          <cell r="B709" t="str">
            <v>MYN-H-SCF</v>
          </cell>
          <cell r="C709" t="str">
            <v>Active</v>
          </cell>
          <cell r="D709" t="str">
            <v>High Impact Asia</v>
          </cell>
          <cell r="E709" t="str">
            <v>MMR</v>
          </cell>
          <cell r="F709" t="str">
            <v>Save the Children, Myanmar Office</v>
          </cell>
        </row>
        <row r="710">
          <cell r="B710" t="str">
            <v>MYN-H-UNOPS</v>
          </cell>
          <cell r="C710" t="str">
            <v>Active</v>
          </cell>
          <cell r="D710" t="str">
            <v>High Impact Asia</v>
          </cell>
          <cell r="E710" t="str">
            <v>MMR</v>
          </cell>
          <cell r="F710" t="str">
            <v>United Nations Office for Project Services, Denmark</v>
          </cell>
        </row>
        <row r="711">
          <cell r="B711" t="str">
            <v>MYN-M-SCF</v>
          </cell>
          <cell r="C711" t="str">
            <v>Active</v>
          </cell>
          <cell r="D711" t="str">
            <v>High Impact Asia</v>
          </cell>
          <cell r="E711" t="str">
            <v>MMR</v>
          </cell>
          <cell r="F711" t="str">
            <v>Save the Children, Myanmar Office</v>
          </cell>
        </row>
        <row r="712">
          <cell r="B712" t="str">
            <v>MYN-M-UNOPS</v>
          </cell>
          <cell r="C712" t="str">
            <v>Active</v>
          </cell>
          <cell r="D712" t="str">
            <v>High Impact Asia</v>
          </cell>
          <cell r="E712" t="str">
            <v>MMR</v>
          </cell>
          <cell r="F712" t="str">
            <v>United Nations Office for Project Services, Denmark</v>
          </cell>
        </row>
        <row r="713">
          <cell r="B713" t="str">
            <v>MYN-T-SCF</v>
          </cell>
          <cell r="C713" t="str">
            <v>Active</v>
          </cell>
          <cell r="D713" t="str">
            <v>High Impact Asia</v>
          </cell>
          <cell r="E713" t="str">
            <v>MMR</v>
          </cell>
          <cell r="F713" t="str">
            <v>Save the Children, Myanmar Office</v>
          </cell>
        </row>
        <row r="714">
          <cell r="B714" t="str">
            <v>MYN-T-UNOPS</v>
          </cell>
          <cell r="C714" t="str">
            <v>Active</v>
          </cell>
          <cell r="D714" t="str">
            <v>High Impact Asia</v>
          </cell>
          <cell r="E714" t="str">
            <v>MMR</v>
          </cell>
          <cell r="F714" t="str">
            <v>United Nations Office for Project Services, Denmark</v>
          </cell>
        </row>
        <row r="715">
          <cell r="B715" t="str">
            <v>NMB-202-G01-H-00</v>
          </cell>
          <cell r="C715" t="str">
            <v>Active</v>
          </cell>
          <cell r="D715" t="str">
            <v>Southern and Eastern Africa</v>
          </cell>
          <cell r="E715" t="str">
            <v>NAM</v>
          </cell>
          <cell r="F715" t="str">
            <v>Ministry of Health and Social Services of Namibia</v>
          </cell>
        </row>
        <row r="716">
          <cell r="B716" t="str">
            <v>NMB-202-G02-T-00</v>
          </cell>
          <cell r="C716" t="str">
            <v>Administratively Closed</v>
          </cell>
          <cell r="D716" t="str">
            <v>Southern and Eastern Africa</v>
          </cell>
          <cell r="E716" t="str">
            <v>NAM</v>
          </cell>
          <cell r="F716" t="str">
            <v>Ministry of Health and Social Services of Namibia</v>
          </cell>
        </row>
        <row r="717">
          <cell r="B717" t="str">
            <v>NMB-202-G03-M-00</v>
          </cell>
          <cell r="C717" t="str">
            <v>Active</v>
          </cell>
          <cell r="D717" t="str">
            <v>Southern and Eastern Africa</v>
          </cell>
          <cell r="E717" t="str">
            <v>NAM</v>
          </cell>
          <cell r="F717" t="str">
            <v>Ministry of Health and Social Services of Namibia</v>
          </cell>
        </row>
        <row r="718">
          <cell r="B718" t="str">
            <v>NMB-202-G07-H</v>
          </cell>
          <cell r="C718" t="str">
            <v>Active</v>
          </cell>
          <cell r="D718" t="str">
            <v>Southern and Eastern Africa</v>
          </cell>
          <cell r="E718" t="str">
            <v>NAM</v>
          </cell>
          <cell r="F718" t="str">
            <v>Namibia Network of AIDS Service Organisations</v>
          </cell>
        </row>
        <row r="719">
          <cell r="B719" t="str">
            <v>NMB-506-G04-T</v>
          </cell>
          <cell r="C719" t="str">
            <v>Financial Closure</v>
          </cell>
          <cell r="D719" t="str">
            <v>Southern and Eastern Africa</v>
          </cell>
          <cell r="E719" t="str">
            <v>NAM</v>
          </cell>
          <cell r="F719" t="str">
            <v>Ministry of Health and Social Services of Namibia</v>
          </cell>
        </row>
        <row r="720">
          <cell r="B720" t="str">
            <v>NMB-607-G06-M</v>
          </cell>
          <cell r="C720" t="str">
            <v>Financial Closure</v>
          </cell>
          <cell r="D720" t="str">
            <v>Southern and Eastern Africa</v>
          </cell>
          <cell r="E720" t="str">
            <v>NAM</v>
          </cell>
          <cell r="F720" t="str">
            <v>Ministry of Health and Social Services of Namibia</v>
          </cell>
        </row>
        <row r="721">
          <cell r="B721" t="str">
            <v>NMB-T-MoHSS</v>
          </cell>
          <cell r="C721" t="str">
            <v>Active</v>
          </cell>
          <cell r="D721" t="str">
            <v>Southern and Eastern Africa</v>
          </cell>
          <cell r="E721" t="str">
            <v>NAM</v>
          </cell>
          <cell r="F721" t="str">
            <v>Ministry of Health and Social Services of Namibia</v>
          </cell>
        </row>
        <row r="722">
          <cell r="B722" t="str">
            <v>NEP-202-G01-H-00</v>
          </cell>
          <cell r="C722" t="str">
            <v>Administratively Closed</v>
          </cell>
          <cell r="D722" t="str">
            <v>South East Asia</v>
          </cell>
          <cell r="E722" t="str">
            <v>NPL</v>
          </cell>
          <cell r="F722" t="str">
            <v>Ministry of Health of Nepal</v>
          </cell>
        </row>
        <row r="723">
          <cell r="B723" t="str">
            <v>NEP-202-G02-M-00</v>
          </cell>
          <cell r="C723" t="str">
            <v>Administratively Closed</v>
          </cell>
          <cell r="D723" t="str">
            <v>South East Asia</v>
          </cell>
          <cell r="E723" t="str">
            <v>NPL</v>
          </cell>
          <cell r="F723" t="str">
            <v>Ministry of Health of Nepal</v>
          </cell>
        </row>
        <row r="724">
          <cell r="B724" t="str">
            <v>NEP-202-G04-M-00</v>
          </cell>
          <cell r="C724" t="str">
            <v>Administratively Closed</v>
          </cell>
          <cell r="D724" t="str">
            <v>South East Asia</v>
          </cell>
          <cell r="E724" t="str">
            <v>NPL</v>
          </cell>
          <cell r="F724" t="str">
            <v>Population Services International, Nepal</v>
          </cell>
        </row>
        <row r="725">
          <cell r="B725" t="str">
            <v>NEP-202-G05-H-00</v>
          </cell>
          <cell r="C725" t="str">
            <v>Administratively Closed</v>
          </cell>
          <cell r="D725" t="str">
            <v>South East Asia</v>
          </cell>
          <cell r="E725" t="str">
            <v>NPL</v>
          </cell>
          <cell r="F725" t="str">
            <v>United Nations Development Programme, Nepal</v>
          </cell>
        </row>
        <row r="726">
          <cell r="B726" t="str">
            <v>NEP-405-G03-T</v>
          </cell>
          <cell r="C726" t="str">
            <v>Administratively Closed</v>
          </cell>
          <cell r="D726" t="str">
            <v>South East Asia</v>
          </cell>
          <cell r="E726" t="str">
            <v>NPL</v>
          </cell>
          <cell r="F726" t="str">
            <v>Ministry of Health of Nepal</v>
          </cell>
        </row>
        <row r="727">
          <cell r="B727" t="str">
            <v>NEP-708-G06-M</v>
          </cell>
          <cell r="C727" t="str">
            <v>Administratively Closed</v>
          </cell>
          <cell r="D727" t="str">
            <v>South East Asia</v>
          </cell>
          <cell r="E727" t="str">
            <v>NPL</v>
          </cell>
          <cell r="F727" t="str">
            <v>Population Services International, Nepal</v>
          </cell>
        </row>
        <row r="728">
          <cell r="B728" t="str">
            <v>NEP-708-G07-M</v>
          </cell>
          <cell r="C728" t="str">
            <v>Administratively Closed</v>
          </cell>
          <cell r="D728" t="str">
            <v>South East Asia</v>
          </cell>
          <cell r="E728" t="str">
            <v>NPL</v>
          </cell>
          <cell r="F728" t="str">
            <v>Ministry of Health of Nepal</v>
          </cell>
        </row>
        <row r="729">
          <cell r="B729" t="str">
            <v>NEP-708-G08-T</v>
          </cell>
          <cell r="C729" t="str">
            <v>Administratively Closed</v>
          </cell>
          <cell r="D729" t="str">
            <v>South East Asia</v>
          </cell>
          <cell r="E729" t="str">
            <v>NPL</v>
          </cell>
          <cell r="F729" t="str">
            <v>Ministry of Health of Nepal</v>
          </cell>
        </row>
        <row r="730">
          <cell r="B730" t="str">
            <v>NEP-708-G09-H</v>
          </cell>
          <cell r="C730" t="str">
            <v>Administratively Closed</v>
          </cell>
          <cell r="D730" t="str">
            <v>South East Asia</v>
          </cell>
          <cell r="E730" t="str">
            <v>NPL</v>
          </cell>
          <cell r="F730" t="str">
            <v>United Nations Development Programme, Nepal</v>
          </cell>
        </row>
        <row r="731">
          <cell r="B731" t="str">
            <v>NEP-708-G10-H</v>
          </cell>
          <cell r="C731" t="str">
            <v>Administratively Closed</v>
          </cell>
          <cell r="D731" t="str">
            <v>South East Asia</v>
          </cell>
          <cell r="E731" t="str">
            <v>NPL</v>
          </cell>
          <cell r="F731" t="str">
            <v>Save the Children, Nepal Office</v>
          </cell>
        </row>
        <row r="732">
          <cell r="B732" t="str">
            <v>NEP-708-G11-H</v>
          </cell>
          <cell r="C732" t="str">
            <v>Financial Closure</v>
          </cell>
          <cell r="D732" t="str">
            <v>South East Asia</v>
          </cell>
          <cell r="E732" t="str">
            <v>NPL</v>
          </cell>
          <cell r="F732" t="str">
            <v>Family Planning Association of Nepal</v>
          </cell>
        </row>
        <row r="733">
          <cell r="B733" t="str">
            <v>NEP-711-G13-H</v>
          </cell>
          <cell r="C733" t="str">
            <v>Administratively Closed</v>
          </cell>
          <cell r="D733" t="str">
            <v>South East Asia</v>
          </cell>
          <cell r="E733" t="str">
            <v>NPL</v>
          </cell>
          <cell r="F733" t="str">
            <v>Ministry of Health of Nepal</v>
          </cell>
        </row>
        <row r="734">
          <cell r="B734" t="str">
            <v>NEP-H-NCASC</v>
          </cell>
          <cell r="C734" t="str">
            <v>Active</v>
          </cell>
          <cell r="D734" t="str">
            <v>South East Asia</v>
          </cell>
          <cell r="E734" t="str">
            <v>NPL</v>
          </cell>
          <cell r="F734" t="str">
            <v>Ministry of Health of Nepal</v>
          </cell>
        </row>
        <row r="735">
          <cell r="B735" t="str">
            <v>NEP-H-SCF</v>
          </cell>
          <cell r="C735" t="str">
            <v>Active</v>
          </cell>
          <cell r="D735" t="str">
            <v>South East Asia</v>
          </cell>
          <cell r="E735" t="str">
            <v>NPL</v>
          </cell>
          <cell r="F735" t="str">
            <v>Save the Children, Nepal Office</v>
          </cell>
        </row>
        <row r="736">
          <cell r="B736" t="str">
            <v>NEP-M-EDCD</v>
          </cell>
          <cell r="C736" t="str">
            <v>Active</v>
          </cell>
          <cell r="D736" t="str">
            <v>South East Asia</v>
          </cell>
          <cell r="E736" t="str">
            <v>NPL</v>
          </cell>
          <cell r="F736" t="str">
            <v>Ministry of Health of Nepal</v>
          </cell>
        </row>
        <row r="737">
          <cell r="B737" t="str">
            <v>NEP-M-PSI</v>
          </cell>
          <cell r="C737" t="str">
            <v>Financial Closure</v>
          </cell>
          <cell r="D737" t="str">
            <v>South East Asia</v>
          </cell>
          <cell r="E737" t="str">
            <v>NPL</v>
          </cell>
          <cell r="F737" t="str">
            <v>Population Services International, Nepal</v>
          </cell>
        </row>
        <row r="738">
          <cell r="B738" t="str">
            <v>NEP-T-NTC</v>
          </cell>
          <cell r="C738" t="str">
            <v>Active</v>
          </cell>
          <cell r="D738" t="str">
            <v>South East Asia</v>
          </cell>
          <cell r="E738" t="str">
            <v>NPL</v>
          </cell>
          <cell r="F738" t="str">
            <v>Ministry of Health of Nepal</v>
          </cell>
        </row>
        <row r="739">
          <cell r="B739" t="str">
            <v>NIC-202-G01-M-00</v>
          </cell>
          <cell r="C739" t="str">
            <v>Administratively Closed</v>
          </cell>
          <cell r="D739" t="str">
            <v>Latin America and Caribbean</v>
          </cell>
          <cell r="E739" t="str">
            <v>NIC</v>
          </cell>
          <cell r="F739" t="str">
            <v>Federación Red NicaSalud</v>
          </cell>
        </row>
        <row r="740">
          <cell r="B740" t="str">
            <v>NIC-202-G02-T-00</v>
          </cell>
          <cell r="C740" t="str">
            <v>Administratively Closed</v>
          </cell>
          <cell r="D740" t="str">
            <v>Latin America and Caribbean</v>
          </cell>
          <cell r="E740" t="str">
            <v>NIC</v>
          </cell>
          <cell r="F740" t="str">
            <v>Federación Red NicaSalud</v>
          </cell>
        </row>
        <row r="741">
          <cell r="B741" t="str">
            <v>NIC-202-G03-H-00</v>
          </cell>
          <cell r="C741" t="str">
            <v>Administratively Closed</v>
          </cell>
          <cell r="D741" t="str">
            <v>Latin America and Caribbean</v>
          </cell>
          <cell r="E741" t="str">
            <v>NIC</v>
          </cell>
          <cell r="F741" t="str">
            <v>Federación Red NicaSalud</v>
          </cell>
        </row>
        <row r="742">
          <cell r="B742" t="str">
            <v>NIC-202-G05-T-00</v>
          </cell>
          <cell r="C742" t="str">
            <v>Active</v>
          </cell>
          <cell r="D742" t="str">
            <v>Latin America and Caribbean</v>
          </cell>
          <cell r="E742" t="str">
            <v>NIC</v>
          </cell>
          <cell r="F742" t="str">
            <v>Instituto Nicaraguense de Seguridad Social</v>
          </cell>
        </row>
        <row r="743">
          <cell r="B743" t="str">
            <v>NIC-708-G04-M</v>
          </cell>
          <cell r="C743" t="str">
            <v>Administratively Closed</v>
          </cell>
          <cell r="D743" t="str">
            <v>Latin America and Caribbean</v>
          </cell>
          <cell r="E743" t="str">
            <v>NIC</v>
          </cell>
          <cell r="F743" t="str">
            <v>Federación Red NicaSalud</v>
          </cell>
        </row>
        <row r="744">
          <cell r="B744" t="str">
            <v>NIC-809-G06-H</v>
          </cell>
          <cell r="C744" t="str">
            <v>Active</v>
          </cell>
          <cell r="D744" t="str">
            <v>Latin America and Caribbean</v>
          </cell>
          <cell r="E744" t="str">
            <v>NIC</v>
          </cell>
          <cell r="F744" t="str">
            <v>Instituto Nicaraguense de Seguridad Social</v>
          </cell>
        </row>
        <row r="745">
          <cell r="B745" t="str">
            <v>NIC-910-G07-M</v>
          </cell>
          <cell r="C745" t="str">
            <v>Administratively Closed</v>
          </cell>
          <cell r="D745" t="str">
            <v>Latin America and Caribbean</v>
          </cell>
          <cell r="E745" t="str">
            <v>NIC</v>
          </cell>
          <cell r="F745" t="str">
            <v>Federación Red NicaSalud</v>
          </cell>
        </row>
        <row r="746">
          <cell r="B746" t="str">
            <v>NIC-H-INSS</v>
          </cell>
          <cell r="C746" t="str">
            <v>N.D.</v>
          </cell>
          <cell r="D746" t="str">
            <v>Latin America and Caribbean</v>
          </cell>
          <cell r="E746" t="str">
            <v>NIC</v>
          </cell>
          <cell r="F746" t="str">
            <v>Not Defined</v>
          </cell>
        </row>
        <row r="747">
          <cell r="B747" t="str">
            <v>NIC-M-REDNICA</v>
          </cell>
          <cell r="C747" t="str">
            <v>Active</v>
          </cell>
          <cell r="D747" t="str">
            <v>Latin America and Caribbean</v>
          </cell>
          <cell r="E747" t="str">
            <v>NIC</v>
          </cell>
          <cell r="F747" t="str">
            <v>Federación Red NicaSalud</v>
          </cell>
        </row>
        <row r="748">
          <cell r="B748" t="str">
            <v>NER-S-SCF</v>
          </cell>
          <cell r="C748" t="str">
            <v>Active</v>
          </cell>
          <cell r="D748" t="str">
            <v>Western Africa</v>
          </cell>
          <cell r="E748" t="str">
            <v>NER</v>
          </cell>
          <cell r="F748" t="str">
            <v>Save the Children Federation, Inc.</v>
          </cell>
        </row>
        <row r="749">
          <cell r="B749" t="str">
            <v>NGR-013-G09-T</v>
          </cell>
          <cell r="C749" t="str">
            <v>Active</v>
          </cell>
          <cell r="D749" t="str">
            <v>Western Africa</v>
          </cell>
          <cell r="E749" t="str">
            <v>NER</v>
          </cell>
          <cell r="F749" t="str">
            <v>International Federation of Red Cross and Red Crescent Societies</v>
          </cell>
        </row>
        <row r="750">
          <cell r="B750" t="str">
            <v>NGR-304-G01-H</v>
          </cell>
          <cell r="C750" t="str">
            <v>Administratively Closed</v>
          </cell>
          <cell r="D750" t="str">
            <v>Western Africa</v>
          </cell>
          <cell r="E750" t="str">
            <v>NER</v>
          </cell>
          <cell r="F750" t="str">
            <v>Multi-sectorial Coordination Unit to Fight HIV/AIDS/STI</v>
          </cell>
        </row>
        <row r="751">
          <cell r="B751" t="str">
            <v>NGR-304-G02-M</v>
          </cell>
          <cell r="C751" t="str">
            <v>Administratively Closed</v>
          </cell>
          <cell r="D751" t="str">
            <v>Western Africa</v>
          </cell>
          <cell r="E751" t="str">
            <v>NER</v>
          </cell>
          <cell r="F751" t="str">
            <v>Centre of International Cooperation in Health and Development, Niger</v>
          </cell>
        </row>
        <row r="752">
          <cell r="B752" t="str">
            <v>NGR-306-G06-M</v>
          </cell>
          <cell r="C752" t="str">
            <v>Administratively Closed</v>
          </cell>
          <cell r="D752" t="str">
            <v>Western Africa</v>
          </cell>
          <cell r="E752" t="str">
            <v>NER</v>
          </cell>
          <cell r="F752" t="str">
            <v>United Nations Development Programme, Niger</v>
          </cell>
        </row>
        <row r="753">
          <cell r="B753" t="str">
            <v>NGR-405-G03-M</v>
          </cell>
          <cell r="C753" t="str">
            <v>Administratively Closed</v>
          </cell>
          <cell r="D753" t="str">
            <v>Western Africa</v>
          </cell>
          <cell r="E753" t="str">
            <v>NER</v>
          </cell>
          <cell r="F753" t="str">
            <v>Int'l Federation of Red Cross and Red Crescent</v>
          </cell>
        </row>
        <row r="754">
          <cell r="B754" t="str">
            <v>NGR-506-G04-M</v>
          </cell>
          <cell r="C754" t="str">
            <v>Financial Closure</v>
          </cell>
          <cell r="D754" t="str">
            <v>Western Africa</v>
          </cell>
          <cell r="E754" t="str">
            <v>NER</v>
          </cell>
          <cell r="F754" t="str">
            <v>United Nations Development Programme, Niger</v>
          </cell>
        </row>
        <row r="755">
          <cell r="B755" t="str">
            <v>NGR-506-G05-T</v>
          </cell>
          <cell r="C755" t="str">
            <v>Financial Closure</v>
          </cell>
          <cell r="D755" t="str">
            <v>Western Africa</v>
          </cell>
          <cell r="E755" t="str">
            <v>NER</v>
          </cell>
          <cell r="F755" t="str">
            <v>United Nations Development Programme, Niger</v>
          </cell>
        </row>
        <row r="756">
          <cell r="B756" t="str">
            <v>NGR-708-G07-M</v>
          </cell>
          <cell r="C756" t="str">
            <v>Active</v>
          </cell>
          <cell r="D756" t="str">
            <v>Western Africa</v>
          </cell>
          <cell r="E756" t="str">
            <v>NER</v>
          </cell>
          <cell r="F756" t="str">
            <v>Catholic Relief Services - Niger</v>
          </cell>
        </row>
        <row r="757">
          <cell r="B757" t="str">
            <v>NGR-708-G08-H</v>
          </cell>
          <cell r="C757" t="str">
            <v>Active</v>
          </cell>
          <cell r="D757" t="str">
            <v>Western Africa</v>
          </cell>
          <cell r="E757" t="str">
            <v>NER</v>
          </cell>
          <cell r="F757" t="str">
            <v>Multi-sectorial Coordination Unit to Fight HIV/AIDS/STI</v>
          </cell>
        </row>
        <row r="758">
          <cell r="B758" t="str">
            <v>NGA-102-G01-H-00</v>
          </cell>
          <cell r="C758" t="str">
            <v>Financial Closure</v>
          </cell>
          <cell r="D758" t="str">
            <v>High Impact Africa 1</v>
          </cell>
          <cell r="E758" t="str">
            <v>NGA</v>
          </cell>
          <cell r="F758" t="str">
            <v>National Agency for Control of AIDS</v>
          </cell>
        </row>
        <row r="759">
          <cell r="B759" t="str">
            <v>NGA-102-G02-H-00</v>
          </cell>
          <cell r="C759" t="str">
            <v>Financial Closure</v>
          </cell>
          <cell r="D759" t="str">
            <v>High Impact Africa 1</v>
          </cell>
          <cell r="E759" t="str">
            <v>NGA</v>
          </cell>
          <cell r="F759" t="str">
            <v>Yakubu Gowon Center for National Unity and International Cooperation</v>
          </cell>
        </row>
        <row r="760">
          <cell r="B760" t="str">
            <v>NGA-102-G03-H-00</v>
          </cell>
          <cell r="C760" t="str">
            <v>Financial Closure</v>
          </cell>
          <cell r="D760" t="str">
            <v>High Impact Africa 1</v>
          </cell>
          <cell r="E760" t="str">
            <v>NGA</v>
          </cell>
          <cell r="F760" t="str">
            <v>National Agency for Control of AIDS</v>
          </cell>
        </row>
        <row r="761">
          <cell r="B761" t="str">
            <v>NGA-202-G04-M-00</v>
          </cell>
          <cell r="C761" t="str">
            <v>Financial Closure</v>
          </cell>
          <cell r="D761" t="str">
            <v>High Impact Africa 1</v>
          </cell>
          <cell r="E761" t="str">
            <v>NGA</v>
          </cell>
          <cell r="F761" t="str">
            <v>Yakubu Gowon Center for National Unity and International Cooperation</v>
          </cell>
        </row>
        <row r="762">
          <cell r="B762" t="str">
            <v>NGA-404-G05-M</v>
          </cell>
          <cell r="C762" t="str">
            <v>Financial Closure</v>
          </cell>
          <cell r="D762" t="str">
            <v>High Impact Africa 1</v>
          </cell>
          <cell r="E762" t="str">
            <v>NGA</v>
          </cell>
          <cell r="F762" t="str">
            <v>Yakubu Gowon Center for National Unity and International Cooperation</v>
          </cell>
        </row>
        <row r="763">
          <cell r="B763" t="str">
            <v>NGA-407-G10-M</v>
          </cell>
          <cell r="C763" t="str">
            <v>Financial Closure</v>
          </cell>
          <cell r="D763" t="str">
            <v>High Impact Africa 1</v>
          </cell>
          <cell r="E763" t="str">
            <v>NGA</v>
          </cell>
          <cell r="F763" t="str">
            <v>Society for Family Health</v>
          </cell>
        </row>
        <row r="764">
          <cell r="B764" t="str">
            <v>NGA-506-G06-T</v>
          </cell>
          <cell r="C764" t="str">
            <v>Financial Closure</v>
          </cell>
          <cell r="D764" t="str">
            <v>High Impact Africa 1</v>
          </cell>
          <cell r="E764" t="str">
            <v>NGA</v>
          </cell>
          <cell r="F764" t="str">
            <v>Christian Health Association of Nigeria</v>
          </cell>
        </row>
        <row r="765">
          <cell r="B765" t="str">
            <v>NGA-506-G07-H</v>
          </cell>
          <cell r="C765" t="str">
            <v>Administratively Closed</v>
          </cell>
          <cell r="D765" t="str">
            <v>High Impact Africa 1</v>
          </cell>
          <cell r="E765" t="str">
            <v>NGA</v>
          </cell>
          <cell r="F765" t="str">
            <v>National Agency for Control of AIDS</v>
          </cell>
        </row>
        <row r="766">
          <cell r="B766" t="str">
            <v>NGA-506-G08-H</v>
          </cell>
          <cell r="C766" t="str">
            <v>Administratively Closed</v>
          </cell>
          <cell r="D766" t="str">
            <v>High Impact Africa 1</v>
          </cell>
          <cell r="E766" t="str">
            <v>NGA</v>
          </cell>
          <cell r="F766" t="str">
            <v>Society for Family Health</v>
          </cell>
        </row>
        <row r="767">
          <cell r="B767" t="str">
            <v>NGA-506-G09-H</v>
          </cell>
          <cell r="C767" t="str">
            <v>Administratively Closed</v>
          </cell>
          <cell r="D767" t="str">
            <v>High Impact Africa 1</v>
          </cell>
          <cell r="E767" t="str">
            <v>NGA</v>
          </cell>
          <cell r="F767" t="str">
            <v>Association For Reproductive And Family Health (ARFH)</v>
          </cell>
        </row>
        <row r="768">
          <cell r="B768" t="str">
            <v>NGA-509-G15-T</v>
          </cell>
          <cell r="C768" t="str">
            <v>Administratively Closed</v>
          </cell>
          <cell r="D768" t="str">
            <v>High Impact Africa 1</v>
          </cell>
          <cell r="E768" t="str">
            <v>NGA</v>
          </cell>
          <cell r="F768" t="str">
            <v>Association For Reproductive And Family Health (ARFH)</v>
          </cell>
        </row>
        <row r="769">
          <cell r="B769" t="str">
            <v>NGA-809-G11-M</v>
          </cell>
          <cell r="C769" t="str">
            <v>Active</v>
          </cell>
          <cell r="D769" t="str">
            <v>High Impact Africa 1</v>
          </cell>
          <cell r="E769" t="str">
            <v>NGA</v>
          </cell>
          <cell r="F769" t="str">
            <v>Society for Family Health</v>
          </cell>
        </row>
        <row r="770">
          <cell r="B770" t="str">
            <v>NGA-809-G12-S</v>
          </cell>
          <cell r="C770" t="str">
            <v>Administratively Closed</v>
          </cell>
          <cell r="D770" t="str">
            <v>High Impact Africa 1</v>
          </cell>
          <cell r="E770" t="str">
            <v>NGA</v>
          </cell>
          <cell r="F770" t="str">
            <v>National Agency for Control of AIDS</v>
          </cell>
        </row>
        <row r="771">
          <cell r="B771" t="str">
            <v>NGA-809-G13-M</v>
          </cell>
          <cell r="C771" t="str">
            <v>Financial Closure</v>
          </cell>
          <cell r="D771" t="str">
            <v>High Impact Africa 1</v>
          </cell>
          <cell r="E771" t="str">
            <v>NGA</v>
          </cell>
          <cell r="F771" t="str">
            <v>Yakubu Gowon Center for National Unity and International Cooperation</v>
          </cell>
        </row>
        <row r="772">
          <cell r="B772" t="str">
            <v>NGA-809-G14-M</v>
          </cell>
          <cell r="C772" t="str">
            <v>Active</v>
          </cell>
          <cell r="D772" t="str">
            <v>High Impact Africa 1</v>
          </cell>
          <cell r="E772" t="str">
            <v>NGA</v>
          </cell>
          <cell r="F772" t="str">
            <v>National Malaria Control Programme, Ministry of Health of Nigeria</v>
          </cell>
        </row>
        <row r="773">
          <cell r="B773" t="str">
            <v>NGA-H-ARFH</v>
          </cell>
          <cell r="C773" t="str">
            <v>Active</v>
          </cell>
          <cell r="D773" t="str">
            <v>High Impact Africa 1</v>
          </cell>
          <cell r="E773" t="str">
            <v>NGA</v>
          </cell>
          <cell r="F773" t="str">
            <v>Association For Reproductive And Family Health (ARFH)</v>
          </cell>
        </row>
        <row r="774">
          <cell r="B774" t="str">
            <v>NGA-H-CiSHAN</v>
          </cell>
          <cell r="C774" t="str">
            <v>Financial Closure</v>
          </cell>
          <cell r="D774" t="str">
            <v>High Impact Africa 1</v>
          </cell>
          <cell r="E774" t="str">
            <v>NGA</v>
          </cell>
          <cell r="F774" t="str">
            <v>Civil Society for HIV/AIDS in Nigeria</v>
          </cell>
        </row>
        <row r="775">
          <cell r="B775" t="str">
            <v>NGA-H-NACA</v>
          </cell>
          <cell r="C775" t="str">
            <v>Active</v>
          </cell>
          <cell r="D775" t="str">
            <v>High Impact Africa 1</v>
          </cell>
          <cell r="E775" t="str">
            <v>NGA</v>
          </cell>
          <cell r="F775" t="str">
            <v>National Agency for Control of AIDS</v>
          </cell>
        </row>
        <row r="776">
          <cell r="B776" t="str">
            <v>NGA-H-PPF</v>
          </cell>
          <cell r="C776" t="str">
            <v>Administratively Closed</v>
          </cell>
          <cell r="D776" t="str">
            <v>High Impact Africa 1</v>
          </cell>
          <cell r="E776" t="str">
            <v>NGA</v>
          </cell>
          <cell r="F776" t="str">
            <v>Planned Parenthood Federation of Nigeria</v>
          </cell>
        </row>
        <row r="777">
          <cell r="B777" t="str">
            <v>NGA-H-SFHNG</v>
          </cell>
          <cell r="C777" t="str">
            <v>Active</v>
          </cell>
          <cell r="D777" t="str">
            <v>High Impact Africa 1</v>
          </cell>
          <cell r="E777" t="str">
            <v>NGA</v>
          </cell>
          <cell r="F777" t="str">
            <v>Society for Family Health</v>
          </cell>
        </row>
        <row r="778">
          <cell r="B778" t="str">
            <v>NGA-M-NMEP</v>
          </cell>
          <cell r="C778" t="str">
            <v>Active</v>
          </cell>
          <cell r="D778" t="str">
            <v>High Impact Africa 1</v>
          </cell>
          <cell r="E778" t="str">
            <v>NGA</v>
          </cell>
          <cell r="F778" t="str">
            <v>National Malaria Control Programme, Ministry of Health of Nigeria</v>
          </cell>
        </row>
        <row r="779">
          <cell r="B779" t="str">
            <v>NGA-M-SFH</v>
          </cell>
          <cell r="C779" t="str">
            <v>Active</v>
          </cell>
          <cell r="D779" t="str">
            <v>High Impact Africa 1</v>
          </cell>
          <cell r="E779" t="str">
            <v>NGA</v>
          </cell>
          <cell r="F779" t="str">
            <v>Society for Family Health</v>
          </cell>
        </row>
        <row r="780">
          <cell r="B780" t="str">
            <v>NGA-T-ARFH</v>
          </cell>
          <cell r="C780" t="str">
            <v>Active</v>
          </cell>
          <cell r="D780" t="str">
            <v>High Impact Africa 1</v>
          </cell>
          <cell r="E780" t="str">
            <v>NGA</v>
          </cell>
          <cell r="F780" t="str">
            <v>Association For Reproductive And Family Health (ARFH)</v>
          </cell>
        </row>
        <row r="781">
          <cell r="B781" t="str">
            <v>NGA-T-IHVN</v>
          </cell>
          <cell r="C781" t="str">
            <v>Active</v>
          </cell>
          <cell r="D781" t="str">
            <v>High Impact Africa 1</v>
          </cell>
          <cell r="E781" t="str">
            <v>NGA</v>
          </cell>
          <cell r="F781" t="str">
            <v>Institute of Human Virology Nigeria</v>
          </cell>
        </row>
        <row r="782">
          <cell r="B782" t="str">
            <v>Not Defined</v>
          </cell>
          <cell r="C782" t="str">
            <v>N.D.</v>
          </cell>
          <cell r="D782" t="str">
            <v>Not Defined</v>
          </cell>
          <cell r="F782" t="str">
            <v>Not Defined</v>
          </cell>
        </row>
        <row r="783">
          <cell r="B783" t="str">
            <v>PAK-M-DOMC</v>
          </cell>
          <cell r="C783" t="str">
            <v>N.D.</v>
          </cell>
          <cell r="D783" t="str">
            <v>High Impact Asia</v>
          </cell>
          <cell r="E783" t="str">
            <v>PAK</v>
          </cell>
          <cell r="F783" t="str">
            <v>Not Defined</v>
          </cell>
        </row>
        <row r="784">
          <cell r="B784" t="str">
            <v>PAK-M-SC</v>
          </cell>
          <cell r="C784" t="str">
            <v>N.D.</v>
          </cell>
          <cell r="D784" t="str">
            <v>High Impact Asia</v>
          </cell>
          <cell r="E784" t="str">
            <v>PAK</v>
          </cell>
          <cell r="F784" t="str">
            <v>Not Defined</v>
          </cell>
        </row>
        <row r="785">
          <cell r="B785" t="str">
            <v>PKS-202-G01-H-00</v>
          </cell>
          <cell r="C785" t="str">
            <v>Financial Closure</v>
          </cell>
          <cell r="D785" t="str">
            <v>High Impact Asia</v>
          </cell>
          <cell r="E785" t="str">
            <v>PAK</v>
          </cell>
          <cell r="F785" t="str">
            <v>National AIDS Control Programme, Ministry of Inter-Provincial Coordination</v>
          </cell>
        </row>
        <row r="786">
          <cell r="B786" t="str">
            <v>PKS-202-G02-M-00</v>
          </cell>
          <cell r="C786" t="str">
            <v>Financial Closure</v>
          </cell>
          <cell r="D786" t="str">
            <v>High Impact Asia</v>
          </cell>
          <cell r="E786" t="str">
            <v>PAK</v>
          </cell>
          <cell r="F786" t="str">
            <v>National AIDS Control Programme, Ministry of Inter-Provincial Coordination</v>
          </cell>
        </row>
        <row r="787">
          <cell r="B787" t="str">
            <v>PKS-202-G03-T-00</v>
          </cell>
          <cell r="C787" t="str">
            <v>Financial Closure</v>
          </cell>
          <cell r="D787" t="str">
            <v>High Impact Asia</v>
          </cell>
          <cell r="E787" t="str">
            <v>PAK</v>
          </cell>
          <cell r="F787" t="str">
            <v>National AIDS Control Programme, Ministry of Inter-Provincial Coordination</v>
          </cell>
        </row>
        <row r="788">
          <cell r="B788" t="str">
            <v>PKS-304-G04-M</v>
          </cell>
          <cell r="C788" t="str">
            <v>Financial Closure</v>
          </cell>
          <cell r="D788" t="str">
            <v>High Impact Asia</v>
          </cell>
          <cell r="E788" t="str">
            <v>PAK</v>
          </cell>
          <cell r="F788" t="str">
            <v>National AIDS Control Programme, Ministry of Inter-Provincial Coordination</v>
          </cell>
        </row>
        <row r="789">
          <cell r="B789" t="str">
            <v>PKS-304-G05-T</v>
          </cell>
          <cell r="C789" t="str">
            <v>Financial Closure</v>
          </cell>
          <cell r="D789" t="str">
            <v>High Impact Asia</v>
          </cell>
          <cell r="E789" t="str">
            <v>PAK</v>
          </cell>
          <cell r="F789" t="str">
            <v>National AIDS Control Programme, Ministry of Inter-Provincial Coordination</v>
          </cell>
        </row>
        <row r="790">
          <cell r="B790" t="str">
            <v>PKS-607-G06-T</v>
          </cell>
          <cell r="C790" t="str">
            <v>Administratively Closed</v>
          </cell>
          <cell r="D790" t="str">
            <v>High Impact Asia</v>
          </cell>
          <cell r="E790" t="str">
            <v>PAK</v>
          </cell>
          <cell r="F790" t="str">
            <v>Mercy Corps</v>
          </cell>
        </row>
        <row r="791">
          <cell r="B791" t="str">
            <v>PKS-607-G07-T</v>
          </cell>
          <cell r="C791" t="str">
            <v>Administratively Closed</v>
          </cell>
          <cell r="D791" t="str">
            <v>High Impact Asia</v>
          </cell>
          <cell r="E791" t="str">
            <v>PAK</v>
          </cell>
          <cell r="F791" t="str">
            <v>National TB Control Programme Pakistan</v>
          </cell>
        </row>
        <row r="792">
          <cell r="B792" t="str">
            <v>PKS-708-G08-M</v>
          </cell>
          <cell r="C792" t="str">
            <v>Administratively Closed</v>
          </cell>
          <cell r="D792" t="str">
            <v>High Impact Asia</v>
          </cell>
          <cell r="E792" t="str">
            <v>PAK</v>
          </cell>
          <cell r="F792" t="str">
            <v>Directorate of Malaria Control, Ministry of Inter-Provincial Coordination, Pakistan</v>
          </cell>
        </row>
        <row r="793">
          <cell r="B793" t="str">
            <v>PKS-809-G09-T</v>
          </cell>
          <cell r="C793" t="str">
            <v>Administratively Closed</v>
          </cell>
          <cell r="D793" t="str">
            <v>High Impact Asia</v>
          </cell>
          <cell r="E793" t="str">
            <v>PAK</v>
          </cell>
          <cell r="F793" t="str">
            <v>National TB Control Programme Pakistan</v>
          </cell>
        </row>
        <row r="794">
          <cell r="B794" t="str">
            <v>PKS-809-G10-T</v>
          </cell>
          <cell r="C794" t="str">
            <v>Active</v>
          </cell>
          <cell r="D794" t="str">
            <v>High Impact Asia</v>
          </cell>
          <cell r="E794" t="str">
            <v>PAK</v>
          </cell>
          <cell r="F794" t="str">
            <v>Green Star Social Marketing Pakistan (Guarantee) Limited</v>
          </cell>
        </row>
        <row r="795">
          <cell r="B795" t="str">
            <v>PKS-910-G11-T</v>
          </cell>
          <cell r="C795" t="str">
            <v>Administratively Closed</v>
          </cell>
          <cell r="D795" t="str">
            <v>High Impact Asia</v>
          </cell>
          <cell r="E795" t="str">
            <v>PAK</v>
          </cell>
          <cell r="F795" t="str">
            <v>National TB Control Programme Pakistan</v>
          </cell>
        </row>
        <row r="796">
          <cell r="B796" t="str">
            <v>PKS-910-G12-T</v>
          </cell>
          <cell r="C796" t="str">
            <v>Administratively Closed</v>
          </cell>
          <cell r="D796" t="str">
            <v>High Impact Asia</v>
          </cell>
          <cell r="E796" t="str">
            <v>PAK</v>
          </cell>
          <cell r="F796" t="str">
            <v>Mercy Corps</v>
          </cell>
        </row>
        <row r="797">
          <cell r="B797" t="str">
            <v>PKS-911-G13-H</v>
          </cell>
          <cell r="C797" t="str">
            <v>Administratively Closed</v>
          </cell>
          <cell r="D797" t="str">
            <v>High Impact Asia</v>
          </cell>
          <cell r="E797" t="str">
            <v>PAK</v>
          </cell>
          <cell r="F797" t="str">
            <v>National AIDS Control Programme, Ministry of Inter-Provincial Coordination</v>
          </cell>
        </row>
        <row r="798">
          <cell r="B798" t="str">
            <v>PKS-911-G14-H</v>
          </cell>
          <cell r="C798" t="str">
            <v>Administratively Closed</v>
          </cell>
          <cell r="D798" t="str">
            <v>High Impact Asia</v>
          </cell>
          <cell r="E798" t="str">
            <v>PAK</v>
          </cell>
          <cell r="F798" t="str">
            <v>Nai Zindagi Trust</v>
          </cell>
        </row>
        <row r="799">
          <cell r="B799" t="str">
            <v>PKS-H-NACP</v>
          </cell>
          <cell r="C799" t="str">
            <v>Active</v>
          </cell>
          <cell r="D799" t="str">
            <v>High Impact Asia</v>
          </cell>
          <cell r="E799" t="str">
            <v>PAK</v>
          </cell>
          <cell r="F799" t="str">
            <v>National AIDS Control Programme, Ministry of Inter-Provincial Coordination</v>
          </cell>
        </row>
        <row r="800">
          <cell r="B800" t="str">
            <v>PKS-H-NZ</v>
          </cell>
          <cell r="C800" t="str">
            <v>Active</v>
          </cell>
          <cell r="D800" t="str">
            <v>High Impact Asia</v>
          </cell>
          <cell r="E800" t="str">
            <v>PAK</v>
          </cell>
          <cell r="F800" t="str">
            <v>Nai Zindagi Trust</v>
          </cell>
        </row>
        <row r="801">
          <cell r="B801" t="str">
            <v>PKS-M-DOMC</v>
          </cell>
          <cell r="C801" t="str">
            <v>Active</v>
          </cell>
          <cell r="D801" t="str">
            <v>High Impact Asia</v>
          </cell>
          <cell r="E801" t="str">
            <v>PAK</v>
          </cell>
          <cell r="F801" t="str">
            <v>Directorate of Malaria Control, Ministry of Inter-Provincial Coordination, Pakistan</v>
          </cell>
        </row>
        <row r="802">
          <cell r="B802" t="str">
            <v>PKS-M-SC</v>
          </cell>
          <cell r="C802" t="str">
            <v>Active</v>
          </cell>
          <cell r="D802" t="str">
            <v>High Impact Asia</v>
          </cell>
          <cell r="E802" t="str">
            <v>PAK</v>
          </cell>
          <cell r="F802" t="str">
            <v>Save the Children, Pakistan</v>
          </cell>
        </row>
        <row r="803">
          <cell r="B803" t="str">
            <v>PKS-T-MC</v>
          </cell>
          <cell r="C803" t="str">
            <v>Active</v>
          </cell>
          <cell r="D803" t="str">
            <v>High Impact Asia</v>
          </cell>
          <cell r="E803" t="str">
            <v>PAK</v>
          </cell>
          <cell r="F803" t="str">
            <v>Mercy Corps</v>
          </cell>
        </row>
        <row r="804">
          <cell r="B804" t="str">
            <v>PKS-T-NTP</v>
          </cell>
          <cell r="C804" t="str">
            <v>Active</v>
          </cell>
          <cell r="D804" t="str">
            <v>High Impact Asia</v>
          </cell>
          <cell r="E804" t="str">
            <v>PAK</v>
          </cell>
          <cell r="F804" t="str">
            <v>National TB Control Programme Pakistan</v>
          </cell>
        </row>
        <row r="805">
          <cell r="B805" t="str">
            <v>PSE-708-G01-H</v>
          </cell>
          <cell r="C805" t="str">
            <v>Active</v>
          </cell>
          <cell r="D805" t="str">
            <v>Middle East and North Africa</v>
          </cell>
          <cell r="E805" t="str">
            <v>PSE</v>
          </cell>
          <cell r="F805" t="str">
            <v>United Nations Development Programme, Palestine</v>
          </cell>
        </row>
        <row r="806">
          <cell r="B806" t="str">
            <v>PSE-809-G02-T</v>
          </cell>
          <cell r="C806" t="str">
            <v>Active</v>
          </cell>
          <cell r="D806" t="str">
            <v>Middle East and North Africa</v>
          </cell>
          <cell r="E806" t="str">
            <v>PSE</v>
          </cell>
          <cell r="F806" t="str">
            <v>United Nations Development Programme, Palestine</v>
          </cell>
        </row>
        <row r="807">
          <cell r="B807" t="str">
            <v>PAN-102-G01-T-00</v>
          </cell>
          <cell r="C807" t="str">
            <v>Administratively Closed</v>
          </cell>
          <cell r="D807" t="str">
            <v>Latin America and Caribbean</v>
          </cell>
          <cell r="E807" t="str">
            <v>PAN</v>
          </cell>
          <cell r="F807" t="str">
            <v>United Nations Development Programme, Panama</v>
          </cell>
        </row>
        <row r="808">
          <cell r="B808" t="str">
            <v>PAN-H-CAI</v>
          </cell>
          <cell r="C808" t="str">
            <v>Active</v>
          </cell>
          <cell r="D808" t="str">
            <v>Latin America and Caribbean</v>
          </cell>
          <cell r="E808" t="str">
            <v>PAN</v>
          </cell>
          <cell r="F808" t="str">
            <v>Cicatelli Associates</v>
          </cell>
        </row>
        <row r="809">
          <cell r="B809" t="str">
            <v>PNG-012-G09-H</v>
          </cell>
          <cell r="C809" t="str">
            <v>Active</v>
          </cell>
          <cell r="D809" t="str">
            <v>South East Asia</v>
          </cell>
          <cell r="E809" t="str">
            <v>PNG</v>
          </cell>
          <cell r="F809" t="str">
            <v>Oil Search Health Foundation</v>
          </cell>
        </row>
        <row r="810">
          <cell r="B810" t="str">
            <v>PNG-304-G01-M</v>
          </cell>
          <cell r="C810" t="str">
            <v>Financial Closure</v>
          </cell>
          <cell r="D810" t="str">
            <v>South East Asia</v>
          </cell>
          <cell r="E810" t="str">
            <v>PNG</v>
          </cell>
          <cell r="F810" t="str">
            <v>Department of Health of Papua New Guinea</v>
          </cell>
        </row>
        <row r="811">
          <cell r="B811" t="str">
            <v>PNG-405-G02-H</v>
          </cell>
          <cell r="C811" t="str">
            <v>Financial Closure</v>
          </cell>
          <cell r="D811" t="str">
            <v>South East Asia</v>
          </cell>
          <cell r="E811" t="str">
            <v>PNG</v>
          </cell>
          <cell r="F811" t="str">
            <v>Department of Health of Papua New Guinea</v>
          </cell>
        </row>
        <row r="812">
          <cell r="B812" t="str">
            <v>PNG-607-G03-T</v>
          </cell>
          <cell r="C812" t="str">
            <v>Financial Closure</v>
          </cell>
          <cell r="D812" t="str">
            <v>South East Asia</v>
          </cell>
          <cell r="E812" t="str">
            <v>PNG</v>
          </cell>
          <cell r="F812" t="str">
            <v>Department of Health of Papua New Guinea</v>
          </cell>
        </row>
        <row r="813">
          <cell r="B813" t="str">
            <v>PNG-612-G07-T</v>
          </cell>
          <cell r="C813" t="str">
            <v>Active</v>
          </cell>
          <cell r="D813" t="str">
            <v>South East Asia</v>
          </cell>
          <cell r="E813" t="str">
            <v>PNG</v>
          </cell>
          <cell r="F813" t="str">
            <v>World Vision Papua New Guinea / USA</v>
          </cell>
        </row>
        <row r="814">
          <cell r="B814" t="str">
            <v>PNG-809-G04-M</v>
          </cell>
          <cell r="C814" t="str">
            <v>Financial Closure</v>
          </cell>
          <cell r="D814" t="str">
            <v>South East Asia</v>
          </cell>
          <cell r="E814" t="str">
            <v>PNG</v>
          </cell>
          <cell r="F814" t="str">
            <v>Department of Health of Papua New Guinea</v>
          </cell>
        </row>
        <row r="815">
          <cell r="B815" t="str">
            <v>PNG-809-G05-M</v>
          </cell>
          <cell r="C815" t="str">
            <v>Active</v>
          </cell>
          <cell r="D815" t="str">
            <v>South East Asia</v>
          </cell>
          <cell r="E815" t="str">
            <v>PNG</v>
          </cell>
          <cell r="F815" t="str">
            <v>Population Services International, Papua New Guinea</v>
          </cell>
        </row>
        <row r="816">
          <cell r="B816" t="str">
            <v>PNG-809-G06-M</v>
          </cell>
          <cell r="C816" t="str">
            <v>Active</v>
          </cell>
          <cell r="D816" t="str">
            <v>South East Asia</v>
          </cell>
          <cell r="E816" t="str">
            <v>PNG</v>
          </cell>
          <cell r="F816" t="str">
            <v>Rotarians Against Malaria - Rotary Club of Port Moresby</v>
          </cell>
        </row>
        <row r="817">
          <cell r="B817" t="str">
            <v>PNG-812-G08-M</v>
          </cell>
          <cell r="C817" t="str">
            <v>Active</v>
          </cell>
          <cell r="D817" t="str">
            <v>South East Asia</v>
          </cell>
          <cell r="E817" t="str">
            <v>PNG</v>
          </cell>
          <cell r="F817" t="str">
            <v>Oil Search Health Foundation</v>
          </cell>
        </row>
        <row r="818">
          <cell r="B818" t="str">
            <v>PNG-M-PSI</v>
          </cell>
          <cell r="C818" t="str">
            <v>Active</v>
          </cell>
          <cell r="D818" t="str">
            <v>South East Asia</v>
          </cell>
          <cell r="E818" t="str">
            <v>PNG</v>
          </cell>
          <cell r="F818" t="str">
            <v>Population Services International, Papua New Guinea</v>
          </cell>
        </row>
        <row r="819">
          <cell r="B819" t="str">
            <v>PNG-M-RAM</v>
          </cell>
          <cell r="C819" t="str">
            <v>Active</v>
          </cell>
          <cell r="D819" t="str">
            <v>South East Asia</v>
          </cell>
          <cell r="E819" t="str">
            <v>PNG</v>
          </cell>
          <cell r="F819" t="str">
            <v>Rotarians Against Malaria - Rotary Club of Port Moresby</v>
          </cell>
        </row>
        <row r="820">
          <cell r="B820" t="str">
            <v>PNG-T-WVI</v>
          </cell>
          <cell r="C820" t="str">
            <v>Active</v>
          </cell>
          <cell r="D820" t="str">
            <v>South East Asia</v>
          </cell>
          <cell r="E820" t="str">
            <v>PNG</v>
          </cell>
          <cell r="F820" t="str">
            <v>World Vision Papua New Guinea / USA</v>
          </cell>
        </row>
        <row r="821">
          <cell r="B821" t="str">
            <v>PRY-304-G01-T</v>
          </cell>
          <cell r="C821" t="str">
            <v>Administratively Closed</v>
          </cell>
          <cell r="D821" t="str">
            <v>Latin America and Caribbean</v>
          </cell>
          <cell r="E821" t="str">
            <v>PRY</v>
          </cell>
          <cell r="F821" t="str">
            <v>Alter Vida - Centro de Estudios y Formación para el Ecodesarrollo</v>
          </cell>
        </row>
        <row r="822">
          <cell r="B822" t="str">
            <v>PRY-607-G02-H</v>
          </cell>
          <cell r="C822" t="str">
            <v>Administratively Closed</v>
          </cell>
          <cell r="D822" t="str">
            <v>Latin America and Caribbean</v>
          </cell>
          <cell r="E822" t="str">
            <v>PRY</v>
          </cell>
          <cell r="F822" t="str">
            <v>Fundación Comunitaria Centro de Información y Recursos para el Desarrollo</v>
          </cell>
        </row>
        <row r="823">
          <cell r="B823" t="str">
            <v>PRY-708-G03-T</v>
          </cell>
          <cell r="C823" t="str">
            <v>Administratively Closed</v>
          </cell>
          <cell r="D823" t="str">
            <v>Latin America and Caribbean</v>
          </cell>
          <cell r="E823" t="str">
            <v>PRY</v>
          </cell>
          <cell r="F823" t="str">
            <v>Alter Vida - Centro de Estudios y Formación para el Ecodesarrollo</v>
          </cell>
        </row>
        <row r="824">
          <cell r="B824" t="str">
            <v>PRY-809-G04-H</v>
          </cell>
          <cell r="C824" t="str">
            <v>Active</v>
          </cell>
          <cell r="D824" t="str">
            <v>Latin America and Caribbean</v>
          </cell>
          <cell r="E824" t="str">
            <v>PRY</v>
          </cell>
          <cell r="F824" t="str">
            <v>Fundación Comunitaria Centro de Información y Recursos para el Desarrollo</v>
          </cell>
        </row>
        <row r="825">
          <cell r="B825" t="str">
            <v>PRY-910-G06-S</v>
          </cell>
          <cell r="C825" t="str">
            <v>Active</v>
          </cell>
          <cell r="D825" t="str">
            <v>Latin America and Caribbean</v>
          </cell>
          <cell r="E825" t="str">
            <v>PRY</v>
          </cell>
          <cell r="F825" t="str">
            <v>Fundación Comunitaria Centro de Información y Recursos para el Desarrollo</v>
          </cell>
        </row>
        <row r="826">
          <cell r="B826" t="str">
            <v>PRY-H-CIRD</v>
          </cell>
          <cell r="C826" t="str">
            <v>N.D.</v>
          </cell>
          <cell r="D826" t="str">
            <v>Latin America and Caribbean</v>
          </cell>
          <cell r="E826" t="str">
            <v>PRY</v>
          </cell>
          <cell r="F826" t="str">
            <v>Not Defined</v>
          </cell>
        </row>
        <row r="827">
          <cell r="B827" t="str">
            <v>PRY-T-AV</v>
          </cell>
          <cell r="C827" t="str">
            <v>Active</v>
          </cell>
          <cell r="D827" t="str">
            <v>Latin America and Caribbean</v>
          </cell>
          <cell r="E827" t="str">
            <v>PRY</v>
          </cell>
          <cell r="F827" t="str">
            <v>Alter Vida - Centro de Estudios y Formación para el Ecodesarrollo</v>
          </cell>
        </row>
        <row r="828">
          <cell r="B828" t="str">
            <v>PER-011-G08-H</v>
          </cell>
          <cell r="C828" t="str">
            <v>Financial Closure</v>
          </cell>
          <cell r="D828" t="str">
            <v>Latin America and Caribbean</v>
          </cell>
          <cell r="E828" t="str">
            <v>PER</v>
          </cell>
          <cell r="F828" t="str">
            <v>Instituto Peruano de Paternidad</v>
          </cell>
        </row>
        <row r="829">
          <cell r="B829" t="str">
            <v>PER-202-G01-H-00</v>
          </cell>
          <cell r="C829" t="str">
            <v>Administratively Closed</v>
          </cell>
          <cell r="D829" t="str">
            <v>Latin America and Caribbean</v>
          </cell>
          <cell r="E829" t="str">
            <v>PER</v>
          </cell>
          <cell r="F829" t="str">
            <v>CARE Peru</v>
          </cell>
        </row>
        <row r="830">
          <cell r="B830" t="str">
            <v>PER-202-G02-T-00</v>
          </cell>
          <cell r="C830" t="str">
            <v>Administratively Closed</v>
          </cell>
          <cell r="D830" t="str">
            <v>Latin America and Caribbean</v>
          </cell>
          <cell r="E830" t="str">
            <v>PER</v>
          </cell>
          <cell r="F830" t="str">
            <v>CARE Peru</v>
          </cell>
        </row>
        <row r="831">
          <cell r="B831" t="str">
            <v>PER-506-G03-H</v>
          </cell>
          <cell r="C831" t="str">
            <v>Administratively Closed</v>
          </cell>
          <cell r="D831" t="str">
            <v>Latin America and Caribbean</v>
          </cell>
          <cell r="E831" t="str">
            <v>PER</v>
          </cell>
          <cell r="F831" t="str">
            <v>CARE Peru</v>
          </cell>
        </row>
        <row r="832">
          <cell r="B832" t="str">
            <v>PER-506-G04-T</v>
          </cell>
          <cell r="C832" t="str">
            <v>Administratively Closed</v>
          </cell>
          <cell r="D832" t="str">
            <v>Latin America and Caribbean</v>
          </cell>
          <cell r="E832" t="str">
            <v>PER</v>
          </cell>
          <cell r="F832" t="str">
            <v>CARE Peru</v>
          </cell>
        </row>
        <row r="833">
          <cell r="B833" t="str">
            <v>PER-607-G05-H</v>
          </cell>
          <cell r="C833" t="str">
            <v>Financial Closure</v>
          </cell>
          <cell r="D833" t="str">
            <v>Latin America and Caribbean</v>
          </cell>
          <cell r="E833" t="str">
            <v>PER</v>
          </cell>
          <cell r="F833" t="str">
            <v>CARE Peru</v>
          </cell>
        </row>
        <row r="834">
          <cell r="B834" t="str">
            <v>PER-809-G06-T</v>
          </cell>
          <cell r="C834" t="str">
            <v>Active</v>
          </cell>
          <cell r="D834" t="str">
            <v>Latin America and Caribbean</v>
          </cell>
          <cell r="E834" t="str">
            <v>PER</v>
          </cell>
          <cell r="F834" t="str">
            <v>Pathfinder International</v>
          </cell>
        </row>
        <row r="835">
          <cell r="B835" t="str">
            <v>PER-809-G07-T</v>
          </cell>
          <cell r="C835" t="str">
            <v>Active</v>
          </cell>
          <cell r="D835" t="str">
            <v>Latin America and Caribbean</v>
          </cell>
          <cell r="E835" t="str">
            <v>PER</v>
          </cell>
          <cell r="F835" t="str">
            <v>Ministry of Health (PARSALUD)</v>
          </cell>
        </row>
        <row r="836">
          <cell r="B836" t="str">
            <v>PER-H-PARSALU</v>
          </cell>
          <cell r="C836" t="str">
            <v>Active</v>
          </cell>
          <cell r="D836" t="str">
            <v>Latin America and Caribbean</v>
          </cell>
          <cell r="E836" t="str">
            <v>PER</v>
          </cell>
          <cell r="F836" t="str">
            <v>Ministry of Health (PARSALUD)</v>
          </cell>
        </row>
        <row r="837">
          <cell r="B837" t="str">
            <v>PHL-202-G01-M-00</v>
          </cell>
          <cell r="C837" t="str">
            <v>Administratively Closed</v>
          </cell>
          <cell r="D837" t="str">
            <v>High Impact Asia</v>
          </cell>
          <cell r="E837" t="str">
            <v>PHL</v>
          </cell>
          <cell r="F837" t="str">
            <v>Tropical Disease Foundation Inc.</v>
          </cell>
        </row>
        <row r="838">
          <cell r="B838" t="str">
            <v>PHL-202-G02-T-00</v>
          </cell>
          <cell r="C838" t="str">
            <v>Administratively Closed</v>
          </cell>
          <cell r="D838" t="str">
            <v>High Impact Asia</v>
          </cell>
          <cell r="E838" t="str">
            <v>PHL</v>
          </cell>
          <cell r="F838" t="str">
            <v>Tropical Disease Foundation Inc.</v>
          </cell>
        </row>
        <row r="839">
          <cell r="B839" t="str">
            <v>PHL-202-G09-M</v>
          </cell>
          <cell r="C839" t="str">
            <v>Active</v>
          </cell>
          <cell r="D839" t="str">
            <v>High Impact Asia</v>
          </cell>
          <cell r="E839" t="str">
            <v>PHL</v>
          </cell>
          <cell r="F839" t="str">
            <v>Pilipinas Shell Foundation Inc.</v>
          </cell>
        </row>
        <row r="840">
          <cell r="B840" t="str">
            <v>PHL-210-G11-T</v>
          </cell>
          <cell r="C840" t="str">
            <v>Administratively Closed</v>
          </cell>
          <cell r="D840" t="str">
            <v>High Impact Asia</v>
          </cell>
          <cell r="E840" t="str">
            <v>PHL</v>
          </cell>
          <cell r="F840" t="str">
            <v>Philippine Business for Social Progress</v>
          </cell>
        </row>
        <row r="841">
          <cell r="B841" t="str">
            <v>PHL-304-G03-H</v>
          </cell>
          <cell r="C841" t="str">
            <v>Administratively Closed</v>
          </cell>
          <cell r="D841" t="str">
            <v>High Impact Asia</v>
          </cell>
          <cell r="E841" t="str">
            <v>PHL</v>
          </cell>
          <cell r="F841" t="str">
            <v>Tropical Disease Foundation Inc.</v>
          </cell>
        </row>
        <row r="842">
          <cell r="B842" t="str">
            <v>PHL-506-G04-H</v>
          </cell>
          <cell r="C842" t="str">
            <v>Administratively Closed</v>
          </cell>
          <cell r="D842" t="str">
            <v>High Impact Asia</v>
          </cell>
          <cell r="E842" t="str">
            <v>PHL</v>
          </cell>
          <cell r="F842" t="str">
            <v>Tropical Disease Foundation Inc.</v>
          </cell>
        </row>
        <row r="843">
          <cell r="B843" t="str">
            <v>PHL-506-G05-M</v>
          </cell>
          <cell r="C843" t="str">
            <v>Administratively Closed</v>
          </cell>
          <cell r="D843" t="str">
            <v>High Impact Asia</v>
          </cell>
          <cell r="E843" t="str">
            <v>PHL</v>
          </cell>
          <cell r="F843" t="str">
            <v>Pilipinas Shell Foundation Inc.</v>
          </cell>
        </row>
        <row r="844">
          <cell r="B844" t="str">
            <v>PHL-506-G06-T</v>
          </cell>
          <cell r="C844" t="str">
            <v>Administratively Closed</v>
          </cell>
          <cell r="D844" t="str">
            <v>High Impact Asia</v>
          </cell>
          <cell r="E844" t="str">
            <v>PHL</v>
          </cell>
          <cell r="F844" t="str">
            <v>Tropical Disease Foundation Inc.</v>
          </cell>
        </row>
        <row r="845">
          <cell r="B845" t="str">
            <v>PHL-509-G10-H</v>
          </cell>
          <cell r="C845" t="str">
            <v>Administratively Closed</v>
          </cell>
          <cell r="D845" t="str">
            <v>High Impact Asia</v>
          </cell>
          <cell r="E845" t="str">
            <v>PHL</v>
          </cell>
          <cell r="F845" t="str">
            <v>Department of Health, Philippines</v>
          </cell>
        </row>
        <row r="846">
          <cell r="B846" t="str">
            <v>PHL-607-G07-M</v>
          </cell>
          <cell r="C846" t="str">
            <v>Administratively Closed</v>
          </cell>
          <cell r="D846" t="str">
            <v>High Impact Asia</v>
          </cell>
          <cell r="E846" t="str">
            <v>PHL</v>
          </cell>
          <cell r="F846" t="str">
            <v>Tropical Disease Foundation Inc.</v>
          </cell>
        </row>
        <row r="847">
          <cell r="B847" t="str">
            <v>PHL-607-G08-H</v>
          </cell>
          <cell r="C847" t="str">
            <v>Active</v>
          </cell>
          <cell r="D847" t="str">
            <v>High Impact Asia</v>
          </cell>
          <cell r="E847" t="str">
            <v>PHL</v>
          </cell>
          <cell r="F847" t="str">
            <v>Department of Health, Philippines</v>
          </cell>
        </row>
        <row r="848">
          <cell r="B848" t="str">
            <v>PHL-H-SC</v>
          </cell>
          <cell r="C848" t="str">
            <v>N.D.</v>
          </cell>
          <cell r="D848" t="str">
            <v>High Impact Asia</v>
          </cell>
          <cell r="E848" t="str">
            <v>PHL</v>
          </cell>
          <cell r="F848" t="str">
            <v>Not Defined</v>
          </cell>
        </row>
        <row r="849">
          <cell r="B849" t="str">
            <v>PHL-M-PSFI</v>
          </cell>
          <cell r="C849" t="str">
            <v>Active</v>
          </cell>
          <cell r="D849" t="str">
            <v>High Impact Asia</v>
          </cell>
          <cell r="E849" t="str">
            <v>PHL</v>
          </cell>
          <cell r="F849" t="str">
            <v>Pilipinas Shell Foundation Inc.</v>
          </cell>
        </row>
        <row r="850">
          <cell r="B850" t="str">
            <v>PHL-T-PBSP</v>
          </cell>
          <cell r="C850" t="str">
            <v>Active</v>
          </cell>
          <cell r="D850" t="str">
            <v>High Impact Asia</v>
          </cell>
          <cell r="E850" t="str">
            <v>PHL</v>
          </cell>
          <cell r="F850" t="str">
            <v>Philippine Business for Social Progress</v>
          </cell>
        </row>
        <row r="851">
          <cell r="B851" t="str">
            <v>ROM-202-G01-H-00</v>
          </cell>
          <cell r="C851" t="str">
            <v>Administratively Closed</v>
          </cell>
          <cell r="D851" t="str">
            <v>Eastern Europe and Central Asia</v>
          </cell>
          <cell r="E851" t="str">
            <v>ROU</v>
          </cell>
          <cell r="F851" t="str">
            <v>Ministry of Health and Family of Romania</v>
          </cell>
        </row>
        <row r="852">
          <cell r="B852" t="str">
            <v>ROM-202-G02-T-00</v>
          </cell>
          <cell r="C852" t="str">
            <v>Administratively Closed</v>
          </cell>
          <cell r="D852" t="str">
            <v>Eastern Europe and Central Asia</v>
          </cell>
          <cell r="E852" t="str">
            <v>ROU</v>
          </cell>
          <cell r="F852" t="str">
            <v>Ministry of Health and Family of Romania</v>
          </cell>
        </row>
        <row r="853">
          <cell r="B853" t="str">
            <v>ROM-607-G03-H</v>
          </cell>
          <cell r="C853" t="str">
            <v>Administratively Closed</v>
          </cell>
          <cell r="D853" t="str">
            <v>Eastern Europe and Central Asia</v>
          </cell>
          <cell r="E853" t="str">
            <v>ROU</v>
          </cell>
          <cell r="F853" t="str">
            <v>Romanian Angel Appeal Foundation</v>
          </cell>
        </row>
        <row r="854">
          <cell r="B854" t="str">
            <v>ROM-607-G04-T</v>
          </cell>
          <cell r="C854" t="str">
            <v>Active</v>
          </cell>
          <cell r="D854" t="str">
            <v>Eastern Europe and Central Asia</v>
          </cell>
          <cell r="E854" t="str">
            <v>ROU</v>
          </cell>
          <cell r="F854" t="str">
            <v>Romanian Angel Appeal Foundation</v>
          </cell>
        </row>
        <row r="855">
          <cell r="B855" t="str">
            <v>ROU-T-RAA</v>
          </cell>
          <cell r="C855" t="str">
            <v>N.D.</v>
          </cell>
          <cell r="D855" t="str">
            <v>Eastern Europe and Central Asia</v>
          </cell>
          <cell r="E855" t="str">
            <v>ROU</v>
          </cell>
          <cell r="F855" t="str">
            <v>Not Defined</v>
          </cell>
        </row>
        <row r="856">
          <cell r="B856" t="str">
            <v>RUS-304-G01-H</v>
          </cell>
          <cell r="C856" t="str">
            <v>Active</v>
          </cell>
          <cell r="D856" t="str">
            <v>Eastern Europe and Central Asia</v>
          </cell>
          <cell r="E856" t="str">
            <v>RUS</v>
          </cell>
          <cell r="F856" t="str">
            <v>Open Health Institute</v>
          </cell>
        </row>
        <row r="857">
          <cell r="B857" t="str">
            <v>RUS-304-G02-T</v>
          </cell>
          <cell r="C857" t="str">
            <v>Financial Closure</v>
          </cell>
          <cell r="D857" t="str">
            <v>Eastern Europe and Central Asia</v>
          </cell>
          <cell r="E857" t="str">
            <v>RUS</v>
          </cell>
          <cell r="F857" t="str">
            <v>Partners In Health</v>
          </cell>
        </row>
        <row r="858">
          <cell r="B858" t="str">
            <v>RUS-405-G03-H</v>
          </cell>
          <cell r="C858" t="str">
            <v>Administratively Closed</v>
          </cell>
          <cell r="D858" t="str">
            <v>Eastern Europe and Central Asia</v>
          </cell>
          <cell r="E858" t="str">
            <v>RUS</v>
          </cell>
          <cell r="F858" t="str">
            <v>Russian Health Care Foundation</v>
          </cell>
        </row>
        <row r="859">
          <cell r="B859" t="str">
            <v>RUS-405-G04-T</v>
          </cell>
          <cell r="C859" t="str">
            <v>Financially Closed</v>
          </cell>
          <cell r="D859" t="str">
            <v>Eastern Europe and Central Asia</v>
          </cell>
          <cell r="E859" t="str">
            <v>RUS</v>
          </cell>
          <cell r="F859" t="str">
            <v>Russian Health Care Foundation</v>
          </cell>
        </row>
        <row r="860">
          <cell r="B860" t="str">
            <v>RUS-506-G05-H</v>
          </cell>
          <cell r="C860" t="str">
            <v>Active</v>
          </cell>
          <cell r="D860" t="str">
            <v>Eastern Europe and Central Asia</v>
          </cell>
          <cell r="E860" t="str">
            <v>RUS</v>
          </cell>
          <cell r="F860" t="str">
            <v>Russian Harm Reduction Network</v>
          </cell>
        </row>
        <row r="861">
          <cell r="B861" t="str">
            <v>RWA-M-MOH</v>
          </cell>
          <cell r="C861" t="str">
            <v>Active</v>
          </cell>
          <cell r="D861" t="str">
            <v>Southern and Eastern Africa</v>
          </cell>
          <cell r="E861" t="str">
            <v>RWA</v>
          </cell>
          <cell r="F861" t="str">
            <v>Ministry of Health of Rwanda</v>
          </cell>
        </row>
        <row r="862">
          <cell r="B862" t="str">
            <v>RWN-102-G01-C-00</v>
          </cell>
          <cell r="C862" t="str">
            <v>Administratively Closed</v>
          </cell>
          <cell r="D862" t="str">
            <v>Southern and Eastern Africa</v>
          </cell>
          <cell r="E862" t="str">
            <v>RWA</v>
          </cell>
          <cell r="F862" t="str">
            <v>Ministry of Health of Rwanda</v>
          </cell>
        </row>
        <row r="863">
          <cell r="B863" t="str">
            <v>RWN-304-G02-H</v>
          </cell>
          <cell r="C863" t="str">
            <v>Administratively Closed</v>
          </cell>
          <cell r="D863" t="str">
            <v>Southern and Eastern Africa</v>
          </cell>
          <cell r="E863" t="str">
            <v>RWA</v>
          </cell>
          <cell r="F863" t="str">
            <v>Comité National de la Lutte contre le SIDA, Rwanda</v>
          </cell>
        </row>
        <row r="864">
          <cell r="B864" t="str">
            <v>RWN-304-G03-M</v>
          </cell>
          <cell r="C864" t="str">
            <v>Administratively Closed</v>
          </cell>
          <cell r="D864" t="str">
            <v>Southern and Eastern Africa</v>
          </cell>
          <cell r="E864" t="str">
            <v>RWA</v>
          </cell>
          <cell r="F864" t="str">
            <v>Ministry of Health of Rwanda</v>
          </cell>
        </row>
        <row r="865">
          <cell r="B865" t="str">
            <v>RWN-404-G04-T</v>
          </cell>
          <cell r="C865" t="str">
            <v>Administratively Closed</v>
          </cell>
          <cell r="D865" t="str">
            <v>Southern and Eastern Africa</v>
          </cell>
          <cell r="E865" t="str">
            <v>RWA</v>
          </cell>
          <cell r="F865" t="str">
            <v>Ministry of Health of Rwanda</v>
          </cell>
        </row>
        <row r="866">
          <cell r="B866" t="str">
            <v>RWN-505-G05-S</v>
          </cell>
          <cell r="C866" t="str">
            <v>Administratively Closed</v>
          </cell>
          <cell r="D866" t="str">
            <v>Southern and Eastern Africa</v>
          </cell>
          <cell r="E866" t="str">
            <v>RWA</v>
          </cell>
          <cell r="F866" t="str">
            <v>Ministry of Health of Rwanda</v>
          </cell>
        </row>
        <row r="867">
          <cell r="B867" t="str">
            <v>RWN-506-G06-M</v>
          </cell>
          <cell r="C867" t="str">
            <v>Financial Closure</v>
          </cell>
          <cell r="D867" t="str">
            <v>Southern and Eastern Africa</v>
          </cell>
          <cell r="E867" t="str">
            <v>RWA</v>
          </cell>
          <cell r="F867" t="str">
            <v>Ministry of Health of Rwanda</v>
          </cell>
        </row>
        <row r="868">
          <cell r="B868" t="str">
            <v>RWN-606-G07-T</v>
          </cell>
          <cell r="C868" t="str">
            <v>Administratively Closed</v>
          </cell>
          <cell r="D868" t="str">
            <v>Southern and Eastern Africa</v>
          </cell>
          <cell r="E868" t="str">
            <v>RWA</v>
          </cell>
          <cell r="F868" t="str">
            <v>Ministry of Health of Rwanda</v>
          </cell>
        </row>
        <row r="869">
          <cell r="B869" t="str">
            <v>RWN-607-G08-H</v>
          </cell>
          <cell r="C869" t="str">
            <v>Administratively Closed</v>
          </cell>
          <cell r="D869" t="str">
            <v>Southern and Eastern Africa</v>
          </cell>
          <cell r="E869" t="str">
            <v>RWA</v>
          </cell>
          <cell r="F869" t="str">
            <v>Comité National de la Lutte contre le SIDA, Rwanda</v>
          </cell>
        </row>
        <row r="870">
          <cell r="B870" t="str">
            <v>RWN-708-G09-H</v>
          </cell>
          <cell r="C870" t="str">
            <v>Administratively Closed</v>
          </cell>
          <cell r="D870" t="str">
            <v>Southern and Eastern Africa</v>
          </cell>
          <cell r="E870" t="str">
            <v>RWA</v>
          </cell>
          <cell r="F870" t="str">
            <v>Comité National de la Lutte contre le SIDA, Rwanda</v>
          </cell>
        </row>
        <row r="871">
          <cell r="B871" t="str">
            <v>RWN-809-G10-M</v>
          </cell>
          <cell r="C871" t="str">
            <v>Administratively Closed</v>
          </cell>
          <cell r="D871" t="str">
            <v>Southern and Eastern Africa</v>
          </cell>
          <cell r="E871" t="str">
            <v>RWA</v>
          </cell>
          <cell r="F871" t="str">
            <v>Ministry of Health of Rwanda</v>
          </cell>
        </row>
        <row r="872">
          <cell r="B872" t="str">
            <v>RWN-H-MoH</v>
          </cell>
          <cell r="C872" t="str">
            <v>Active</v>
          </cell>
          <cell r="D872" t="str">
            <v>Southern and Eastern Africa</v>
          </cell>
          <cell r="E872" t="str">
            <v>RWA</v>
          </cell>
          <cell r="F872" t="str">
            <v>Ministry of Health of Rwanda</v>
          </cell>
        </row>
        <row r="873">
          <cell r="B873" t="str">
            <v>RWN-M-MoH</v>
          </cell>
          <cell r="C873" t="str">
            <v>Active</v>
          </cell>
          <cell r="D873" t="str">
            <v>Southern and Eastern Africa</v>
          </cell>
          <cell r="E873" t="str">
            <v>RWA</v>
          </cell>
          <cell r="F873" t="str">
            <v>Ministry of Health of Rwanda</v>
          </cell>
        </row>
        <row r="874">
          <cell r="B874" t="str">
            <v>RWN-T-MoH</v>
          </cell>
          <cell r="C874" t="str">
            <v>Active</v>
          </cell>
          <cell r="D874" t="str">
            <v>Southern and Eastern Africa</v>
          </cell>
          <cell r="E874" t="str">
            <v>RWA</v>
          </cell>
          <cell r="F874" t="str">
            <v>Ministry of Health of Rwanda</v>
          </cell>
        </row>
        <row r="875">
          <cell r="B875" t="str">
            <v>STP-011-G05-H</v>
          </cell>
          <cell r="C875" t="str">
            <v>Active</v>
          </cell>
          <cell r="D875" t="str">
            <v>Western Africa</v>
          </cell>
          <cell r="E875" t="str">
            <v>STP</v>
          </cell>
          <cell r="F875" t="str">
            <v>United Nations Development Programme, Sao Tome and Principe</v>
          </cell>
        </row>
        <row r="876">
          <cell r="B876" t="str">
            <v>STP-405-G01-M</v>
          </cell>
          <cell r="C876" t="str">
            <v>Administratively Closed</v>
          </cell>
          <cell r="D876" t="str">
            <v>Western Africa</v>
          </cell>
          <cell r="E876" t="str">
            <v>STP</v>
          </cell>
          <cell r="F876" t="str">
            <v>United Nations Development Programme, Sao Tome and Principe</v>
          </cell>
        </row>
        <row r="877">
          <cell r="B877" t="str">
            <v>STP-506-G02-H</v>
          </cell>
          <cell r="C877" t="str">
            <v>Financially Closed</v>
          </cell>
          <cell r="D877" t="str">
            <v>Western Africa</v>
          </cell>
          <cell r="E877" t="str">
            <v>STP</v>
          </cell>
          <cell r="F877" t="str">
            <v>United Nations Development Programme, Sao Tome and Principe</v>
          </cell>
        </row>
        <row r="878">
          <cell r="B878" t="str">
            <v>STP-708-G03-M</v>
          </cell>
          <cell r="C878" t="str">
            <v>Administratively Closed</v>
          </cell>
          <cell r="D878" t="str">
            <v>Western Africa</v>
          </cell>
          <cell r="E878" t="str">
            <v>STP</v>
          </cell>
          <cell r="F878" t="str">
            <v>United Nations Development Programme, Sao Tome and Principe</v>
          </cell>
        </row>
        <row r="879">
          <cell r="B879" t="str">
            <v>STP-809-G04-T</v>
          </cell>
          <cell r="C879" t="str">
            <v>Active</v>
          </cell>
          <cell r="D879" t="str">
            <v>Western Africa</v>
          </cell>
          <cell r="E879" t="str">
            <v>STP</v>
          </cell>
          <cell r="F879" t="str">
            <v>United Nations Development Programme, Sao Tome and Principe</v>
          </cell>
        </row>
        <row r="880">
          <cell r="B880" t="str">
            <v>STP-M-UNDP</v>
          </cell>
          <cell r="C880" t="str">
            <v>Active</v>
          </cell>
          <cell r="D880" t="str">
            <v>Western Africa</v>
          </cell>
          <cell r="E880" t="str">
            <v>STP</v>
          </cell>
          <cell r="F880" t="str">
            <v>United Nations Development Programme, Sao Tome and Principe</v>
          </cell>
        </row>
        <row r="881">
          <cell r="B881" t="str">
            <v>SEN-M-IntraH</v>
          </cell>
          <cell r="C881" t="str">
            <v>Active</v>
          </cell>
          <cell r="D881" t="str">
            <v>Western Africa</v>
          </cell>
          <cell r="E881" t="str">
            <v>SEN</v>
          </cell>
          <cell r="F881" t="str">
            <v>IntraHealth International</v>
          </cell>
        </row>
        <row r="882">
          <cell r="B882" t="str">
            <v>SEN-M-PNLP</v>
          </cell>
          <cell r="C882" t="str">
            <v>Active</v>
          </cell>
          <cell r="D882" t="str">
            <v>Western Africa</v>
          </cell>
          <cell r="E882" t="str">
            <v>SEN</v>
          </cell>
          <cell r="F882" t="str">
            <v>Ministry of Health and Social Action of Senegal</v>
          </cell>
        </row>
        <row r="883">
          <cell r="B883" t="str">
            <v>SNG-102-G01-H-00</v>
          </cell>
          <cell r="C883" t="str">
            <v>Administratively Closed</v>
          </cell>
          <cell r="D883" t="str">
            <v>Western Africa</v>
          </cell>
          <cell r="E883" t="str">
            <v>SEN</v>
          </cell>
          <cell r="F883" t="str">
            <v>Conseil National de Lutte Contre le SIDA, Senegal</v>
          </cell>
        </row>
        <row r="884">
          <cell r="B884" t="str">
            <v>SNG-102-G02-M-00</v>
          </cell>
          <cell r="C884" t="str">
            <v>Administratively Closed</v>
          </cell>
          <cell r="D884" t="str">
            <v>Western Africa</v>
          </cell>
          <cell r="E884" t="str">
            <v>SEN</v>
          </cell>
          <cell r="F884" t="str">
            <v>Ministry of Health and Medical Prevention of Senegal</v>
          </cell>
        </row>
        <row r="885">
          <cell r="B885" t="str">
            <v>SNG-102-G04-H-00</v>
          </cell>
          <cell r="C885" t="str">
            <v>Administratively Closed</v>
          </cell>
          <cell r="D885" t="str">
            <v>Western Africa</v>
          </cell>
          <cell r="E885" t="str">
            <v>SEN</v>
          </cell>
          <cell r="F885" t="str">
            <v>Alliance Nationale Contre le SIDA, Senegal</v>
          </cell>
        </row>
        <row r="886">
          <cell r="B886" t="str">
            <v>SNG-405-G03-M</v>
          </cell>
          <cell r="C886" t="str">
            <v>Financial Closure</v>
          </cell>
          <cell r="D886" t="str">
            <v>Western Africa</v>
          </cell>
          <cell r="E886" t="str">
            <v>SEN</v>
          </cell>
          <cell r="F886" t="str">
            <v>Ministry of Health and Medical Prevention of Senegal</v>
          </cell>
        </row>
        <row r="887">
          <cell r="B887" t="str">
            <v>SNG-607-G05-H</v>
          </cell>
          <cell r="C887" t="str">
            <v>Administratively Closed</v>
          </cell>
          <cell r="D887" t="str">
            <v>Western Africa</v>
          </cell>
          <cell r="E887" t="str">
            <v>SEN</v>
          </cell>
          <cell r="F887" t="str">
            <v>Conseil National de Lutte Contre le SIDA, Senegal</v>
          </cell>
        </row>
        <row r="888">
          <cell r="B888" t="str">
            <v>SNG-607-G06-H</v>
          </cell>
          <cell r="C888" t="str">
            <v>Administratively Closed</v>
          </cell>
          <cell r="D888" t="str">
            <v>Western Africa</v>
          </cell>
          <cell r="E888" t="str">
            <v>SEN</v>
          </cell>
          <cell r="F888" t="str">
            <v>Alliance Nationale Contre le SIDA, Senegal</v>
          </cell>
        </row>
        <row r="889">
          <cell r="B889" t="str">
            <v>SNG-708-G07-M</v>
          </cell>
          <cell r="C889" t="str">
            <v>Administratively Closed</v>
          </cell>
          <cell r="D889" t="str">
            <v>Western Africa</v>
          </cell>
          <cell r="E889" t="str">
            <v>SEN</v>
          </cell>
          <cell r="F889" t="str">
            <v>Ministry of Health and Medical Prevention of Senegal</v>
          </cell>
        </row>
        <row r="890">
          <cell r="B890" t="str">
            <v>SNG-708-G08-T</v>
          </cell>
          <cell r="C890" t="str">
            <v>Administratively Closed</v>
          </cell>
          <cell r="D890" t="str">
            <v>Western Africa</v>
          </cell>
          <cell r="E890" t="str">
            <v>SEN</v>
          </cell>
          <cell r="F890" t="str">
            <v>Ministry of Health and Medical Prevention of Senegal</v>
          </cell>
        </row>
        <row r="891">
          <cell r="B891" t="str">
            <v>SNG-H-ANCS</v>
          </cell>
          <cell r="C891" t="str">
            <v>Active</v>
          </cell>
          <cell r="D891" t="str">
            <v>Western Africa</v>
          </cell>
          <cell r="E891" t="str">
            <v>SEN</v>
          </cell>
          <cell r="F891" t="str">
            <v>Alliance Nationale Contre le SIDA, Senegal</v>
          </cell>
        </row>
        <row r="892">
          <cell r="B892" t="str">
            <v>SNG-H-CNLS</v>
          </cell>
          <cell r="C892" t="str">
            <v>Active</v>
          </cell>
          <cell r="D892" t="str">
            <v>Western Africa</v>
          </cell>
          <cell r="E892" t="str">
            <v>SEN</v>
          </cell>
          <cell r="F892" t="str">
            <v>Conseil National de Lutte Contre le SIDA, Senegal</v>
          </cell>
        </row>
        <row r="893">
          <cell r="B893" t="str">
            <v>SNG-H-DLSI</v>
          </cell>
          <cell r="C893" t="str">
            <v>Active</v>
          </cell>
          <cell r="D893" t="str">
            <v>Western Africa</v>
          </cell>
          <cell r="E893" t="str">
            <v>SEN</v>
          </cell>
          <cell r="F893" t="str">
            <v>Social Hygien Institue AIDS Division, Ministry of Health, Prevention and Public Hygiene of Senegal</v>
          </cell>
        </row>
        <row r="894">
          <cell r="B894" t="str">
            <v>SNG-M-IH</v>
          </cell>
          <cell r="C894" t="str">
            <v>Active</v>
          </cell>
          <cell r="D894" t="str">
            <v>Western Africa</v>
          </cell>
          <cell r="E894" t="str">
            <v>SEN</v>
          </cell>
          <cell r="F894" t="str">
            <v>IntraHealth International</v>
          </cell>
        </row>
        <row r="895">
          <cell r="B895" t="str">
            <v>SNG-M-PNLP</v>
          </cell>
          <cell r="C895" t="str">
            <v>Active</v>
          </cell>
          <cell r="D895" t="str">
            <v>Western Africa</v>
          </cell>
          <cell r="E895" t="str">
            <v>SEN</v>
          </cell>
          <cell r="F895" t="str">
            <v>Ministry of Health and Medical Prevention of Senegal</v>
          </cell>
        </row>
        <row r="896">
          <cell r="B896" t="str">
            <v>SNG-T-PLAN</v>
          </cell>
          <cell r="C896" t="str">
            <v>Active</v>
          </cell>
          <cell r="D896" t="str">
            <v>Western Africa</v>
          </cell>
          <cell r="E896" t="str">
            <v>SEN</v>
          </cell>
          <cell r="F896" t="str">
            <v>Plan Senegal</v>
          </cell>
        </row>
        <row r="897">
          <cell r="B897" t="str">
            <v>SNG-T-PNT</v>
          </cell>
          <cell r="C897" t="str">
            <v>Active</v>
          </cell>
          <cell r="D897" t="str">
            <v>Western Africa</v>
          </cell>
          <cell r="E897" t="str">
            <v>SEN</v>
          </cell>
          <cell r="F897" t="str">
            <v>Ministry of Health and Social Action of Senegal</v>
          </cell>
        </row>
        <row r="898">
          <cell r="B898" t="str">
            <v>SER-102-G01-H-00</v>
          </cell>
          <cell r="C898" t="str">
            <v>Administratively Closed</v>
          </cell>
          <cell r="D898" t="str">
            <v>Eastern Europe and Central Asia</v>
          </cell>
          <cell r="E898" t="str">
            <v>SRB</v>
          </cell>
          <cell r="F898" t="str">
            <v>Economics Institute in Belgrade</v>
          </cell>
        </row>
        <row r="899">
          <cell r="B899" t="str">
            <v>SER-304-G02-T</v>
          </cell>
          <cell r="C899" t="str">
            <v>Administratively Closed</v>
          </cell>
          <cell r="D899" t="str">
            <v>Eastern Europe and Central Asia</v>
          </cell>
          <cell r="E899" t="str">
            <v>SRB</v>
          </cell>
          <cell r="F899" t="str">
            <v>Ministry of Health of Serbia</v>
          </cell>
        </row>
        <row r="900">
          <cell r="B900" t="str">
            <v>SER-607-G03-H</v>
          </cell>
          <cell r="C900" t="str">
            <v>Financial Closure</v>
          </cell>
          <cell r="D900" t="str">
            <v>Eastern Europe and Central Asia</v>
          </cell>
          <cell r="E900" t="str">
            <v>SRB</v>
          </cell>
          <cell r="F900" t="str">
            <v>Ministry of Health of Serbia</v>
          </cell>
        </row>
        <row r="901">
          <cell r="B901" t="str">
            <v>SER-809-G04-H</v>
          </cell>
          <cell r="C901" t="str">
            <v>Active</v>
          </cell>
          <cell r="D901" t="str">
            <v>Eastern Europe and Central Asia</v>
          </cell>
          <cell r="E901" t="str">
            <v>SRB</v>
          </cell>
          <cell r="F901" t="str">
            <v>Ministry of Health of Serbia</v>
          </cell>
        </row>
        <row r="902">
          <cell r="B902" t="str">
            <v>SER-809-G05-H</v>
          </cell>
          <cell r="C902" t="str">
            <v>Financial Closure</v>
          </cell>
          <cell r="D902" t="str">
            <v>Eastern Europe and Central Asia</v>
          </cell>
          <cell r="E902" t="str">
            <v>SRB</v>
          </cell>
          <cell r="F902" t="str">
            <v>Youth of JAZAS</v>
          </cell>
        </row>
        <row r="903">
          <cell r="B903" t="str">
            <v>SER-910-G06-T</v>
          </cell>
          <cell r="C903" t="str">
            <v>Active</v>
          </cell>
          <cell r="D903" t="str">
            <v>Eastern Europe and Central Asia</v>
          </cell>
          <cell r="E903" t="str">
            <v>SRB</v>
          </cell>
          <cell r="F903" t="str">
            <v>Ministry of Health of Serbia</v>
          </cell>
        </row>
        <row r="904">
          <cell r="B904" t="str">
            <v>SER-910-G07-T</v>
          </cell>
          <cell r="C904" t="str">
            <v>Active</v>
          </cell>
          <cell r="D904" t="str">
            <v>Eastern Europe and Central Asia</v>
          </cell>
          <cell r="E904" t="str">
            <v>SRB</v>
          </cell>
          <cell r="F904" t="str">
            <v>Red Cross of Serbia</v>
          </cell>
        </row>
        <row r="905">
          <cell r="B905" t="str">
            <v>SLE-202-G01-T-00</v>
          </cell>
          <cell r="C905" t="str">
            <v>Administratively Closed</v>
          </cell>
          <cell r="D905" t="str">
            <v>Central Africa</v>
          </cell>
          <cell r="E905" t="str">
            <v>SLE</v>
          </cell>
          <cell r="F905" t="str">
            <v>Sierra Leone Red Cross</v>
          </cell>
        </row>
        <row r="906">
          <cell r="B906" t="str">
            <v>SLE-405-G02-H</v>
          </cell>
          <cell r="C906" t="str">
            <v>Administratively Closed</v>
          </cell>
          <cell r="D906" t="str">
            <v>Central Africa</v>
          </cell>
          <cell r="E906" t="str">
            <v>SLE</v>
          </cell>
          <cell r="F906" t="str">
            <v>National HIV/AIDS Secretariat of Sierra Leone</v>
          </cell>
        </row>
        <row r="907">
          <cell r="B907" t="str">
            <v>SLE-405-G03-M</v>
          </cell>
          <cell r="C907" t="str">
            <v>Administratively Closed</v>
          </cell>
          <cell r="D907" t="str">
            <v>Central Africa</v>
          </cell>
          <cell r="E907" t="str">
            <v>SLE</v>
          </cell>
          <cell r="F907" t="str">
            <v>Sierra Leone Red Cross</v>
          </cell>
        </row>
        <row r="908">
          <cell r="B908" t="str">
            <v>SLE-607-G04-H</v>
          </cell>
          <cell r="C908" t="str">
            <v>Administratively Closed</v>
          </cell>
          <cell r="D908" t="str">
            <v>Central Africa</v>
          </cell>
          <cell r="E908" t="str">
            <v>SLE</v>
          </cell>
          <cell r="F908" t="str">
            <v>National HIV/AIDS Secretariat of Sierra Leone</v>
          </cell>
        </row>
        <row r="909">
          <cell r="B909" t="str">
            <v>SLE-708-G05-M</v>
          </cell>
          <cell r="C909" t="str">
            <v>Administratively Closed</v>
          </cell>
          <cell r="D909" t="str">
            <v>Central Africa</v>
          </cell>
          <cell r="E909" t="str">
            <v>SLE</v>
          </cell>
          <cell r="F909" t="str">
            <v>Ministry of Health and Sanitation, Sierra Leone</v>
          </cell>
        </row>
        <row r="910">
          <cell r="B910" t="str">
            <v>SLE-708-G06-T</v>
          </cell>
          <cell r="C910" t="str">
            <v>Active</v>
          </cell>
          <cell r="D910" t="str">
            <v>Central Africa</v>
          </cell>
          <cell r="E910" t="str">
            <v>SLE</v>
          </cell>
          <cell r="F910" t="str">
            <v>Ministry of Health and Sanitation, Sierra Leone</v>
          </cell>
        </row>
        <row r="911">
          <cell r="B911" t="str">
            <v>SLE-H-NAS</v>
          </cell>
          <cell r="C911" t="str">
            <v>Active</v>
          </cell>
          <cell r="D911" t="str">
            <v>Central Africa</v>
          </cell>
          <cell r="E911" t="str">
            <v>SLE</v>
          </cell>
          <cell r="F911" t="str">
            <v>National HIV/AIDS Secretariat of Sierra Leone</v>
          </cell>
        </row>
        <row r="912">
          <cell r="B912" t="str">
            <v>SLE-M-CRSSL</v>
          </cell>
          <cell r="C912" t="str">
            <v>Active</v>
          </cell>
          <cell r="D912" t="str">
            <v>Central Africa</v>
          </cell>
          <cell r="E912" t="str">
            <v>SLE</v>
          </cell>
          <cell r="F912" t="str">
            <v>Catholic Relief Services - Sierra Leone</v>
          </cell>
        </row>
        <row r="913">
          <cell r="B913" t="str">
            <v>SLE-M-MOHS</v>
          </cell>
          <cell r="C913" t="str">
            <v>Active</v>
          </cell>
          <cell r="D913" t="str">
            <v>Central Africa</v>
          </cell>
          <cell r="E913" t="str">
            <v>SLE</v>
          </cell>
          <cell r="F913" t="str">
            <v>Ministry of Health and Sanitation, Sierra Leone</v>
          </cell>
        </row>
        <row r="914">
          <cell r="B914" t="str">
            <v>SLB-810-G01-T</v>
          </cell>
          <cell r="C914" t="str">
            <v>Active</v>
          </cell>
          <cell r="D914" t="str">
            <v>South East Asia</v>
          </cell>
          <cell r="E914" t="str">
            <v>SLB</v>
          </cell>
          <cell r="F914" t="str">
            <v>Secretariat of the Pacific Community</v>
          </cell>
        </row>
        <row r="915">
          <cell r="B915" t="str">
            <v>SLB-M-MHMS</v>
          </cell>
          <cell r="C915" t="str">
            <v>N.D.</v>
          </cell>
          <cell r="D915" t="str">
            <v>South East Asia</v>
          </cell>
          <cell r="E915" t="str">
            <v>SLB</v>
          </cell>
          <cell r="F915" t="str">
            <v>Not Defined</v>
          </cell>
        </row>
        <row r="916">
          <cell r="B916" t="str">
            <v>SLB-T-MHMS</v>
          </cell>
          <cell r="C916" t="str">
            <v>N.D.</v>
          </cell>
          <cell r="D916" t="str">
            <v>South East Asia</v>
          </cell>
          <cell r="E916" t="str">
            <v>SLB</v>
          </cell>
          <cell r="F916" t="str">
            <v>Not Defined</v>
          </cell>
        </row>
        <row r="917">
          <cell r="B917" t="str">
            <v>SOM-012-G07-M</v>
          </cell>
          <cell r="C917" t="str">
            <v>Active</v>
          </cell>
          <cell r="D917" t="str">
            <v>Middle East and North Africa</v>
          </cell>
          <cell r="E917" t="str">
            <v>SOM</v>
          </cell>
          <cell r="F917" t="str">
            <v>United Nations Children's Fund, Somalia</v>
          </cell>
        </row>
        <row r="918">
          <cell r="B918" t="str">
            <v>SOM-202-G01-M-00</v>
          </cell>
          <cell r="C918" t="str">
            <v>Administratively Closed</v>
          </cell>
          <cell r="D918" t="str">
            <v>Middle East and North Africa</v>
          </cell>
          <cell r="E918" t="str">
            <v>SOM</v>
          </cell>
          <cell r="F918" t="str">
            <v>United Nations Children's Fund, Somalia</v>
          </cell>
        </row>
        <row r="919">
          <cell r="B919" t="str">
            <v>SOM-304-G02-T</v>
          </cell>
          <cell r="C919" t="str">
            <v>Administratively Closed</v>
          </cell>
          <cell r="D919" t="str">
            <v>Middle East and North Africa</v>
          </cell>
          <cell r="E919" t="str">
            <v>SOM</v>
          </cell>
          <cell r="F919" t="str">
            <v>World Vision Somalia</v>
          </cell>
        </row>
        <row r="920">
          <cell r="B920" t="str">
            <v>SOM-405-G03-H</v>
          </cell>
          <cell r="C920" t="str">
            <v>Administratively Closed</v>
          </cell>
          <cell r="D920" t="str">
            <v>Middle East and North Africa</v>
          </cell>
          <cell r="E920" t="str">
            <v>SOM</v>
          </cell>
          <cell r="F920" t="str">
            <v>United Nations Children's Fund, Somalia</v>
          </cell>
        </row>
        <row r="921">
          <cell r="B921" t="str">
            <v>SOM-607-G04-M</v>
          </cell>
          <cell r="C921" t="str">
            <v>Financial Closure</v>
          </cell>
          <cell r="D921" t="str">
            <v>Middle East and North Africa</v>
          </cell>
          <cell r="E921" t="str">
            <v>SOM</v>
          </cell>
          <cell r="F921" t="str">
            <v>United Nations Children's Fund, Somalia</v>
          </cell>
        </row>
        <row r="922">
          <cell r="B922" t="str">
            <v>SOM-708-G05-T</v>
          </cell>
          <cell r="C922" t="str">
            <v>Administratively Closed</v>
          </cell>
          <cell r="D922" t="str">
            <v>Middle East and North Africa</v>
          </cell>
          <cell r="E922" t="str">
            <v>SOM</v>
          </cell>
          <cell r="F922" t="str">
            <v>World Vision Somalia</v>
          </cell>
        </row>
        <row r="923">
          <cell r="B923" t="str">
            <v>SOM-809-G06-H</v>
          </cell>
          <cell r="C923" t="str">
            <v>Active</v>
          </cell>
          <cell r="D923" t="str">
            <v>Middle East and North Africa</v>
          </cell>
          <cell r="E923" t="str">
            <v>SOM</v>
          </cell>
          <cell r="F923" t="str">
            <v>United Nations Children's Fund, Somalia</v>
          </cell>
        </row>
        <row r="924">
          <cell r="B924" t="str">
            <v>SOM-H-UNICEF</v>
          </cell>
          <cell r="C924" t="str">
            <v>N.D.</v>
          </cell>
          <cell r="D924" t="str">
            <v>Middle East and North Africa</v>
          </cell>
          <cell r="E924" t="str">
            <v>SOM</v>
          </cell>
          <cell r="F924" t="str">
            <v>Not Defined</v>
          </cell>
        </row>
        <row r="925">
          <cell r="B925" t="str">
            <v>SOM-M-UNICEF</v>
          </cell>
          <cell r="C925" t="str">
            <v>N.D.</v>
          </cell>
          <cell r="D925" t="str">
            <v>Middle East and North Africa</v>
          </cell>
          <cell r="E925" t="str">
            <v>SOM</v>
          </cell>
          <cell r="F925" t="str">
            <v>Not Defined</v>
          </cell>
        </row>
        <row r="926">
          <cell r="B926" t="str">
            <v>SOM-T-WV</v>
          </cell>
          <cell r="C926" t="str">
            <v>Active</v>
          </cell>
          <cell r="D926" t="str">
            <v>Middle East and North Africa</v>
          </cell>
          <cell r="E926" t="str">
            <v>SOM</v>
          </cell>
          <cell r="F926" t="str">
            <v>World Vision Somalia</v>
          </cell>
        </row>
        <row r="927">
          <cell r="B927" t="str">
            <v>SAF-102-G01-C-00</v>
          </cell>
          <cell r="C927" t="str">
            <v>Financial Closure</v>
          </cell>
          <cell r="D927" t="str">
            <v>High Impact Africa 1</v>
          </cell>
          <cell r="E927" t="str">
            <v>ZAF</v>
          </cell>
          <cell r="F927" t="str">
            <v>National Treasury of the Republic of South Africa</v>
          </cell>
        </row>
        <row r="928">
          <cell r="B928" t="str">
            <v>SAF-102-G02-C-00</v>
          </cell>
          <cell r="C928" t="str">
            <v>Financial Closure</v>
          </cell>
          <cell r="D928" t="str">
            <v>High Impact Africa 1</v>
          </cell>
          <cell r="E928" t="str">
            <v>ZAF</v>
          </cell>
          <cell r="F928" t="str">
            <v>National Treasury of the Republic of South Africa</v>
          </cell>
        </row>
        <row r="929">
          <cell r="B929" t="str">
            <v>SAF-102-G03-C-00</v>
          </cell>
          <cell r="C929" t="str">
            <v>Administratively Closed</v>
          </cell>
          <cell r="D929" t="str">
            <v>High Impact Africa 1</v>
          </cell>
          <cell r="E929" t="str">
            <v>ZAF</v>
          </cell>
          <cell r="F929" t="str">
            <v>National Treasury of the Republic of South Africa</v>
          </cell>
        </row>
        <row r="930">
          <cell r="B930" t="str">
            <v>SAF-202-G05-C-00</v>
          </cell>
          <cell r="C930" t="str">
            <v>Financial Closure</v>
          </cell>
          <cell r="D930" t="str">
            <v>High Impact Africa 1</v>
          </cell>
          <cell r="E930" t="str">
            <v>ZAF</v>
          </cell>
          <cell r="F930" t="str">
            <v>Department of Health of South Africa</v>
          </cell>
        </row>
        <row r="931">
          <cell r="B931" t="str">
            <v>SAF-304-G04-H</v>
          </cell>
          <cell r="C931" t="str">
            <v>Active</v>
          </cell>
          <cell r="D931" t="str">
            <v>High Impact Africa 1</v>
          </cell>
          <cell r="E931" t="str">
            <v>ZAF</v>
          </cell>
          <cell r="F931" t="str">
            <v>Western Cape Provincial Department of Health</v>
          </cell>
        </row>
        <row r="932">
          <cell r="B932" t="str">
            <v>SAF-607-G06-H</v>
          </cell>
          <cell r="C932" t="str">
            <v>Administratively Closed</v>
          </cell>
          <cell r="D932" t="str">
            <v>High Impact Africa 1</v>
          </cell>
          <cell r="E932" t="str">
            <v>ZAF</v>
          </cell>
          <cell r="F932" t="str">
            <v>Department of Health of South Africa</v>
          </cell>
        </row>
        <row r="933">
          <cell r="B933" t="str">
            <v>SAF-910-G07-H</v>
          </cell>
          <cell r="C933" t="str">
            <v>Administratively Closed</v>
          </cell>
          <cell r="D933" t="str">
            <v>High Impact Africa 1</v>
          </cell>
          <cell r="E933" t="str">
            <v>ZAF</v>
          </cell>
          <cell r="F933" t="str">
            <v>Department of Health of South Africa</v>
          </cell>
        </row>
        <row r="934">
          <cell r="B934" t="str">
            <v>SAF-910-G08-H</v>
          </cell>
          <cell r="C934" t="str">
            <v>Administratively Closed</v>
          </cell>
          <cell r="D934" t="str">
            <v>High Impact Africa 1</v>
          </cell>
          <cell r="E934" t="str">
            <v>ZAF</v>
          </cell>
          <cell r="F934" t="str">
            <v>Networking AIDS Community of South Africa</v>
          </cell>
        </row>
        <row r="935">
          <cell r="B935" t="str">
            <v>SAF-910-G09-H</v>
          </cell>
          <cell r="C935" t="str">
            <v>Administratively Closed</v>
          </cell>
          <cell r="D935" t="str">
            <v>High Impact Africa 1</v>
          </cell>
          <cell r="E935" t="str">
            <v>ZAF</v>
          </cell>
          <cell r="F935" t="str">
            <v>National Religious Association for Social Development</v>
          </cell>
        </row>
        <row r="936">
          <cell r="B936" t="str">
            <v>SAF-H-NACOSA</v>
          </cell>
          <cell r="C936" t="str">
            <v>Active</v>
          </cell>
          <cell r="D936" t="str">
            <v>High Impact Africa 1</v>
          </cell>
          <cell r="E936" t="str">
            <v>ZAF</v>
          </cell>
          <cell r="F936" t="str">
            <v>Networking AIDS Community of South Africa</v>
          </cell>
        </row>
        <row r="937">
          <cell r="B937" t="str">
            <v>SAF-H-NDOH</v>
          </cell>
          <cell r="C937" t="str">
            <v>Active</v>
          </cell>
          <cell r="D937" t="str">
            <v>High Impact Africa 1</v>
          </cell>
          <cell r="E937" t="str">
            <v>ZAF</v>
          </cell>
          <cell r="F937" t="str">
            <v>Department of Health of South Africa</v>
          </cell>
        </row>
        <row r="938">
          <cell r="B938" t="str">
            <v>SAF-H-NRASD</v>
          </cell>
          <cell r="C938" t="str">
            <v>Active</v>
          </cell>
          <cell r="D938" t="str">
            <v>High Impact Africa 1</v>
          </cell>
          <cell r="E938" t="str">
            <v>ZAF</v>
          </cell>
          <cell r="F938" t="str">
            <v>National Religious Association for Social Development</v>
          </cell>
        </row>
        <row r="939">
          <cell r="B939" t="str">
            <v>SAF-H-RTC</v>
          </cell>
          <cell r="C939" t="str">
            <v>Active</v>
          </cell>
          <cell r="D939" t="str">
            <v>High Impact Africa 1</v>
          </cell>
          <cell r="E939" t="str">
            <v>ZAF</v>
          </cell>
          <cell r="F939" t="str">
            <v>Right to care</v>
          </cell>
        </row>
        <row r="940">
          <cell r="B940" t="str">
            <v>SAF-H-SCI</v>
          </cell>
          <cell r="C940" t="str">
            <v>Active</v>
          </cell>
          <cell r="D940" t="str">
            <v>High Impact Africa 1</v>
          </cell>
          <cell r="E940" t="str">
            <v>ZAF</v>
          </cell>
          <cell r="F940" t="str">
            <v>Soul City Institute for Health &amp; Development Communication</v>
          </cell>
        </row>
        <row r="941">
          <cell r="B941" t="str">
            <v>SSD-202-G01-M-00</v>
          </cell>
          <cell r="C941" t="str">
            <v>Administratively Closed</v>
          </cell>
          <cell r="D941" t="str">
            <v>Middle East and North Africa</v>
          </cell>
          <cell r="E941" t="str">
            <v>SSD</v>
          </cell>
          <cell r="F941" t="str">
            <v>United Nations Development Programme in South Sudan</v>
          </cell>
        </row>
        <row r="942">
          <cell r="B942" t="str">
            <v>SSD-202-G02-T-00</v>
          </cell>
          <cell r="C942" t="str">
            <v>Financially Closed</v>
          </cell>
          <cell r="D942" t="str">
            <v>Middle East and North Africa</v>
          </cell>
          <cell r="E942" t="str">
            <v>SSD</v>
          </cell>
          <cell r="F942" t="str">
            <v>United Nations Development Programme in South Sudan</v>
          </cell>
        </row>
        <row r="943">
          <cell r="B943" t="str">
            <v>SSD-405-G05-H</v>
          </cell>
          <cell r="C943" t="str">
            <v>Active</v>
          </cell>
          <cell r="D943" t="str">
            <v>Middle East and North Africa</v>
          </cell>
          <cell r="E943" t="str">
            <v>SSD</v>
          </cell>
          <cell r="F943" t="str">
            <v>United Nations Development Programme in South Sudan</v>
          </cell>
        </row>
        <row r="944">
          <cell r="B944" t="str">
            <v>SSD-506-G06-T</v>
          </cell>
          <cell r="C944" t="str">
            <v>Financial Closure</v>
          </cell>
          <cell r="D944" t="str">
            <v>Middle East and North Africa</v>
          </cell>
          <cell r="E944" t="str">
            <v>SSD</v>
          </cell>
          <cell r="F944" t="str">
            <v>United Nations Development Programme in South Sudan</v>
          </cell>
        </row>
        <row r="945">
          <cell r="B945" t="str">
            <v>SSD-708-G09-M</v>
          </cell>
          <cell r="C945" t="str">
            <v>Administratively Closed</v>
          </cell>
          <cell r="D945" t="str">
            <v>Middle East and North Africa</v>
          </cell>
          <cell r="E945" t="str">
            <v>SSD</v>
          </cell>
          <cell r="F945" t="str">
            <v>Population Services International, USA</v>
          </cell>
        </row>
        <row r="946">
          <cell r="B946" t="str">
            <v>SSD-708-G11-T</v>
          </cell>
          <cell r="C946" t="str">
            <v>Active</v>
          </cell>
          <cell r="D946" t="str">
            <v>Middle East and North Africa</v>
          </cell>
          <cell r="E946" t="str">
            <v>SSD</v>
          </cell>
          <cell r="F946" t="str">
            <v>United Nations Development Programme in South Sudan</v>
          </cell>
        </row>
        <row r="947">
          <cell r="B947" t="str">
            <v>SSD-910-G13-S</v>
          </cell>
          <cell r="C947" t="str">
            <v>Active</v>
          </cell>
          <cell r="D947" t="str">
            <v>Middle East and North Africa</v>
          </cell>
          <cell r="E947" t="str">
            <v>SSD</v>
          </cell>
          <cell r="F947" t="str">
            <v>United Nations Development Programme in South Sudan</v>
          </cell>
        </row>
        <row r="948">
          <cell r="B948" t="str">
            <v>SSD-M-PSI</v>
          </cell>
          <cell r="C948" t="str">
            <v>Active</v>
          </cell>
          <cell r="D948" t="str">
            <v>Middle East and North Africa</v>
          </cell>
          <cell r="E948" t="str">
            <v>SSD</v>
          </cell>
          <cell r="F948" t="str">
            <v>Population Services International, USA</v>
          </cell>
        </row>
        <row r="949">
          <cell r="B949" t="str">
            <v>SRL-102-G01-M-00</v>
          </cell>
          <cell r="C949" t="str">
            <v>Administratively Closed</v>
          </cell>
          <cell r="D949" t="str">
            <v>South East Asia</v>
          </cell>
          <cell r="E949" t="str">
            <v>LKA</v>
          </cell>
          <cell r="F949" t="str">
            <v>Ministry of Health of the Government of Sri Lanka</v>
          </cell>
        </row>
        <row r="950">
          <cell r="B950" t="str">
            <v>SRL-102-G02-M-00</v>
          </cell>
          <cell r="C950" t="str">
            <v>Financial Closure</v>
          </cell>
          <cell r="D950" t="str">
            <v>South East Asia</v>
          </cell>
          <cell r="E950" t="str">
            <v>LKA</v>
          </cell>
          <cell r="F950" t="str">
            <v>Lanka Jatika Sarvodaya Shramadana Sangamaya</v>
          </cell>
        </row>
        <row r="951">
          <cell r="B951" t="str">
            <v>SRL-102-G03-T-00</v>
          </cell>
          <cell r="C951" t="str">
            <v>Administratively Closed</v>
          </cell>
          <cell r="D951" t="str">
            <v>South East Asia</v>
          </cell>
          <cell r="E951" t="str">
            <v>LKA</v>
          </cell>
          <cell r="F951" t="str">
            <v>Ministry of Health of the Government of Sri Lanka</v>
          </cell>
        </row>
        <row r="952">
          <cell r="B952" t="str">
            <v>SRL-102-G04-T-00</v>
          </cell>
          <cell r="C952" t="str">
            <v>Financial Closure</v>
          </cell>
          <cell r="D952" t="str">
            <v>South East Asia</v>
          </cell>
          <cell r="E952" t="str">
            <v>LKA</v>
          </cell>
          <cell r="F952" t="str">
            <v>Lanka Jatika Sarvodaya Shramadana Sangamaya</v>
          </cell>
        </row>
        <row r="953">
          <cell r="B953" t="str">
            <v>SRL-405-G05-M</v>
          </cell>
          <cell r="C953" t="str">
            <v>Financially Closed</v>
          </cell>
          <cell r="D953" t="str">
            <v>South East Asia</v>
          </cell>
          <cell r="E953" t="str">
            <v>LKA</v>
          </cell>
          <cell r="F953" t="str">
            <v>Ministry of Health of the Government of Sri Lanka</v>
          </cell>
        </row>
        <row r="954">
          <cell r="B954" t="str">
            <v>SRL-405-G06-M</v>
          </cell>
          <cell r="C954" t="str">
            <v>Financial Closure</v>
          </cell>
          <cell r="D954" t="str">
            <v>South East Asia</v>
          </cell>
          <cell r="E954" t="str">
            <v>LKA</v>
          </cell>
          <cell r="F954" t="str">
            <v>Lanka Jatika Sarvodaya Shramadana Sangamaya</v>
          </cell>
        </row>
        <row r="955">
          <cell r="B955" t="str">
            <v>SRL-607-G07-T</v>
          </cell>
          <cell r="C955" t="str">
            <v>Active</v>
          </cell>
          <cell r="D955" t="str">
            <v>South East Asia</v>
          </cell>
          <cell r="E955" t="str">
            <v>LKA</v>
          </cell>
          <cell r="F955" t="str">
            <v>Ministry of Health of the Government of Sri Lanka</v>
          </cell>
        </row>
        <row r="956">
          <cell r="B956" t="str">
            <v>SRL-607-G08-T</v>
          </cell>
          <cell r="C956" t="str">
            <v>Financial Closure</v>
          </cell>
          <cell r="D956" t="str">
            <v>South East Asia</v>
          </cell>
          <cell r="E956" t="str">
            <v>LKA</v>
          </cell>
          <cell r="F956" t="str">
            <v>Lanka Jatika Sarvodaya Shramadana Sangamaya</v>
          </cell>
        </row>
        <row r="957">
          <cell r="B957" t="str">
            <v>SRL-607-G09-H</v>
          </cell>
          <cell r="C957" t="str">
            <v>Administratively Closed</v>
          </cell>
          <cell r="D957" t="str">
            <v>South East Asia</v>
          </cell>
          <cell r="E957" t="str">
            <v>LKA</v>
          </cell>
          <cell r="F957" t="str">
            <v>Ministry of Health of the Government of Sri Lanka</v>
          </cell>
        </row>
        <row r="958">
          <cell r="B958" t="str">
            <v>SRL-809-G10-M</v>
          </cell>
          <cell r="C958" t="str">
            <v>Active</v>
          </cell>
          <cell r="D958" t="str">
            <v>South East Asia</v>
          </cell>
          <cell r="E958" t="str">
            <v>LKA</v>
          </cell>
          <cell r="F958" t="str">
            <v>Ministry of Health of the Government of Sri Lanka</v>
          </cell>
        </row>
        <row r="959">
          <cell r="B959" t="str">
            <v>SRL-809-G11-M</v>
          </cell>
          <cell r="C959" t="str">
            <v>Financial Closure</v>
          </cell>
          <cell r="D959" t="str">
            <v>South East Asia</v>
          </cell>
          <cell r="E959" t="str">
            <v>LKA</v>
          </cell>
          <cell r="F959" t="str">
            <v>Tropical and Environmental Diseases and Health Associates</v>
          </cell>
        </row>
        <row r="960">
          <cell r="B960" t="str">
            <v>SRL-809-G12-M</v>
          </cell>
          <cell r="C960" t="str">
            <v>Active</v>
          </cell>
          <cell r="D960" t="str">
            <v>South East Asia</v>
          </cell>
          <cell r="E960" t="str">
            <v>LKA</v>
          </cell>
          <cell r="F960" t="str">
            <v>Lanka Jatika Sarvodaya Shramadana Sangamaya</v>
          </cell>
        </row>
        <row r="961">
          <cell r="B961" t="str">
            <v>SRL-911-G14-H</v>
          </cell>
          <cell r="C961" t="str">
            <v>Financial Closure</v>
          </cell>
          <cell r="D961" t="str">
            <v>South East Asia</v>
          </cell>
          <cell r="E961" t="str">
            <v>LKA</v>
          </cell>
          <cell r="F961" t="str">
            <v>Lanka Jatika Sarvodaya Shramadana Sangamaya</v>
          </cell>
        </row>
        <row r="962">
          <cell r="B962" t="str">
            <v>SRL-911-G15-S</v>
          </cell>
          <cell r="C962" t="str">
            <v>Active</v>
          </cell>
          <cell r="D962" t="str">
            <v>South East Asia</v>
          </cell>
          <cell r="E962" t="str">
            <v>LKA</v>
          </cell>
          <cell r="F962" t="str">
            <v>Ministry of Health of the Government of Sri Lanka</v>
          </cell>
        </row>
        <row r="963">
          <cell r="B963" t="str">
            <v>SRL-913-G16-H</v>
          </cell>
          <cell r="C963" t="str">
            <v>Active</v>
          </cell>
          <cell r="D963" t="str">
            <v>South East Asia</v>
          </cell>
          <cell r="E963" t="str">
            <v>LKA</v>
          </cell>
          <cell r="F963" t="str">
            <v>The Family Planning Association of Sri Lanka</v>
          </cell>
        </row>
        <row r="964">
          <cell r="B964" t="str">
            <v>SRL-S11-G13-H</v>
          </cell>
          <cell r="C964" t="str">
            <v>Active</v>
          </cell>
          <cell r="D964" t="str">
            <v>South East Asia</v>
          </cell>
          <cell r="E964" t="str">
            <v>LKA</v>
          </cell>
          <cell r="F964" t="str">
            <v>Ministry of Health of the Government of Sri Lanka</v>
          </cell>
        </row>
        <row r="965">
          <cell r="B965" t="str">
            <v>SDN-H-UNDP</v>
          </cell>
          <cell r="C965" t="str">
            <v>N.D.</v>
          </cell>
          <cell r="D965" t="str">
            <v>High Impact Africa 1</v>
          </cell>
          <cell r="E965" t="str">
            <v>SDN</v>
          </cell>
          <cell r="F965" t="str">
            <v>Not Defined</v>
          </cell>
        </row>
        <row r="966">
          <cell r="B966" t="str">
            <v>SDN-M-UNDP</v>
          </cell>
          <cell r="C966" t="str">
            <v>N.D.</v>
          </cell>
          <cell r="D966" t="str">
            <v>High Impact Africa 1</v>
          </cell>
          <cell r="E966" t="str">
            <v>SDN</v>
          </cell>
          <cell r="F966" t="str">
            <v>Not Defined</v>
          </cell>
        </row>
        <row r="967">
          <cell r="B967" t="str">
            <v>SDN-T-UNDP</v>
          </cell>
          <cell r="C967" t="str">
            <v>N.D.</v>
          </cell>
          <cell r="D967" t="str">
            <v>High Impact Africa 1</v>
          </cell>
          <cell r="E967" t="str">
            <v>SDN</v>
          </cell>
          <cell r="F967" t="str">
            <v>Not Defined</v>
          </cell>
        </row>
        <row r="968">
          <cell r="B968" t="str">
            <v>SUD-011-G15-H</v>
          </cell>
          <cell r="C968" t="str">
            <v>Active</v>
          </cell>
          <cell r="D968" t="str">
            <v>High Impact Africa 1</v>
          </cell>
          <cell r="E968" t="str">
            <v>SDN</v>
          </cell>
          <cell r="F968" t="str">
            <v>United Nations Development Programme, Sudan</v>
          </cell>
        </row>
        <row r="969">
          <cell r="B969" t="str">
            <v>SUD-011-G16-M</v>
          </cell>
          <cell r="C969" t="str">
            <v>Active</v>
          </cell>
          <cell r="D969" t="str">
            <v>High Impact Africa 1</v>
          </cell>
          <cell r="E969" t="str">
            <v>SDN</v>
          </cell>
          <cell r="F969" t="str">
            <v>United Nations Development Programme, Sudan</v>
          </cell>
        </row>
        <row r="970">
          <cell r="B970" t="str">
            <v>SUD-202-G03-M-00</v>
          </cell>
          <cell r="C970" t="str">
            <v>Financial Closure</v>
          </cell>
          <cell r="D970" t="str">
            <v>High Impact Africa 1</v>
          </cell>
          <cell r="E970" t="str">
            <v>SDN</v>
          </cell>
          <cell r="F970" t="str">
            <v>United Nations Development Programme, Sudan</v>
          </cell>
        </row>
        <row r="971">
          <cell r="B971" t="str">
            <v>SUD-305-G04-H</v>
          </cell>
          <cell r="C971" t="str">
            <v>Financial Closure</v>
          </cell>
          <cell r="D971" t="str">
            <v>High Impact Africa 1</v>
          </cell>
          <cell r="E971" t="str">
            <v>SDN</v>
          </cell>
          <cell r="F971" t="str">
            <v>United Nations Development Programme, Sudan</v>
          </cell>
        </row>
        <row r="972">
          <cell r="B972" t="str">
            <v>SUD-506-G07-T</v>
          </cell>
          <cell r="C972" t="str">
            <v>Administratively Closed</v>
          </cell>
          <cell r="D972" t="str">
            <v>High Impact Africa 1</v>
          </cell>
          <cell r="E972" t="str">
            <v>SDN</v>
          </cell>
          <cell r="F972" t="str">
            <v>United Nations Development Programme, Sudan</v>
          </cell>
        </row>
        <row r="973">
          <cell r="B973" t="str">
            <v>SUD-506-G08-H</v>
          </cell>
          <cell r="C973" t="str">
            <v>Financial Closure</v>
          </cell>
          <cell r="D973" t="str">
            <v>High Impact Africa 1</v>
          </cell>
          <cell r="E973" t="str">
            <v>SDN</v>
          </cell>
          <cell r="F973" t="str">
            <v>United Nations Development Programme, Sudan</v>
          </cell>
        </row>
        <row r="974">
          <cell r="B974" t="str">
            <v>SUD-708-G10-M</v>
          </cell>
          <cell r="C974" t="str">
            <v>Active</v>
          </cell>
          <cell r="D974" t="str">
            <v>High Impact Africa 1</v>
          </cell>
          <cell r="E974" t="str">
            <v>SDN</v>
          </cell>
          <cell r="F974" t="str">
            <v>United Nations Development Programme, Sudan</v>
          </cell>
        </row>
        <row r="975">
          <cell r="B975" t="str">
            <v>SUD-809-G12-T</v>
          </cell>
          <cell r="C975" t="str">
            <v>Administratively Closed</v>
          </cell>
          <cell r="D975" t="str">
            <v>High Impact Africa 1</v>
          </cell>
          <cell r="E975" t="str">
            <v>SDN</v>
          </cell>
          <cell r="F975" t="str">
            <v>United Nations Development Programme, Sudan</v>
          </cell>
        </row>
        <row r="976">
          <cell r="B976" t="str">
            <v>SUD-T-UNDP</v>
          </cell>
          <cell r="C976" t="str">
            <v>Active</v>
          </cell>
          <cell r="D976" t="str">
            <v>High Impact Africa 1</v>
          </cell>
          <cell r="E976" t="str">
            <v>SDN</v>
          </cell>
          <cell r="F976" t="str">
            <v>United Nations Development Programme, Sudan</v>
          </cell>
        </row>
        <row r="977">
          <cell r="B977" t="str">
            <v>SUR-305-G01-H</v>
          </cell>
          <cell r="C977" t="str">
            <v>Administratively Closed</v>
          </cell>
          <cell r="D977" t="str">
            <v>Latin America and Caribbean</v>
          </cell>
          <cell r="E977" t="str">
            <v>SUR</v>
          </cell>
          <cell r="F977" t="str">
            <v>Ministry of Health of Suriname</v>
          </cell>
        </row>
        <row r="978">
          <cell r="B978" t="str">
            <v>SUR-404-G02-M</v>
          </cell>
          <cell r="C978" t="str">
            <v>Administratively Closed</v>
          </cell>
          <cell r="D978" t="str">
            <v>Latin America and Caribbean</v>
          </cell>
          <cell r="E978" t="str">
            <v>SUR</v>
          </cell>
          <cell r="F978" t="str">
            <v>Medische Zending - Primary Health Care Suriname</v>
          </cell>
        </row>
        <row r="979">
          <cell r="B979" t="str">
            <v>SUR-506-G03-H</v>
          </cell>
          <cell r="C979" t="str">
            <v>Financial Closure</v>
          </cell>
          <cell r="D979" t="str">
            <v>Latin America and Caribbean</v>
          </cell>
          <cell r="E979" t="str">
            <v>SUR</v>
          </cell>
          <cell r="F979" t="str">
            <v>Ministry of Health of Suriname</v>
          </cell>
        </row>
        <row r="980">
          <cell r="B980" t="str">
            <v>SUR-708-G04-M</v>
          </cell>
          <cell r="C980" t="str">
            <v>Active</v>
          </cell>
          <cell r="D980" t="str">
            <v>Latin America and Caribbean</v>
          </cell>
          <cell r="E980" t="str">
            <v>SUR</v>
          </cell>
          <cell r="F980" t="str">
            <v>Ministry of Health of Suriname</v>
          </cell>
        </row>
        <row r="981">
          <cell r="B981" t="str">
            <v>SUR-910-G05-T</v>
          </cell>
          <cell r="C981" t="str">
            <v>Active</v>
          </cell>
          <cell r="D981" t="str">
            <v>Latin America and Caribbean</v>
          </cell>
          <cell r="E981" t="str">
            <v>SUR</v>
          </cell>
          <cell r="F981" t="str">
            <v>Ministry of Health of Suriname</v>
          </cell>
        </row>
        <row r="982">
          <cell r="B982" t="str">
            <v>SUR-M-MoH</v>
          </cell>
          <cell r="C982" t="str">
            <v>N.D.</v>
          </cell>
          <cell r="D982" t="str">
            <v>Latin America and Caribbean</v>
          </cell>
          <cell r="E982" t="str">
            <v>SUR</v>
          </cell>
          <cell r="F982" t="str">
            <v>Not Defined</v>
          </cell>
        </row>
        <row r="983">
          <cell r="B983" t="str">
            <v>SWZ-202-G01-H-00</v>
          </cell>
          <cell r="C983" t="str">
            <v>Administratively Closed</v>
          </cell>
          <cell r="D983" t="str">
            <v>Southern and Eastern Africa</v>
          </cell>
          <cell r="E983" t="str">
            <v>SWZ</v>
          </cell>
          <cell r="F983" t="str">
            <v>National Emergency Response Council on HIV/AIDS</v>
          </cell>
        </row>
        <row r="984">
          <cell r="B984" t="str">
            <v>SWZ-202-G02-M-00</v>
          </cell>
          <cell r="C984" t="str">
            <v>Administratively Closed</v>
          </cell>
          <cell r="D984" t="str">
            <v>Southern and Eastern Africa</v>
          </cell>
          <cell r="E984" t="str">
            <v>SWZ</v>
          </cell>
          <cell r="F984" t="str">
            <v>National Emergency Response Council on HIV/AIDS</v>
          </cell>
        </row>
        <row r="985">
          <cell r="B985" t="str">
            <v>SWZ-304-G03-T</v>
          </cell>
          <cell r="C985" t="str">
            <v>Administratively Closed</v>
          </cell>
          <cell r="D985" t="str">
            <v>Southern and Eastern Africa</v>
          </cell>
          <cell r="E985" t="str">
            <v>SWZ</v>
          </cell>
          <cell r="F985" t="str">
            <v>National Emergency Response Council on HIV/AIDS</v>
          </cell>
        </row>
        <row r="986">
          <cell r="B986" t="str">
            <v>SWZ-405-G04-H</v>
          </cell>
          <cell r="C986" t="str">
            <v>Administratively Closed</v>
          </cell>
          <cell r="D986" t="str">
            <v>Southern and Eastern Africa</v>
          </cell>
          <cell r="E986" t="str">
            <v>SWZ</v>
          </cell>
          <cell r="F986" t="str">
            <v>National Emergency Response Council on HIV/AIDS</v>
          </cell>
        </row>
        <row r="987">
          <cell r="B987" t="str">
            <v>SWZ-708-G05-H</v>
          </cell>
          <cell r="C987" t="str">
            <v>Active</v>
          </cell>
          <cell r="D987" t="str">
            <v>Southern and Eastern Africa</v>
          </cell>
          <cell r="E987" t="str">
            <v>SWZ</v>
          </cell>
          <cell r="F987" t="str">
            <v>National Emergency Response Council on HIV/AIDS</v>
          </cell>
        </row>
        <row r="988">
          <cell r="B988" t="str">
            <v>SWZ-809-G06-M</v>
          </cell>
          <cell r="C988" t="str">
            <v>Active</v>
          </cell>
          <cell r="D988" t="str">
            <v>Southern and Eastern Africa</v>
          </cell>
          <cell r="E988" t="str">
            <v>SWZ</v>
          </cell>
          <cell r="F988" t="str">
            <v>National Emergency Response Council on HIV/AIDS</v>
          </cell>
        </row>
        <row r="989">
          <cell r="B989" t="str">
            <v>SWZ-809-G07-T</v>
          </cell>
          <cell r="C989" t="str">
            <v>Administratively Closed</v>
          </cell>
          <cell r="D989" t="str">
            <v>Southern and Eastern Africa</v>
          </cell>
          <cell r="E989" t="str">
            <v>SWZ</v>
          </cell>
          <cell r="F989" t="str">
            <v>National Emergency Response Council on HIV/AIDS</v>
          </cell>
        </row>
        <row r="990">
          <cell r="B990" t="str">
            <v>SWZ-809-G08-S</v>
          </cell>
          <cell r="C990" t="str">
            <v>Active</v>
          </cell>
          <cell r="D990" t="str">
            <v>Southern and Eastern Africa</v>
          </cell>
          <cell r="E990" t="str">
            <v>SWZ</v>
          </cell>
          <cell r="F990" t="str">
            <v>National Emergency Response Council on HIV/AIDS</v>
          </cell>
        </row>
        <row r="991">
          <cell r="B991" t="str">
            <v>SWZ-M-NERCHA</v>
          </cell>
          <cell r="C991" t="str">
            <v>Active</v>
          </cell>
          <cell r="D991" t="str">
            <v>Southern and Eastern Africa</v>
          </cell>
          <cell r="E991" t="str">
            <v>SWZ</v>
          </cell>
          <cell r="F991" t="str">
            <v>National Emergency Response Council on HIV/AIDS</v>
          </cell>
        </row>
        <row r="992">
          <cell r="B992" t="str">
            <v>SWZ-T-NERCHA</v>
          </cell>
          <cell r="C992" t="str">
            <v>Active</v>
          </cell>
          <cell r="D992" t="str">
            <v>Southern and Eastern Africa</v>
          </cell>
          <cell r="E992" t="str">
            <v>SWZ</v>
          </cell>
          <cell r="F992" t="str">
            <v>National Emergency Response Council on HIV/AIDS</v>
          </cell>
        </row>
        <row r="993">
          <cell r="B993" t="str">
            <v>SYR-011-G02-H</v>
          </cell>
          <cell r="C993" t="str">
            <v>Active</v>
          </cell>
          <cell r="D993" t="str">
            <v>Middle East and North Africa</v>
          </cell>
          <cell r="E993" t="str">
            <v>SYR</v>
          </cell>
          <cell r="F993" t="str">
            <v>United Nations Development Programme, Syria</v>
          </cell>
        </row>
        <row r="994">
          <cell r="B994" t="str">
            <v>SYR-607-G01-T</v>
          </cell>
          <cell r="C994" t="str">
            <v>Active</v>
          </cell>
          <cell r="D994" t="str">
            <v>Middle East and North Africa</v>
          </cell>
          <cell r="E994" t="str">
            <v>SYR</v>
          </cell>
          <cell r="F994" t="str">
            <v>United Nations Development Programme, Syria</v>
          </cell>
        </row>
        <row r="995">
          <cell r="B995" t="str">
            <v>TAJ-102-G01-H-00</v>
          </cell>
          <cell r="C995" t="str">
            <v>Administratively Closed</v>
          </cell>
          <cell r="D995" t="str">
            <v>Eastern Europe and Central Asia</v>
          </cell>
          <cell r="E995" t="str">
            <v>TJK</v>
          </cell>
          <cell r="F995" t="str">
            <v>United Nations Development Programme, Tajikistan</v>
          </cell>
        </row>
        <row r="996">
          <cell r="B996" t="str">
            <v>TAJ-304-G02-T</v>
          </cell>
          <cell r="C996" t="str">
            <v>Active</v>
          </cell>
          <cell r="D996" t="str">
            <v>Eastern Europe and Central Asia</v>
          </cell>
          <cell r="E996" t="str">
            <v>TJK</v>
          </cell>
          <cell r="F996" t="str">
            <v>Project HOPE, Tajikistan</v>
          </cell>
        </row>
        <row r="997">
          <cell r="B997" t="str">
            <v>TAJ-404-G03-H</v>
          </cell>
          <cell r="C997" t="str">
            <v>Administratively Closed</v>
          </cell>
          <cell r="D997" t="str">
            <v>Eastern Europe and Central Asia</v>
          </cell>
          <cell r="E997" t="str">
            <v>TJK</v>
          </cell>
          <cell r="F997" t="str">
            <v>United Nations Development Programme, Tajikistan</v>
          </cell>
        </row>
        <row r="998">
          <cell r="B998" t="str">
            <v>TAJ-506-G04-M</v>
          </cell>
          <cell r="C998" t="str">
            <v>Administratively Closed</v>
          </cell>
          <cell r="D998" t="str">
            <v>Eastern Europe and Central Asia</v>
          </cell>
          <cell r="E998" t="str">
            <v>TJK</v>
          </cell>
          <cell r="F998" t="str">
            <v>United Nations Development Programme, Tajikistan</v>
          </cell>
        </row>
        <row r="999">
          <cell r="B999" t="str">
            <v>TAJ-607-G05-H</v>
          </cell>
          <cell r="C999" t="str">
            <v>Administratively Closed</v>
          </cell>
          <cell r="D999" t="str">
            <v>Eastern Europe and Central Asia</v>
          </cell>
          <cell r="E999" t="str">
            <v>TJK</v>
          </cell>
          <cell r="F999" t="str">
            <v>United Nations Development Programme, Tajikistan</v>
          </cell>
        </row>
        <row r="1000">
          <cell r="B1000" t="str">
            <v>TAJ-607-G06-T</v>
          </cell>
          <cell r="C1000" t="str">
            <v>Administratively Closed</v>
          </cell>
          <cell r="D1000" t="str">
            <v>Eastern Europe and Central Asia</v>
          </cell>
          <cell r="E1000" t="str">
            <v>TJK</v>
          </cell>
          <cell r="F1000" t="str">
            <v>United Nations Development Programme, Tajikistan</v>
          </cell>
        </row>
        <row r="1001">
          <cell r="B1001" t="str">
            <v>TAJ-809-G07-H</v>
          </cell>
          <cell r="C1001" t="str">
            <v>Active</v>
          </cell>
          <cell r="D1001" t="str">
            <v>Eastern Europe and Central Asia</v>
          </cell>
          <cell r="E1001" t="str">
            <v>TJK</v>
          </cell>
          <cell r="F1001" t="str">
            <v>United Nations Development Programme, Tajikistan</v>
          </cell>
        </row>
        <row r="1002">
          <cell r="B1002" t="str">
            <v>TAJ-809-G08-M</v>
          </cell>
          <cell r="C1002" t="str">
            <v>Active</v>
          </cell>
          <cell r="D1002" t="str">
            <v>Eastern Europe and Central Asia</v>
          </cell>
          <cell r="E1002" t="str">
            <v>TJK</v>
          </cell>
          <cell r="F1002" t="str">
            <v>United Nations Development Programme, Tajikistan</v>
          </cell>
        </row>
        <row r="1003">
          <cell r="B1003" t="str">
            <v>TAJ-809-G09-T</v>
          </cell>
          <cell r="C1003" t="str">
            <v>Active</v>
          </cell>
          <cell r="D1003" t="str">
            <v>Eastern Europe and Central Asia</v>
          </cell>
          <cell r="E1003" t="str">
            <v>TJK</v>
          </cell>
          <cell r="F1003" t="str">
            <v>United Nations Development Programme, Tajikistan</v>
          </cell>
        </row>
        <row r="1004">
          <cell r="B1004" t="str">
            <v>TNZ-102-G01-M-00</v>
          </cell>
          <cell r="C1004" t="str">
            <v>Financial Closure</v>
          </cell>
          <cell r="D1004" t="str">
            <v>High Impact Africa 2</v>
          </cell>
          <cell r="E1004" t="str">
            <v>TZA</v>
          </cell>
          <cell r="F1004" t="str">
            <v>Ministry of Health of Tanzania</v>
          </cell>
        </row>
        <row r="1005">
          <cell r="B1005" t="str">
            <v>TNZ-102-G02-H-00</v>
          </cell>
          <cell r="C1005" t="str">
            <v>Administratively Closed</v>
          </cell>
          <cell r="D1005" t="str">
            <v>High Impact Africa 2</v>
          </cell>
          <cell r="E1005" t="str">
            <v>TZA</v>
          </cell>
          <cell r="F1005" t="str">
            <v>Ministry of Finance of Tanzania</v>
          </cell>
        </row>
        <row r="1006">
          <cell r="B1006" t="str">
            <v>TNZ-304-G03-C</v>
          </cell>
          <cell r="C1006" t="str">
            <v>Financial Closure</v>
          </cell>
          <cell r="D1006" t="str">
            <v>High Impact Africa 2</v>
          </cell>
          <cell r="E1006" t="str">
            <v>TZA</v>
          </cell>
          <cell r="F1006" t="str">
            <v>Ministry of Finance of Tanzania</v>
          </cell>
        </row>
        <row r="1007">
          <cell r="B1007" t="str">
            <v>TNZ-405-G04-H</v>
          </cell>
          <cell r="C1007" t="str">
            <v>Financial Closure</v>
          </cell>
          <cell r="D1007" t="str">
            <v>High Impact Africa 2</v>
          </cell>
          <cell r="E1007" t="str">
            <v>TZA</v>
          </cell>
          <cell r="F1007" t="str">
            <v>Ministry of Finance of Tanzania</v>
          </cell>
        </row>
        <row r="1008">
          <cell r="B1008" t="str">
            <v>TNZ-405-G05-H</v>
          </cell>
          <cell r="C1008" t="str">
            <v>Financial Closure</v>
          </cell>
          <cell r="D1008" t="str">
            <v>High Impact Africa 2</v>
          </cell>
          <cell r="E1008" t="str">
            <v>TZA</v>
          </cell>
          <cell r="F1008" t="str">
            <v>Pact Tanzania</v>
          </cell>
        </row>
        <row r="1009">
          <cell r="B1009" t="str">
            <v>TNZ-405-G06-H</v>
          </cell>
          <cell r="C1009" t="str">
            <v>Active</v>
          </cell>
          <cell r="D1009" t="str">
            <v>High Impact Africa 2</v>
          </cell>
          <cell r="E1009" t="str">
            <v>TZA</v>
          </cell>
          <cell r="F1009" t="str">
            <v>Population Services International, Tanzania</v>
          </cell>
        </row>
        <row r="1010">
          <cell r="B1010" t="str">
            <v>TNZ-405-G07-H</v>
          </cell>
          <cell r="C1010" t="str">
            <v>Financial Closure</v>
          </cell>
          <cell r="D1010" t="str">
            <v>High Impact Africa 2</v>
          </cell>
          <cell r="E1010" t="str">
            <v>TZA</v>
          </cell>
          <cell r="F1010" t="str">
            <v>African Medical and Research Foundation in Tanzania</v>
          </cell>
        </row>
        <row r="1011">
          <cell r="B1011" t="str">
            <v>TNZ-405-G08-M</v>
          </cell>
          <cell r="C1011" t="str">
            <v>Financial Closure</v>
          </cell>
          <cell r="D1011" t="str">
            <v>High Impact Africa 2</v>
          </cell>
          <cell r="E1011" t="str">
            <v>TZA</v>
          </cell>
          <cell r="F1011" t="str">
            <v>Ministry of Finance of Tanzania</v>
          </cell>
        </row>
        <row r="1012">
          <cell r="B1012" t="str">
            <v>TNZ-607-G09-T</v>
          </cell>
          <cell r="C1012" t="str">
            <v>Active</v>
          </cell>
          <cell r="D1012" t="str">
            <v>High Impact Africa 2</v>
          </cell>
          <cell r="E1012" t="str">
            <v>TZA</v>
          </cell>
          <cell r="F1012" t="str">
            <v>Ministry of Finance of Tanzania</v>
          </cell>
        </row>
        <row r="1013">
          <cell r="B1013" t="str">
            <v>TNZ-708-G10-M</v>
          </cell>
          <cell r="C1013" t="str">
            <v>Administratively Closed</v>
          </cell>
          <cell r="D1013" t="str">
            <v>High Impact Africa 2</v>
          </cell>
          <cell r="E1013" t="str">
            <v>TZA</v>
          </cell>
          <cell r="F1013" t="str">
            <v>Ministry of Finance of Tanzania</v>
          </cell>
        </row>
        <row r="1014">
          <cell r="B1014" t="str">
            <v>TNZ-809-G11-M</v>
          </cell>
          <cell r="C1014" t="str">
            <v>Administratively Closed</v>
          </cell>
          <cell r="D1014" t="str">
            <v>High Impact Africa 2</v>
          </cell>
          <cell r="E1014" t="str">
            <v>TZA</v>
          </cell>
          <cell r="F1014" t="str">
            <v>Ministry of Finance of Tanzania</v>
          </cell>
        </row>
        <row r="1015">
          <cell r="B1015" t="str">
            <v>TNZ-809-G12-H</v>
          </cell>
          <cell r="C1015" t="str">
            <v>Active</v>
          </cell>
          <cell r="D1015" t="str">
            <v>High Impact Africa 2</v>
          </cell>
          <cell r="E1015" t="str">
            <v>TZA</v>
          </cell>
          <cell r="F1015" t="str">
            <v>African Medical and Research Foundation in Tanzania</v>
          </cell>
        </row>
        <row r="1016">
          <cell r="B1016" t="str">
            <v>TNZ-809-G13-H</v>
          </cell>
          <cell r="C1016" t="str">
            <v>Active</v>
          </cell>
          <cell r="D1016" t="str">
            <v>High Impact Africa 2</v>
          </cell>
          <cell r="E1016" t="str">
            <v>TZA</v>
          </cell>
          <cell r="F1016" t="str">
            <v>Ministry of Finance of Tanzania</v>
          </cell>
        </row>
        <row r="1017">
          <cell r="B1017" t="str">
            <v>TNZ-911-G14-S</v>
          </cell>
          <cell r="C1017" t="str">
            <v>Active</v>
          </cell>
          <cell r="D1017" t="str">
            <v>High Impact Africa 2</v>
          </cell>
          <cell r="E1017" t="str">
            <v>TZA</v>
          </cell>
          <cell r="F1017" t="str">
            <v>Ministry of Finance of Tanzania</v>
          </cell>
        </row>
        <row r="1018">
          <cell r="B1018" t="str">
            <v>TNZ-M-MOFEA</v>
          </cell>
          <cell r="C1018" t="str">
            <v>Active</v>
          </cell>
          <cell r="D1018" t="str">
            <v>High Impact Africa 2</v>
          </cell>
          <cell r="E1018" t="str">
            <v>TZA</v>
          </cell>
          <cell r="F1018" t="str">
            <v>Ministry of Finance of Tanzania</v>
          </cell>
        </row>
        <row r="1019">
          <cell r="B1019" t="str">
            <v>THA-102-G01-H-00</v>
          </cell>
          <cell r="C1019" t="str">
            <v>Administratively Closed</v>
          </cell>
          <cell r="D1019" t="str">
            <v>High Impact Asia</v>
          </cell>
          <cell r="E1019" t="str">
            <v>THA</v>
          </cell>
          <cell r="F1019" t="str">
            <v>Ministry of Public Health of Thailand</v>
          </cell>
        </row>
        <row r="1020">
          <cell r="B1020" t="str">
            <v>THA-102-G02-T-00</v>
          </cell>
          <cell r="C1020" t="str">
            <v>Administratively Closed</v>
          </cell>
          <cell r="D1020" t="str">
            <v>High Impact Asia</v>
          </cell>
          <cell r="E1020" t="str">
            <v>THA</v>
          </cell>
          <cell r="F1020" t="str">
            <v>Ministry of Public Health of Thailand</v>
          </cell>
        </row>
        <row r="1021">
          <cell r="B1021" t="str">
            <v>THA-202-G03-H-00</v>
          </cell>
          <cell r="C1021" t="str">
            <v>Administratively Closed</v>
          </cell>
          <cell r="D1021" t="str">
            <v>High Impact Asia</v>
          </cell>
          <cell r="E1021" t="str">
            <v>THA</v>
          </cell>
          <cell r="F1021" t="str">
            <v>Raks Thai Foundation</v>
          </cell>
        </row>
        <row r="1022">
          <cell r="B1022" t="str">
            <v>THA-202-G04-H-00</v>
          </cell>
          <cell r="C1022" t="str">
            <v>Administratively Closed</v>
          </cell>
          <cell r="D1022" t="str">
            <v>High Impact Asia</v>
          </cell>
          <cell r="E1022" t="str">
            <v>THA</v>
          </cell>
          <cell r="F1022" t="str">
            <v>Ministry of Public Health of Thailand</v>
          </cell>
        </row>
        <row r="1023">
          <cell r="B1023" t="str">
            <v>THA-202-G05-M-00</v>
          </cell>
          <cell r="C1023" t="str">
            <v>Administratively Closed</v>
          </cell>
          <cell r="D1023" t="str">
            <v>High Impact Asia</v>
          </cell>
          <cell r="E1023" t="str">
            <v>THA</v>
          </cell>
          <cell r="F1023" t="str">
            <v>Ministry of Public Health of Thailand</v>
          </cell>
        </row>
        <row r="1024">
          <cell r="B1024" t="str">
            <v>THA-304-G06-H</v>
          </cell>
          <cell r="C1024" t="str">
            <v>Administratively Closed</v>
          </cell>
          <cell r="D1024" t="str">
            <v>High Impact Asia</v>
          </cell>
          <cell r="E1024" t="str">
            <v>THA</v>
          </cell>
          <cell r="F1024" t="str">
            <v>Raks Thai Foundation</v>
          </cell>
        </row>
        <row r="1025">
          <cell r="B1025" t="str">
            <v>THA-607-G07-T</v>
          </cell>
          <cell r="C1025" t="str">
            <v>Financial Closure</v>
          </cell>
          <cell r="D1025" t="str">
            <v>High Impact Asia</v>
          </cell>
          <cell r="E1025" t="str">
            <v>THA</v>
          </cell>
          <cell r="F1025" t="str">
            <v>Ministry of Public Health of Thailand</v>
          </cell>
        </row>
        <row r="1026">
          <cell r="B1026" t="str">
            <v>THA-607-G08-T</v>
          </cell>
          <cell r="C1026" t="str">
            <v>Financial Closure</v>
          </cell>
          <cell r="D1026" t="str">
            <v>High Impact Asia</v>
          </cell>
          <cell r="E1026" t="str">
            <v>THA</v>
          </cell>
          <cell r="F1026" t="str">
            <v>World Vision Thailand</v>
          </cell>
        </row>
        <row r="1027">
          <cell r="B1027" t="str">
            <v>THA-708-G09-M</v>
          </cell>
          <cell r="C1027" t="str">
            <v>Administratively Closed</v>
          </cell>
          <cell r="D1027" t="str">
            <v>High Impact Asia</v>
          </cell>
          <cell r="E1027" t="str">
            <v>THA</v>
          </cell>
          <cell r="F1027" t="str">
            <v>Ministry of Public Health of Thailand</v>
          </cell>
        </row>
        <row r="1028">
          <cell r="B1028" t="str">
            <v>THA-809-G10-H</v>
          </cell>
          <cell r="C1028" t="str">
            <v>Administratively Closed</v>
          </cell>
          <cell r="D1028" t="str">
            <v>High Impact Asia</v>
          </cell>
          <cell r="E1028" t="str">
            <v>THA</v>
          </cell>
          <cell r="F1028" t="str">
            <v>Ministry of Public Health of Thailand</v>
          </cell>
        </row>
        <row r="1029">
          <cell r="B1029" t="str">
            <v>THA-809-G11-H</v>
          </cell>
          <cell r="C1029" t="str">
            <v>Administratively Closed</v>
          </cell>
          <cell r="D1029" t="str">
            <v>High Impact Asia</v>
          </cell>
          <cell r="E1029" t="str">
            <v>THA</v>
          </cell>
          <cell r="F1029" t="str">
            <v>Population Services International, USA</v>
          </cell>
        </row>
        <row r="1030">
          <cell r="B1030" t="str">
            <v>THA-809-G12-H</v>
          </cell>
          <cell r="C1030" t="str">
            <v>Administratively Closed</v>
          </cell>
          <cell r="D1030" t="str">
            <v>High Impact Asia</v>
          </cell>
          <cell r="E1030" t="str">
            <v>THA</v>
          </cell>
          <cell r="F1030" t="str">
            <v>Raks Thai Foundation</v>
          </cell>
        </row>
        <row r="1031">
          <cell r="B1031" t="str">
            <v>THA-809-G13-T</v>
          </cell>
          <cell r="C1031" t="str">
            <v>Administratively Closed</v>
          </cell>
          <cell r="D1031" t="str">
            <v>High Impact Asia</v>
          </cell>
          <cell r="E1031" t="str">
            <v>THA</v>
          </cell>
          <cell r="F1031" t="str">
            <v>Ministry of Public Health of Thailand</v>
          </cell>
        </row>
        <row r="1032">
          <cell r="B1032" t="str">
            <v>THA-C-DDC</v>
          </cell>
          <cell r="C1032" t="str">
            <v>Active</v>
          </cell>
          <cell r="D1032" t="str">
            <v>High Impact Asia</v>
          </cell>
          <cell r="E1032" t="str">
            <v>THA</v>
          </cell>
          <cell r="F1032" t="str">
            <v>Ministry of Public Health of Thailand</v>
          </cell>
        </row>
        <row r="1033">
          <cell r="B1033" t="str">
            <v>THA-C-RTF</v>
          </cell>
          <cell r="C1033" t="str">
            <v>Active</v>
          </cell>
          <cell r="D1033" t="str">
            <v>High Impact Asia</v>
          </cell>
          <cell r="E1033" t="str">
            <v>THA</v>
          </cell>
          <cell r="F1033" t="str">
            <v>Raks Thai Foundation</v>
          </cell>
        </row>
        <row r="1034">
          <cell r="B1034" t="str">
            <v>THA-H-ACC</v>
          </cell>
          <cell r="C1034" t="str">
            <v>Active</v>
          </cell>
          <cell r="D1034" t="str">
            <v>High Impact Asia</v>
          </cell>
          <cell r="E1034" t="str">
            <v>THA</v>
          </cell>
          <cell r="F1034" t="str">
            <v>Aids Access Foundation</v>
          </cell>
        </row>
        <row r="1035">
          <cell r="B1035" t="str">
            <v>THA-H-DDC</v>
          </cell>
          <cell r="C1035" t="str">
            <v>Active</v>
          </cell>
          <cell r="D1035" t="str">
            <v>High Impact Asia</v>
          </cell>
          <cell r="E1035" t="str">
            <v>THA</v>
          </cell>
          <cell r="F1035" t="str">
            <v>Ministry of Public Health of Thailand</v>
          </cell>
        </row>
        <row r="1036">
          <cell r="B1036" t="str">
            <v>THA-H-PSI</v>
          </cell>
          <cell r="C1036" t="str">
            <v>Active</v>
          </cell>
          <cell r="D1036" t="str">
            <v>High Impact Asia</v>
          </cell>
          <cell r="E1036" t="str">
            <v>THA</v>
          </cell>
          <cell r="F1036" t="str">
            <v>Population Services International, USA</v>
          </cell>
        </row>
        <row r="1037">
          <cell r="B1037" t="str">
            <v>THA-H-RTF</v>
          </cell>
          <cell r="C1037" t="str">
            <v>Active</v>
          </cell>
          <cell r="D1037" t="str">
            <v>High Impact Asia</v>
          </cell>
          <cell r="E1037" t="str">
            <v>THA</v>
          </cell>
          <cell r="F1037" t="str">
            <v>Raks Thai Foundation</v>
          </cell>
        </row>
        <row r="1038">
          <cell r="B1038" t="str">
            <v>THA-M-DDC</v>
          </cell>
          <cell r="C1038" t="str">
            <v>Active</v>
          </cell>
          <cell r="D1038" t="str">
            <v>High Impact Asia</v>
          </cell>
          <cell r="E1038" t="str">
            <v>THA</v>
          </cell>
          <cell r="F1038" t="str">
            <v>Ministry of Public Health of Thailand</v>
          </cell>
        </row>
        <row r="1039">
          <cell r="B1039" t="str">
            <v>THA-T-DDC</v>
          </cell>
          <cell r="C1039" t="str">
            <v>Active</v>
          </cell>
          <cell r="D1039" t="str">
            <v>High Impact Asia</v>
          </cell>
          <cell r="E1039" t="str">
            <v>THA</v>
          </cell>
          <cell r="F1039" t="str">
            <v>Ministry of Public Health of Thailand</v>
          </cell>
        </row>
        <row r="1040">
          <cell r="B1040" t="str">
            <v>TLS-708-G04-T</v>
          </cell>
          <cell r="C1040" t="str">
            <v>Active</v>
          </cell>
          <cell r="D1040" t="str">
            <v>South East Asia</v>
          </cell>
          <cell r="E1040" t="str">
            <v>TLS</v>
          </cell>
          <cell r="F1040" t="str">
            <v>Ministry of Health of Timor-Leste</v>
          </cell>
        </row>
        <row r="1041">
          <cell r="B1041" t="str">
            <v>TLS-H-MOH</v>
          </cell>
          <cell r="C1041" t="str">
            <v>Active</v>
          </cell>
          <cell r="D1041" t="str">
            <v>South East Asia</v>
          </cell>
          <cell r="E1041" t="str">
            <v>TLS</v>
          </cell>
          <cell r="F1041" t="str">
            <v>Ministry of Health of Timor-Leste</v>
          </cell>
        </row>
        <row r="1042">
          <cell r="B1042" t="str">
            <v>TLS-M-MOH</v>
          </cell>
          <cell r="C1042" t="str">
            <v>Active</v>
          </cell>
          <cell r="D1042" t="str">
            <v>South East Asia</v>
          </cell>
          <cell r="E1042" t="str">
            <v>TLS</v>
          </cell>
          <cell r="F1042" t="str">
            <v>Ministry of Health of Timor-Leste</v>
          </cell>
        </row>
        <row r="1043">
          <cell r="B1043" t="str">
            <v>TMP-202-G01-M-00</v>
          </cell>
          <cell r="C1043" t="str">
            <v>Administratively Closed</v>
          </cell>
          <cell r="D1043" t="str">
            <v>South East Asia</v>
          </cell>
          <cell r="E1043" t="str">
            <v>TLS</v>
          </cell>
          <cell r="F1043" t="str">
            <v>Ministry of Health of Timor-Leste</v>
          </cell>
        </row>
        <row r="1044">
          <cell r="B1044" t="str">
            <v>TMP-304-G02-T</v>
          </cell>
          <cell r="C1044" t="str">
            <v>Administratively Closed</v>
          </cell>
          <cell r="D1044" t="str">
            <v>South East Asia</v>
          </cell>
          <cell r="E1044" t="str">
            <v>TLS</v>
          </cell>
          <cell r="F1044" t="str">
            <v>Ministry of Health of Timor-Leste</v>
          </cell>
        </row>
        <row r="1045">
          <cell r="B1045" t="str">
            <v>TMP-506-G03-H</v>
          </cell>
          <cell r="C1045" t="str">
            <v>Administratively Closed</v>
          </cell>
          <cell r="D1045" t="str">
            <v>South East Asia</v>
          </cell>
          <cell r="E1045" t="str">
            <v>TLS</v>
          </cell>
          <cell r="F1045" t="str">
            <v>Ministry of Health of Timor-Leste</v>
          </cell>
        </row>
        <row r="1046">
          <cell r="B1046" t="str">
            <v>TMP-709-G05-M</v>
          </cell>
          <cell r="C1046" t="str">
            <v>Administratively Closed</v>
          </cell>
          <cell r="D1046" t="str">
            <v>South East Asia</v>
          </cell>
          <cell r="E1046" t="str">
            <v>TLS</v>
          </cell>
          <cell r="F1046" t="str">
            <v>Ministry of Health of Timor-Leste</v>
          </cell>
        </row>
        <row r="1047">
          <cell r="B1047" t="str">
            <v>TGO-202-G01-H-00</v>
          </cell>
          <cell r="C1047" t="str">
            <v>Administratively Closed</v>
          </cell>
          <cell r="D1047" t="str">
            <v>Central Africa</v>
          </cell>
          <cell r="E1047" t="str">
            <v>TGO</v>
          </cell>
          <cell r="F1047" t="str">
            <v>United Nations Development Programme, Togo</v>
          </cell>
        </row>
        <row r="1048">
          <cell r="B1048" t="str">
            <v>TGO-304-G02-M</v>
          </cell>
          <cell r="C1048" t="str">
            <v>Administratively Closed</v>
          </cell>
          <cell r="D1048" t="str">
            <v>Central Africa</v>
          </cell>
          <cell r="E1048" t="str">
            <v>TGO</v>
          </cell>
          <cell r="F1048" t="str">
            <v>United Nations Development Programme, Togo</v>
          </cell>
        </row>
        <row r="1049">
          <cell r="B1049" t="str">
            <v>TGO-304-G03-T</v>
          </cell>
          <cell r="C1049" t="str">
            <v>Administratively Closed</v>
          </cell>
          <cell r="D1049" t="str">
            <v>Central Africa</v>
          </cell>
          <cell r="E1049" t="str">
            <v>TGO</v>
          </cell>
          <cell r="F1049" t="str">
            <v>United Nations Development Programme, Togo</v>
          </cell>
        </row>
        <row r="1050">
          <cell r="B1050" t="str">
            <v>TGO-405-G04-H</v>
          </cell>
          <cell r="C1050" t="str">
            <v>Financial Closure</v>
          </cell>
          <cell r="D1050" t="str">
            <v>Central Africa</v>
          </cell>
          <cell r="E1050" t="str">
            <v>TGO</v>
          </cell>
          <cell r="F1050" t="str">
            <v>Population Services International, Togo</v>
          </cell>
        </row>
        <row r="1051">
          <cell r="B1051" t="str">
            <v>TGO-405-G05-M</v>
          </cell>
          <cell r="C1051" t="str">
            <v>Administratively Closed</v>
          </cell>
          <cell r="D1051" t="str">
            <v>Central Africa</v>
          </cell>
          <cell r="E1051" t="str">
            <v>TGO</v>
          </cell>
          <cell r="F1051" t="str">
            <v>United Nations Development Programme, Togo</v>
          </cell>
        </row>
        <row r="1052">
          <cell r="B1052" t="str">
            <v>TGO-607-G06-M</v>
          </cell>
          <cell r="C1052" t="str">
            <v>Administratively Closed</v>
          </cell>
          <cell r="D1052" t="str">
            <v>Central Africa</v>
          </cell>
          <cell r="E1052" t="str">
            <v>TGO</v>
          </cell>
          <cell r="F1052" t="str">
            <v>United Nations Development Programme, Togo</v>
          </cell>
        </row>
        <row r="1053">
          <cell r="B1053" t="str">
            <v>TGO-607-G07-T</v>
          </cell>
          <cell r="C1053" t="str">
            <v>Administratively Closed</v>
          </cell>
          <cell r="D1053" t="str">
            <v>Central Africa</v>
          </cell>
          <cell r="E1053" t="str">
            <v>TGO</v>
          </cell>
          <cell r="F1053" t="str">
            <v>United Nations Development Programme, Togo</v>
          </cell>
        </row>
        <row r="1054">
          <cell r="B1054" t="str">
            <v>TGO-809-G08-H</v>
          </cell>
          <cell r="C1054" t="str">
            <v>Active</v>
          </cell>
          <cell r="D1054" t="str">
            <v>Central Africa</v>
          </cell>
          <cell r="E1054" t="str">
            <v>TGO</v>
          </cell>
          <cell r="F1054" t="str">
            <v>Ministry of Health of Togo</v>
          </cell>
        </row>
        <row r="1055">
          <cell r="B1055" t="str">
            <v>TGO-809-G09-H</v>
          </cell>
          <cell r="C1055" t="str">
            <v>Active</v>
          </cell>
          <cell r="D1055" t="str">
            <v>Central Africa</v>
          </cell>
          <cell r="E1055" t="str">
            <v>TGO</v>
          </cell>
          <cell r="F1055" t="str">
            <v>Population Services International, Togo</v>
          </cell>
        </row>
        <row r="1056">
          <cell r="B1056" t="str">
            <v>TGO-910-G10-M</v>
          </cell>
          <cell r="C1056" t="str">
            <v>Active</v>
          </cell>
          <cell r="D1056" t="str">
            <v>Central Africa</v>
          </cell>
          <cell r="E1056" t="str">
            <v>TGO</v>
          </cell>
          <cell r="F1056" t="str">
            <v>Plan International Togo</v>
          </cell>
        </row>
        <row r="1057">
          <cell r="B1057" t="str">
            <v>TGO-910-G11-M</v>
          </cell>
          <cell r="C1057" t="str">
            <v>Active</v>
          </cell>
          <cell r="D1057" t="str">
            <v>Central Africa</v>
          </cell>
          <cell r="E1057" t="str">
            <v>TGO</v>
          </cell>
          <cell r="F1057" t="str">
            <v>Ministry of Health of Togo</v>
          </cell>
        </row>
        <row r="1058">
          <cell r="B1058" t="str">
            <v>TGO-T12-G12-T</v>
          </cell>
          <cell r="C1058" t="str">
            <v>Active</v>
          </cell>
          <cell r="D1058" t="str">
            <v>Central Africa</v>
          </cell>
          <cell r="E1058" t="str">
            <v>TGO</v>
          </cell>
          <cell r="F1058" t="str">
            <v>Ministry of Health of Togo</v>
          </cell>
        </row>
        <row r="1059">
          <cell r="B1059" t="str">
            <v>TUN-607-G01-H</v>
          </cell>
          <cell r="C1059" t="str">
            <v>Active</v>
          </cell>
          <cell r="D1059" t="str">
            <v>Middle East and North Africa</v>
          </cell>
          <cell r="E1059" t="str">
            <v>TUN</v>
          </cell>
          <cell r="F1059" t="str">
            <v>National Office for Family and Population</v>
          </cell>
        </row>
        <row r="1060">
          <cell r="B1060" t="str">
            <v>TUN-810-G02-T</v>
          </cell>
          <cell r="C1060" t="str">
            <v>Active</v>
          </cell>
          <cell r="D1060" t="str">
            <v>Middle East and North Africa</v>
          </cell>
          <cell r="E1060" t="str">
            <v>TUN</v>
          </cell>
          <cell r="F1060" t="str">
            <v>Direction des Soins de Santé de Base, Government of Tunisia</v>
          </cell>
        </row>
        <row r="1061">
          <cell r="B1061" t="str">
            <v>TUN-810-G03-T</v>
          </cell>
          <cell r="C1061" t="str">
            <v>Active</v>
          </cell>
          <cell r="D1061" t="str">
            <v>Middle East and North Africa</v>
          </cell>
          <cell r="E1061" t="str">
            <v>TUN</v>
          </cell>
          <cell r="F1061" t="str">
            <v>Société Tunisienne des Maladies Respiratoires</v>
          </cell>
        </row>
        <row r="1062">
          <cell r="B1062" t="str">
            <v>TUR-405-G01-H</v>
          </cell>
          <cell r="C1062" t="str">
            <v>Administratively Closed</v>
          </cell>
          <cell r="D1062" t="str">
            <v>Eastern Europe and Central Asia</v>
          </cell>
          <cell r="E1062" t="str">
            <v>TUR</v>
          </cell>
          <cell r="F1062" t="str">
            <v>Ministry of Health of Turkey</v>
          </cell>
        </row>
        <row r="1063">
          <cell r="B1063" t="str">
            <v>TKM-910-G01-T</v>
          </cell>
          <cell r="C1063" t="str">
            <v>Active</v>
          </cell>
          <cell r="D1063" t="str">
            <v>Eastern Europe and Central Asia</v>
          </cell>
          <cell r="E1063" t="str">
            <v>TKM</v>
          </cell>
          <cell r="F1063" t="str">
            <v>United Nations Development Programme, Turkmenistan</v>
          </cell>
        </row>
        <row r="1064">
          <cell r="B1064" t="str">
            <v>UGA-M-MoFPED</v>
          </cell>
          <cell r="C1064" t="str">
            <v>Active</v>
          </cell>
          <cell r="D1064" t="str">
            <v>High Impact Africa 2</v>
          </cell>
          <cell r="E1064" t="str">
            <v>UGA</v>
          </cell>
          <cell r="F1064" t="str">
            <v>Ministry of Finance, Planning and Economic Development of Uganda</v>
          </cell>
        </row>
        <row r="1065">
          <cell r="B1065" t="str">
            <v>UGA-M-TASO</v>
          </cell>
          <cell r="C1065" t="str">
            <v>Active</v>
          </cell>
          <cell r="D1065" t="str">
            <v>High Impact Africa 2</v>
          </cell>
          <cell r="E1065" t="str">
            <v>UGA</v>
          </cell>
          <cell r="F1065" t="str">
            <v>The AIDS Support Organisation (Uganda) Limited</v>
          </cell>
        </row>
        <row r="1066">
          <cell r="B1066" t="str">
            <v>UGD-011-G09-S</v>
          </cell>
          <cell r="C1066" t="str">
            <v>Active</v>
          </cell>
          <cell r="D1066" t="str">
            <v>High Impact Africa 2</v>
          </cell>
          <cell r="E1066" t="str">
            <v>UGA</v>
          </cell>
          <cell r="F1066" t="str">
            <v>Ministry of Finance, Planning and Economic Development of Uganda</v>
          </cell>
        </row>
        <row r="1067">
          <cell r="B1067" t="str">
            <v>UGD-011-G10-S</v>
          </cell>
          <cell r="C1067" t="str">
            <v>Active</v>
          </cell>
          <cell r="D1067" t="str">
            <v>High Impact Africa 2</v>
          </cell>
          <cell r="E1067" t="str">
            <v>UGA</v>
          </cell>
          <cell r="F1067" t="str">
            <v>The AIDS Support Organisation (Uganda) Limited</v>
          </cell>
        </row>
        <row r="1068">
          <cell r="B1068" t="str">
            <v>UGD-011-G11-M</v>
          </cell>
          <cell r="C1068" t="str">
            <v>Active</v>
          </cell>
          <cell r="D1068" t="str">
            <v>High Impact Africa 2</v>
          </cell>
          <cell r="E1068" t="str">
            <v>UGA</v>
          </cell>
          <cell r="F1068" t="str">
            <v>Ministry of Finance, Planning and Economic Development of Uganda</v>
          </cell>
        </row>
        <row r="1069">
          <cell r="B1069" t="str">
            <v>UGD-011-G12-M</v>
          </cell>
          <cell r="C1069" t="str">
            <v>Active</v>
          </cell>
          <cell r="D1069" t="str">
            <v>High Impact Africa 2</v>
          </cell>
          <cell r="E1069" t="str">
            <v>UGA</v>
          </cell>
          <cell r="F1069" t="str">
            <v>The AIDS Support Organisation (Uganda) Limited</v>
          </cell>
        </row>
        <row r="1070">
          <cell r="B1070" t="str">
            <v>UGD-102-G01-H-00</v>
          </cell>
          <cell r="C1070" t="str">
            <v>Administratively Closed</v>
          </cell>
          <cell r="D1070" t="str">
            <v>High Impact Africa 2</v>
          </cell>
          <cell r="E1070" t="str">
            <v>UGA</v>
          </cell>
          <cell r="F1070" t="str">
            <v>Ministry of Finance, Planning and Economic Development of Uganda</v>
          </cell>
        </row>
        <row r="1071">
          <cell r="B1071" t="str">
            <v>UGD-202-G02-M-00</v>
          </cell>
          <cell r="C1071" t="str">
            <v>Administratively Closed</v>
          </cell>
          <cell r="D1071" t="str">
            <v>High Impact Africa 2</v>
          </cell>
          <cell r="E1071" t="str">
            <v>UGA</v>
          </cell>
          <cell r="F1071" t="str">
            <v>Ministry of Finance, Planning and Economic Development of Uganda</v>
          </cell>
        </row>
        <row r="1072">
          <cell r="B1072" t="str">
            <v>UGD-202-G03-T-00</v>
          </cell>
          <cell r="C1072" t="str">
            <v>Administratively Closed</v>
          </cell>
          <cell r="D1072" t="str">
            <v>High Impact Africa 2</v>
          </cell>
          <cell r="E1072" t="str">
            <v>UGA</v>
          </cell>
          <cell r="F1072" t="str">
            <v>Ministry of Finance, Planning and Economic Development of Uganda</v>
          </cell>
        </row>
        <row r="1073">
          <cell r="B1073" t="str">
            <v>UGD-304-G04-H</v>
          </cell>
          <cell r="C1073" t="str">
            <v>Financial Closure</v>
          </cell>
          <cell r="D1073" t="str">
            <v>High Impact Africa 2</v>
          </cell>
          <cell r="E1073" t="str">
            <v>UGA</v>
          </cell>
          <cell r="F1073" t="str">
            <v>Ministry of Finance, Planning and Economic Development of Uganda</v>
          </cell>
        </row>
        <row r="1074">
          <cell r="B1074" t="str">
            <v>UGD-405-G05-M</v>
          </cell>
          <cell r="C1074" t="str">
            <v>Financial Closure</v>
          </cell>
          <cell r="D1074" t="str">
            <v>High Impact Africa 2</v>
          </cell>
          <cell r="E1074" t="str">
            <v>UGA</v>
          </cell>
          <cell r="F1074" t="str">
            <v>Ministry of Finance, Planning and Economic Development of Uganda</v>
          </cell>
        </row>
        <row r="1075">
          <cell r="B1075" t="str">
            <v>UGD-607-G06-T</v>
          </cell>
          <cell r="C1075" t="str">
            <v>Administratively Closed</v>
          </cell>
          <cell r="D1075" t="str">
            <v>High Impact Africa 2</v>
          </cell>
          <cell r="E1075" t="str">
            <v>UGA</v>
          </cell>
          <cell r="F1075" t="str">
            <v>Ministry of Finance, Planning and Economic Development of Uganda</v>
          </cell>
        </row>
        <row r="1076">
          <cell r="B1076" t="str">
            <v>UGD-708-G07-H</v>
          </cell>
          <cell r="C1076" t="str">
            <v>Active</v>
          </cell>
          <cell r="D1076" t="str">
            <v>High Impact Africa 2</v>
          </cell>
          <cell r="E1076" t="str">
            <v>UGA</v>
          </cell>
          <cell r="F1076" t="str">
            <v>Ministry of Finance, Planning and Economic Development of Uganda</v>
          </cell>
        </row>
        <row r="1077">
          <cell r="B1077" t="str">
            <v>UGD-708-G08-M</v>
          </cell>
          <cell r="C1077" t="str">
            <v>Active</v>
          </cell>
          <cell r="D1077" t="str">
            <v>High Impact Africa 2</v>
          </cell>
          <cell r="E1077" t="str">
            <v>UGA</v>
          </cell>
          <cell r="F1077" t="str">
            <v>Ministry of Finance, Planning and Economic Development of Uganda</v>
          </cell>
        </row>
        <row r="1078">
          <cell r="B1078" t="str">
            <v>UGD-708-G13-H</v>
          </cell>
          <cell r="C1078" t="str">
            <v>Active</v>
          </cell>
          <cell r="D1078" t="str">
            <v>High Impact Africa 2</v>
          </cell>
          <cell r="E1078" t="str">
            <v>UGA</v>
          </cell>
          <cell r="F1078" t="str">
            <v>The AIDS Support Organisation (Uganda) Limited</v>
          </cell>
        </row>
        <row r="1079">
          <cell r="B1079" t="str">
            <v>UGD-T-MoFPED</v>
          </cell>
          <cell r="C1079" t="str">
            <v>Active</v>
          </cell>
          <cell r="D1079" t="str">
            <v>High Impact Africa 2</v>
          </cell>
          <cell r="E1079" t="str">
            <v>UGA</v>
          </cell>
          <cell r="F1079" t="str">
            <v>Ministry of Finance, Planning and Economic Development of Uganda</v>
          </cell>
        </row>
        <row r="1080">
          <cell r="B1080" t="str">
            <v>UKR-011-G08-H</v>
          </cell>
          <cell r="C1080" t="str">
            <v>Active</v>
          </cell>
          <cell r="D1080" t="str">
            <v>Eastern Europe and Central Asia</v>
          </cell>
          <cell r="E1080" t="str">
            <v>UKR</v>
          </cell>
          <cell r="F1080" t="str">
            <v>International HIV/AIDS Alliance, Ukraine</v>
          </cell>
        </row>
        <row r="1081">
          <cell r="B1081" t="str">
            <v>UKR-011-G09-H</v>
          </cell>
          <cell r="C1081" t="str">
            <v>Active</v>
          </cell>
          <cell r="D1081" t="str">
            <v>Eastern Europe and Central Asia</v>
          </cell>
          <cell r="E1081" t="str">
            <v>UKR</v>
          </cell>
          <cell r="F1081" t="str">
            <v>All-Ukrainian Network of People Living with HIV/AIDS</v>
          </cell>
        </row>
        <row r="1082">
          <cell r="B1082" t="str">
            <v>UKR-011-G10-H</v>
          </cell>
          <cell r="C1082" t="str">
            <v>Active</v>
          </cell>
          <cell r="D1082" t="str">
            <v>Eastern Europe and Central Asia</v>
          </cell>
          <cell r="E1082" t="str">
            <v>UKR</v>
          </cell>
          <cell r="F1082" t="str">
            <v>Ukrainian Center for Socially Dangerous Disease Control of the Ministry of Health of Ukraine</v>
          </cell>
        </row>
        <row r="1083">
          <cell r="B1083" t="str">
            <v>UKR-102-A04-H-00</v>
          </cell>
          <cell r="C1083" t="str">
            <v>Administratively Closed</v>
          </cell>
          <cell r="D1083" t="str">
            <v>Eastern Europe and Central Asia</v>
          </cell>
          <cell r="E1083" t="str">
            <v>UKR</v>
          </cell>
          <cell r="F1083" t="str">
            <v>International HIV/AIDS Alliance, Ukraine</v>
          </cell>
        </row>
        <row r="1084">
          <cell r="B1084" t="str">
            <v>UKR-102-G01-H-00</v>
          </cell>
          <cell r="C1084" t="str">
            <v>Administratively Closed</v>
          </cell>
          <cell r="D1084" t="str">
            <v>Eastern Europe and Central Asia</v>
          </cell>
          <cell r="E1084" t="str">
            <v>UKR</v>
          </cell>
          <cell r="F1084" t="str">
            <v>Ukrainian Fund to Fight HIV Infection and AIDS</v>
          </cell>
        </row>
        <row r="1085">
          <cell r="B1085" t="str">
            <v>UKR-102-G02-H-00</v>
          </cell>
          <cell r="C1085" t="str">
            <v>Administratively Closed</v>
          </cell>
          <cell r="D1085" t="str">
            <v>Eastern Europe and Central Asia</v>
          </cell>
          <cell r="E1085" t="str">
            <v>UKR</v>
          </cell>
          <cell r="F1085" t="str">
            <v>Ukrainian Center for Socially Dangerous Disease Control of the Ministry of Health of Ukraine</v>
          </cell>
        </row>
        <row r="1086">
          <cell r="B1086" t="str">
            <v>UKR-102-G03-H-00</v>
          </cell>
          <cell r="C1086" t="str">
            <v>Administratively Closed</v>
          </cell>
          <cell r="D1086" t="str">
            <v>Eastern Europe and Central Asia</v>
          </cell>
          <cell r="E1086" t="str">
            <v>UKR</v>
          </cell>
          <cell r="F1086" t="str">
            <v>United Nations Development Programme, Ukraine</v>
          </cell>
        </row>
        <row r="1087">
          <cell r="B1087" t="str">
            <v>UKR-102-G04-H-00</v>
          </cell>
          <cell r="C1087" t="str">
            <v>Administratively Closed</v>
          </cell>
          <cell r="D1087" t="str">
            <v>Eastern Europe and Central Asia</v>
          </cell>
          <cell r="E1087" t="str">
            <v>UKR</v>
          </cell>
          <cell r="F1087" t="str">
            <v>International HIV/AIDS Alliance, Ukraine</v>
          </cell>
        </row>
        <row r="1088">
          <cell r="B1088" t="str">
            <v>UKR-607-G05-H</v>
          </cell>
          <cell r="C1088" t="str">
            <v>Financial Closure</v>
          </cell>
          <cell r="D1088" t="str">
            <v>Eastern Europe and Central Asia</v>
          </cell>
          <cell r="E1088" t="str">
            <v>UKR</v>
          </cell>
          <cell r="F1088" t="str">
            <v>International HIV/AIDS Alliance, Ukraine</v>
          </cell>
        </row>
        <row r="1089">
          <cell r="B1089" t="str">
            <v>UKR-607-G06-H</v>
          </cell>
          <cell r="C1089" t="str">
            <v>Financial Closure</v>
          </cell>
          <cell r="D1089" t="str">
            <v>Eastern Europe and Central Asia</v>
          </cell>
          <cell r="E1089" t="str">
            <v>UKR</v>
          </cell>
          <cell r="F1089" t="str">
            <v>All-Ukrainian Network of People Living with HIV/AIDS</v>
          </cell>
        </row>
        <row r="1090">
          <cell r="B1090" t="str">
            <v>UKR-911-G07-T</v>
          </cell>
          <cell r="C1090" t="str">
            <v>Administratively Closed</v>
          </cell>
          <cell r="D1090" t="str">
            <v>Eastern Europe and Central Asia</v>
          </cell>
          <cell r="E1090" t="str">
            <v>UKR</v>
          </cell>
          <cell r="F1090" t="str">
            <v>Foundation for Development of Ukraine</v>
          </cell>
        </row>
        <row r="1091">
          <cell r="B1091" t="str">
            <v>UKR-913-G11-T</v>
          </cell>
          <cell r="C1091" t="str">
            <v>Active</v>
          </cell>
          <cell r="D1091" t="str">
            <v>Eastern Europe and Central Asia</v>
          </cell>
          <cell r="E1091" t="str">
            <v>UKR</v>
          </cell>
          <cell r="F1091" t="str">
            <v>Ukrainian Center for Socially Dangerous Disease Control of the Ministry of Health of Ukraine</v>
          </cell>
        </row>
        <row r="1092">
          <cell r="B1092" t="str">
            <v>UKR-C-AUA</v>
          </cell>
          <cell r="C1092" t="str">
            <v>Active</v>
          </cell>
          <cell r="D1092" t="str">
            <v>Eastern Europe and Central Asia</v>
          </cell>
          <cell r="E1092" t="str">
            <v>UKR</v>
          </cell>
          <cell r="F1092" t="str">
            <v>International HIV/AIDS Alliance, Ukraine</v>
          </cell>
        </row>
        <row r="1093">
          <cell r="B1093" t="str">
            <v>UKR-C-AUN</v>
          </cell>
          <cell r="C1093" t="str">
            <v>Active</v>
          </cell>
          <cell r="D1093" t="str">
            <v>Eastern Europe and Central Asia</v>
          </cell>
          <cell r="E1093" t="str">
            <v>UKR</v>
          </cell>
          <cell r="F1093" t="str">
            <v>All-Ukrainian Network of People Living with HIV/AIDS</v>
          </cell>
        </row>
        <row r="1094">
          <cell r="B1094" t="str">
            <v>UKR-C-UCDC</v>
          </cell>
          <cell r="C1094" t="str">
            <v>Active</v>
          </cell>
          <cell r="D1094" t="str">
            <v>Eastern Europe and Central Asia</v>
          </cell>
          <cell r="E1094" t="str">
            <v>UKR</v>
          </cell>
          <cell r="F1094" t="str">
            <v>Ukrainian Center for Socially Dangerous Disease Control of the Ministry of Health of Ukraine</v>
          </cell>
        </row>
        <row r="1095">
          <cell r="B1095" t="str">
            <v>URY-011-G01-H</v>
          </cell>
          <cell r="C1095" t="str">
            <v>Administratively Closed</v>
          </cell>
          <cell r="D1095" t="str">
            <v>Latin America and Caribbean</v>
          </cell>
          <cell r="E1095" t="str">
            <v>URY</v>
          </cell>
          <cell r="F1095" t="str">
            <v>Agencia Nacional de Investigación e Innovación</v>
          </cell>
        </row>
        <row r="1096">
          <cell r="B1096" t="str">
            <v>URY-011-G02-H</v>
          </cell>
          <cell r="C1096" t="str">
            <v>Financial Closure</v>
          </cell>
          <cell r="D1096" t="str">
            <v>Latin America and Caribbean</v>
          </cell>
          <cell r="E1096" t="str">
            <v>URY</v>
          </cell>
          <cell r="F1096" t="str">
            <v>Ministry of Public Health, Uruguay</v>
          </cell>
        </row>
        <row r="1097">
          <cell r="B1097" t="str">
            <v>UZB-304-G01-H</v>
          </cell>
          <cell r="C1097" t="str">
            <v>Administratively Closed</v>
          </cell>
          <cell r="D1097" t="str">
            <v>Eastern Europe and Central Asia</v>
          </cell>
          <cell r="E1097" t="str">
            <v>UZB</v>
          </cell>
          <cell r="F1097" t="str">
            <v>National AIDS Center, Ministry of Health of Uzbekistan</v>
          </cell>
        </row>
        <row r="1098">
          <cell r="B1098" t="str">
            <v>UZB-311-G06-H</v>
          </cell>
          <cell r="C1098" t="str">
            <v>Administratively Closed</v>
          </cell>
          <cell r="D1098" t="str">
            <v>Eastern Europe and Central Asia</v>
          </cell>
          <cell r="E1098" t="str">
            <v>UZB</v>
          </cell>
          <cell r="F1098" t="str">
            <v>United Nations Development Programme, Uzbekistan</v>
          </cell>
        </row>
        <row r="1099">
          <cell r="B1099" t="str">
            <v>UZB-405-G02-M</v>
          </cell>
          <cell r="C1099" t="str">
            <v>Administratively Closed</v>
          </cell>
          <cell r="D1099" t="str">
            <v>Eastern Europe and Central Asia</v>
          </cell>
          <cell r="E1099" t="str">
            <v>UZB</v>
          </cell>
          <cell r="F1099" t="str">
            <v>Republican Center of State Sanitary Epidemiological Surveillance, Uzbekistan</v>
          </cell>
        </row>
        <row r="1100">
          <cell r="B1100" t="str">
            <v>UZB-405-G03-T</v>
          </cell>
          <cell r="C1100" t="str">
            <v>Administratively Closed</v>
          </cell>
          <cell r="D1100" t="str">
            <v>Eastern Europe and Central Asia</v>
          </cell>
          <cell r="E1100" t="str">
            <v>UZB</v>
          </cell>
          <cell r="F1100" t="str">
            <v>Republican DOTS Center, Uzbekistan</v>
          </cell>
        </row>
        <row r="1101">
          <cell r="B1101" t="str">
            <v>UZB-809-G04-M</v>
          </cell>
          <cell r="C1101" t="str">
            <v>Active</v>
          </cell>
          <cell r="D1101" t="str">
            <v>Eastern Europe and Central Asia</v>
          </cell>
          <cell r="E1101" t="str">
            <v>UZB</v>
          </cell>
          <cell r="F1101" t="str">
            <v>Republican Center of State Sanitary Epidemiological Surveillance, Uzbekistan</v>
          </cell>
        </row>
        <row r="1102">
          <cell r="B1102" t="str">
            <v>UZB-809-G05-T</v>
          </cell>
          <cell r="C1102" t="str">
            <v>Active</v>
          </cell>
          <cell r="D1102" t="str">
            <v>Eastern Europe and Central Asia</v>
          </cell>
          <cell r="E1102" t="str">
            <v>UZB</v>
          </cell>
          <cell r="F1102" t="str">
            <v>Republican DOTS Center, Uzbekistan</v>
          </cell>
        </row>
        <row r="1103">
          <cell r="B1103" t="str">
            <v>UZB-H-UNDP</v>
          </cell>
          <cell r="C1103" t="str">
            <v>Active</v>
          </cell>
          <cell r="D1103" t="str">
            <v>Eastern Europe and Central Asia</v>
          </cell>
          <cell r="E1103" t="str">
            <v>UZB</v>
          </cell>
          <cell r="F1103" t="str">
            <v>United Nations Development Programme, Uzbekistan</v>
          </cell>
        </row>
        <row r="1104">
          <cell r="B1104" t="str">
            <v>VTN-011-G10-S</v>
          </cell>
          <cell r="C1104" t="str">
            <v>Active</v>
          </cell>
          <cell r="D1104" t="str">
            <v>High Impact Asia</v>
          </cell>
          <cell r="E1104" t="str">
            <v>VNM</v>
          </cell>
          <cell r="F1104" t="str">
            <v>Department of Planning and Finance, Ministry of Health of Viet Nam</v>
          </cell>
        </row>
        <row r="1105">
          <cell r="B1105" t="str">
            <v>VTN-102-G01-H-00</v>
          </cell>
          <cell r="C1105" t="str">
            <v>Administratively Closed</v>
          </cell>
          <cell r="D1105" t="str">
            <v>High Impact Asia</v>
          </cell>
          <cell r="E1105" t="str">
            <v>VNM</v>
          </cell>
          <cell r="F1105" t="str">
            <v>Viet Nam Administration of HIV/AIDS Control, Ministry of Health of Viet Nam</v>
          </cell>
        </row>
        <row r="1106">
          <cell r="B1106" t="str">
            <v>VTN-102-G02-T-00</v>
          </cell>
          <cell r="C1106" t="str">
            <v>Administratively Closed</v>
          </cell>
          <cell r="D1106" t="str">
            <v>High Impact Asia</v>
          </cell>
          <cell r="E1106" t="str">
            <v>VNM</v>
          </cell>
          <cell r="F1106" t="str">
            <v>National Lung Hospital, Ministry of Health of Viet Nam</v>
          </cell>
        </row>
        <row r="1107">
          <cell r="B1107" t="str">
            <v>VTN-304-G03-M</v>
          </cell>
          <cell r="C1107" t="str">
            <v>Administratively Closed</v>
          </cell>
          <cell r="D1107" t="str">
            <v>High Impact Asia</v>
          </cell>
          <cell r="E1107" t="str">
            <v>VNM</v>
          </cell>
          <cell r="F1107" t="str">
            <v>National Institute of Malariology, Parasitology and Entomology, Ministry of Health of Viet Nam</v>
          </cell>
        </row>
        <row r="1108">
          <cell r="B1108" t="str">
            <v>VTN-607-G04-H</v>
          </cell>
          <cell r="C1108" t="str">
            <v>Administratively Closed</v>
          </cell>
          <cell r="D1108" t="str">
            <v>High Impact Asia</v>
          </cell>
          <cell r="E1108" t="str">
            <v>VNM</v>
          </cell>
          <cell r="F1108" t="str">
            <v>Viet Nam Administration of HIV/AIDS Control, Ministry of Health of Viet Nam</v>
          </cell>
        </row>
        <row r="1109">
          <cell r="B1109" t="str">
            <v>VTN-607-G05-T</v>
          </cell>
          <cell r="C1109" t="str">
            <v>Financially Closed</v>
          </cell>
          <cell r="D1109" t="str">
            <v>High Impact Asia</v>
          </cell>
          <cell r="E1109" t="str">
            <v>VNM</v>
          </cell>
          <cell r="F1109" t="str">
            <v>National Lung Hospital, Ministry of Health of Viet Nam</v>
          </cell>
        </row>
        <row r="1110">
          <cell r="B1110" t="str">
            <v>VTN-708-G06-M</v>
          </cell>
          <cell r="C1110" t="str">
            <v>Active</v>
          </cell>
          <cell r="D1110" t="str">
            <v>High Impact Asia</v>
          </cell>
          <cell r="E1110" t="str">
            <v>VNM</v>
          </cell>
          <cell r="F1110" t="str">
            <v>National Institute of Malariology, Parasitology and Entomology, Ministry of Health of Viet Nam</v>
          </cell>
        </row>
        <row r="1111">
          <cell r="B1111" t="str">
            <v>VTN-809-G07-H</v>
          </cell>
          <cell r="C1111" t="str">
            <v>Administratively Closed</v>
          </cell>
          <cell r="D1111" t="str">
            <v>High Impact Asia</v>
          </cell>
          <cell r="E1111" t="str">
            <v>VNM</v>
          </cell>
          <cell r="F1111" t="str">
            <v>Viet Nam Administration of HIV/AIDS Control, Ministry of Health of Viet Nam</v>
          </cell>
        </row>
        <row r="1112">
          <cell r="B1112" t="str">
            <v>VTN-910-G08-T</v>
          </cell>
          <cell r="C1112" t="str">
            <v>Active</v>
          </cell>
          <cell r="D1112" t="str">
            <v>High Impact Asia</v>
          </cell>
          <cell r="E1112" t="str">
            <v>VNM</v>
          </cell>
          <cell r="F1112" t="str">
            <v>National Lung Hospital, Ministry of Health of Viet Nam</v>
          </cell>
        </row>
        <row r="1113">
          <cell r="B1113" t="str">
            <v>VTN-H-MOH</v>
          </cell>
          <cell r="C1113" t="str">
            <v>Active</v>
          </cell>
          <cell r="D1113" t="str">
            <v>High Impact Asia</v>
          </cell>
          <cell r="E1113" t="str">
            <v>VNM</v>
          </cell>
          <cell r="F1113" t="str">
            <v>Viet Nam Administration of HIV/AIDS Control, Ministry of Health of Viet Nam</v>
          </cell>
        </row>
        <row r="1114">
          <cell r="B1114" t="str">
            <v>YEM-202-G01-M-00</v>
          </cell>
          <cell r="C1114" t="str">
            <v>Financially Closed</v>
          </cell>
          <cell r="D1114" t="str">
            <v>Middle East and North Africa</v>
          </cell>
          <cell r="E1114" t="str">
            <v>YEM</v>
          </cell>
          <cell r="F1114" t="str">
            <v>Yemen Ministry of Public Health and Population - National Malaria Programme</v>
          </cell>
        </row>
        <row r="1115">
          <cell r="B1115" t="str">
            <v>YEM-305-G02-H</v>
          </cell>
          <cell r="C1115" t="str">
            <v>Financial Closure</v>
          </cell>
          <cell r="D1115" t="str">
            <v>Middle East and North Africa</v>
          </cell>
          <cell r="E1115" t="str">
            <v>YEM</v>
          </cell>
          <cell r="F1115" t="str">
            <v>Yemen Ministry of Public Health and Population - National AIDS Program</v>
          </cell>
        </row>
        <row r="1116">
          <cell r="B1116" t="str">
            <v>YEM-305-G03-H</v>
          </cell>
          <cell r="C1116" t="str">
            <v>Administratively Closed</v>
          </cell>
          <cell r="D1116" t="str">
            <v>Middle East and North Africa</v>
          </cell>
          <cell r="E1116" t="str">
            <v>YEM</v>
          </cell>
          <cell r="F1116" t="str">
            <v>Technical Secretariat of National Population Council</v>
          </cell>
        </row>
        <row r="1117">
          <cell r="B1117" t="str">
            <v>YEM-307-G05-H</v>
          </cell>
          <cell r="C1117" t="str">
            <v>Financial Closure</v>
          </cell>
          <cell r="D1117" t="str">
            <v>Middle East and North Africa</v>
          </cell>
          <cell r="E1117" t="str">
            <v>YEM</v>
          </cell>
          <cell r="F1117" t="str">
            <v>United Nations Development Programme, Yemen</v>
          </cell>
        </row>
        <row r="1118">
          <cell r="B1118" t="str">
            <v>YEM-405-G04-T</v>
          </cell>
          <cell r="C1118" t="str">
            <v>Financial Closure</v>
          </cell>
          <cell r="D1118" t="str">
            <v>Middle East and North Africa</v>
          </cell>
          <cell r="E1118" t="str">
            <v>YEM</v>
          </cell>
          <cell r="F1118" t="str">
            <v>Yemen Ministry of Public Health and Population - National Tuberculosis Program</v>
          </cell>
        </row>
        <row r="1119">
          <cell r="B1119" t="str">
            <v>YEM-708-G06-M</v>
          </cell>
          <cell r="C1119" t="str">
            <v>Active</v>
          </cell>
          <cell r="D1119" t="str">
            <v>Middle East and North Africa</v>
          </cell>
          <cell r="E1119" t="str">
            <v>YEM</v>
          </cell>
          <cell r="F1119" t="str">
            <v>Yemen Ministry of Public Health and Population - National Malaria Programme</v>
          </cell>
        </row>
        <row r="1120">
          <cell r="B1120" t="str">
            <v>YEM-911-G07-T</v>
          </cell>
          <cell r="C1120" t="str">
            <v>Active</v>
          </cell>
          <cell r="D1120" t="str">
            <v>Middle East and North Africa</v>
          </cell>
          <cell r="E1120" t="str">
            <v>YEM</v>
          </cell>
          <cell r="F1120" t="str">
            <v>Yemen Ministry of Public Health and Population - National Tuberculosis Program</v>
          </cell>
        </row>
        <row r="1121">
          <cell r="B1121" t="str">
            <v>YEM-M-NMCP</v>
          </cell>
          <cell r="C1121" t="str">
            <v>N.D.</v>
          </cell>
          <cell r="D1121" t="str">
            <v>Middle East and North Africa</v>
          </cell>
          <cell r="E1121" t="str">
            <v>YEM</v>
          </cell>
          <cell r="F1121" t="str">
            <v>Not Defined</v>
          </cell>
        </row>
        <row r="1122">
          <cell r="B1122" t="str">
            <v>YEM-T12-G08-H</v>
          </cell>
          <cell r="C1122" t="str">
            <v>Active</v>
          </cell>
          <cell r="D1122" t="str">
            <v>Middle East and North Africa</v>
          </cell>
          <cell r="E1122" t="str">
            <v>YEM</v>
          </cell>
          <cell r="F1122" t="str">
            <v>Yemen Ministry of Public Health and Population - National AIDS Program</v>
          </cell>
        </row>
        <row r="1123">
          <cell r="B1123" t="str">
            <v>ZAM-011-G29-H</v>
          </cell>
          <cell r="C1123" t="str">
            <v>Administratively Closed</v>
          </cell>
          <cell r="D1123" t="str">
            <v>High Impact Africa 2</v>
          </cell>
          <cell r="E1123" t="str">
            <v>ZMB</v>
          </cell>
          <cell r="F1123" t="str">
            <v>United Nations Development Programme, Zambia</v>
          </cell>
        </row>
        <row r="1124">
          <cell r="B1124" t="str">
            <v>ZAM-011-G30-H</v>
          </cell>
          <cell r="C1124" t="str">
            <v>Administratively Closed</v>
          </cell>
          <cell r="D1124" t="str">
            <v>High Impact Africa 2</v>
          </cell>
          <cell r="E1124" t="str">
            <v>ZMB</v>
          </cell>
          <cell r="F1124" t="str">
            <v>Churches Health Association of Zambia</v>
          </cell>
        </row>
        <row r="1125">
          <cell r="B1125" t="str">
            <v>ZAM-102-G01-H-00</v>
          </cell>
          <cell r="C1125" t="str">
            <v>Administratively Closed</v>
          </cell>
          <cell r="D1125" t="str">
            <v>High Impact Africa 2</v>
          </cell>
          <cell r="E1125" t="str">
            <v>ZMB</v>
          </cell>
          <cell r="F1125" t="str">
            <v>Ministry of Health of Zambia</v>
          </cell>
        </row>
        <row r="1126">
          <cell r="B1126" t="str">
            <v>ZAM-102-G02-M-00</v>
          </cell>
          <cell r="C1126" t="str">
            <v>Administratively Closed</v>
          </cell>
          <cell r="D1126" t="str">
            <v>High Impact Africa 2</v>
          </cell>
          <cell r="E1126" t="str">
            <v>ZMB</v>
          </cell>
          <cell r="F1126" t="str">
            <v>Ministry of Health of Zambia</v>
          </cell>
        </row>
        <row r="1127">
          <cell r="B1127" t="str">
            <v>ZAM-102-G03-T-00</v>
          </cell>
          <cell r="C1127" t="str">
            <v>Administratively Closed</v>
          </cell>
          <cell r="D1127" t="str">
            <v>High Impact Africa 2</v>
          </cell>
          <cell r="E1127" t="str">
            <v>ZMB</v>
          </cell>
          <cell r="F1127" t="str">
            <v>Ministry of Health of Zambia</v>
          </cell>
        </row>
        <row r="1128">
          <cell r="B1128" t="str">
            <v>ZAM-102-G04-H-00</v>
          </cell>
          <cell r="C1128" t="str">
            <v>Administratively Closed</v>
          </cell>
          <cell r="D1128" t="str">
            <v>High Impact Africa 2</v>
          </cell>
          <cell r="E1128" t="str">
            <v>ZMB</v>
          </cell>
          <cell r="F1128" t="str">
            <v>Churches Health Association of Zambia</v>
          </cell>
        </row>
        <row r="1129">
          <cell r="B1129" t="str">
            <v>ZAM-102-G05-M-00</v>
          </cell>
          <cell r="C1129" t="str">
            <v>Administratively Closed</v>
          </cell>
          <cell r="D1129" t="str">
            <v>High Impact Africa 2</v>
          </cell>
          <cell r="E1129" t="str">
            <v>ZMB</v>
          </cell>
          <cell r="F1129" t="str">
            <v>Churches Health Association of Zambia</v>
          </cell>
        </row>
        <row r="1130">
          <cell r="B1130" t="str">
            <v>ZAM-102-G06-T-00</v>
          </cell>
          <cell r="C1130" t="str">
            <v>Administratively Closed</v>
          </cell>
          <cell r="D1130" t="str">
            <v>High Impact Africa 2</v>
          </cell>
          <cell r="E1130" t="str">
            <v>ZMB</v>
          </cell>
          <cell r="F1130" t="str">
            <v>Churches Health Association of Zambia</v>
          </cell>
        </row>
        <row r="1131">
          <cell r="B1131" t="str">
            <v>ZAM-102-G07-H-00</v>
          </cell>
          <cell r="C1131" t="str">
            <v>Administratively Closed</v>
          </cell>
          <cell r="D1131" t="str">
            <v>High Impact Africa 2</v>
          </cell>
          <cell r="E1131" t="str">
            <v>ZMB</v>
          </cell>
          <cell r="F1131" t="str">
            <v>Ministry of Finance and National Planning of Zambia</v>
          </cell>
        </row>
        <row r="1132">
          <cell r="B1132" t="str">
            <v>ZAM-102-G08-H-00</v>
          </cell>
          <cell r="C1132" t="str">
            <v>Administratively Closed</v>
          </cell>
          <cell r="D1132" t="str">
            <v>High Impact Africa 2</v>
          </cell>
          <cell r="E1132" t="str">
            <v>ZMB</v>
          </cell>
          <cell r="F1132" t="str">
            <v>Zambia National AIDS Network</v>
          </cell>
        </row>
        <row r="1133">
          <cell r="B1133" t="str">
            <v>ZAM-102-G15-T-00</v>
          </cell>
          <cell r="C1133" t="str">
            <v>Administratively Closed</v>
          </cell>
          <cell r="D1133" t="str">
            <v>High Impact Africa 2</v>
          </cell>
          <cell r="E1133" t="str">
            <v>ZMB</v>
          </cell>
          <cell r="F1133" t="str">
            <v>Zambia National AIDS Network</v>
          </cell>
        </row>
        <row r="1134">
          <cell r="B1134" t="str">
            <v>ZAM-405-G09-H</v>
          </cell>
          <cell r="C1134" t="str">
            <v>Administratively Closed</v>
          </cell>
          <cell r="D1134" t="str">
            <v>High Impact Africa 2</v>
          </cell>
          <cell r="E1134" t="str">
            <v>ZMB</v>
          </cell>
          <cell r="F1134" t="str">
            <v>Ministry of Health of Zambia</v>
          </cell>
        </row>
        <row r="1135">
          <cell r="B1135" t="str">
            <v>ZAM-405-G10-H</v>
          </cell>
          <cell r="C1135" t="str">
            <v>Administratively Closed</v>
          </cell>
          <cell r="D1135" t="str">
            <v>High Impact Africa 2</v>
          </cell>
          <cell r="E1135" t="str">
            <v>ZMB</v>
          </cell>
          <cell r="F1135" t="str">
            <v>Churches Health Association of Zambia</v>
          </cell>
        </row>
        <row r="1136">
          <cell r="B1136" t="str">
            <v>ZAM-405-G11-H</v>
          </cell>
          <cell r="C1136" t="str">
            <v>Administratively Closed</v>
          </cell>
          <cell r="D1136" t="str">
            <v>High Impact Africa 2</v>
          </cell>
          <cell r="E1136" t="str">
            <v>ZMB</v>
          </cell>
          <cell r="F1136" t="str">
            <v>Zambia National AIDS Network</v>
          </cell>
        </row>
        <row r="1137">
          <cell r="B1137" t="str">
            <v>ZAM-405-G12-H</v>
          </cell>
          <cell r="C1137" t="str">
            <v>Administratively Closed</v>
          </cell>
          <cell r="D1137" t="str">
            <v>High Impact Africa 2</v>
          </cell>
          <cell r="E1137" t="str">
            <v>ZMB</v>
          </cell>
          <cell r="F1137" t="str">
            <v>Ministry of Finance and National Planning of Zambia</v>
          </cell>
        </row>
        <row r="1138">
          <cell r="B1138" t="str">
            <v>ZAM-405-G13-M</v>
          </cell>
          <cell r="C1138" t="str">
            <v>Administratively Closed</v>
          </cell>
          <cell r="D1138" t="str">
            <v>High Impact Africa 2</v>
          </cell>
          <cell r="E1138" t="str">
            <v>ZMB</v>
          </cell>
          <cell r="F1138" t="str">
            <v>Ministry of Health of Zambia</v>
          </cell>
        </row>
        <row r="1139">
          <cell r="B1139" t="str">
            <v>ZAM-405-G14-M</v>
          </cell>
          <cell r="C1139" t="str">
            <v>Administratively Closed</v>
          </cell>
          <cell r="D1139" t="str">
            <v>High Impact Africa 2</v>
          </cell>
          <cell r="E1139" t="str">
            <v>ZMB</v>
          </cell>
          <cell r="F1139" t="str">
            <v>Churches Health Association of Zambia</v>
          </cell>
        </row>
        <row r="1140">
          <cell r="B1140" t="str">
            <v>ZAM-405-G24-H</v>
          </cell>
          <cell r="C1140" t="str">
            <v>Administratively Closed</v>
          </cell>
          <cell r="D1140" t="str">
            <v>High Impact Africa 2</v>
          </cell>
          <cell r="E1140" t="str">
            <v>ZMB</v>
          </cell>
          <cell r="F1140" t="str">
            <v>United Nations Development Programme, Zambia</v>
          </cell>
        </row>
        <row r="1141">
          <cell r="B1141" t="str">
            <v>ZAM-411-G25-M</v>
          </cell>
          <cell r="C1141" t="str">
            <v>Financially Closed</v>
          </cell>
          <cell r="D1141" t="str">
            <v>High Impact Africa 2</v>
          </cell>
          <cell r="E1141" t="str">
            <v>ZMB</v>
          </cell>
          <cell r="F1141" t="str">
            <v>United Nations Development Programme, Zambia</v>
          </cell>
        </row>
        <row r="1142">
          <cell r="B1142" t="str">
            <v>ZAM-708-G16-T</v>
          </cell>
          <cell r="C1142" t="str">
            <v>Administratively Closed</v>
          </cell>
          <cell r="D1142" t="str">
            <v>High Impact Africa 2</v>
          </cell>
          <cell r="E1142" t="str">
            <v>ZMB</v>
          </cell>
          <cell r="F1142" t="str">
            <v>Ministry of Health of Zambia</v>
          </cell>
        </row>
        <row r="1143">
          <cell r="B1143" t="str">
            <v>ZAM-708-G17-M</v>
          </cell>
          <cell r="C1143" t="str">
            <v>Administratively Closed</v>
          </cell>
          <cell r="D1143" t="str">
            <v>High Impact Africa 2</v>
          </cell>
          <cell r="E1143" t="str">
            <v>ZMB</v>
          </cell>
          <cell r="F1143" t="str">
            <v>Ministry of Health of Zambia</v>
          </cell>
        </row>
        <row r="1144">
          <cell r="B1144" t="str">
            <v>ZAM-708-G18-T</v>
          </cell>
          <cell r="C1144" t="str">
            <v>Financial Closure</v>
          </cell>
          <cell r="D1144" t="str">
            <v>High Impact Africa 2</v>
          </cell>
          <cell r="E1144" t="str">
            <v>ZMB</v>
          </cell>
          <cell r="F1144" t="str">
            <v>Churches Health Association of Zambia</v>
          </cell>
        </row>
        <row r="1145">
          <cell r="B1145" t="str">
            <v>ZAM-708-G19-M</v>
          </cell>
          <cell r="C1145" t="str">
            <v>Active</v>
          </cell>
          <cell r="D1145" t="str">
            <v>High Impact Africa 2</v>
          </cell>
          <cell r="E1145" t="str">
            <v>ZMB</v>
          </cell>
          <cell r="F1145" t="str">
            <v>Churches Health Association of Zambia</v>
          </cell>
        </row>
        <row r="1146">
          <cell r="B1146" t="str">
            <v>ZAM-708-G20-T</v>
          </cell>
          <cell r="C1146" t="str">
            <v>Financial Closure</v>
          </cell>
          <cell r="D1146" t="str">
            <v>High Impact Africa 2</v>
          </cell>
          <cell r="E1146" t="str">
            <v>ZMB</v>
          </cell>
          <cell r="F1146" t="str">
            <v>Zambia National AIDS Network</v>
          </cell>
        </row>
        <row r="1147">
          <cell r="B1147" t="str">
            <v>ZAM-711-G26-T</v>
          </cell>
          <cell r="C1147" t="str">
            <v>Active</v>
          </cell>
          <cell r="D1147" t="str">
            <v>High Impact Africa 2</v>
          </cell>
          <cell r="E1147" t="str">
            <v>ZMB</v>
          </cell>
          <cell r="F1147" t="str">
            <v>United Nations Development Programme, Zambia</v>
          </cell>
        </row>
        <row r="1148">
          <cell r="B1148" t="str">
            <v>ZAM-711-G27-M</v>
          </cell>
          <cell r="C1148" t="str">
            <v>Active</v>
          </cell>
          <cell r="D1148" t="str">
            <v>High Impact Africa 2</v>
          </cell>
          <cell r="E1148" t="str">
            <v>ZMB</v>
          </cell>
          <cell r="F1148" t="str">
            <v>United Nations Development Programme, Zambia</v>
          </cell>
        </row>
        <row r="1149">
          <cell r="B1149" t="str">
            <v>ZAM-809-G21-H</v>
          </cell>
          <cell r="C1149" t="str">
            <v>Administratively Closed</v>
          </cell>
          <cell r="D1149" t="str">
            <v>High Impact Africa 2</v>
          </cell>
          <cell r="E1149" t="str">
            <v>ZMB</v>
          </cell>
          <cell r="F1149" t="str">
            <v>Churches Health Association of Zambia</v>
          </cell>
        </row>
        <row r="1150">
          <cell r="B1150" t="str">
            <v>ZAM-809-G22-H</v>
          </cell>
          <cell r="C1150" t="str">
            <v>Administratively Closed</v>
          </cell>
          <cell r="D1150" t="str">
            <v>High Impact Africa 2</v>
          </cell>
          <cell r="E1150" t="str">
            <v>ZMB</v>
          </cell>
          <cell r="F1150" t="str">
            <v>Zambia National AIDS Network</v>
          </cell>
        </row>
        <row r="1151">
          <cell r="B1151" t="str">
            <v>ZAM-809-G23-H</v>
          </cell>
          <cell r="C1151" t="str">
            <v>Administratively Closed</v>
          </cell>
          <cell r="D1151" t="str">
            <v>High Impact Africa 2</v>
          </cell>
          <cell r="E1151" t="str">
            <v>ZMB</v>
          </cell>
          <cell r="F1151" t="str">
            <v>Ministry of Finance and National Planning of Zambia</v>
          </cell>
        </row>
        <row r="1152">
          <cell r="B1152" t="str">
            <v>ZAM-811-G28-H</v>
          </cell>
          <cell r="C1152" t="str">
            <v>Administratively Closed</v>
          </cell>
          <cell r="D1152" t="str">
            <v>High Impact Africa 2</v>
          </cell>
          <cell r="E1152" t="str">
            <v>ZMB</v>
          </cell>
          <cell r="F1152" t="str">
            <v>United Nations Development Programme, Zambia</v>
          </cell>
        </row>
        <row r="1153">
          <cell r="B1153" t="str">
            <v>ZAM-H-CHAZ</v>
          </cell>
          <cell r="C1153" t="str">
            <v>Active</v>
          </cell>
          <cell r="D1153" t="str">
            <v>High Impact Africa 2</v>
          </cell>
          <cell r="E1153" t="str">
            <v>ZMB</v>
          </cell>
          <cell r="F1153" t="str">
            <v>Churches Health Association of Zambia</v>
          </cell>
        </row>
        <row r="1154">
          <cell r="B1154" t="str">
            <v>ZAM-H-UNDP</v>
          </cell>
          <cell r="C1154" t="str">
            <v>Active</v>
          </cell>
          <cell r="D1154" t="str">
            <v>High Impact Africa 2</v>
          </cell>
          <cell r="E1154" t="str">
            <v>ZMB</v>
          </cell>
          <cell r="F1154" t="str">
            <v>United Nations Development Programme, Zambia</v>
          </cell>
        </row>
        <row r="1155">
          <cell r="B1155" t="str">
            <v>ZMB-C-CHAZ</v>
          </cell>
          <cell r="C1155" t="str">
            <v>Active</v>
          </cell>
          <cell r="D1155" t="str">
            <v>High Impact Africa 2</v>
          </cell>
          <cell r="E1155" t="str">
            <v>ZMB</v>
          </cell>
          <cell r="F1155" t="str">
            <v>Churches Health Association of Zambia</v>
          </cell>
        </row>
        <row r="1156">
          <cell r="B1156" t="str">
            <v>ZMB-C-MOH</v>
          </cell>
          <cell r="C1156" t="str">
            <v>Active</v>
          </cell>
          <cell r="D1156" t="str">
            <v>High Impact Africa 2</v>
          </cell>
          <cell r="E1156" t="str">
            <v>ZMB</v>
          </cell>
          <cell r="F1156" t="str">
            <v>Ministry of Health of Zambia</v>
          </cell>
        </row>
        <row r="1157">
          <cell r="B1157" t="str">
            <v>ZMB-M-CHAZ</v>
          </cell>
          <cell r="C1157" t="str">
            <v>Active</v>
          </cell>
          <cell r="D1157" t="str">
            <v>High Impact Africa 2</v>
          </cell>
          <cell r="E1157" t="str">
            <v>ZMB</v>
          </cell>
          <cell r="F1157" t="str">
            <v>Churches Health Association of Zambia</v>
          </cell>
        </row>
        <row r="1158">
          <cell r="B1158" t="str">
            <v>ZMB-M-MOH</v>
          </cell>
          <cell r="C1158" t="str">
            <v>Active</v>
          </cell>
          <cell r="D1158" t="str">
            <v>High Impact Africa 2</v>
          </cell>
          <cell r="E1158" t="str">
            <v>ZMB</v>
          </cell>
          <cell r="F1158" t="str">
            <v>Ministry of Health of Zambia</v>
          </cell>
        </row>
        <row r="1159">
          <cell r="B1159" t="str">
            <v>ZAN-102-G01-M-00</v>
          </cell>
          <cell r="C1159" t="str">
            <v>Administratively Closed</v>
          </cell>
          <cell r="D1159" t="str">
            <v>High Impact Africa 2</v>
          </cell>
          <cell r="E1159" t="str">
            <v>QNB</v>
          </cell>
          <cell r="F1159" t="str">
            <v>Ministry of Health and Social Welfare of Zanzibar</v>
          </cell>
        </row>
        <row r="1160">
          <cell r="B1160" t="str">
            <v>ZAN-202-G02-H-00</v>
          </cell>
          <cell r="C1160" t="str">
            <v>Financial Closure</v>
          </cell>
          <cell r="D1160" t="str">
            <v>High Impact Africa 2</v>
          </cell>
          <cell r="E1160" t="str">
            <v>QNB</v>
          </cell>
          <cell r="F1160" t="str">
            <v>Zanzibar AIDS Commission</v>
          </cell>
        </row>
        <row r="1161">
          <cell r="B1161" t="str">
            <v>ZAN-304-G03-T</v>
          </cell>
          <cell r="C1161" t="str">
            <v>Financial Closure</v>
          </cell>
          <cell r="D1161" t="str">
            <v>High Impact Africa 2</v>
          </cell>
          <cell r="E1161" t="str">
            <v>QNB</v>
          </cell>
          <cell r="F1161" t="str">
            <v>Ministry of Health and Social Welfare of Zanzibar</v>
          </cell>
        </row>
        <row r="1162">
          <cell r="B1162" t="str">
            <v>ZAN-404-G04-M</v>
          </cell>
          <cell r="C1162" t="str">
            <v>Financial Closure</v>
          </cell>
          <cell r="D1162" t="str">
            <v>High Impact Africa 2</v>
          </cell>
          <cell r="E1162" t="str">
            <v>QNB</v>
          </cell>
          <cell r="F1162" t="str">
            <v>Ministry of Health and Social Welfare of Zanzibar</v>
          </cell>
        </row>
        <row r="1163">
          <cell r="B1163" t="str">
            <v>ZAN-607-G05-H</v>
          </cell>
          <cell r="C1163" t="str">
            <v>Financial Closure</v>
          </cell>
          <cell r="D1163" t="str">
            <v>High Impact Africa 2</v>
          </cell>
          <cell r="E1163" t="str">
            <v>QNB</v>
          </cell>
          <cell r="F1163" t="str">
            <v>Ministry of Health and Social Welfare of Zanzibar</v>
          </cell>
        </row>
        <row r="1164">
          <cell r="B1164" t="str">
            <v>ZAN-607-G06-H</v>
          </cell>
          <cell r="C1164" t="str">
            <v>Financial Closure</v>
          </cell>
          <cell r="D1164" t="str">
            <v>High Impact Africa 2</v>
          </cell>
          <cell r="E1164" t="str">
            <v>QNB</v>
          </cell>
          <cell r="F1164" t="str">
            <v>Zanzibar AIDS Commission</v>
          </cell>
        </row>
        <row r="1165">
          <cell r="B1165" t="str">
            <v>ZAN-809-G07-M</v>
          </cell>
          <cell r="C1165" t="str">
            <v>Active</v>
          </cell>
          <cell r="D1165" t="str">
            <v>High Impact Africa 2</v>
          </cell>
          <cell r="E1165" t="str">
            <v>QNB</v>
          </cell>
          <cell r="F1165" t="str">
            <v>Ministry of Health and Social Welfare of Zanzibar</v>
          </cell>
        </row>
        <row r="1166">
          <cell r="B1166" t="str">
            <v>ZAN-T-MOHSW</v>
          </cell>
          <cell r="C1166" t="str">
            <v>Active</v>
          </cell>
          <cell r="D1166" t="str">
            <v>High Impact Africa 2</v>
          </cell>
          <cell r="E1166" t="str">
            <v>QNB</v>
          </cell>
          <cell r="F1166" t="str">
            <v>Ministry of Health and Social Welfare of Zanzibar</v>
          </cell>
        </row>
        <row r="1167">
          <cell r="B1167" t="str">
            <v>ZIM-011-G15-M</v>
          </cell>
          <cell r="C1167" t="str">
            <v>Administratively Closed</v>
          </cell>
          <cell r="D1167" t="str">
            <v>High Impact Africa 2</v>
          </cell>
          <cell r="E1167" t="str">
            <v>ZWE</v>
          </cell>
          <cell r="F1167" t="str">
            <v>United Nations Development Programme, Zimbabwe</v>
          </cell>
        </row>
        <row r="1168">
          <cell r="B1168" t="str">
            <v>ZIM-102-G01-H-00</v>
          </cell>
          <cell r="C1168" t="str">
            <v>Administratively Closed</v>
          </cell>
          <cell r="D1168" t="str">
            <v>High Impact Africa 2</v>
          </cell>
          <cell r="E1168" t="str">
            <v>ZWE</v>
          </cell>
          <cell r="F1168" t="str">
            <v>United Nations Development Programme, Zimbabwe</v>
          </cell>
        </row>
        <row r="1169">
          <cell r="B1169" t="str">
            <v>ZIM-102-G02-M-00</v>
          </cell>
          <cell r="C1169" t="str">
            <v>Administratively Closed</v>
          </cell>
          <cell r="D1169" t="str">
            <v>High Impact Africa 2</v>
          </cell>
          <cell r="E1169" t="str">
            <v>ZWE</v>
          </cell>
          <cell r="F1169" t="str">
            <v>Ministry of Health and Child Care of Zimbabwe</v>
          </cell>
        </row>
        <row r="1170">
          <cell r="B1170" t="str">
            <v>ZIM-102-G07-H</v>
          </cell>
          <cell r="C1170" t="str">
            <v>Administratively Closed</v>
          </cell>
          <cell r="D1170" t="str">
            <v>High Impact Africa 2</v>
          </cell>
          <cell r="E1170" t="str">
            <v>ZWE</v>
          </cell>
          <cell r="F1170" t="str">
            <v>National AIDS Council of Zimbabwe</v>
          </cell>
        </row>
        <row r="1171">
          <cell r="B1171" t="str">
            <v>ZIM-506-G03-H</v>
          </cell>
          <cell r="C1171" t="str">
            <v>Administratively Closed</v>
          </cell>
          <cell r="D1171" t="str">
            <v>High Impact Africa 2</v>
          </cell>
          <cell r="E1171" t="str">
            <v>ZWE</v>
          </cell>
          <cell r="F1171" t="str">
            <v>National AIDS Council of Zimbabwe</v>
          </cell>
        </row>
        <row r="1172">
          <cell r="B1172" t="str">
            <v>ZIM-506-G04-H</v>
          </cell>
          <cell r="C1172" t="str">
            <v>Administratively Closed</v>
          </cell>
          <cell r="D1172" t="str">
            <v>High Impact Africa 2</v>
          </cell>
          <cell r="E1172" t="str">
            <v>ZWE</v>
          </cell>
          <cell r="F1172" t="str">
            <v>Zimbabwe Association of Church Related Hospitals</v>
          </cell>
        </row>
        <row r="1173">
          <cell r="B1173" t="str">
            <v>ZIM-506-G05-T</v>
          </cell>
          <cell r="C1173" t="str">
            <v>Administratively Closed</v>
          </cell>
          <cell r="D1173" t="str">
            <v>High Impact Africa 2</v>
          </cell>
          <cell r="E1173" t="str">
            <v>ZWE</v>
          </cell>
          <cell r="F1173" t="str">
            <v>Zimbabwe Association of Church Related Hospitals</v>
          </cell>
        </row>
        <row r="1174">
          <cell r="B1174" t="str">
            <v>ZIM-506-G06-M</v>
          </cell>
          <cell r="C1174" t="str">
            <v>Financial Closure</v>
          </cell>
          <cell r="D1174" t="str">
            <v>High Impact Africa 2</v>
          </cell>
          <cell r="E1174" t="str">
            <v>ZWE</v>
          </cell>
          <cell r="F1174" t="str">
            <v>Ministry of Health and Child Care of Zimbabwe</v>
          </cell>
        </row>
        <row r="1175">
          <cell r="B1175" t="str">
            <v>ZIM-509-G08-T</v>
          </cell>
          <cell r="C1175" t="str">
            <v>Administratively Closed</v>
          </cell>
          <cell r="D1175" t="str">
            <v>High Impact Africa 2</v>
          </cell>
          <cell r="E1175" t="str">
            <v>ZWE</v>
          </cell>
          <cell r="F1175" t="str">
            <v>United Nations Development Programme, Zimbabwe</v>
          </cell>
        </row>
        <row r="1176">
          <cell r="B1176" t="str">
            <v>ZIM-509-G09-M</v>
          </cell>
          <cell r="C1176" t="str">
            <v>Administratively Closed</v>
          </cell>
          <cell r="D1176" t="str">
            <v>High Impact Africa 2</v>
          </cell>
          <cell r="E1176" t="str">
            <v>ZWE</v>
          </cell>
          <cell r="F1176" t="str">
            <v>United Nations Development Programme, Zimbabwe</v>
          </cell>
        </row>
        <row r="1177">
          <cell r="B1177" t="str">
            <v>ZIM-509-G10-H</v>
          </cell>
          <cell r="C1177" t="str">
            <v>Administratively Closed</v>
          </cell>
          <cell r="D1177" t="str">
            <v>High Impact Africa 2</v>
          </cell>
          <cell r="E1177" t="str">
            <v>ZWE</v>
          </cell>
          <cell r="F1177" t="str">
            <v>United Nations Development Programme, Zimbabwe</v>
          </cell>
        </row>
        <row r="1178">
          <cell r="B1178" t="str">
            <v>ZIM-809-G11-H</v>
          </cell>
          <cell r="C1178" t="str">
            <v>Administratively Closed</v>
          </cell>
          <cell r="D1178" t="str">
            <v>High Impact Africa 2</v>
          </cell>
          <cell r="E1178" t="str">
            <v>ZWE</v>
          </cell>
          <cell r="F1178" t="str">
            <v>United Nations Development Programme, Zimbabwe</v>
          </cell>
        </row>
        <row r="1179">
          <cell r="B1179" t="str">
            <v>ZIM-809-G12-T</v>
          </cell>
          <cell r="C1179" t="str">
            <v>Active</v>
          </cell>
          <cell r="D1179" t="str">
            <v>High Impact Africa 2</v>
          </cell>
          <cell r="E1179" t="str">
            <v>ZWE</v>
          </cell>
          <cell r="F1179" t="str">
            <v>United Nations Development Programme, Zimbabwe</v>
          </cell>
        </row>
        <row r="1180">
          <cell r="B1180" t="str">
            <v>ZIM-809-G13-M</v>
          </cell>
          <cell r="C1180" t="str">
            <v>Administratively Closed</v>
          </cell>
          <cell r="D1180" t="str">
            <v>High Impact Africa 2</v>
          </cell>
          <cell r="E1180" t="str">
            <v>ZWE</v>
          </cell>
          <cell r="F1180" t="str">
            <v>United Nations Development Programme, Zimbabwe</v>
          </cell>
        </row>
        <row r="1181">
          <cell r="B1181" t="str">
            <v>ZIM-809-G14-S</v>
          </cell>
          <cell r="C1181" t="str">
            <v>Active</v>
          </cell>
          <cell r="D1181" t="str">
            <v>High Impact Africa 2</v>
          </cell>
          <cell r="E1181" t="str">
            <v>ZWE</v>
          </cell>
          <cell r="F1181" t="str">
            <v>United Nations Development Programme, Zimbabwe</v>
          </cell>
        </row>
        <row r="1182">
          <cell r="B1182" t="str">
            <v>ZIM-H-UNDP</v>
          </cell>
          <cell r="C1182" t="str">
            <v>Active</v>
          </cell>
          <cell r="D1182" t="str">
            <v>High Impact Africa 2</v>
          </cell>
          <cell r="E1182" t="str">
            <v>ZWE</v>
          </cell>
          <cell r="F1182" t="str">
            <v>United Nations Development Programme, Zimbabwe</v>
          </cell>
        </row>
        <row r="1183">
          <cell r="B1183" t="str">
            <v>ZIM-M-UNDP</v>
          </cell>
          <cell r="C1183" t="str">
            <v>Active</v>
          </cell>
          <cell r="D1183" t="str">
            <v>High Impact Africa 2</v>
          </cell>
          <cell r="E1183" t="str">
            <v>ZWE</v>
          </cell>
          <cell r="F1183" t="str">
            <v>United Nations Development Programme, Zimbabwe</v>
          </cell>
        </row>
        <row r="1184">
          <cell r="B1184" t="str">
            <v>ZWE-M-MOHCC</v>
          </cell>
          <cell r="C1184" t="str">
            <v>Active</v>
          </cell>
          <cell r="D1184" t="str">
            <v>High Impact Africa 2</v>
          </cell>
          <cell r="E1184" t="str">
            <v>ZWE</v>
          </cell>
          <cell r="F1184" t="str">
            <v>Ministry of Health and Child Care of Zimbabwe</v>
          </cell>
        </row>
        <row r="1185">
          <cell r="B1185" t="str">
            <v>ZWE-T-MOHCC</v>
          </cell>
          <cell r="C1185" t="str">
            <v>Active</v>
          </cell>
          <cell r="D1185" t="str">
            <v>High Impact Africa 2</v>
          </cell>
          <cell r="E1185" t="str">
            <v>ZWE</v>
          </cell>
          <cell r="F1185" t="str">
            <v>Ministry of Health and Child Care of Zimbabwe</v>
          </cell>
        </row>
      </sheetData>
      <sheetData sheetId="1">
        <row r="16">
          <cell r="C16">
            <v>232</v>
          </cell>
          <cell r="D16">
            <v>100000</v>
          </cell>
          <cell r="E16">
            <v>100232</v>
          </cell>
          <cell r="F16">
            <v>44787</v>
          </cell>
        </row>
        <row r="17">
          <cell r="F17">
            <v>501</v>
          </cell>
        </row>
        <row r="18">
          <cell r="F18">
            <v>44286</v>
          </cell>
        </row>
        <row r="19">
          <cell r="F19">
            <v>300000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yssia Susana Alas" refreshedDate="44673.291020254626" createdVersion="7" refreshedVersion="6" minRefreshableVersion="3" recordCount="940" xr:uid="{C8F8781A-CA57-41FD-8BAB-6E133DE12791}">
  <cacheSource type="worksheet">
    <worksheetSource ref="B6:R946" sheet="Cuadro maestro"/>
  </cacheSource>
  <cacheFields count="17">
    <cacheField name="Numero de Unidades" numFmtId="0">
      <sharedItems containsSemiMixedTypes="0" containsString="0" containsNumber="1" containsInteger="1" minValue="1" maxValue="1"/>
    </cacheField>
    <cacheField name="Año" numFmtId="0">
      <sharedItems containsMixedTypes="1" containsNumber="1" containsInteger="1" minValue="2016" maxValue="2021"/>
    </cacheField>
    <cacheField name="N°" numFmtId="0">
      <sharedItems containsString="0" containsBlank="1" containsNumber="1" containsInteger="1" minValue="1" maxValue="2064"/>
    </cacheField>
    <cacheField name="Módulo" numFmtId="0">
      <sharedItems/>
    </cacheField>
    <cacheField name="Fecha según factura" numFmtId="0">
      <sharedItems containsNonDate="0" containsString="0" containsBlank="1"/>
    </cacheField>
    <cacheField name="Entidad Responsable Actual" numFmtId="0">
      <sharedItems count="6">
        <s v="Plan"/>
        <s v="Entreamigos"/>
        <s v="Colectivo Alejandría"/>
        <s v="Orquideas del Mar"/>
        <s v="Visión Propositiva"/>
        <s v="REDSAL"/>
      </sharedItems>
    </cacheField>
    <cacheField name="Número de Activo" numFmtId="0">
      <sharedItems containsBlank="1" containsMixedTypes="1" containsNumber="1" containsInteger="1" minValue="2619" maxValue="45304"/>
    </cacheField>
    <cacheField name="Nombre del artículo" numFmtId="0">
      <sharedItems/>
    </cacheField>
    <cacheField name="Marca" numFmtId="0">
      <sharedItems containsBlank="1"/>
    </cacheField>
    <cacheField name="Modelo" numFmtId="0">
      <sharedItems containsBlank="1" containsMixedTypes="1" containsNumber="1" containsInteger="1" minValue="30" maxValue="7612"/>
    </cacheField>
    <cacheField name="No. Serie" numFmtId="0">
      <sharedItems containsBlank="1" containsMixedTypes="1" containsNumber="1" containsInteger="1" minValue="5102433" maxValue="402174017402"/>
    </cacheField>
    <cacheField name="Condición" numFmtId="0">
      <sharedItems/>
    </cacheField>
    <cacheField name="Valor" numFmtId="166">
      <sharedItems containsSemiMixedTypes="0" containsString="0" containsNumber="1" minValue="6.67" maxValue="58900"/>
    </cacheField>
    <cacheField name="Tipo de Artículo*" numFmtId="0">
      <sharedItems count="2">
        <s v="NO FIJO"/>
        <s v="FIJO"/>
      </sharedItems>
    </cacheField>
    <cacheField name="VALOR DE DEPRECIACION POR AÑO" numFmtId="166">
      <sharedItems containsSemiMixedTypes="0" containsString="0" containsNumber="1" minValue="6.67" maxValue="58900"/>
    </cacheField>
    <cacheField name="VALOR EN LIBROS" numFmtId="166">
      <sharedItems containsSemiMixedTypes="0" containsString="0" containsNumber="1" minValue="0" maxValue="1080"/>
    </cacheField>
    <cacheField name="Coment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">
  <r>
    <n v="1"/>
    <s v="2014-2016"/>
    <n v="81"/>
    <s v="Prevención"/>
    <m/>
    <x v="0"/>
    <n v="2619"/>
    <s v="GRABADORA DE VOZ DIGITAL "/>
    <s v="SONY"/>
    <s v="ICD-UX523F"/>
    <n v="5102433"/>
    <s v="EN USO"/>
    <n v="144.99"/>
    <x v="0"/>
    <n v="144.99"/>
    <n v="0"/>
    <s v="Equipos depreciado en 20% por 5 años"/>
  </r>
  <r>
    <n v="1"/>
    <s v="2014-2016"/>
    <n v="82"/>
    <s v="Prevención"/>
    <m/>
    <x v="0"/>
    <n v="2639"/>
    <s v="ENFRIADOR DE AGUA CON GABINETE"/>
    <s v="GENERAL ELECTRIC"/>
    <s v="GXCF21E1"/>
    <s v="13040229NB0036"/>
    <s v="EN USO"/>
    <n v="225"/>
    <x v="0"/>
    <n v="225"/>
    <n v="0"/>
    <s v="Equipos depreciado en 20% por 5 años"/>
  </r>
  <r>
    <n v="1"/>
    <s v="2014-2016"/>
    <n v="78"/>
    <s v="Prevención"/>
    <m/>
    <x v="0"/>
    <n v="2642"/>
    <s v="SILLA EJECUTIVA COLOR NEGRO CON BRAZOS Y MAYA"/>
    <s v="CONSTRUMARKET"/>
    <s v="VITTORI"/>
    <s v="N/A"/>
    <s v="EN USO"/>
    <n v="95"/>
    <x v="0"/>
    <n v="95"/>
    <n v="0"/>
    <s v="Otros equipos depreciados en 50% por 2 años"/>
  </r>
  <r>
    <n v="1"/>
    <s v="2014-2016"/>
    <n v="144"/>
    <s v="Prevención"/>
    <m/>
    <x v="0"/>
    <n v="2649"/>
    <s v="ARCHIVO TIPO ROBOT COLOR NEGRO"/>
    <s v="OFFIMET"/>
    <s v="N/A"/>
    <s v="N/A"/>
    <s v="EN USO"/>
    <n v="100"/>
    <x v="0"/>
    <n v="100"/>
    <n v="0"/>
    <s v="Otros equipos depreciados en 50% por 2 años"/>
  </r>
  <r>
    <n v="1"/>
    <s v="2014-2016"/>
    <n v="79"/>
    <s v="Prevención"/>
    <m/>
    <x v="0"/>
    <n v="2650"/>
    <s v="ARCHIVO TIPO ROBOT COLOR NEGRO"/>
    <s v="OFFIMET"/>
    <s v="N/A"/>
    <s v="N/A"/>
    <s v="EN USO"/>
    <n v="100"/>
    <x v="0"/>
    <n v="100"/>
    <n v="0"/>
    <s v="Otros equipos depreciados en 50% por 2 años"/>
  </r>
  <r>
    <n v="1"/>
    <s v="2014-2016"/>
    <n v="83"/>
    <s v="Prevención"/>
    <m/>
    <x v="0"/>
    <n v="2652"/>
    <s v="ARCHIVO TIPO ROBOT COLOR NEGRO"/>
    <s v="OFFIMET"/>
    <s v="N/A"/>
    <s v="N/A"/>
    <s v="EN USO"/>
    <n v="100"/>
    <x v="0"/>
    <n v="100"/>
    <n v="0"/>
    <s v="Otros equipos depreciados en 50% por 2 años"/>
  </r>
  <r>
    <n v="1"/>
    <s v="2014-2016"/>
    <n v="84"/>
    <s v="Prevención"/>
    <m/>
    <x v="0"/>
    <n v="2653"/>
    <s v="ARCHIVO TIPO ROBOT COLOR NEGRO "/>
    <s v="OFFIMET"/>
    <s v="N/A"/>
    <s v="N/A"/>
    <s v="EN USO"/>
    <n v="100"/>
    <x v="0"/>
    <n v="100"/>
    <n v="0"/>
    <s v="Otros equipos depreciados en 50% por 2 años"/>
  </r>
  <r>
    <n v="1"/>
    <s v="2014-2016"/>
    <n v="80"/>
    <s v="Prevención"/>
    <m/>
    <x v="0"/>
    <n v="2681"/>
    <s v="DISCO DURO EXTERNO DE 1TB"/>
    <s v="SAMSUNG"/>
    <s v="M3 USB"/>
    <s v="E2FWJJHDB326C0"/>
    <s v="EN USO"/>
    <n v="92.32"/>
    <x v="0"/>
    <n v="92.32"/>
    <n v="0"/>
    <s v="Equipos depreciado en 20% por 5 años"/>
  </r>
  <r>
    <n v="1"/>
    <s v="2014-2016"/>
    <n v="145"/>
    <s v="Prevención"/>
    <m/>
    <x v="0"/>
    <n v="2683"/>
    <s v="DISCO DURO EXTERNO DE 1TB "/>
    <s v="SAMSUNG"/>
    <s v="M3 USB"/>
    <s v="E2FWJJHDB326B9"/>
    <s v="EN USO"/>
    <n v="92.32"/>
    <x v="0"/>
    <n v="92.32"/>
    <n v="0"/>
    <s v="Equipos depreciado en 20% por 5 años"/>
  </r>
  <r>
    <n v="1"/>
    <s v="2014-2016"/>
    <n v="67"/>
    <s v="Prevención"/>
    <m/>
    <x v="0"/>
    <n v="2684"/>
    <s v="DISCO DURO EXTERNO DE 1TB"/>
    <s v="SAMSUNG"/>
    <s v="M3 USB"/>
    <s v="E2FWJJHDB3270C"/>
    <s v="EN USO"/>
    <n v="92.32"/>
    <x v="0"/>
    <n v="92.32"/>
    <n v="0"/>
    <s v="Equipos depreciado en 20% por 5 años"/>
  </r>
  <r>
    <n v="1"/>
    <s v="2014-2016"/>
    <n v="141"/>
    <s v="Prevención"/>
    <m/>
    <x v="0"/>
    <n v="2685"/>
    <s v="DISCO DURO EXTERNO DE 1TB "/>
    <s v="SAMSUNG"/>
    <s v="M3 USB"/>
    <s v="E2FWJJHDB32F89"/>
    <s v="EN USO"/>
    <n v="92.32"/>
    <x v="0"/>
    <n v="92.32"/>
    <n v="0"/>
    <s v="Equipos depreciado en 20% por 5 años"/>
  </r>
  <r>
    <n v="1"/>
    <s v="2014-2016"/>
    <n v="69"/>
    <s v="Prevención"/>
    <m/>
    <x v="0"/>
    <n v="2686"/>
    <s v="DISCO DURO EXTERNO DE 1TB "/>
    <s v="SAMSUNG"/>
    <s v="M3 USB"/>
    <s v="E2FWJJHDB32F87"/>
    <s v="EN USO"/>
    <n v="92.32"/>
    <x v="0"/>
    <n v="92.32"/>
    <n v="0"/>
    <s v="Equipos depreciado en 20% por 5 años"/>
  </r>
  <r>
    <n v="1"/>
    <s v="2014-2016"/>
    <n v="180"/>
    <s v="Prevención"/>
    <m/>
    <x v="0"/>
    <n v="2687"/>
    <s v="DISCO DURO EXTERNO DE 1TB"/>
    <s v="M3 USB"/>
    <s v="E2FWJJHDB3273D"/>
    <m/>
    <s v="EN USO"/>
    <n v="92.32"/>
    <x v="0"/>
    <n v="92.32"/>
    <n v="0"/>
    <s v="Equipos depreciado en 20% por 5 años"/>
  </r>
  <r>
    <n v="1"/>
    <s v="2014-2016"/>
    <n v="113"/>
    <s v="Prevención"/>
    <m/>
    <x v="0"/>
    <n v="2688"/>
    <s v="DISCO DURO EXTERNO DE 1TB  "/>
    <s v="SAMSUNG"/>
    <s v="M3 USB"/>
    <s v="E2FWJJHDB32F8D"/>
    <s v="EN USO"/>
    <n v="92.32"/>
    <x v="0"/>
    <n v="92.32"/>
    <n v="0"/>
    <s v="Equipos depreciado en 20% por 5 años"/>
  </r>
  <r>
    <n v="1"/>
    <s v="2014-2016"/>
    <n v="70"/>
    <s v="Prevención"/>
    <m/>
    <x v="0"/>
    <n v="2689"/>
    <s v="DISCO DURO EXTERNO DE 1TB"/>
    <s v="SAMSUNG"/>
    <s v="M3 USB"/>
    <s v="E2FWJJHDB326B8"/>
    <s v="EN USO"/>
    <n v="92.32"/>
    <x v="0"/>
    <n v="92.32"/>
    <n v="0"/>
    <s v="Equipos depreciado en 20% por 5 años"/>
  </r>
  <r>
    <n v="1"/>
    <s v="2014-2016"/>
    <n v="148"/>
    <s v="Prevención"/>
    <m/>
    <x v="0"/>
    <n v="2690"/>
    <s v="DISCO DURO EXTERNO DE 1TB "/>
    <s v="SAMSUNG"/>
    <s v="M3 USB"/>
    <s v="E2FWJJHDB326C1"/>
    <s v="EN USO"/>
    <n v="92.32"/>
    <x v="0"/>
    <n v="92.32"/>
    <n v="0"/>
    <s v="Equipos depreciado en 20% por 5 años"/>
  </r>
  <r>
    <n v="1"/>
    <s v="2014-2016"/>
    <n v="85"/>
    <s v="Prevención"/>
    <m/>
    <x v="0"/>
    <n v="2691"/>
    <s v="DISCO DURO EXTERNO DE 1TB "/>
    <s v="SAMSUNG"/>
    <s v="M3 USB"/>
    <s v="E2FWJJHDB32F83"/>
    <s v="EN USO"/>
    <n v="92.32"/>
    <x v="0"/>
    <n v="92.32"/>
    <n v="0"/>
    <s v="Equipos depreciado en 20% por 5 años"/>
  </r>
  <r>
    <n v="1"/>
    <s v="2014-2016"/>
    <n v="142"/>
    <s v="Prevención"/>
    <m/>
    <x v="0"/>
    <n v="2692"/>
    <s v="DISCO DURO EXTERNO DE 1TB "/>
    <s v="SAMSUNG"/>
    <s v="M3 USB"/>
    <s v="E2FWJJHDB32DC3"/>
    <s v="EN USO"/>
    <n v="92.32"/>
    <x v="0"/>
    <n v="92.32"/>
    <n v="0"/>
    <s v="Equipos depreciado en 20% por 5 años"/>
  </r>
  <r>
    <n v="1"/>
    <s v="2014-2016"/>
    <n v="178"/>
    <s v="Prevención"/>
    <m/>
    <x v="0"/>
    <n v="2693"/>
    <s v="DISCO DURO EXTERNO DE 1TB "/>
    <s v="SAMSUNG"/>
    <s v="M3 USB"/>
    <s v="E2FWJJHDB33927"/>
    <s v="EN USO"/>
    <n v="92.32"/>
    <x v="0"/>
    <n v="92.32"/>
    <n v="0"/>
    <s v="Equipos depreciado en 20% por 5 años"/>
  </r>
  <r>
    <n v="1"/>
    <s v="2014-2016"/>
    <n v="86"/>
    <s v="Prevención"/>
    <m/>
    <x v="0"/>
    <n v="2694"/>
    <s v="DISCO DURO EXTERNO DE 1TB "/>
    <s v="SAMSUNG"/>
    <s v="M3 USB"/>
    <s v="E2FWJJHDB326BE"/>
    <s v="EN USO"/>
    <n v="92.32"/>
    <x v="0"/>
    <n v="92.32"/>
    <n v="0"/>
    <s v="Equipos depreciado en 20% por 5 años"/>
  </r>
  <r>
    <n v="1"/>
    <s v="2014-2016"/>
    <n v="122"/>
    <s v="Prevención"/>
    <m/>
    <x v="0"/>
    <n v="2696"/>
    <s v="DISCO DURO EXTERNO DE 1TB "/>
    <s v="SAMSUNG"/>
    <s v="M3 USB"/>
    <s v="E2FWJJHDB3273C"/>
    <s v="EN USO"/>
    <n v="92.32"/>
    <x v="0"/>
    <n v="92.32"/>
    <n v="0"/>
    <s v="Equipos depreciado en 20% por 5 años"/>
  </r>
  <r>
    <n v="1"/>
    <s v="2014-2016"/>
    <n v="786"/>
    <s v="Prevención"/>
    <m/>
    <x v="1"/>
    <s v="ENTREA/SS/119"/>
    <s v="Silla metálica plegable"/>
    <m/>
    <m/>
    <m/>
    <s v="FUERA DE USO"/>
    <n v="15.93"/>
    <x v="0"/>
    <n v="15.93"/>
    <n v="0"/>
    <s v="Otros equipos depreciados en 50% por 2 años"/>
  </r>
  <r>
    <n v="1"/>
    <s v="2014-2016"/>
    <n v="788"/>
    <s v="Prevención"/>
    <m/>
    <x v="1"/>
    <s v="ENTREA/SS/120"/>
    <s v="Silla metálica plegable"/>
    <m/>
    <m/>
    <m/>
    <s v="FUERA DE USO"/>
    <n v="15.93"/>
    <x v="0"/>
    <n v="15.93"/>
    <n v="0"/>
    <s v="Otros equipos depreciados en 50% por 2 años"/>
  </r>
  <r>
    <n v="1"/>
    <s v="2014-2016"/>
    <n v="87"/>
    <s v="Prevención"/>
    <m/>
    <x v="0"/>
    <n v="2718"/>
    <s v="EXTINTOR DE 10 LBS CO2"/>
    <s v="CENTURY"/>
    <s v="BC"/>
    <s v="N/A"/>
    <s v="EN USO"/>
    <n v="180.8"/>
    <x v="0"/>
    <n v="180.8"/>
    <n v="0"/>
    <s v="Otros equipos depreciados en 50% por 2 años"/>
  </r>
  <r>
    <n v="1"/>
    <s v="2014-2016"/>
    <n v="88"/>
    <s v="Prevención"/>
    <m/>
    <x v="0"/>
    <n v="2719"/>
    <s v="EXTINTOR DE 10 LBS CO2"/>
    <s v="CENTURY"/>
    <s v="BC"/>
    <s v="N/A"/>
    <s v="EN USO"/>
    <n v="180.8"/>
    <x v="0"/>
    <n v="180.8"/>
    <n v="0"/>
    <s v="Otros equipos depreciados en 50% por 2 años"/>
  </r>
  <r>
    <n v="1"/>
    <s v="2014-2016"/>
    <n v="116"/>
    <s v="Prevención"/>
    <m/>
    <x v="0"/>
    <n v="2722"/>
    <s v="RACK DE PISO DE 7 PIES 2 POSTES"/>
    <s v="QUEST"/>
    <s v="45RMS"/>
    <s v="N/A"/>
    <s v="EN USO"/>
    <n v="134.68"/>
    <x v="0"/>
    <n v="134.68"/>
    <n v="0"/>
    <s v="Otros equipos depreciados en 50% por 2 años"/>
  </r>
  <r>
    <n v="1"/>
    <s v="2014-2016"/>
    <n v="117"/>
    <s v="Prevención"/>
    <m/>
    <x v="0"/>
    <n v="2723"/>
    <s v="ACCESS POINT WIRELESS C/SOPORTE "/>
    <s v="D-LINK"/>
    <s v="DAP2360"/>
    <s v="R3021DA000563"/>
    <s v="EN USO"/>
    <n v="225.38"/>
    <x v="0"/>
    <n v="225.38"/>
    <n v="0"/>
    <s v="Equipos depreciado en 20% por 5 años"/>
  </r>
  <r>
    <n v="1"/>
    <s v="2014-2016"/>
    <n v="89"/>
    <s v="Prevención"/>
    <m/>
    <x v="0"/>
    <n v="2727"/>
    <s v="SILLAS EJECUTIVAS COLOR NEGRO CON BRAZO"/>
    <s v="CONSTRUMARKET"/>
    <s v="BOMBAY"/>
    <s v="N/A"/>
    <s v="EN USO"/>
    <n v="90"/>
    <x v="0"/>
    <n v="90"/>
    <n v="0"/>
    <s v="Otros equipos depreciados en 50% por 2 años"/>
  </r>
  <r>
    <n v="1"/>
    <s v="2014-2016"/>
    <n v="119"/>
    <s v="Prevención"/>
    <m/>
    <x v="0"/>
    <n v="2729"/>
    <s v="ACCESS POINT WIRELESS C/SOPORTE "/>
    <s v="D-LINK"/>
    <s v="DAP2360"/>
    <s v="R3021DA000565"/>
    <s v="EN USO"/>
    <n v="225.38"/>
    <x v="0"/>
    <n v="225.38"/>
    <n v="0"/>
    <s v="Equipos depreciado en 20% por 5 años"/>
  </r>
  <r>
    <n v="1"/>
    <s v="2014-2016"/>
    <m/>
    <s v="Prevención"/>
    <m/>
    <x v="0"/>
    <n v="2730"/>
    <s v="SILLAS EJECUTIVAS COLOR NEGRO CON BRAZO"/>
    <s v="CONSTRUMARKET"/>
    <s v="BOMBAY"/>
    <s v="N/A"/>
    <s v="EN USO"/>
    <n v="90"/>
    <x v="0"/>
    <n v="90"/>
    <n v="0"/>
    <s v="Otros equipos depreciados en 50% por 2 años"/>
  </r>
  <r>
    <n v="1"/>
    <s v="2014-2016"/>
    <n v="108"/>
    <s v="Prevención"/>
    <m/>
    <x v="0"/>
    <n v="2732"/>
    <s v="UPS DE 550VA"/>
    <s v="TRIPP LITE"/>
    <s v="N/A"/>
    <s v="2339JVHON785600943"/>
    <s v="EN USO"/>
    <n v="73.08"/>
    <x v="0"/>
    <n v="73.08"/>
    <n v="0"/>
    <s v="Equipos depreciado en 20% por 5 años"/>
  </r>
  <r>
    <n v="1"/>
    <s v="2014-2016"/>
    <n v="164"/>
    <s v="Prevención"/>
    <m/>
    <x v="0"/>
    <n v="2733"/>
    <s v="SILLAS EJECUTIVAS COLOR NEGRO CON BRAZO"/>
    <s v="CONSTRUMARKET"/>
    <s v="BOMBAY"/>
    <s v="N/A"/>
    <s v="EN USO"/>
    <n v="90"/>
    <x v="0"/>
    <n v="90"/>
    <n v="0"/>
    <s v="Otros equipos depreciados en 50% por 2 años"/>
  </r>
  <r>
    <n v="1"/>
    <s v="2014-2016"/>
    <n v="532"/>
    <s v="Prevención"/>
    <m/>
    <x v="2"/>
    <s v="CA/SA/035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165"/>
    <s v="Prevención"/>
    <m/>
    <x v="0"/>
    <n v="2736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90"/>
    <s v="Prevención"/>
    <m/>
    <x v="0"/>
    <n v="2737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91"/>
    <s v="Prevención"/>
    <m/>
    <x v="0"/>
    <n v="2738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684"/>
    <s v="Prevención"/>
    <m/>
    <x v="1"/>
    <s v="ENTREA/SS/08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124"/>
    <s v="Prevención"/>
    <m/>
    <x v="0"/>
    <n v="2740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182"/>
    <s v="Prevención"/>
    <m/>
    <x v="0"/>
    <n v="2741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120"/>
    <s v="Prevención"/>
    <m/>
    <x v="0"/>
    <n v="2742"/>
    <s v="UPS DE 550VA"/>
    <s v="TRIPP LITE"/>
    <s v="AVR550U"/>
    <s v="2339JVHOM785500945"/>
    <s v="EN USO"/>
    <n v="68.319999999999993"/>
    <x v="0"/>
    <n v="68.319999999999993"/>
    <n v="0"/>
    <s v="Equipos depreciado en 20% por 5 años"/>
  </r>
  <r>
    <n v="1"/>
    <s v="2014-2016"/>
    <n v="687"/>
    <s v="Prevención"/>
    <m/>
    <x v="1"/>
    <s v="ENTREA/SS/11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149"/>
    <s v="Prevención"/>
    <m/>
    <x v="0"/>
    <n v="2744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92"/>
    <s v="Prevención"/>
    <m/>
    <x v="0"/>
    <n v="2745"/>
    <s v="ARCHIVO TIPO ROBOT COLOR NEGRO "/>
    <s v="CONSTRUMARKET"/>
    <s v="N/A"/>
    <s v="N/A"/>
    <s v="EN USO"/>
    <n v="95"/>
    <x v="0"/>
    <n v="95"/>
    <n v="0"/>
    <s v="Otros equipos depreciados en 50% por 2 años"/>
  </r>
  <r>
    <n v="1"/>
    <s v="2014-2016"/>
    <n v="93"/>
    <s v="Prevención"/>
    <m/>
    <x v="0"/>
    <n v="2746"/>
    <s v="ARCHIVO TIPO ROBOT COLOR NEGRO "/>
    <s v="CONSTRUMARKET"/>
    <s v="N/A"/>
    <s v="N/A"/>
    <s v="EN USO"/>
    <n v="95"/>
    <x v="0"/>
    <n v="95"/>
    <n v="0"/>
    <s v="Otros equipos depreciados en 50% por 2 años"/>
  </r>
  <r>
    <n v="1"/>
    <s v="2014-2016"/>
    <n v="94"/>
    <s v="Prevención"/>
    <m/>
    <x v="0"/>
    <n v="2748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95"/>
    <s v="Prevención"/>
    <m/>
    <x v="0"/>
    <n v="2751"/>
    <s v="ARCHIVO TIPO ROBOT COLOR NEGRO"/>
    <s v="CONSTRUMARKET"/>
    <s v="N/A"/>
    <s v="N/A"/>
    <s v="EN USO"/>
    <n v="95"/>
    <x v="0"/>
    <n v="95"/>
    <n v="0"/>
    <s v="Otros equipos depreciados en 50% por 2 años"/>
  </r>
  <r>
    <n v="1"/>
    <s v="2014-2016"/>
    <n v="110"/>
    <s v="Prevención"/>
    <m/>
    <x v="0"/>
    <n v="2757"/>
    <s v="SILLAS EJECUTIVAS COLOR NEGRO CON BRAZO  "/>
    <s v="CONSTRUMARKET"/>
    <s v="BOMBAY"/>
    <s v="N/A"/>
    <s v="EN USO"/>
    <n v="80"/>
    <x v="0"/>
    <n v="80"/>
    <n v="0"/>
    <s v="Otros equipos depreciados en 50% por 2 años"/>
  </r>
  <r>
    <n v="1"/>
    <s v="2014-2016"/>
    <n v="179"/>
    <s v="Prevención"/>
    <m/>
    <x v="0"/>
    <n v="2759"/>
    <s v="ARCHIVO TIPO ROBOT COLOR NEGRO"/>
    <s v="STEEL OFFICE"/>
    <s v="NUPM"/>
    <s v="N/A"/>
    <s v="EN USO"/>
    <n v="87.61"/>
    <x v="0"/>
    <n v="87.61"/>
    <n v="0"/>
    <s v="Otros equipos depreciados en 50% por 2 años"/>
  </r>
  <r>
    <n v="1"/>
    <s v="2014-2016"/>
    <n v="111"/>
    <s v="Prevención"/>
    <m/>
    <x v="0"/>
    <n v="2760"/>
    <s v="ARCHIVO TIPO ROBOT COLOR NEGRO "/>
    <s v="STEEL OFFICE"/>
    <s v="NUPM"/>
    <s v="N/A"/>
    <s v="EN USO"/>
    <n v="87.61"/>
    <x v="0"/>
    <n v="87.61"/>
    <n v="0"/>
    <s v="Otros equipos depreciados en 50% por 2 años"/>
  </r>
  <r>
    <n v="1"/>
    <s v="2014-2016"/>
    <n v="97"/>
    <s v="Prevención"/>
    <m/>
    <x v="0"/>
    <n v="2761"/>
    <s v="ARCHIVO TIPO ROBOT COLOR NEGRO"/>
    <s v="STEEL OFFICE"/>
    <s v="NUPM"/>
    <s v="N/A"/>
    <s v="EN USO"/>
    <n v="87.61"/>
    <x v="0"/>
    <n v="87.61"/>
    <n v="0"/>
    <s v="Otros equipos depreciados en 50% por 2 años"/>
  </r>
  <r>
    <n v="1"/>
    <s v="2014-2016"/>
    <n v="154"/>
    <s v="Prevención"/>
    <m/>
    <x v="0"/>
    <n v="2762"/>
    <s v="ARCHIVO TIPO ROBOT COLOR NEGRO"/>
    <s v="STEEL OFFICE"/>
    <s v="NUPM"/>
    <s v="N/A"/>
    <s v="EN USO"/>
    <n v="87.61"/>
    <x v="0"/>
    <n v="87.61"/>
    <n v="0"/>
    <s v="Otros equipos depreciados en 50% por 2 años"/>
  </r>
  <r>
    <n v="1"/>
    <s v="2014-2016"/>
    <n v="125"/>
    <s v="Prevención"/>
    <m/>
    <x v="0"/>
    <n v="2763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43"/>
    <s v="Prevención"/>
    <m/>
    <x v="0"/>
    <n v="2764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66"/>
    <s v="Prevención"/>
    <m/>
    <x v="0"/>
    <n v="2765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14"/>
    <s v="Prevención"/>
    <m/>
    <x v="0"/>
    <n v="2766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68"/>
    <s v="Prevención"/>
    <m/>
    <x v="0"/>
    <n v="2767"/>
    <s v="MESA PLEGABLE DE 1.82MTS"/>
    <s v="LIFETIME"/>
    <s v="N/A"/>
    <s v="N/A"/>
    <s v="EN USO"/>
    <n v="84.07"/>
    <x v="0"/>
    <n v="84.07"/>
    <n v="0"/>
    <s v="Otros equipos depreciados en 50% por 2 años"/>
  </r>
  <r>
    <n v="1"/>
    <s v="2014-2016"/>
    <n v="163"/>
    <s v="Prevención"/>
    <m/>
    <x v="0"/>
    <n v="2768"/>
    <s v="MESA PLEGABLE DE 1.82MTS"/>
    <s v="LIFTIME"/>
    <s v="N/A"/>
    <s v="N/A"/>
    <s v="EN USO"/>
    <n v="84.07"/>
    <x v="0"/>
    <n v="84.07"/>
    <n v="0"/>
    <s v="Otros equipos depreciados en 50% por 2 años"/>
  </r>
  <r>
    <n v="1"/>
    <s v="2014-2016"/>
    <n v="112"/>
    <s v="Prevención"/>
    <m/>
    <x v="0"/>
    <n v="2778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75"/>
    <s v="Prevención"/>
    <m/>
    <x v="0"/>
    <n v="2780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98"/>
    <s v="Prevención"/>
    <m/>
    <x v="0"/>
    <n v="2781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83"/>
    <s v="Prevención"/>
    <m/>
    <x v="0"/>
    <n v="2782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21"/>
    <s v="Prevención"/>
    <m/>
    <x v="0"/>
    <n v="2783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50"/>
    <s v="Prevención"/>
    <m/>
    <x v="0"/>
    <n v="2784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77"/>
    <s v="Prevención"/>
    <m/>
    <x v="0"/>
    <n v="2785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99"/>
    <s v="Prevención"/>
    <m/>
    <x v="0"/>
    <n v="2786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07"/>
    <s v="Prevención"/>
    <m/>
    <x v="0"/>
    <n v="2787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00"/>
    <s v="Prevención"/>
    <m/>
    <x v="0"/>
    <n v="2788"/>
    <s v="MODULO PUESTO DE TRABAJO EN MADERA 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47"/>
    <s v="Prevención"/>
    <m/>
    <x v="0"/>
    <n v="2789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74"/>
    <s v="Prevención"/>
    <m/>
    <x v="0"/>
    <n v="2790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01"/>
    <s v="Prevención"/>
    <m/>
    <x v="0"/>
    <n v="2791"/>
    <s v="MODULO PUESTO DE TRABAJO EN MADERA"/>
    <s v="MULTILINE"/>
    <s v="N/A"/>
    <s v="N/A"/>
    <s v="EN USO"/>
    <n v="137.16999999999999"/>
    <x v="0"/>
    <n v="137.16999999999999"/>
    <n v="0"/>
    <s v="Otros equipos depreciados en 50% por 2 años"/>
  </r>
  <r>
    <n v="1"/>
    <s v="2014-2016"/>
    <n v="169"/>
    <s v="Prevención"/>
    <m/>
    <x v="0"/>
    <n v="2792"/>
    <s v="MODULO PUESTO DE TRABAJO EN MADERA"/>
    <s v="MULTILINE"/>
    <s v="N/A"/>
    <s v="N/A"/>
    <s v="EN USO"/>
    <n v="172.57"/>
    <x v="0"/>
    <n v="172.57"/>
    <n v="0"/>
    <s v="Otros equipos depreciados en 50% por 2 años"/>
  </r>
  <r>
    <n v="1"/>
    <s v="2014-2016"/>
    <n v="1363"/>
    <s v="Prevención"/>
    <m/>
    <x v="3"/>
    <n v="2810"/>
    <s v="UPS DE 750VA NEMA6"/>
    <s v="ORBITEC"/>
    <s v="750VA"/>
    <s v="E1310049324"/>
    <s v="EN USO"/>
    <n v="35.61"/>
    <x v="0"/>
    <n v="35.61"/>
    <n v="0"/>
    <s v="Equipos depreciado en 20% por 5 años"/>
  </r>
  <r>
    <n v="1"/>
    <s v="2014-2016"/>
    <n v="1277"/>
    <s v="Prevención"/>
    <m/>
    <x v="1"/>
    <s v="ENTREA/SS/139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1365"/>
    <s v="Prevención"/>
    <m/>
    <x v="3"/>
    <n v="2813"/>
    <s v="UPS DE 750VA NEMA6"/>
    <s v="ORBITEC"/>
    <s v="750VA"/>
    <s v="E1310049372"/>
    <s v="EN USO"/>
    <n v="35.61"/>
    <x v="0"/>
    <n v="35.61"/>
    <n v="0"/>
    <s v="Equipos depreciado en 20% por 5 años"/>
  </r>
  <r>
    <n v="1"/>
    <s v="2014-2016"/>
    <n v="799"/>
    <s v="Prevención"/>
    <m/>
    <x v="1"/>
    <s v="ENTREA/SS/52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1367"/>
    <s v="Prevención"/>
    <m/>
    <x v="3"/>
    <n v="2815"/>
    <s v="UPS DE 750VA NEMA6"/>
    <s v="ORBITEC"/>
    <s v="750VA"/>
    <s v="E1310049338"/>
    <s v="EN USO"/>
    <n v="35.61"/>
    <x v="0"/>
    <n v="35.61"/>
    <n v="0"/>
    <s v="Equipos depreciado en 20% por 5 años"/>
  </r>
  <r>
    <n v="1"/>
    <s v="2014-2016"/>
    <n v="717"/>
    <s v="Prevención"/>
    <m/>
    <x v="1"/>
    <n v="2816"/>
    <s v="UPS DE 750VA NEMA6"/>
    <s v="ORBITEC"/>
    <s v="750VA"/>
    <s v="E1310049336"/>
    <s v="EN USO"/>
    <n v="35.61"/>
    <x v="0"/>
    <n v="35.61"/>
    <n v="0"/>
    <s v="Equipos depreciado en 20% por 5 años"/>
  </r>
  <r>
    <n v="1"/>
    <s v="2014-2016"/>
    <n v="1199"/>
    <s v="Prevención"/>
    <m/>
    <x v="1"/>
    <n v="2819"/>
    <s v="UPS DE 750VA NEMA6"/>
    <s v="ORBITEC"/>
    <s v="750VA"/>
    <s v="E1310049576"/>
    <s v="EN USO"/>
    <n v="35.61"/>
    <x v="0"/>
    <n v="35.61"/>
    <n v="0"/>
    <s v="Equipos depreciado en 20% por 5 años"/>
  </r>
  <r>
    <n v="1"/>
    <s v="2014-2016"/>
    <n v="666"/>
    <s v="Prevención"/>
    <m/>
    <x v="1"/>
    <n v="2821"/>
    <s v="MONITOR LED 21.5&quot;"/>
    <s v="HP"/>
    <s v="V221"/>
    <s v="6CM40615H8"/>
    <s v="EN USO"/>
    <n v="238.43"/>
    <x v="0"/>
    <n v="238.43000000000004"/>
    <n v="0"/>
    <s v="Equipos depreciado en 20% por 5 años"/>
  </r>
  <r>
    <n v="1"/>
    <s v="2014-2016"/>
    <n v="1368"/>
    <s v="Prevención"/>
    <m/>
    <x v="3"/>
    <n v="2823"/>
    <s v="MONITOR LED 21.5&quot;"/>
    <s v="HP"/>
    <s v="V221"/>
    <s v="6CM406166J"/>
    <s v="EN USO"/>
    <n v="238.43"/>
    <x v="0"/>
    <n v="238.43000000000004"/>
    <n v="0"/>
    <s v="Equipos depreciado en 20% por 5 años"/>
  </r>
  <r>
    <n v="1"/>
    <s v="2014-2016"/>
    <n v="667"/>
    <s v="Prevención"/>
    <m/>
    <x v="1"/>
    <n v="2824"/>
    <s v="MONITOR LED 21.5&quot;"/>
    <s v="HP"/>
    <s v="V221"/>
    <s v="6CM40615TX"/>
    <s v="EN USO"/>
    <n v="238.43"/>
    <x v="0"/>
    <n v="238.43000000000004"/>
    <n v="0"/>
    <s v="Equipos depreciado en 20% por 5 años"/>
  </r>
  <r>
    <n v="1"/>
    <s v="2014-2016"/>
    <n v="1480"/>
    <s v="Prevención"/>
    <m/>
    <x v="3"/>
    <n v="2825"/>
    <s v="MONITOR LED 21.5&quot;"/>
    <s v="HP"/>
    <s v="V221"/>
    <s v="6CM40615V7"/>
    <s v="EN USO"/>
    <n v="238.43"/>
    <x v="0"/>
    <n v="238.43000000000004"/>
    <n v="0"/>
    <s v="Equipos depreciado en 20% por 5 años"/>
  </r>
  <r>
    <n v="1"/>
    <s v="2014-2016"/>
    <n v="668"/>
    <s v="Prevención"/>
    <m/>
    <x v="1"/>
    <n v="2826"/>
    <s v="MONITOR LED 21.5&quot;"/>
    <s v="HP"/>
    <s v="V221"/>
    <s v="6CM4061594"/>
    <s v="EN USO"/>
    <n v="238.43"/>
    <x v="0"/>
    <n v="238.43000000000004"/>
    <n v="0"/>
    <s v="Equipos depreciado en 20% por 5 años"/>
  </r>
  <r>
    <n v="1"/>
    <s v="2014-2016"/>
    <n v="1481"/>
    <s v="Prevención"/>
    <m/>
    <x v="3"/>
    <n v="2827"/>
    <s v="MONITOR LED 21.5&quot;"/>
    <s v="HP"/>
    <s v="V221"/>
    <s v="6CM40615VJ"/>
    <s v="EN USO"/>
    <n v="238.43"/>
    <x v="0"/>
    <n v="238.43000000000004"/>
    <n v="0"/>
    <s v="Equipos depreciado en 20% por 5 años"/>
  </r>
  <r>
    <n v="1"/>
    <s v="2014-2016"/>
    <n v="669"/>
    <s v="Prevención"/>
    <m/>
    <x v="1"/>
    <n v="2828"/>
    <s v="MONITOR LED 21.5&quot;"/>
    <s v="HP"/>
    <s v="V221"/>
    <s v="6CM406166P"/>
    <s v="EN USO"/>
    <n v="238.43"/>
    <x v="0"/>
    <n v="238.43000000000004"/>
    <n v="0"/>
    <s v="Equipos depreciado en 20% por 5 años"/>
  </r>
  <r>
    <n v="1"/>
    <s v="2014-2016"/>
    <n v="1522"/>
    <s v="Prevención"/>
    <m/>
    <x v="3"/>
    <n v="2829"/>
    <s v="MONITOR LED 21.5&quot;"/>
    <s v="HP"/>
    <s v="V221"/>
    <s v="6CM406159M"/>
    <s v="EN USO"/>
    <n v="238.43"/>
    <x v="0"/>
    <n v="238.43000000000004"/>
    <n v="0"/>
    <s v="Equipos depreciado en 20% por 5 años"/>
  </r>
  <r>
    <n v="1"/>
    <s v="2014-2016"/>
    <n v="718"/>
    <s v="Prevención"/>
    <m/>
    <x v="1"/>
    <n v="2830"/>
    <s v="MONITOR LED 21.5&quot;"/>
    <s v="HP"/>
    <s v="V221"/>
    <s v="6CM40615PO"/>
    <s v="EN USO"/>
    <n v="238.43"/>
    <x v="0"/>
    <n v="238.43000000000004"/>
    <n v="0"/>
    <s v="Equipos depreciado en 20% por 5 años"/>
  </r>
  <r>
    <n v="1"/>
    <s v="2014-2016"/>
    <n v="447"/>
    <s v="Prevención"/>
    <m/>
    <x v="2"/>
    <n v="2831"/>
    <s v="UPS DE 750VA NEMA6"/>
    <s v="ORBITEC"/>
    <s v="750VA"/>
    <s v="E1310049246"/>
    <s v="EN USO"/>
    <n v="35.61"/>
    <x v="0"/>
    <n v="35.61"/>
    <n v="0"/>
    <s v="Equipos depreciado en 20% por 5 años"/>
  </r>
  <r>
    <n v="1"/>
    <s v="2014-2016"/>
    <n v="1523"/>
    <s v="Prevención"/>
    <m/>
    <x v="3"/>
    <n v="2840"/>
    <s v="MONITOR LED 21.5&quot;"/>
    <s v="HP"/>
    <s v="V221"/>
    <s v="6CM406159H"/>
    <s v="EN USO"/>
    <n v="238.43"/>
    <x v="0"/>
    <n v="238.43000000000004"/>
    <n v="0"/>
    <s v="Equipos depreciado en 20% por 5 años"/>
  </r>
  <r>
    <n v="1"/>
    <s v="2014-2016"/>
    <n v="449"/>
    <s v="Prevención"/>
    <m/>
    <x v="2"/>
    <n v="2845"/>
    <s v="UPS DE 750VA NEMA6"/>
    <s v="ORBITEC"/>
    <s v="750VA"/>
    <s v="E1310048922"/>
    <s v="EN USO"/>
    <n v="35.61"/>
    <x v="0"/>
    <n v="35.61"/>
    <n v="0"/>
    <s v="Equipos depreciado en 20% por 5 años"/>
  </r>
  <r>
    <n v="1"/>
    <s v="2014-2016"/>
    <n v="450"/>
    <s v="Prevención"/>
    <m/>
    <x v="2"/>
    <n v="2847"/>
    <s v="UPS DE 750VA NEMA6"/>
    <s v="ORBITEC"/>
    <s v="750VA"/>
    <s v="E1310048921"/>
    <s v="EN USO"/>
    <n v="35.61"/>
    <x v="0"/>
    <n v="35.61"/>
    <n v="0"/>
    <s v="Equipos depreciado en 20% por 5 años"/>
  </r>
  <r>
    <n v="1"/>
    <s v="2014-2016"/>
    <n v="1571"/>
    <s v="Prevención"/>
    <m/>
    <x v="3"/>
    <n v="2853"/>
    <s v="MONITOR LED 21.5&quot;"/>
    <s v="HP"/>
    <s v="V221"/>
    <s v="6CM40615V3"/>
    <s v="EN USO"/>
    <n v="238.43"/>
    <x v="0"/>
    <n v="238.43000000000004"/>
    <n v="0"/>
    <s v="Equipos depreciado en 20% por 5 años"/>
  </r>
  <r>
    <n v="1"/>
    <s v="2014-2016"/>
    <m/>
    <s v="Prevención"/>
    <m/>
    <x v="1"/>
    <s v="ENTREA/SS/53"/>
    <s v="SILLA DE ESPERA COLOR NEGRO"/>
    <m/>
    <m/>
    <m/>
    <s v="FUERA DE USO"/>
    <n v="23.01"/>
    <x v="0"/>
    <n v="23.01"/>
    <n v="0"/>
    <s v="Otros equipos depreciados en 50% por 2 años"/>
  </r>
  <r>
    <n v="1"/>
    <s v="2014-2016"/>
    <n v="670"/>
    <s v="Prevención"/>
    <m/>
    <x v="1"/>
    <n v="2857"/>
    <s v="MONITOR LED 21.5&quot;"/>
    <s v="HP"/>
    <s v="V221"/>
    <s v="6CM40615W1"/>
    <s v="EN USO"/>
    <n v="238.43"/>
    <x v="0"/>
    <n v="238.43000000000004"/>
    <n v="0"/>
    <s v="Equipos depreciado en 20% por 5 años"/>
  </r>
  <r>
    <n v="1"/>
    <s v="2014-2016"/>
    <n v="574"/>
    <s v="Prevención"/>
    <m/>
    <x v="1"/>
    <n v="2859"/>
    <s v="MONITOR LED 21.5&quot;"/>
    <s v="HP"/>
    <s v="V221"/>
    <s v="6CM4061671"/>
    <s v="EN USO"/>
    <n v="238.43"/>
    <x v="0"/>
    <n v="238.43000000000004"/>
    <n v="0"/>
    <s v="Equipos depreciado en 20% por 5 años"/>
  </r>
  <r>
    <n v="1"/>
    <s v="2014-2016"/>
    <n v="1369"/>
    <s v="Prevención"/>
    <m/>
    <x v="3"/>
    <n v="2861"/>
    <s v="MONITOR LED 21.5&quot;"/>
    <s v="HP"/>
    <s v="V221"/>
    <s v="6CM406166X"/>
    <s v="EN USO"/>
    <n v="238.43"/>
    <x v="0"/>
    <n v="238.43000000000004"/>
    <n v="0"/>
    <s v="Equipos depreciado en 20% por 5 años"/>
  </r>
  <r>
    <n v="1"/>
    <s v="2014-2016"/>
    <n v="1371"/>
    <s v="Prevención"/>
    <m/>
    <x v="3"/>
    <n v="2863"/>
    <s v="MONITOR LED 21.5&quot;"/>
    <s v="HP"/>
    <s v="V221"/>
    <s v="6CM406166K"/>
    <s v="EN USO"/>
    <n v="238.43"/>
    <x v="0"/>
    <n v="238.43000000000004"/>
    <n v="0"/>
    <s v="Equipos depreciado en 20% por 5 años"/>
  </r>
  <r>
    <n v="1"/>
    <s v="2014-2016"/>
    <n v="66"/>
    <s v="Prevención"/>
    <m/>
    <x v="0"/>
    <n v="2864"/>
    <s v="IMPRESOR LASERJET"/>
    <s v="HP"/>
    <s v="PRO 400"/>
    <s v="VNG4815339"/>
    <s v="EN USO"/>
    <n v="292.89999999999998"/>
    <x v="0"/>
    <n v="292.89999999999998"/>
    <n v="0"/>
    <s v="Equipos depreciado en 20% por 5 años"/>
  </r>
  <r>
    <n v="1"/>
    <s v="2014-2016"/>
    <n v="1372"/>
    <s v="Prevención"/>
    <m/>
    <x v="3"/>
    <n v="2864"/>
    <s v="MONITOR LED 21.5&quot;"/>
    <s v="HP"/>
    <s v="V221"/>
    <s v="6CM40615T2"/>
    <s v="EN USO"/>
    <n v="238.43"/>
    <x v="0"/>
    <n v="238.43000000000004"/>
    <n v="0"/>
    <s v="Equipos depreciado en 20% por 5 años"/>
  </r>
  <r>
    <n v="1"/>
    <s v="2014-2016"/>
    <n v="1373"/>
    <s v="Prevención"/>
    <m/>
    <x v="3"/>
    <n v="2865"/>
    <s v="MONITOR LED 21.5&quot;"/>
    <s v="HP"/>
    <s v="V221"/>
    <s v="6CM4061592"/>
    <s v="EN USO"/>
    <n v="238.43"/>
    <x v="0"/>
    <n v="238.43000000000004"/>
    <n v="0"/>
    <s v="Equipos depreciado en 20% por 5 años"/>
  </r>
  <r>
    <n v="1"/>
    <s v="2014-2016"/>
    <n v="1374"/>
    <s v="Prevención"/>
    <m/>
    <x v="3"/>
    <n v="2866"/>
    <s v="MONITOR LED 21.5&quot;"/>
    <s v="HP"/>
    <s v="V221"/>
    <s v="6CM40615WR"/>
    <s v="EN USO"/>
    <n v="238.43"/>
    <x v="0"/>
    <n v="238.43000000000004"/>
    <n v="0"/>
    <s v="Equipos depreciado en 20% por 5 años"/>
  </r>
  <r>
    <n v="1"/>
    <s v="2014-2016"/>
    <n v="711"/>
    <s v="Prevención"/>
    <m/>
    <x v="1"/>
    <s v="ENTRE-S.S-0039"/>
    <s v="Ventlador de pedestal 16&quot;3 en 1"/>
    <m/>
    <m/>
    <m/>
    <s v="FUERA DE USO"/>
    <n v="31.57"/>
    <x v="0"/>
    <n v="31.57"/>
    <n v="0"/>
    <s v="Equipos depreciado en 20% por 5 años"/>
  </r>
  <r>
    <n v="1"/>
    <s v="2014-2016"/>
    <n v="1200"/>
    <s v="Prevención"/>
    <m/>
    <x v="1"/>
    <n v="2868"/>
    <s v="MONITOR LED 21.5&quot;"/>
    <s v="HP"/>
    <s v="V221"/>
    <s v="6CM4061596"/>
    <s v="EN USO"/>
    <n v="238.43"/>
    <x v="0"/>
    <n v="238.43000000000004"/>
    <n v="0"/>
    <s v="Equipos depreciado en 20% por 5 años"/>
  </r>
  <r>
    <n v="1"/>
    <s v="2014-2016"/>
    <n v="1376"/>
    <s v="Prevención"/>
    <m/>
    <x v="3"/>
    <n v="2869"/>
    <s v="MONITOR LED 21.5&quot;"/>
    <s v="HP"/>
    <s v="V221"/>
    <s v="6CM406166Q"/>
    <s v="EN USO"/>
    <n v="238.43"/>
    <x v="0"/>
    <n v="238.43000000000004"/>
    <n v="0"/>
    <s v="Equipos depreciado en 20% por 5 años"/>
  </r>
  <r>
    <n v="1"/>
    <s v="2014-2016"/>
    <n v="1201"/>
    <s v="Prevención"/>
    <m/>
    <x v="1"/>
    <n v="2870"/>
    <s v="MONITOR LED 21.5&quot;"/>
    <s v="HP"/>
    <s v="V221"/>
    <s v="6CM40615H4"/>
    <s v="EN USO"/>
    <n v="238.43"/>
    <x v="0"/>
    <n v="238.43000000000004"/>
    <n v="0"/>
    <s v="Equipos depreciado en 20% por 5 años"/>
  </r>
  <r>
    <n v="1"/>
    <s v="2014-2016"/>
    <n v="671"/>
    <s v="Prevención"/>
    <m/>
    <x v="1"/>
    <n v="2871"/>
    <s v="MONITOR LED 21.5&quot;"/>
    <s v="HP"/>
    <s v="V221"/>
    <s v="6CM406166F"/>
    <s v="EN USO"/>
    <n v="238.43"/>
    <x v="0"/>
    <n v="238.43000000000004"/>
    <n v="0"/>
    <s v="Equipos depreciado en 20% por 5 años"/>
  </r>
  <r>
    <n v="1"/>
    <s v="2014-2016"/>
    <n v="672"/>
    <s v="Prevención"/>
    <m/>
    <x v="1"/>
    <n v="2872"/>
    <s v="MONITOR LED 21.5&quot;"/>
    <s v="HP"/>
    <s v="V221"/>
    <s v="6CM406159J"/>
    <s v="EN USO"/>
    <n v="238.43"/>
    <x v="0"/>
    <n v="238.43000000000004"/>
    <n v="0"/>
    <s v="Equipos depreciado en 20% por 5 años"/>
  </r>
  <r>
    <n v="1"/>
    <s v="2014-2016"/>
    <n v="1202"/>
    <s v="Prevención"/>
    <m/>
    <x v="1"/>
    <n v="2873"/>
    <s v="MONITOR LED 21.5&quot;"/>
    <s v="HP"/>
    <s v="V221"/>
    <s v="6CM40621XM"/>
    <s v="EN USO"/>
    <n v="238.43"/>
    <x v="0"/>
    <n v="238.43000000000004"/>
    <n v="0"/>
    <s v="Equipos depreciado en 20% por 5 años"/>
  </r>
  <r>
    <n v="1"/>
    <s v="2014-2016"/>
    <n v="1203"/>
    <s v="Prevención"/>
    <m/>
    <x v="1"/>
    <n v="2874"/>
    <s v="MONITOR LED 21.5&quot;"/>
    <s v="HP"/>
    <s v="V221"/>
    <s v="6CM40615P6"/>
    <s v="EN USO"/>
    <n v="238.43"/>
    <x v="0"/>
    <n v="238.43000000000004"/>
    <n v="0"/>
    <s v="Equipos depreciado en 20% por 5 años"/>
  </r>
  <r>
    <n v="1"/>
    <s v="2014-2016"/>
    <n v="673"/>
    <s v="Prevención"/>
    <m/>
    <x v="1"/>
    <n v="2875"/>
    <s v="MONITOR LED 21.5&quot;"/>
    <s v="HP"/>
    <s v="V221"/>
    <s v="6CM406166Y"/>
    <s v="EN USO"/>
    <n v="238.43"/>
    <x v="0"/>
    <n v="238.43000000000004"/>
    <n v="0"/>
    <s v="Equipos depreciado en 20% por 5 años"/>
  </r>
  <r>
    <n v="1"/>
    <s v="2014-2016"/>
    <n v="451"/>
    <s v="Prevención"/>
    <m/>
    <x v="2"/>
    <n v="2876"/>
    <s v="MONITOR LED 21.5&quot;"/>
    <s v="HP"/>
    <s v="V221"/>
    <s v="6CM4061670"/>
    <s v="EN USO"/>
    <n v="238.43"/>
    <x v="0"/>
    <n v="238.43000000000004"/>
    <n v="0"/>
    <s v="Equipos depreciado en 20% por 5 años"/>
  </r>
  <r>
    <n v="1"/>
    <s v="2014-2016"/>
    <n v="1377"/>
    <s v="Prevención"/>
    <m/>
    <x v="3"/>
    <n v="2877"/>
    <s v="MONITOR LED 21.5&quot;"/>
    <s v="HP"/>
    <s v="V221"/>
    <s v="6CM4061593"/>
    <s v="EN USO"/>
    <n v="238.43"/>
    <x v="0"/>
    <n v="238.43000000000004"/>
    <n v="0"/>
    <s v="Equipos depreciado en 20% por 5 años"/>
  </r>
  <r>
    <n v="1"/>
    <s v="2014-2016"/>
    <n v="674"/>
    <s v="Prevención"/>
    <m/>
    <x v="1"/>
    <n v="2881"/>
    <s v="MONITOR LED 21.5&quot;"/>
    <s v="HP"/>
    <s v="V221"/>
    <s v="6CM40615V6"/>
    <s v="EN USO"/>
    <n v="238.43"/>
    <x v="0"/>
    <n v="238.43000000000004"/>
    <n v="0"/>
    <s v="Equipos depreciado en 20% por 5 años"/>
  </r>
  <r>
    <n v="1"/>
    <s v="2014-2016"/>
    <n v="448"/>
    <s v="Prevención"/>
    <m/>
    <x v="2"/>
    <n v="2883"/>
    <s v="MONITOR LED 21.5&quot;"/>
    <s v="HP"/>
    <s v="V221"/>
    <s v="6CM40615GZ"/>
    <s v="EN USO"/>
    <n v="238.43"/>
    <x v="0"/>
    <n v="238.43000000000004"/>
    <n v="0"/>
    <s v="Equipos depreciado en 20% por 5 años"/>
  </r>
  <r>
    <n v="1"/>
    <s v="2014-2016"/>
    <n v="1573"/>
    <s v="Prevención"/>
    <m/>
    <x v="3"/>
    <n v="2884"/>
    <s v="MONITOR LED 21.5&quot;"/>
    <s v="HP"/>
    <s v="V221"/>
    <s v="6CM40615GY"/>
    <s v="EN USO"/>
    <n v="238.43"/>
    <x v="0"/>
    <n v="238.43000000000004"/>
    <n v="0"/>
    <s v="Equipos depreciado en 20% por 5 años"/>
  </r>
  <r>
    <n v="1"/>
    <s v="2014-2016"/>
    <n v="452"/>
    <s v="Prevención"/>
    <m/>
    <x v="2"/>
    <n v="2885"/>
    <s v="MONITOR LED 21.5&quot;"/>
    <s v="HP"/>
    <s v="V221"/>
    <s v="6CM406158Z"/>
    <s v="EN USO"/>
    <n v="238.43"/>
    <x v="0"/>
    <n v="238.43000000000004"/>
    <n v="0"/>
    <s v="Equipos depreciado en 20% por 5 años"/>
  </r>
  <r>
    <n v="1"/>
    <s v="2014-2016"/>
    <n v="575"/>
    <s v="Prevención"/>
    <m/>
    <x v="1"/>
    <n v="2886"/>
    <s v="MONITOR LED 21.5&quot;"/>
    <s v="HP"/>
    <s v="V221"/>
    <s v="6CM406159F"/>
    <s v="EN USO"/>
    <n v="238.43"/>
    <x v="0"/>
    <n v="238.43000000000004"/>
    <n v="0"/>
    <s v="Equipos depreciado en 20% por 5 años"/>
  </r>
  <r>
    <n v="1"/>
    <s v="2014-2016"/>
    <n v="719"/>
    <s v="Prevención"/>
    <m/>
    <x v="1"/>
    <n v="2887"/>
    <s v="MONITOR LED 21.5&quot;"/>
    <s v="HP"/>
    <s v="V221"/>
    <s v="6CM40615V1"/>
    <s v="EN USO"/>
    <n v="238.43"/>
    <x v="0"/>
    <n v="238.43000000000004"/>
    <n v="0"/>
    <s v="Equipos depreciado en 20% por 5 años"/>
  </r>
  <r>
    <n v="1"/>
    <s v="2014-2016"/>
    <n v="576"/>
    <s v="Prevención"/>
    <m/>
    <x v="1"/>
    <n v="2888"/>
    <s v="MONITOR LED 21.5&quot;"/>
    <s v="HP"/>
    <s v="V221"/>
    <s v="6CM40615V2"/>
    <s v="EN USO"/>
    <n v="238.43"/>
    <x v="0"/>
    <n v="238.43000000000004"/>
    <n v="0"/>
    <s v="Equipos depreciado en 20% por 5 años"/>
  </r>
  <r>
    <n v="1"/>
    <s v="2014-2016"/>
    <n v="712"/>
    <s v="Prevención"/>
    <m/>
    <x v="1"/>
    <s v="ENTRE-S.S-0040"/>
    <s v="Ventlador de pedestal 16&quot;3 en 1"/>
    <m/>
    <m/>
    <m/>
    <s v="FUERA DE USO"/>
    <n v="31.57"/>
    <x v="0"/>
    <n v="31.57"/>
    <n v="0"/>
    <s v="Equipos depreciado en 20% por 5 años"/>
  </r>
  <r>
    <n v="1"/>
    <s v="2014-2016"/>
    <n v="1205"/>
    <s v="Prevención"/>
    <m/>
    <x v="1"/>
    <n v="2891"/>
    <s v="UPS DE 750VA NEMA6"/>
    <s v="ORBITEC"/>
    <s v="750VA"/>
    <s v="E1310049369"/>
    <s v="EN USO"/>
    <n v="35.61"/>
    <x v="0"/>
    <n v="35.61"/>
    <n v="0"/>
    <s v="Equipos depreciado en 20% por 5 años"/>
  </r>
  <r>
    <n v="1"/>
    <s v="2014-2016"/>
    <n v="1378"/>
    <s v="Prevención"/>
    <m/>
    <x v="3"/>
    <n v="2892"/>
    <s v="UPS DE 750VA NEMA6"/>
    <s v="ORBITEC"/>
    <s v="750VA"/>
    <s v="E1310049371"/>
    <s v="EN USO"/>
    <n v="35.61"/>
    <x v="0"/>
    <n v="35.61"/>
    <n v="0"/>
    <s v="Equipos depreciado en 20% por 5 años"/>
  </r>
  <r>
    <n v="1"/>
    <s v="2014-2016"/>
    <n v="1379"/>
    <s v="Prevención"/>
    <m/>
    <x v="3"/>
    <n v="2893"/>
    <s v="UPS DE 750VA NEMA6"/>
    <s v="ORBITEC"/>
    <s v="750VA"/>
    <s v="E1310049566"/>
    <s v="EN USO"/>
    <n v="35.61"/>
    <x v="0"/>
    <n v="35.61"/>
    <n v="0"/>
    <s v="Equipos depreciado en 20% por 5 años"/>
  </r>
  <r>
    <n v="1"/>
    <s v="2014-2016"/>
    <n v="747"/>
    <s v="Prevención"/>
    <m/>
    <x v="1"/>
    <s v="ENTREA/SS/64"/>
    <s v="Sillas plásticas con brazo"/>
    <m/>
    <m/>
    <m/>
    <s v="EN USO"/>
    <n v="6.67"/>
    <x v="0"/>
    <n v="6.67"/>
    <n v="0"/>
    <s v="Otros equipos depreciados en 50% por 2 años"/>
  </r>
  <r>
    <n v="1"/>
    <s v="2014-2016"/>
    <n v="1261"/>
    <s v="Prevención"/>
    <m/>
    <x v="1"/>
    <s v="ENTREA/SS/156"/>
    <s v="Ventlador de pedestal 16&quot;3 en 1"/>
    <m/>
    <m/>
    <m/>
    <s v="FUERA DE USO"/>
    <n v="32.566000000000003"/>
    <x v="0"/>
    <n v="32.566000000000003"/>
    <n v="0"/>
    <s v="Equipos depreciado en 20% por 5 años"/>
  </r>
  <r>
    <n v="1"/>
    <s v="2014-2016"/>
    <n v="736"/>
    <s v="Prevención"/>
    <m/>
    <x v="1"/>
    <s v="ENTREA/SS/169"/>
    <s v="Ventilador de pedestal 16&quot;3 en 1"/>
    <s v="ambiance"/>
    <m/>
    <m/>
    <s v="FUERA DE USO"/>
    <n v="32.566000000000003"/>
    <x v="0"/>
    <n v="32.566000000000003"/>
    <n v="0"/>
    <s v="Equipos depreciado en 20% por 5 años"/>
  </r>
  <r>
    <n v="1"/>
    <n v="2018"/>
    <n v="1911"/>
    <s v="Prevención"/>
    <m/>
    <x v="3"/>
    <s v="ODM/TSF/110"/>
    <s v="UPS de 500 VA"/>
    <m/>
    <m/>
    <m/>
    <s v="FUERA DE USO"/>
    <n v="34.5"/>
    <x v="0"/>
    <n v="34.5"/>
    <n v="0"/>
    <s v="Equipos depreciado en 20% por 5 años"/>
  </r>
  <r>
    <n v="1"/>
    <n v="2018"/>
    <n v="1907"/>
    <s v="Prevención"/>
    <m/>
    <x v="3"/>
    <s v="ODM-SO-45"/>
    <s v="UPS de 500 VA"/>
    <m/>
    <m/>
    <m/>
    <s v="FUERA DE USO"/>
    <n v="34.5"/>
    <x v="0"/>
    <n v="34.5"/>
    <n v="0"/>
    <s v="Equipos depreciado en 20% por 5 años"/>
  </r>
  <r>
    <n v="1"/>
    <n v="2018"/>
    <n v="1905"/>
    <s v="Prevención"/>
    <m/>
    <x v="3"/>
    <s v="ODM-SO-50"/>
    <s v="UPS de 500 VA"/>
    <m/>
    <m/>
    <m/>
    <s v="FUERA DE USO"/>
    <n v="34.5"/>
    <x v="0"/>
    <n v="34.5"/>
    <n v="0"/>
    <s v="Equipos depreciado en 20% por 5 años"/>
  </r>
  <r>
    <n v="1"/>
    <n v="2018"/>
    <n v="1906"/>
    <s v="Prevención"/>
    <m/>
    <x v="3"/>
    <s v="ODM-SO-53"/>
    <s v="UPS de 500 VA"/>
    <m/>
    <m/>
    <m/>
    <s v="FUERA DE USO"/>
    <n v="34.5"/>
    <x v="0"/>
    <n v="34.5"/>
    <n v="0"/>
    <s v="Equipos depreciado en 20% por 5 años"/>
  </r>
  <r>
    <n v="1"/>
    <n v="2018"/>
    <n v="1901"/>
    <s v="Prevención"/>
    <m/>
    <x v="3"/>
    <s v="ODM-STANA-42"/>
    <s v="UPS de 500 VA"/>
    <m/>
    <m/>
    <m/>
    <s v="FUERA DE USO"/>
    <n v="34.5"/>
    <x v="0"/>
    <n v="34.5"/>
    <n v="0"/>
    <s v="Equipos depreciado en 20% por 5 años"/>
  </r>
  <r>
    <n v="1"/>
    <n v="2018"/>
    <n v="1902"/>
    <s v="Prevención"/>
    <m/>
    <x v="3"/>
    <s v="ODM-STANA-46"/>
    <s v="UPS de 500 VA"/>
    <m/>
    <m/>
    <m/>
    <s v="FUERA DE USO"/>
    <n v="34.5"/>
    <x v="0"/>
    <n v="34.5"/>
    <n v="0"/>
    <s v="Equipos depreciado en 20% por 5 años"/>
  </r>
  <r>
    <n v="1"/>
    <s v="2014-2016"/>
    <n v="906"/>
    <s v="Prevención"/>
    <m/>
    <x v="1"/>
    <s v="UPS05107"/>
    <s v="UPS de 750 VA Orbitec"/>
    <m/>
    <m/>
    <m/>
    <s v="FUERA DE USO"/>
    <n v="34.520000000000003"/>
    <x v="0"/>
    <n v="34.520000000000003"/>
    <n v="0"/>
    <s v="Equipos depreciado en 20% por 5 años"/>
  </r>
  <r>
    <n v="1"/>
    <s v="2014-2016"/>
    <n v="907"/>
    <s v="Prevención"/>
    <m/>
    <x v="1"/>
    <s v="UPS06108"/>
    <s v="UPS de 750 VA Orbitec"/>
    <m/>
    <m/>
    <m/>
    <s v="FUERA DE USO"/>
    <n v="34.520000000000003"/>
    <x v="0"/>
    <n v="34.520000000000003"/>
    <n v="0"/>
    <s v="Equipos depreciado en 20% por 5 años"/>
  </r>
  <r>
    <n v="1"/>
    <s v="2014-2016"/>
    <n v="1364"/>
    <s v="Prevención"/>
    <m/>
    <x v="3"/>
    <n v="2811"/>
    <s v="UPS DE 750VA NEMA6"/>
    <s v="ORBITEC"/>
    <s v="750VA"/>
    <s v="E1310048994"/>
    <s v="FUERA DE USO"/>
    <n v="35.61"/>
    <x v="0"/>
    <n v="35.61"/>
    <n v="0"/>
    <s v="Equipos depreciado en 20% por 5 años"/>
  </r>
  <r>
    <n v="1"/>
    <s v="2014-2016"/>
    <n v="71"/>
    <s v="Prevención"/>
    <m/>
    <x v="0"/>
    <n v="2910"/>
    <s v="RADIO PORTATIL VHF 16 CANALES 136-174"/>
    <s v="MOTOROLA"/>
    <s v="EP-350"/>
    <s v="1338PR1678"/>
    <s v="EN USO"/>
    <n v="259.89999999999998"/>
    <x v="0"/>
    <n v="259.89999999999998"/>
    <n v="0"/>
    <s v="Equipos depreciado en 20% por 5 años"/>
  </r>
  <r>
    <n v="1"/>
    <s v="2014-2016"/>
    <n v="72"/>
    <s v="Prevención"/>
    <m/>
    <x v="0"/>
    <n v="2911"/>
    <s v="RADIO PORTATIL VHF 16 CANALES 136-174"/>
    <s v="MOTOROLA"/>
    <s v="EP-350"/>
    <s v="1338PR1690"/>
    <s v="EN USO"/>
    <n v="259.89999999999998"/>
    <x v="0"/>
    <n v="259.89999999999998"/>
    <n v="0"/>
    <s v="Equipos depreciado en 20% por 5 años"/>
  </r>
  <r>
    <n v="1"/>
    <s v="2014-2016"/>
    <n v="1382"/>
    <s v="Prevención"/>
    <m/>
    <x v="3"/>
    <n v="2911"/>
    <s v="UPS DE 750VA NEMA6"/>
    <s v="ORBITEC"/>
    <s v="750VA"/>
    <s v="E1310049325"/>
    <s v="EN USO"/>
    <n v="35.61"/>
    <x v="0"/>
    <n v="35.61"/>
    <n v="0"/>
    <s v="Equipos depreciado en 20% por 5 años"/>
  </r>
  <r>
    <n v="1"/>
    <s v="2014-2016"/>
    <n v="1207"/>
    <s v="Prevención"/>
    <m/>
    <x v="1"/>
    <n v="2912"/>
    <s v="UPS DE 750VA NEMA6"/>
    <s v="ORBITEC"/>
    <s v="750VA"/>
    <s v="E1310049559"/>
    <s v="EN USO"/>
    <n v="35.61"/>
    <x v="0"/>
    <n v="35.61"/>
    <n v="0"/>
    <s v="Equipos depreciado en 20% por 5 años"/>
  </r>
  <r>
    <n v="1"/>
    <s v="2014-2016"/>
    <n v="1366"/>
    <s v="Prevención"/>
    <m/>
    <x v="3"/>
    <n v="2814"/>
    <s v="UPS DE 750VA NEMA6"/>
    <s v="ORBITEC"/>
    <s v="750VA"/>
    <s v="E1310049373"/>
    <s v="FUERA DE USO"/>
    <n v="35.61"/>
    <x v="0"/>
    <n v="35.61"/>
    <n v="0"/>
    <s v="Equipos depreciado en 20% por 5 años"/>
  </r>
  <r>
    <n v="1"/>
    <s v="2014-2016"/>
    <n v="1380"/>
    <s v="Prevención"/>
    <m/>
    <x v="3"/>
    <n v="2900"/>
    <s v="UPS DE 750VA NEMA6"/>
    <s v="ORBITEC"/>
    <s v="750VA"/>
    <s v="E1310048993"/>
    <s v="FUERA DE USO"/>
    <n v="35.61"/>
    <x v="0"/>
    <n v="35.61"/>
    <n v="0"/>
    <s v="Equipos depreciado en 20% por 5 años"/>
  </r>
  <r>
    <n v="1"/>
    <s v="2014-2016"/>
    <n v="748"/>
    <s v="Prevención"/>
    <m/>
    <x v="1"/>
    <s v="ENTREA/SS/65"/>
    <s v="Sillas plásticas con brazo"/>
    <m/>
    <m/>
    <m/>
    <s v="EN USO"/>
    <n v="6.67"/>
    <x v="0"/>
    <n v="6.67"/>
    <n v="0"/>
    <s v="Otros equipos depreciados en 50% por 2 años"/>
  </r>
  <r>
    <n v="1"/>
    <s v="2014-2016"/>
    <n v="749"/>
    <s v="Prevención"/>
    <m/>
    <x v="1"/>
    <s v="ENTREA/SS/66"/>
    <s v="Sillas plásticas con brazo"/>
    <m/>
    <m/>
    <m/>
    <s v="EN USO"/>
    <n v="6.67"/>
    <x v="0"/>
    <n v="6.67"/>
    <n v="0"/>
    <s v="Otros equipos depreciados en 50% por 2 años"/>
  </r>
  <r>
    <n v="1"/>
    <s v="2014-2016"/>
    <n v="751"/>
    <s v="Prevención"/>
    <m/>
    <x v="1"/>
    <s v="ENTREA/SS/68"/>
    <s v="Sillas plásticas con brazo"/>
    <m/>
    <m/>
    <m/>
    <s v="EN USO"/>
    <n v="6.67"/>
    <x v="0"/>
    <n v="6.67"/>
    <n v="0"/>
    <s v="Otros equipos depreciados en 50% por 2 años"/>
  </r>
  <r>
    <n v="1"/>
    <s v="2014-2016"/>
    <n v="752"/>
    <s v="Prevención"/>
    <m/>
    <x v="1"/>
    <s v="ENTREA/SS/69"/>
    <s v="Sillas plásticas con brazo"/>
    <m/>
    <m/>
    <m/>
    <s v="EN USO"/>
    <n v="6.67"/>
    <x v="0"/>
    <n v="6.67"/>
    <n v="0"/>
    <s v="Otros equipos depreciados en 50% por 2 años"/>
  </r>
  <r>
    <n v="1"/>
    <s v="2014-2016"/>
    <n v="754"/>
    <s v="Prevención"/>
    <m/>
    <x v="1"/>
    <s v="ENTREA/SS/71"/>
    <s v="Sillas plásticas con brazo"/>
    <m/>
    <m/>
    <m/>
    <s v="EN USO"/>
    <n v="6.67"/>
    <x v="0"/>
    <n v="6.67"/>
    <n v="0"/>
    <s v="Otros equipos depreciados en 50% por 2 años"/>
  </r>
  <r>
    <n v="1"/>
    <s v="2014-2016"/>
    <n v="755"/>
    <s v="Prevención"/>
    <m/>
    <x v="1"/>
    <s v="ENTREA/SS/72"/>
    <s v="Sillas plásticas con brazo"/>
    <m/>
    <m/>
    <m/>
    <s v="EN USO"/>
    <n v="6.67"/>
    <x v="0"/>
    <n v="6.67"/>
    <n v="0"/>
    <s v="Otros equipos depreciados en 50% por 2 años"/>
  </r>
  <r>
    <n v="1"/>
    <s v="2014-2016"/>
    <n v="757"/>
    <s v="Prevención"/>
    <m/>
    <x v="1"/>
    <s v="ENTREA/SS/74"/>
    <s v="Sillas plásticas con brazo"/>
    <m/>
    <m/>
    <m/>
    <s v="EN USO"/>
    <n v="6.67"/>
    <x v="0"/>
    <n v="6.67"/>
    <n v="0"/>
    <s v="Otros equipos depreciados en 50% por 2 años"/>
  </r>
  <r>
    <n v="1"/>
    <s v="2014-2016"/>
    <n v="758"/>
    <s v="Prevención"/>
    <m/>
    <x v="1"/>
    <s v="ENTREA/SS/75"/>
    <s v="Sillas plásticas con brazo"/>
    <m/>
    <m/>
    <m/>
    <s v="EN USO"/>
    <n v="6.67"/>
    <x v="0"/>
    <n v="6.67"/>
    <n v="0"/>
    <s v="Otros equipos depreciados en 50% por 2 años"/>
  </r>
  <r>
    <n v="1"/>
    <s v="2014-2016"/>
    <n v="759"/>
    <s v="Prevención"/>
    <m/>
    <x v="1"/>
    <s v="ENTREA/SS/76"/>
    <s v="Sillas plásticas con brazo"/>
    <m/>
    <m/>
    <m/>
    <s v="EN USO"/>
    <n v="6.67"/>
    <x v="0"/>
    <n v="6.67"/>
    <n v="0"/>
    <s v="Otros equipos depreciados en 50% por 2 años"/>
  </r>
  <r>
    <n v="1"/>
    <s v="2014-2016"/>
    <n v="760"/>
    <s v="Prevención"/>
    <m/>
    <x v="1"/>
    <s v="ENTREA/SS/77"/>
    <s v="Sillas plásticas con brazo"/>
    <m/>
    <m/>
    <m/>
    <s v="EN USO"/>
    <n v="6.67"/>
    <x v="0"/>
    <n v="6.67"/>
    <n v="0"/>
    <s v="Otros equipos depreciados en 50% por 2 años"/>
  </r>
  <r>
    <n v="1"/>
    <s v="2014-2016"/>
    <n v="761"/>
    <s v="Prevención"/>
    <m/>
    <x v="1"/>
    <s v="ENTREA/SS/78"/>
    <s v="Sillas plásticas con brazo"/>
    <m/>
    <m/>
    <m/>
    <s v="EN USO"/>
    <n v="6.67"/>
    <x v="0"/>
    <n v="6.67"/>
    <n v="0"/>
    <s v="Otros equipos depreciados en 50% por 2 años"/>
  </r>
  <r>
    <n v="1"/>
    <s v="2014-2016"/>
    <n v="762"/>
    <s v="Prevención"/>
    <m/>
    <x v="1"/>
    <s v="ENTREA/SS/79"/>
    <s v="Sillas plásticas con brazo"/>
    <m/>
    <m/>
    <m/>
    <s v="EN USO"/>
    <n v="6.67"/>
    <x v="0"/>
    <n v="6.67"/>
    <n v="0"/>
    <s v="Otros equipos depreciados en 50% por 2 años"/>
  </r>
  <r>
    <n v="1"/>
    <s v="2014-2016"/>
    <n v="763"/>
    <s v="Prevención"/>
    <m/>
    <x v="1"/>
    <s v="ENTREA/SS/80"/>
    <s v="Sillas plásticas con brazo"/>
    <m/>
    <m/>
    <m/>
    <s v="EN USO"/>
    <n v="6.67"/>
    <x v="0"/>
    <n v="6.67"/>
    <n v="0"/>
    <s v="Otros equipos depreciados en 50% por 2 años"/>
  </r>
  <r>
    <n v="1"/>
    <s v="2014-2016"/>
    <n v="764"/>
    <s v="Prevención"/>
    <m/>
    <x v="1"/>
    <s v="ENTREA/SS/81"/>
    <s v="Sillas plásticas con brazo"/>
    <m/>
    <m/>
    <m/>
    <s v="EN USO"/>
    <n v="6.67"/>
    <x v="0"/>
    <n v="6.67"/>
    <n v="0"/>
    <s v="Otros equipos depreciados en 50% por 2 años"/>
  </r>
  <r>
    <n v="1"/>
    <s v="2014-2016"/>
    <n v="768"/>
    <s v="Prevención"/>
    <m/>
    <x v="1"/>
    <s v="ENTREA/SS/85"/>
    <s v="Sillas plásticas con brazo"/>
    <m/>
    <m/>
    <m/>
    <s v="EN USO"/>
    <n v="6.67"/>
    <x v="0"/>
    <n v="6.67"/>
    <n v="0"/>
    <s v="Otros equipos depreciados en 50% por 2 años"/>
  </r>
  <r>
    <n v="1"/>
    <s v="2014-2016"/>
    <n v="769"/>
    <s v="Prevención"/>
    <m/>
    <x v="1"/>
    <s v="ENTREA/SS/86"/>
    <s v="Sillas plásticas con brazo"/>
    <m/>
    <m/>
    <m/>
    <s v="EN USO"/>
    <n v="6.67"/>
    <x v="0"/>
    <n v="6.67"/>
    <n v="0"/>
    <s v="Otros equipos depreciados en 50% por 2 años"/>
  </r>
  <r>
    <n v="1"/>
    <s v="2014-2016"/>
    <n v="746"/>
    <s v="Prevención"/>
    <m/>
    <x v="1"/>
    <s v="ENTREA/SS/87"/>
    <s v="Sillas plásticas con brazo"/>
    <m/>
    <m/>
    <m/>
    <s v="EN USO"/>
    <n v="6.67"/>
    <x v="0"/>
    <n v="6.67"/>
    <n v="0"/>
    <s v="Otros equipos depreciados en 50% por 2 años"/>
  </r>
  <r>
    <n v="1"/>
    <s v="2014-2016"/>
    <n v="564"/>
    <s v="Prevención"/>
    <m/>
    <x v="2"/>
    <s v="SS-04-1153.3+1"/>
    <s v="TECLADO"/>
    <s v="KB-110XUSB"/>
    <m/>
    <m/>
    <s v="EN USO"/>
    <n v="7.95"/>
    <x v="0"/>
    <n v="7.95"/>
    <n v="0"/>
    <s v="Equipos depreciado en 20% por 5 años"/>
  </r>
  <r>
    <n v="1"/>
    <s v="2014-2016"/>
    <n v="565"/>
    <s v="Prevención"/>
    <m/>
    <x v="2"/>
    <s v="SS-04-1153.3+2"/>
    <s v="TECLADO"/>
    <s v="KB-110XUSB"/>
    <m/>
    <m/>
    <s v="EN USO"/>
    <n v="7.95"/>
    <x v="0"/>
    <n v="7.95"/>
    <n v="0"/>
    <s v="Equipos depreciado en 20% por 5 años"/>
  </r>
  <r>
    <n v="1"/>
    <s v="2014-2016"/>
    <n v="341"/>
    <s v="Cuidado y Tratamiento"/>
    <m/>
    <x v="4"/>
    <s v="CT/ VISION/ 02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2"/>
    <s v="Cuidado y Tratamiento"/>
    <m/>
    <x v="4"/>
    <s v="CT/ VISION/ 03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3"/>
    <s v="Cuidado y Tratamiento"/>
    <m/>
    <x v="4"/>
    <s v="CT/ VISION/ 04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4"/>
    <s v="Cuidado y Tratamiento"/>
    <m/>
    <x v="4"/>
    <s v="CT/ VISION/ 05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5"/>
    <s v="Cuidado y Tratamiento"/>
    <m/>
    <x v="4"/>
    <s v="CT/ VISION/ 06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6"/>
    <s v="Cuidado y Tratamiento"/>
    <m/>
    <x v="4"/>
    <s v="CT/ VISION/ 07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7"/>
    <s v="Cuidado y Tratamiento"/>
    <m/>
    <x v="4"/>
    <s v="CT/ VISION/ 08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8"/>
    <s v="Cuidado y Tratamiento"/>
    <m/>
    <x v="4"/>
    <s v="CT/ VISION/ 09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49"/>
    <s v="Cuidado y Tratamiento"/>
    <m/>
    <x v="4"/>
    <s v="CT/ VISION/ 10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350"/>
    <s v="Cuidado y Tratamiento"/>
    <m/>
    <x v="4"/>
    <s v="CT/ VISION/ 11"/>
    <s v="Sillas plasticas color blanco con brazos "/>
    <s v="PETALILLO"/>
    <m/>
    <m/>
    <s v="DONACION"/>
    <n v="8.0500000000000007"/>
    <x v="0"/>
    <n v="8.0500000000000007"/>
    <n v="0"/>
    <s v="Otros equipos depreciados en 50% por 2 años"/>
  </r>
  <r>
    <n v="1"/>
    <s v="2014-2016"/>
    <n v="1462"/>
    <s v="Prevención"/>
    <m/>
    <x v="3"/>
    <s v="ODM/TSF/77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3"/>
    <s v="Prevención"/>
    <m/>
    <x v="3"/>
    <s v="ODM/TSF/78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4"/>
    <s v="Prevención"/>
    <m/>
    <x v="3"/>
    <s v="ODM/TSF/79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5"/>
    <s v="Prevención"/>
    <m/>
    <x v="3"/>
    <s v="ODM/TSF/80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6"/>
    <s v="Prevención"/>
    <m/>
    <x v="3"/>
    <s v="ODM/TSF/81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7"/>
    <s v="Prevención"/>
    <m/>
    <x v="3"/>
    <s v="ODM/TSF/82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468"/>
    <s v="Prevención"/>
    <m/>
    <x v="3"/>
    <s v="ODM/TSF/83"/>
    <s v="Sillas pla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3"/>
    <s v="Prevención"/>
    <m/>
    <x v="3"/>
    <s v="ODM-STANA-14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4"/>
    <s v="Prevención"/>
    <m/>
    <x v="3"/>
    <s v="ODM-STANA-15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6"/>
    <s v="Prevención"/>
    <m/>
    <x v="3"/>
    <s v="ODM-STANA-17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7"/>
    <s v="Prevención"/>
    <m/>
    <x v="3"/>
    <s v="ODM-STANA-18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8"/>
    <s v="Prevención"/>
    <m/>
    <x v="3"/>
    <s v="ODM-STANA-19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49"/>
    <s v="Prevención"/>
    <m/>
    <x v="3"/>
    <s v="ODM-STANA-20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50"/>
    <s v="Prevención"/>
    <m/>
    <x v="3"/>
    <s v="ODM-STANA-22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51"/>
    <s v="Prevención"/>
    <m/>
    <x v="3"/>
    <s v="ODM-STANA-23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7"/>
    <s v="Prevención"/>
    <m/>
    <x v="3"/>
    <s v="Plan/ODM/10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8"/>
    <s v="Prevención"/>
    <m/>
    <x v="3"/>
    <s v="Plan/ODM/11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9"/>
    <s v="Prevención"/>
    <m/>
    <x v="3"/>
    <s v="Plan/ODM/12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0"/>
    <s v="Prevención"/>
    <m/>
    <x v="3"/>
    <s v="Plan/ODM/3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1"/>
    <s v="Prevención"/>
    <m/>
    <x v="3"/>
    <s v="Plan/ODM/4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2"/>
    <s v="Prevención"/>
    <m/>
    <x v="3"/>
    <s v="Plan/ODM/5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3"/>
    <s v="Prevención"/>
    <m/>
    <x v="3"/>
    <s v="Plan/ODM/6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4"/>
    <s v="Prevención"/>
    <m/>
    <x v="3"/>
    <s v="Plan/ODM/7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5"/>
    <s v="Prevención"/>
    <m/>
    <x v="3"/>
    <s v="Plan/ODM/8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1586"/>
    <s v="Prevención"/>
    <m/>
    <x v="3"/>
    <s v="Plan/ODM/9"/>
    <s v="Sillas plásticas color blanco con brazos "/>
    <s v="PETALILLO"/>
    <m/>
    <m/>
    <s v="EN USO"/>
    <n v="8.0500000000000007"/>
    <x v="0"/>
    <n v="8.0500000000000007"/>
    <n v="0"/>
    <s v="Otros equipos depreciados en 50% por 2 años"/>
  </r>
  <r>
    <n v="1"/>
    <s v="2014-2016"/>
    <n v="458"/>
    <s v="Prevención"/>
    <m/>
    <x v="2"/>
    <s v="CA/SM/004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59"/>
    <s v="Prevención"/>
    <m/>
    <x v="2"/>
    <s v="CA/SM/005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0"/>
    <s v="Prevención"/>
    <m/>
    <x v="2"/>
    <s v="CA/SM/006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1"/>
    <s v="Prevención"/>
    <m/>
    <x v="2"/>
    <s v="CA/SM/007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2"/>
    <s v="Prevención"/>
    <m/>
    <x v="2"/>
    <s v="CA/SM/008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3"/>
    <s v="Prevención"/>
    <m/>
    <x v="2"/>
    <s v="CA/SM/009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4"/>
    <s v="Prevención"/>
    <m/>
    <x v="2"/>
    <s v="CA/SM/010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5"/>
    <s v="Prevención"/>
    <m/>
    <x v="2"/>
    <s v="CA/SM/011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6"/>
    <s v="Prevención"/>
    <m/>
    <x v="2"/>
    <s v="CA/SM/012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467"/>
    <s v="Prevención"/>
    <m/>
    <x v="2"/>
    <s v="CA/SM/013"/>
    <s v="Sillas plá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696"/>
    <s v="Prevención"/>
    <m/>
    <x v="1"/>
    <s v="ENTREA/SS/20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697"/>
    <s v="Prevención"/>
    <m/>
    <x v="1"/>
    <s v="ENTREA/SS/21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698"/>
    <s v="Prevención"/>
    <m/>
    <x v="1"/>
    <s v="ENTREA/SS/22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699"/>
    <s v="Prevención"/>
    <m/>
    <x v="1"/>
    <s v="ENTREA/SS/23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00"/>
    <s v="Prevención"/>
    <m/>
    <x v="1"/>
    <s v="ENTREA/SS/24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01"/>
    <s v="Prevención"/>
    <m/>
    <x v="1"/>
    <s v="ENTREA/SS/25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02"/>
    <s v="Prevención"/>
    <m/>
    <x v="1"/>
    <s v="ENTREA/SS/26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76"/>
    <s v="Prevención"/>
    <m/>
    <x v="1"/>
    <s v="ENTREA/SS/88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77"/>
    <s v="Prevención"/>
    <m/>
    <x v="1"/>
    <s v="ENTREA/SS/89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78"/>
    <s v="Prevención"/>
    <m/>
    <x v="1"/>
    <s v="ENTREA/SS/90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79"/>
    <s v="Prevención"/>
    <m/>
    <x v="1"/>
    <s v="ENTREA/SS/91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0"/>
    <s v="Prevención"/>
    <m/>
    <x v="1"/>
    <s v="ENTREA/SS/92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1"/>
    <s v="Prevención"/>
    <m/>
    <x v="1"/>
    <s v="ENTREA/SS/93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2"/>
    <s v="Prevención"/>
    <m/>
    <x v="1"/>
    <s v="ENTREA/SS/94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3"/>
    <s v="Prevención"/>
    <m/>
    <x v="1"/>
    <s v="ENTREA/SS/95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4"/>
    <s v="Prevención"/>
    <m/>
    <x v="1"/>
    <s v="ENTREA/SS/96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785"/>
    <s v="Prevención"/>
    <m/>
    <x v="1"/>
    <s v="ENTREA/SS/97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86"/>
    <s v="Prevención"/>
    <m/>
    <x v="3"/>
    <s v="ODM/SO/01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87"/>
    <s v="Prevención"/>
    <m/>
    <x v="3"/>
    <s v="ODM/SO/02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88"/>
    <s v="Prevención"/>
    <m/>
    <x v="3"/>
    <s v="ODM/SO/03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89"/>
    <s v="Prevención"/>
    <m/>
    <x v="3"/>
    <s v="ODM/SO/04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0"/>
    <s v="Prevención"/>
    <m/>
    <x v="3"/>
    <s v="ODM/SO/05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1"/>
    <s v="Prevención"/>
    <m/>
    <x v="3"/>
    <s v="ODM/SO/06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2"/>
    <s v="Prevención"/>
    <m/>
    <x v="3"/>
    <s v="ODM/SO/07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3"/>
    <s v="Prevención"/>
    <m/>
    <x v="3"/>
    <s v="ODM/SO/08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4"/>
    <s v="Prevención"/>
    <m/>
    <x v="3"/>
    <s v="ODM/SO/09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1495"/>
    <s v="Prevención"/>
    <m/>
    <x v="3"/>
    <s v="ODM/SO/10"/>
    <s v="Sillas plasticas color blanco con brazos "/>
    <s v="PETALILLO"/>
    <m/>
    <m/>
    <s v="EN USO"/>
    <n v="8.0530000000000008"/>
    <x v="0"/>
    <n v="8.0530000000000008"/>
    <n v="0"/>
    <s v="Otros equipos depreciados en 50% por 2 años"/>
  </r>
  <r>
    <n v="1"/>
    <s v="2014-2016"/>
    <n v="566"/>
    <s v="Prevención"/>
    <m/>
    <x v="2"/>
    <s v="SS-01-1153.4"/>
    <s v="MOUSE INALAMBRICO"/>
    <s v="M56000"/>
    <m/>
    <m/>
    <s v="EN USO"/>
    <n v="9.5"/>
    <x v="0"/>
    <n v="9.5"/>
    <n v="0"/>
    <s v="Equipos depreciado en 20% por 5 años"/>
  </r>
  <r>
    <n v="1"/>
    <s v="2014-2016"/>
    <n v="477"/>
    <s v="Prevención"/>
    <m/>
    <x v="2"/>
    <s v="CA/SM/023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478"/>
    <s v="Prevención"/>
    <m/>
    <x v="2"/>
    <s v="CA/SM/024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479"/>
    <s v="Prevención"/>
    <m/>
    <x v="2"/>
    <s v="CA/SM/025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598"/>
    <s v="Prevención"/>
    <m/>
    <x v="3"/>
    <s v="ODM/SM/21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599"/>
    <s v="Prevención"/>
    <m/>
    <x v="3"/>
    <s v="ODM/SM/22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600"/>
    <s v="Prevención"/>
    <m/>
    <x v="3"/>
    <s v="ODM/SM/23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536"/>
    <s v="Prevención"/>
    <m/>
    <x v="3"/>
    <s v="ODM-STANA-07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537"/>
    <s v="Prevención"/>
    <m/>
    <x v="3"/>
    <s v="ODM-STANA-08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1538"/>
    <s v="Prevención"/>
    <m/>
    <x v="3"/>
    <s v="ODM-STANA-09"/>
    <s v="Sillas pleglables de metal color beige"/>
    <m/>
    <m/>
    <m/>
    <s v="EN USO"/>
    <n v="15.93"/>
    <x v="0"/>
    <n v="15.93"/>
    <n v="0"/>
    <s v="Otros equipos depreciados en 50% por 2 años"/>
  </r>
  <r>
    <n v="1"/>
    <s v="2014-2016"/>
    <n v="560"/>
    <s v="Prevención"/>
    <m/>
    <x v="2"/>
    <s v="SS-0401-1195.7"/>
    <s v="DISPENSADOR DE PAPEL"/>
    <m/>
    <m/>
    <m/>
    <s v="EN USO"/>
    <n v="16.989999999999998"/>
    <x v="0"/>
    <n v="16.989999999999998"/>
    <n v="0"/>
    <s v="Otros equipos depreciados en 50% por 2 años"/>
  </r>
  <r>
    <n v="1"/>
    <s v="2014-2016"/>
    <n v="792"/>
    <s v="Prevención"/>
    <m/>
    <x v="1"/>
    <s v="ENTREA/SS/105"/>
    <s v="Pizarra acrílica 3*4 pies"/>
    <m/>
    <m/>
    <m/>
    <s v="EN USO"/>
    <n v="22"/>
    <x v="0"/>
    <n v="22"/>
    <n v="0"/>
    <s v="Otros equipos depreciados en 50% por 2 años"/>
  </r>
  <r>
    <n v="1"/>
    <s v="2014-2016"/>
    <n v="520"/>
    <s v="Prevención"/>
    <m/>
    <x v="2"/>
    <s v="CA/SA/02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1"/>
    <s v="Prevención"/>
    <m/>
    <x v="2"/>
    <s v="CA/SA/02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2"/>
    <s v="Prevención"/>
    <m/>
    <x v="2"/>
    <s v="CA/SA/02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3"/>
    <s v="Prevención"/>
    <m/>
    <x v="2"/>
    <s v="CA/SA/02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4"/>
    <s v="Prevención"/>
    <m/>
    <x v="2"/>
    <s v="CA/SA/02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5"/>
    <s v="Prevención"/>
    <m/>
    <x v="2"/>
    <s v="CA/SA/02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6"/>
    <s v="Prevención"/>
    <m/>
    <x v="2"/>
    <s v="CA/SA/0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7"/>
    <s v="Prevención"/>
    <m/>
    <x v="2"/>
    <s v="CA/SA/03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8"/>
    <s v="Prevención"/>
    <m/>
    <x v="2"/>
    <s v="CA/SA/03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29"/>
    <s v="Prevención"/>
    <m/>
    <x v="2"/>
    <s v="CA/SA/03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30"/>
    <s v="Prevención"/>
    <m/>
    <x v="2"/>
    <s v="CA/SA/03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31"/>
    <s v="Prevención"/>
    <m/>
    <x v="2"/>
    <s v="CA/SA/03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5"/>
    <s v="Prevención"/>
    <m/>
    <x v="2"/>
    <s v="CA/SM/04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1"/>
    <s v="Prevención"/>
    <m/>
    <x v="2"/>
    <s v="CA/TRANSTA/03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2"/>
    <s v="Prevención"/>
    <m/>
    <x v="2"/>
    <s v="CA/TRANSTA/03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3"/>
    <s v="Prevención"/>
    <m/>
    <x v="2"/>
    <s v="CA/TRANSTA/03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4"/>
    <s v="Prevención"/>
    <m/>
    <x v="2"/>
    <s v="CA/TRANSTA/04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496"/>
    <s v="Prevención"/>
    <m/>
    <x v="2"/>
    <s v="CA/TRANSTA/04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18"/>
    <s v="Prevención"/>
    <m/>
    <x v="2"/>
    <s v="CA/TRANSTANA/02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19"/>
    <s v="Prevención"/>
    <m/>
    <x v="2"/>
    <s v="CA/TRANSTANA/02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1"/>
    <s v="Prevención"/>
    <m/>
    <x v="1"/>
    <s v="ENTRE/HSH/ SM/8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2"/>
    <s v="Prevención"/>
    <m/>
    <x v="1"/>
    <s v="ENTRE/HSH/ SM/8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3"/>
    <s v="Prevención"/>
    <m/>
    <x v="1"/>
    <s v="ENTRE/HSH/ SM/8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4"/>
    <s v="Prevención"/>
    <m/>
    <x v="1"/>
    <s v="ENTRE/HSH/ SM/8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5"/>
    <s v="Prevención"/>
    <m/>
    <x v="1"/>
    <s v="ENTRE/HSH/ SM/8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6"/>
    <s v="Prevención"/>
    <m/>
    <x v="1"/>
    <s v="ENTRE/HSH/ SM/8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7"/>
    <s v="Prevención"/>
    <m/>
    <x v="1"/>
    <s v="ENTRE/HSH/ SM/9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8"/>
    <s v="Prevención"/>
    <m/>
    <x v="1"/>
    <s v="ENTRE/HSH/ SM/9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59"/>
    <s v="Prevención"/>
    <m/>
    <x v="1"/>
    <s v="ENTRE/HSH/ SM/9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0"/>
    <s v="Prevención"/>
    <m/>
    <x v="1"/>
    <s v="ENTRE/HSH/ SM/9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1"/>
    <s v="Prevención"/>
    <m/>
    <x v="1"/>
    <s v="ENTRE/HSH/ SM/9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2"/>
    <s v="Prevención"/>
    <m/>
    <x v="1"/>
    <s v="ENTRE/HSH/ SM/9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3"/>
    <s v="Prevención"/>
    <m/>
    <x v="1"/>
    <s v="ENTRE/HSH/ SM/9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4"/>
    <s v="Prevención"/>
    <m/>
    <x v="1"/>
    <s v="ENTRE/HSH/ SM/9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65"/>
    <s v="Prevención"/>
    <m/>
    <x v="1"/>
    <s v="ENTRE/HSH/ SM/9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78"/>
    <s v="Prevención"/>
    <m/>
    <x v="1"/>
    <s v="ENTREA/SS/0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79"/>
    <s v="Prevención"/>
    <m/>
    <x v="1"/>
    <s v="ENTREA/SS/0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1"/>
    <s v="Prevención"/>
    <m/>
    <x v="1"/>
    <s v="ENTREA/SS/0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2"/>
    <s v="Prevención"/>
    <m/>
    <x v="1"/>
    <s v="ENTREA/SS/0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3"/>
    <s v="Prevención"/>
    <m/>
    <x v="1"/>
    <s v="ENTREA/SS/0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5"/>
    <s v="Prevención"/>
    <m/>
    <x v="1"/>
    <s v="ENTREA/SS/0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6"/>
    <s v="Prevención"/>
    <m/>
    <x v="1"/>
    <s v="ENTREA/SS/1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8"/>
    <s v="Prevención"/>
    <m/>
    <x v="1"/>
    <s v="ENTREA/SS/1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3"/>
    <s v="Prevención"/>
    <m/>
    <x v="1"/>
    <s v="ENTREA/SS/12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4"/>
    <s v="Prevención"/>
    <m/>
    <x v="1"/>
    <s v="ENTREA/SS/12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5"/>
    <s v="Prevención"/>
    <m/>
    <x v="1"/>
    <s v="ENTREA/SS/12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6"/>
    <s v="Prevención"/>
    <m/>
    <x v="1"/>
    <s v="ENTREA/SS/1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89"/>
    <s v="Prevención"/>
    <m/>
    <x v="1"/>
    <s v="ENTREA/SS/1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7"/>
    <s v="Prevención"/>
    <m/>
    <x v="1"/>
    <s v="ENTREA/SS/13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8"/>
    <s v="Prevención"/>
    <m/>
    <x v="1"/>
    <s v="ENTREA/SS/13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69"/>
    <s v="Prevención"/>
    <m/>
    <x v="1"/>
    <s v="ENTREA/SS/13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0"/>
    <s v="Prevención"/>
    <m/>
    <x v="1"/>
    <s v="ENTREA/SS/13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1"/>
    <s v="Prevención"/>
    <m/>
    <x v="1"/>
    <s v="ENTREA/SS/13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2"/>
    <s v="Prevención"/>
    <m/>
    <x v="1"/>
    <s v="ENTREA/SS/13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4"/>
    <s v="Prevención"/>
    <m/>
    <x v="1"/>
    <s v="ENTREA/SS/13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5"/>
    <s v="Prevención"/>
    <m/>
    <x v="1"/>
    <s v="ENTREA/SS/13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6"/>
    <s v="Prevención"/>
    <m/>
    <x v="1"/>
    <s v="ENTREA/SS/13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273"/>
    <s v="Prevención"/>
    <m/>
    <x v="1"/>
    <s v="ENTREA/SS/14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91"/>
    <s v="Prevención"/>
    <m/>
    <x v="1"/>
    <s v="ENTREA/SS/1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692"/>
    <s v="Prevención"/>
    <m/>
    <x v="1"/>
    <s v="ENTREA/SS/1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3"/>
    <s v="Prevención"/>
    <m/>
    <x v="1"/>
    <s v="ENTREA/SS/4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4"/>
    <s v="Prevención"/>
    <m/>
    <x v="1"/>
    <s v="ENTREA/SS/4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5"/>
    <s v="Prevención"/>
    <m/>
    <x v="1"/>
    <s v="ENTREA/SS/4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6"/>
    <s v="Prevención"/>
    <m/>
    <x v="1"/>
    <s v="ENTREA/SS/4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7"/>
    <s v="Prevención"/>
    <m/>
    <x v="1"/>
    <s v="ENTREA/SS/5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798"/>
    <s v="Prevención"/>
    <m/>
    <x v="1"/>
    <s v="ENTREA/SS/5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1"/>
    <s v="Prevención"/>
    <m/>
    <x v="1"/>
    <s v="ENTREA/SS/5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2"/>
    <s v="Prevención"/>
    <m/>
    <x v="1"/>
    <s v="ENTREA/SS/5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3"/>
    <s v="Prevención"/>
    <m/>
    <x v="1"/>
    <s v="ENTREA/SS/5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4"/>
    <s v="Prevención"/>
    <m/>
    <x v="1"/>
    <s v="ENTREA/SS/5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5"/>
    <s v="Prevención"/>
    <m/>
    <x v="1"/>
    <s v="ENTREA/SS/5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806"/>
    <s v="Prevención"/>
    <m/>
    <x v="1"/>
    <s v="ENTREA/SS/5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4"/>
    <s v="Prevención"/>
    <m/>
    <x v="3"/>
    <s v="ODM/SM/2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5"/>
    <s v="Prevención"/>
    <m/>
    <x v="3"/>
    <s v="ODM/SM/2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6"/>
    <s v="Prevención"/>
    <m/>
    <x v="3"/>
    <s v="ODM/SM/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7"/>
    <s v="Prevención"/>
    <m/>
    <x v="3"/>
    <s v="ODM/SM/3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8"/>
    <s v="Prevención"/>
    <m/>
    <x v="3"/>
    <s v="ODM/SM/3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09"/>
    <s v="Prevención"/>
    <m/>
    <x v="3"/>
    <s v="ODM/SM/3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0"/>
    <s v="Prevención"/>
    <m/>
    <x v="3"/>
    <s v="ODM/SM/3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1"/>
    <s v="Prevención"/>
    <m/>
    <x v="3"/>
    <s v="ODM/SM/3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2"/>
    <s v="Prevención"/>
    <m/>
    <x v="3"/>
    <s v="ODM/SM/3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3"/>
    <s v="Prevención"/>
    <m/>
    <x v="3"/>
    <s v="ODM/SM/3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4"/>
    <s v="Prevención"/>
    <m/>
    <x v="3"/>
    <s v="ODM/SM/3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5"/>
    <s v="Prevención"/>
    <m/>
    <x v="3"/>
    <s v="ODM/SM/3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6"/>
    <s v="Prevención"/>
    <m/>
    <x v="3"/>
    <s v="ODM/SM/3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7"/>
    <s v="Prevención"/>
    <m/>
    <x v="3"/>
    <s v="ODM/SM/4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618"/>
    <s v="Prevención"/>
    <m/>
    <x v="3"/>
    <s v="ODM/SM/4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97"/>
    <s v="Prevención"/>
    <m/>
    <x v="3"/>
    <s v="ODM/SO/1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98"/>
    <s v="Prevención"/>
    <m/>
    <x v="3"/>
    <s v="ODM/SO/1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99"/>
    <s v="Prevención"/>
    <m/>
    <x v="3"/>
    <s v="ODM/SO/1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0"/>
    <s v="Prevención"/>
    <m/>
    <x v="3"/>
    <s v="ODM/SO/1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1"/>
    <s v="Prevención"/>
    <m/>
    <x v="3"/>
    <s v="ODM/SO/1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2"/>
    <s v="Prevención"/>
    <m/>
    <x v="3"/>
    <s v="ODM/SO/1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3"/>
    <s v="Prevención"/>
    <m/>
    <x v="3"/>
    <s v="ODM/SO/1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4"/>
    <s v="Prevención"/>
    <m/>
    <x v="3"/>
    <s v="ODM/SO/1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5"/>
    <s v="Prevención"/>
    <m/>
    <x v="3"/>
    <s v="ODM/SO/2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6"/>
    <s v="Prevención"/>
    <m/>
    <x v="3"/>
    <s v="ODM/SO/2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09"/>
    <s v="Prevención"/>
    <m/>
    <x v="3"/>
    <s v="ODM/SO/2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10"/>
    <s v="Prevención"/>
    <m/>
    <x v="3"/>
    <s v="ODM/SO/2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14"/>
    <s v="Prevención"/>
    <m/>
    <x v="3"/>
    <s v="ODM/SO/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15"/>
    <s v="Prevención"/>
    <m/>
    <x v="3"/>
    <s v="ODM/SO/3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16"/>
    <s v="Prevención"/>
    <m/>
    <x v="3"/>
    <s v="ODM/SO/3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11"/>
    <s v="Prevención"/>
    <m/>
    <x v="3"/>
    <s v="ODM/TSF/2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12"/>
    <s v="Prevención"/>
    <m/>
    <x v="3"/>
    <s v="ODM/TSF/2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13"/>
    <s v="Prevención"/>
    <m/>
    <x v="3"/>
    <s v="ODM/TSF/2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14"/>
    <s v="Prevención"/>
    <m/>
    <x v="3"/>
    <s v="ODM/TSF/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19"/>
    <s v="Prevención"/>
    <m/>
    <x v="3"/>
    <s v="ODM/TSF/3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21"/>
    <s v="Prevención"/>
    <m/>
    <x v="3"/>
    <s v="ODM/TSF/3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23"/>
    <s v="Prevención"/>
    <m/>
    <x v="3"/>
    <s v="ODM/TSF/3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25"/>
    <s v="Prevención"/>
    <m/>
    <x v="3"/>
    <s v="ODM/TSF/4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27"/>
    <s v="Prevención"/>
    <m/>
    <x v="3"/>
    <s v="ODM/TSF/4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29"/>
    <s v="Prevención"/>
    <m/>
    <x v="3"/>
    <s v="ODM/TSF/4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30"/>
    <s v="Prevención"/>
    <m/>
    <x v="3"/>
    <s v="ODM/TSF/4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32"/>
    <s v="Prevención"/>
    <m/>
    <x v="3"/>
    <s v="ODM/TSF/4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55"/>
    <s v="Prevención"/>
    <m/>
    <x v="3"/>
    <s v="ODM/TSF/7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56"/>
    <s v="Prevención"/>
    <m/>
    <x v="3"/>
    <s v="ODM/TSF/7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457"/>
    <s v="Prevención"/>
    <m/>
    <x v="3"/>
    <s v="ODM/TSF/7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55"/>
    <s v="Prevención"/>
    <m/>
    <x v="3"/>
    <s v="ODM-STANA-2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56"/>
    <s v="Prevención"/>
    <m/>
    <x v="3"/>
    <s v="ODM-STANA-2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57"/>
    <s v="Prevención"/>
    <m/>
    <x v="3"/>
    <s v="ODM-STANA-2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58"/>
    <s v="Prevención"/>
    <m/>
    <x v="3"/>
    <s v="ODM-STANA-3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59"/>
    <s v="Prevención"/>
    <m/>
    <x v="3"/>
    <s v="ODM-STANA-3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0"/>
    <s v="Prevención"/>
    <m/>
    <x v="3"/>
    <s v="ODM-STANA-32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1"/>
    <s v="Prevención"/>
    <m/>
    <x v="3"/>
    <s v="ODM-STANA-33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2"/>
    <s v="Prevención"/>
    <m/>
    <x v="3"/>
    <s v="ODM-STANA-34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3"/>
    <s v="Prevención"/>
    <m/>
    <x v="3"/>
    <s v="ODM-STANA-35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4"/>
    <s v="Prevención"/>
    <m/>
    <x v="3"/>
    <s v="ODM-STANA-36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5"/>
    <s v="Prevención"/>
    <m/>
    <x v="3"/>
    <s v="ODM-STANA-37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6"/>
    <s v="Prevención"/>
    <m/>
    <x v="3"/>
    <s v="ODM-STANA-38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7"/>
    <s v="Prevención"/>
    <m/>
    <x v="3"/>
    <s v="ODM-STANA-39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8"/>
    <s v="Prevención"/>
    <m/>
    <x v="3"/>
    <s v="ODM-STANA-40"/>
    <s v="SILLA DE ESPERA COLOR NEGRO"/>
    <m/>
    <m/>
    <m/>
    <s v="EN USO"/>
    <n v="23.01"/>
    <x v="0"/>
    <n v="23.01"/>
    <n v="0"/>
    <s v="Otros equipos depreciados en 50% por 2 años"/>
  </r>
  <r>
    <n v="1"/>
    <s v="2014-2016"/>
    <n v="1569"/>
    <s v="Prevención"/>
    <m/>
    <x v="3"/>
    <s v="ODM-STANA-41"/>
    <s v="SILLA DE ESPERA COLOR NEGRO"/>
    <m/>
    <m/>
    <m/>
    <s v="EN USO"/>
    <n v="23.01"/>
    <x v="0"/>
    <n v="23.01"/>
    <n v="0"/>
    <s v="Otros equipos depreciados en 50% por 2 años"/>
  </r>
  <r>
    <n v="1"/>
    <s v="2014-2016"/>
    <n v="539"/>
    <s v="Prevención"/>
    <m/>
    <x v="2"/>
    <s v="SA-0301-1168+1"/>
    <s v="SILLAS DE ESPERA D-115"/>
    <m/>
    <m/>
    <m/>
    <s v="EN USO"/>
    <n v="23.75"/>
    <x v="0"/>
    <n v="23.75"/>
    <n v="0"/>
    <s v="Otros equipos depreciados en 50% por 2 años"/>
  </r>
  <r>
    <n v="1"/>
    <s v="2014-2016"/>
    <n v="540"/>
    <s v="Prevención"/>
    <m/>
    <x v="2"/>
    <s v="SA-0301-1168+2"/>
    <s v="SILLAS DE ESPERA D-115"/>
    <m/>
    <m/>
    <m/>
    <s v="EN USO"/>
    <n v="23.75"/>
    <x v="0"/>
    <n v="23.75"/>
    <n v="0"/>
    <s v="Otros equipos depreciados en 50% por 2 años"/>
  </r>
  <r>
    <n v="1"/>
    <s v="2014-2016"/>
    <n v="541"/>
    <s v="Prevención"/>
    <m/>
    <x v="2"/>
    <s v="SA-0301-1168+3"/>
    <s v="SILLAS DE ESPERA D-115"/>
    <m/>
    <m/>
    <m/>
    <s v="EN USO"/>
    <n v="23.75"/>
    <x v="0"/>
    <n v="23.75"/>
    <n v="0"/>
    <s v="Otros equipos depreciados en 50% por 2 años"/>
  </r>
  <r>
    <n v="1"/>
    <s v="2014-2016"/>
    <n v="542"/>
    <s v="Prevención"/>
    <m/>
    <x v="2"/>
    <s v="SA-0301-1168+4"/>
    <s v="SILLAS DE ESPERA D-115"/>
    <m/>
    <m/>
    <m/>
    <s v="EN USO"/>
    <n v="23.75"/>
    <x v="0"/>
    <n v="23.75"/>
    <n v="0"/>
    <s v="Otros equipos depreciados en 50% por 2 años"/>
  </r>
  <r>
    <n v="1"/>
    <s v="2014-2016"/>
    <n v="543"/>
    <s v="Prevención"/>
    <m/>
    <x v="2"/>
    <s v="SA-0301-1168+5"/>
    <s v="SILLAS DE ESPERA D-115"/>
    <m/>
    <m/>
    <m/>
    <s v="EN USO"/>
    <n v="23.75"/>
    <x v="0"/>
    <n v="23.75"/>
    <n v="0"/>
    <s v="Otros equipos depreciados en 50% por 2 años"/>
  </r>
  <r>
    <n v="1"/>
    <s v="2014-2016"/>
    <n v="544"/>
    <s v="Prevención"/>
    <m/>
    <x v="2"/>
    <s v="SA-0301-1168+6"/>
    <s v="SILLAS DE ESPERA D-115"/>
    <m/>
    <m/>
    <m/>
    <s v="EN USO"/>
    <n v="23.75"/>
    <x v="0"/>
    <n v="23.75"/>
    <n v="0"/>
    <s v="Otros equipos depreciados en 50% por 2 años"/>
  </r>
  <r>
    <n v="1"/>
    <s v="2014-2016"/>
    <n v="545"/>
    <s v="Prevención"/>
    <m/>
    <x v="2"/>
    <s v="SA-0301-1168+7"/>
    <s v="SILLAS DE ESPERA D-115"/>
    <m/>
    <m/>
    <m/>
    <s v="EN USO"/>
    <n v="23.75"/>
    <x v="0"/>
    <n v="23.75"/>
    <n v="0"/>
    <s v="Otros equipos depreciados en 50% por 2 años"/>
  </r>
  <r>
    <n v="1"/>
    <s v="2014-2016"/>
    <n v="546"/>
    <s v="Prevención"/>
    <m/>
    <x v="2"/>
    <s v="SA-0301-1168+8"/>
    <s v="SILLAS DE ESPERA D-115"/>
    <m/>
    <m/>
    <m/>
    <s v="EN USO"/>
    <n v="23.75"/>
    <x v="0"/>
    <n v="23.75"/>
    <n v="0"/>
    <s v="Otros equipos depreciados en 50% por 2 años"/>
  </r>
  <r>
    <n v="1"/>
    <s v="2014-2016"/>
    <n v="547"/>
    <s v="Prevención"/>
    <m/>
    <x v="2"/>
    <s v="SA-0301-1168+9"/>
    <s v="SILLAS DE ESPERA D-115"/>
    <m/>
    <m/>
    <m/>
    <s v="EN USO"/>
    <n v="23.75"/>
    <x v="0"/>
    <n v="23.75"/>
    <n v="0"/>
    <s v="Otros equipos depreciados en 50% por 2 años"/>
  </r>
  <r>
    <n v="1"/>
    <s v="2014-2016"/>
    <n v="721"/>
    <s v="Prevención"/>
    <m/>
    <x v="1"/>
    <s v="ENTREA/SS/151"/>
    <s v="Mesa pequeña color café para teléfono fijo"/>
    <m/>
    <m/>
    <m/>
    <s v="EN USO"/>
    <n v="30"/>
    <x v="0"/>
    <n v="30"/>
    <n v="0"/>
    <s v="Otros equipos depreciados en 50% por 2 años"/>
  </r>
  <r>
    <n v="1"/>
    <s v="2014-2016"/>
    <n v="628"/>
    <s v="Prevención"/>
    <m/>
    <x v="1"/>
    <s v="ENTRE/HSH/ SM/61"/>
    <s v="Ventilador de pedestal 16&quot;3 en 1"/>
    <m/>
    <m/>
    <m/>
    <s v="EN USO"/>
    <n v="31.57"/>
    <x v="0"/>
    <n v="31.57"/>
    <n v="0"/>
    <s v="Equipos depreciado en 20% por 5 años"/>
  </r>
  <r>
    <n v="1"/>
    <s v="2014-2016"/>
    <n v="629"/>
    <s v="Prevención"/>
    <m/>
    <x v="1"/>
    <s v="ENTRE/HSH/ SM/62"/>
    <s v="Ventilador de pedestal 16&quot;3 en 1"/>
    <m/>
    <m/>
    <m/>
    <s v="EN USO"/>
    <n v="31.57"/>
    <x v="0"/>
    <n v="31.57"/>
    <n v="0"/>
    <s v="Equipos depreciado en 20% por 5 años"/>
  </r>
  <r>
    <n v="1"/>
    <s v="2014-2016"/>
    <n v="1260"/>
    <s v="Prevención"/>
    <m/>
    <x v="1"/>
    <s v="ENTREA/SS/110"/>
    <s v="Ventlador de pedestal 16&quot;3 en 1"/>
    <m/>
    <m/>
    <m/>
    <s v="EN USO"/>
    <n v="32.566000000000003"/>
    <x v="0"/>
    <n v="32.566000000000003"/>
    <n v="0"/>
    <s v="Equipos depreciado en 20% por 5 años"/>
  </r>
  <r>
    <n v="1"/>
    <s v="2014-2016"/>
    <n v="1405"/>
    <s v="Prevención"/>
    <m/>
    <x v="3"/>
    <s v="ODM/TSF/20"/>
    <s v="Ventlador de pedestal 16&quot;3 en 1"/>
    <m/>
    <m/>
    <m/>
    <s v="EN USO"/>
    <n v="32.566000000000003"/>
    <x v="0"/>
    <n v="32.566000000000003"/>
    <n v="0"/>
    <s v="Equipos depreciado en 20% por 5 años"/>
  </r>
  <r>
    <n v="1"/>
    <n v="2018"/>
    <n v="1903"/>
    <s v="Prevención"/>
    <m/>
    <x v="3"/>
    <s v="ODM/SM/108"/>
    <s v="UPS de 500 VA"/>
    <m/>
    <m/>
    <m/>
    <s v="EN USO"/>
    <n v="34.5"/>
    <x v="0"/>
    <n v="34.5"/>
    <n v="0"/>
    <s v="Equipos depreciado en 20% por 5 años"/>
  </r>
  <r>
    <n v="1"/>
    <n v="2018"/>
    <n v="1904"/>
    <s v="Prevención"/>
    <m/>
    <x v="3"/>
    <s v="ODM/SM/109"/>
    <s v="UPS de 500 VA"/>
    <m/>
    <m/>
    <m/>
    <s v="EN USO"/>
    <n v="34.5"/>
    <x v="0"/>
    <n v="34.5"/>
    <n v="0"/>
    <s v="Equipos depreciado en 20% por 5 años"/>
  </r>
  <r>
    <n v="1"/>
    <n v="2018"/>
    <n v="1908"/>
    <s v="Prevención"/>
    <m/>
    <x v="3"/>
    <s v="ODM/TSF/107"/>
    <s v="UPS de 500 VA"/>
    <m/>
    <m/>
    <m/>
    <s v="EN USO"/>
    <n v="34.5"/>
    <x v="0"/>
    <n v="34.5"/>
    <n v="0"/>
    <s v="Equipos depreciado en 20% por 5 años"/>
  </r>
  <r>
    <n v="1"/>
    <n v="2018"/>
    <n v="1909"/>
    <s v="Prevención"/>
    <m/>
    <x v="3"/>
    <s v="ODM/TSF/108"/>
    <s v="UPS de 500 VA"/>
    <m/>
    <m/>
    <m/>
    <s v="EN USO"/>
    <n v="34.5"/>
    <x v="0"/>
    <n v="34.5"/>
    <n v="0"/>
    <s v="Equipos depreciado en 20% por 5 años"/>
  </r>
  <r>
    <n v="1"/>
    <n v="2018"/>
    <n v="1910"/>
    <s v="Prevención"/>
    <m/>
    <x v="3"/>
    <s v="ODM/TSF/109"/>
    <s v="UPS de 500 VA"/>
    <m/>
    <m/>
    <m/>
    <s v="EN USO"/>
    <n v="34.5"/>
    <x v="0"/>
    <n v="34.5"/>
    <n v="0"/>
    <s v="Equipos depreciado en 20% por 5 años"/>
  </r>
  <r>
    <n v="1"/>
    <n v="2018"/>
    <n v="1912"/>
    <s v="Prevención"/>
    <m/>
    <x v="3"/>
    <s v="ODM/TSF/111"/>
    <s v="UPS de 500 VA"/>
    <m/>
    <m/>
    <m/>
    <s v="EN USO"/>
    <n v="34.5"/>
    <x v="0"/>
    <n v="34.5"/>
    <n v="0"/>
    <s v="Equipos depreciado en 20% por 5 años"/>
  </r>
  <r>
    <n v="1"/>
    <s v="2014-2016"/>
    <n v="903"/>
    <s v="Prevención"/>
    <m/>
    <x v="1"/>
    <s v="UPS02104"/>
    <s v="UPS de 750 VA Orbitec"/>
    <m/>
    <m/>
    <m/>
    <s v="EN USO"/>
    <n v="34.520000000000003"/>
    <x v="0"/>
    <n v="34.520000000000003"/>
    <n v="0"/>
    <s v="Equipos depreciado en 20% por 5 años"/>
  </r>
  <r>
    <n v="1"/>
    <s v="2014-2016"/>
    <n v="908"/>
    <s v="Prevención"/>
    <m/>
    <x v="1"/>
    <s v="UPS07109"/>
    <s v="UPS de 750 VA Orbitec"/>
    <m/>
    <m/>
    <m/>
    <s v="EN USO"/>
    <n v="34.520000000000003"/>
    <x v="0"/>
    <n v="34.520000000000003"/>
    <n v="0"/>
    <s v="Equipos depreciado en 20% por 5 años"/>
  </r>
  <r>
    <n v="1"/>
    <s v="2014-2016"/>
    <n v="910"/>
    <s v="Prevención"/>
    <m/>
    <x v="1"/>
    <s v="UPS09111"/>
    <s v="UPS de 750 VA Orbitec"/>
    <m/>
    <m/>
    <m/>
    <s v="EN USO"/>
    <n v="34.520000000000003"/>
    <x v="0"/>
    <n v="34.520000000000003"/>
    <n v="0"/>
    <s v="Equipos depreciado en 20% por 5 años"/>
  </r>
  <r>
    <n v="1"/>
    <s v="2014-2016"/>
    <n v="911"/>
    <s v="Prevención"/>
    <m/>
    <x v="1"/>
    <s v="UPS10112"/>
    <s v="UPS de 750 VA Orbitec"/>
    <m/>
    <m/>
    <m/>
    <s v="EN USO"/>
    <n v="34.520000000000003"/>
    <x v="0"/>
    <n v="34.520000000000003"/>
    <n v="0"/>
    <s v="Equipos depreciado en 20% por 5 años"/>
  </r>
  <r>
    <n v="1"/>
    <s v="2014-2016"/>
    <n v="1575"/>
    <s v="Prevención"/>
    <m/>
    <x v="3"/>
    <n v="2905"/>
    <s v="UPS DE 750VA NEMA6"/>
    <s v="ORBITEC"/>
    <s v="750VA"/>
    <s v="E1310049291"/>
    <s v="FUERA DE USO"/>
    <n v="35.61"/>
    <x v="0"/>
    <n v="35.61"/>
    <n v="0"/>
    <s v="Equipos depreciado en 20% por 5 años"/>
  </r>
  <r>
    <n v="1"/>
    <s v="2014-2016"/>
    <n v="1526"/>
    <s v="Prevención"/>
    <m/>
    <x v="3"/>
    <n v="2908"/>
    <s v="UPS DE 750VA NEMA6"/>
    <s v="ORBITEC"/>
    <s v="750VA"/>
    <s v="E1310049514"/>
    <s v="FUERA DE USO"/>
    <n v="35.61"/>
    <x v="0"/>
    <n v="35.61"/>
    <n v="0"/>
    <s v="Equipos depreciado en 20% por 5 años"/>
  </r>
  <r>
    <n v="1"/>
    <s v="2014-2016"/>
    <n v="860"/>
    <s v="Prevención"/>
    <m/>
    <x v="1"/>
    <s v="PIZ3057"/>
    <s v="Pizarra de 1.00 X 1.00 mts. Para usar con plumón"/>
    <m/>
    <m/>
    <m/>
    <s v="EN USO"/>
    <n v="37"/>
    <x v="0"/>
    <n v="37"/>
    <n v="0"/>
    <s v="Otros equipos depreciados en 50% por 2 años"/>
  </r>
  <r>
    <n v="1"/>
    <s v="2014-2016"/>
    <n v="561"/>
    <s v="Prevención"/>
    <m/>
    <x v="2"/>
    <s v="SS-0401-1191"/>
    <s v="TALADRO"/>
    <m/>
    <m/>
    <m/>
    <s v="EN USO"/>
    <n v="38.5"/>
    <x v="0"/>
    <n v="38.5"/>
    <n v="0"/>
    <s v="Equipos depreciado en 20% por 5 años"/>
  </r>
  <r>
    <n v="1"/>
    <s v="2014-2016"/>
    <n v="873"/>
    <s v="Prevención"/>
    <m/>
    <x v="1"/>
    <s v="TRI01074"/>
    <s v="Trípode para cámara fotográfica/video"/>
    <m/>
    <m/>
    <m/>
    <s v="EN USO"/>
    <n v="39.99"/>
    <x v="0"/>
    <n v="39.990000000000009"/>
    <n v="0"/>
    <s v="Equipos depreciado en 20% por 5 años"/>
  </r>
  <r>
    <n v="1"/>
    <s v="2014-2016"/>
    <n v="874"/>
    <s v="Prevención"/>
    <m/>
    <x v="1"/>
    <s v="TRI02075"/>
    <s v="Trípode para cámara fotográfica/video"/>
    <m/>
    <m/>
    <m/>
    <s v="EN USO"/>
    <n v="39.99"/>
    <x v="0"/>
    <n v="39.990000000000009"/>
    <n v="0"/>
    <s v="Equipos depreciado en 20% por 5 años"/>
  </r>
  <r>
    <n v="1"/>
    <n v="2018"/>
    <n v="1947"/>
    <s v="Prevención"/>
    <m/>
    <x v="1"/>
    <s v="Entre/ss/180"/>
    <s v="UPS ORBITEC 750VA"/>
    <m/>
    <m/>
    <m/>
    <s v="FUERA DE USO"/>
    <n v="41.7"/>
    <x v="0"/>
    <n v="41.70000000000001"/>
    <n v="0"/>
    <s v="Equipos depreciado en 20% por 5 años"/>
  </r>
  <r>
    <n v="1"/>
    <n v="2018"/>
    <n v="1967"/>
    <s v="Prevención"/>
    <m/>
    <x v="1"/>
    <s v="AEA2018-22"/>
    <s v="UPS ORBITEC 750VA"/>
    <m/>
    <m/>
    <m/>
    <s v="EN USO"/>
    <n v="41.7"/>
    <x v="0"/>
    <n v="41.70000000000001"/>
    <n v="0"/>
    <s v="Equipos depreciado en 20% por 5 años"/>
  </r>
  <r>
    <n v="1"/>
    <n v="2018"/>
    <n v="1969"/>
    <s v="Prevención"/>
    <m/>
    <x v="1"/>
    <s v="AEA2018-23"/>
    <s v="UPS ORBITEC 750VA"/>
    <m/>
    <m/>
    <m/>
    <s v="EN USO"/>
    <n v="41.7"/>
    <x v="0"/>
    <n v="41.70000000000001"/>
    <n v="0"/>
    <s v="Equipos depreciado en 20% por 5 años"/>
  </r>
  <r>
    <n v="1"/>
    <n v="2018"/>
    <n v="1968"/>
    <s v="Prevención"/>
    <m/>
    <x v="1"/>
    <s v="AEA2018-24"/>
    <s v="UPS ORBITEC 750VA"/>
    <m/>
    <m/>
    <m/>
    <s v="EN USO"/>
    <n v="41.7"/>
    <x v="0"/>
    <n v="41.70000000000001"/>
    <n v="0"/>
    <s v="Equipos depreciado en 20% por 5 años"/>
  </r>
  <r>
    <n v="1"/>
    <n v="2018"/>
    <n v="1945"/>
    <s v="Prevención"/>
    <m/>
    <x v="1"/>
    <s v="Entre/ss/173"/>
    <s v="UPS ORBITEC 750VA"/>
    <m/>
    <m/>
    <m/>
    <s v="EN USO"/>
    <n v="41.7"/>
    <x v="0"/>
    <n v="41.70000000000001"/>
    <n v="0"/>
    <s v="Equipos depreciado en 20% por 5 años"/>
  </r>
  <r>
    <n v="1"/>
    <n v="2018"/>
    <n v="1946"/>
    <s v="Prevención"/>
    <m/>
    <x v="1"/>
    <s v="Entre/ss/179"/>
    <s v="UPS ORBITEC 750VA"/>
    <m/>
    <m/>
    <m/>
    <s v="EN USO"/>
    <n v="41.7"/>
    <x v="0"/>
    <n v="41.70000000000001"/>
    <n v="0"/>
    <s v="Equipos depreciado en 20% por 5 años"/>
  </r>
  <r>
    <n v="1"/>
    <n v="2018"/>
    <n v="1948"/>
    <s v="Prevención"/>
    <m/>
    <x v="1"/>
    <s v="Entre/ss/183"/>
    <s v="UPS ORBITEC 750VA"/>
    <m/>
    <m/>
    <m/>
    <s v="EN USO"/>
    <n v="41.7"/>
    <x v="0"/>
    <n v="41.70000000000001"/>
    <n v="0"/>
    <s v="Equipos depreciado en 20% por 5 años"/>
  </r>
  <r>
    <n v="1"/>
    <n v="2018"/>
    <n v="1955"/>
    <s v="Prevención"/>
    <m/>
    <x v="1"/>
    <s v="Entre/ss/186"/>
    <s v="Ventilador de pared KAWAKI de 18&quot;"/>
    <m/>
    <m/>
    <m/>
    <s v="FUERA DE USO"/>
    <n v="43.58"/>
    <x v="0"/>
    <n v="43.58"/>
    <n v="0"/>
    <s v="Equipos depreciado en 20% por 5 años"/>
  </r>
  <r>
    <n v="1"/>
    <n v="2018"/>
    <n v="1959"/>
    <s v="Prevención"/>
    <m/>
    <x v="1"/>
    <s v="Entre/ss/190"/>
    <s v="Ventilador de pared KAWAKI de 18&quot;"/>
    <m/>
    <m/>
    <m/>
    <s v="FUERA DE USO"/>
    <n v="43.58"/>
    <x v="0"/>
    <n v="43.58"/>
    <n v="0"/>
    <s v="Equipos depreciado en 20% por 5 años"/>
  </r>
  <r>
    <n v="1"/>
    <n v="2018"/>
    <n v="1956"/>
    <s v="Prevención"/>
    <m/>
    <x v="1"/>
    <s v="Entre/ss/187"/>
    <s v="Ventilador de pared KAWAKI de 18&quot;"/>
    <m/>
    <m/>
    <m/>
    <s v="EN USO"/>
    <n v="43.58"/>
    <x v="0"/>
    <n v="43.58"/>
    <n v="0"/>
    <s v="Equipos depreciado en 20% por 5 años"/>
  </r>
  <r>
    <n v="1"/>
    <n v="2018"/>
    <n v="1957"/>
    <s v="Prevención"/>
    <m/>
    <x v="1"/>
    <s v="Entre/ss/188"/>
    <s v="Ventilador de pared KAWAKI de 18&quot;"/>
    <m/>
    <m/>
    <m/>
    <s v="EN USO"/>
    <n v="43.58"/>
    <x v="0"/>
    <n v="43.58"/>
    <n v="0"/>
    <s v="Equipos depreciado en 20% por 5 años"/>
  </r>
  <r>
    <n v="1"/>
    <n v="2018"/>
    <n v="1958"/>
    <s v="Prevención"/>
    <m/>
    <x v="1"/>
    <s v="Entre/ss/189"/>
    <s v="Ventilador de pared KAWAKI de 18&quot;"/>
    <m/>
    <m/>
    <m/>
    <s v="EN USO"/>
    <n v="43.58"/>
    <x v="0"/>
    <n v="43.58"/>
    <n v="0"/>
    <s v="Equipos depreciado en 20% por 5 años"/>
  </r>
  <r>
    <n v="1"/>
    <s v="2014-2016"/>
    <n v="845"/>
    <s v="Prevención"/>
    <m/>
    <x v="1"/>
    <s v="SES2042"/>
    <s v="Silla de Espera tapizada en tela, concha plástica en el asiento y respaldo, asiento 0.47X0.43;Respaldo 0.48X0.34"/>
    <m/>
    <m/>
    <m/>
    <s v="FUERA DE USO"/>
    <n v="45"/>
    <x v="0"/>
    <n v="45"/>
    <n v="0"/>
    <s v="Otros equipos depreciados en 50% por 2 años"/>
  </r>
  <r>
    <n v="1"/>
    <s v="2014-2016"/>
    <n v="846"/>
    <s v="Prevención"/>
    <m/>
    <x v="1"/>
    <s v="SES3043"/>
    <s v="Silla de Espera tapizada en tela, concha plástica en el asiento y respaldo, asiento 0.47X0.43;Respaldo 0.48X0.34"/>
    <m/>
    <m/>
    <m/>
    <s v="FUERA DE USO"/>
    <n v="45"/>
    <x v="0"/>
    <n v="45"/>
    <n v="0"/>
    <s v="Otros equipos depreciados en 50% por 2 años"/>
  </r>
  <r>
    <n v="1"/>
    <s v="2014-2016"/>
    <n v="847"/>
    <s v="Prevención"/>
    <m/>
    <x v="1"/>
    <s v="SES4044"/>
    <s v="Silla de Espera tapizada en tela, concha plástica en el asiento y respaldo, asiento 0.47X0.43;Respaldo 0.48X0.34"/>
    <m/>
    <m/>
    <m/>
    <s v="FUERA DE USO"/>
    <n v="45"/>
    <x v="0"/>
    <n v="45"/>
    <n v="0"/>
    <s v="Otros equipos depreciados en 50% por 2 años"/>
  </r>
  <r>
    <n v="1"/>
    <s v="2014-2016"/>
    <n v="851"/>
    <s v="Prevención"/>
    <m/>
    <x v="1"/>
    <s v="SES8048"/>
    <s v="Silla de Espera tapizada en tela, concha plástica en el asiento y respaldo, asiento 0.47X0.43;Respaldo 0.48X0.34"/>
    <m/>
    <m/>
    <m/>
    <s v="FUERA DE USO"/>
    <n v="45"/>
    <x v="0"/>
    <n v="45"/>
    <n v="0"/>
    <s v="Otros equipos depreciados en 50% por 2 años"/>
  </r>
  <r>
    <n v="1"/>
    <s v="2014-2016"/>
    <n v="844"/>
    <s v="Prevención"/>
    <m/>
    <x v="1"/>
    <s v="SES1041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853"/>
    <s v="Prevención"/>
    <m/>
    <x v="1"/>
    <s v="SES1050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848"/>
    <s v="Prevención"/>
    <m/>
    <x v="1"/>
    <s v="SES5045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849"/>
    <s v="Prevención"/>
    <m/>
    <x v="1"/>
    <s v="SES6046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850"/>
    <s v="Prevención"/>
    <m/>
    <x v="1"/>
    <s v="SES7047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852"/>
    <s v="Prevención"/>
    <m/>
    <x v="1"/>
    <s v="SES9049"/>
    <s v="Silla de Espera tapizada en tela, concha plástica en el asiento y respaldo, asiento 0.47X0.43;Respaldo 0.48X0.34"/>
    <m/>
    <m/>
    <m/>
    <s v="EN USO"/>
    <n v="45"/>
    <x v="0"/>
    <n v="45"/>
    <n v="0"/>
    <s v="Otros equipos depreciados en 50% por 2 años"/>
  </r>
  <r>
    <n v="1"/>
    <s v="2014-2016"/>
    <n v="552"/>
    <s v="Prevención"/>
    <m/>
    <x v="2"/>
    <s v="SS-01-1148"/>
    <s v="PIZARRA ACRLICA"/>
    <m/>
    <m/>
    <m/>
    <s v="EN USO"/>
    <n v="46"/>
    <x v="0"/>
    <n v="46"/>
    <n v="0"/>
    <s v="Otros equipos depreciados en 50% por 2 años"/>
  </r>
  <r>
    <n v="1"/>
    <s v="2014-2016"/>
    <n v="1479"/>
    <s v="Prevención"/>
    <m/>
    <x v="3"/>
    <s v="ODM/TSF/94"/>
    <s v="MESAS PLEGABLES  1 X 0.50 MT. Color gris"/>
    <m/>
    <m/>
    <m/>
    <s v="FUERA DE USO"/>
    <n v="47.92"/>
    <x v="0"/>
    <n v="47.92"/>
    <n v="0"/>
    <s v="Otros equipos depreciados en 50% por 2 años"/>
  </r>
  <r>
    <n v="1"/>
    <s v="2014-2016"/>
    <n v="1255"/>
    <s v="Prevención"/>
    <m/>
    <x v="1"/>
    <s v="ENTREA/SS/117"/>
    <s v="MESAS PLEGABLES  1 X 0.50 MT. Color gris"/>
    <m/>
    <m/>
    <m/>
    <s v="EN USO"/>
    <n v="47.92"/>
    <x v="0"/>
    <n v="47.92"/>
    <n v="0"/>
    <s v="Otros equipos depreciados en 50% por 2 años"/>
  </r>
  <r>
    <n v="1"/>
    <s v="2014-2016"/>
    <n v="1257"/>
    <s v="Prevención"/>
    <m/>
    <x v="1"/>
    <s v="ENTREA/SS/152"/>
    <s v="MESAS PLEGABLES  1 X 0.50 MT. Color gris"/>
    <m/>
    <m/>
    <m/>
    <s v="EN USO"/>
    <n v="47.92"/>
    <x v="0"/>
    <n v="47.92"/>
    <n v="0"/>
    <s v="Otros equipos depreciados en 50% por 2 años"/>
  </r>
  <r>
    <n v="1"/>
    <s v="2014-2016"/>
    <n v="1258"/>
    <s v="Prevención"/>
    <m/>
    <x v="1"/>
    <s v="ENTREA/SS/153"/>
    <s v="MESAS PLEGABLES  1 X 0.50 MT. Color gris"/>
    <m/>
    <m/>
    <m/>
    <s v="EN USO"/>
    <n v="47.92"/>
    <x v="0"/>
    <n v="47.92"/>
    <n v="0"/>
    <s v="Otros equipos depreciados en 50% por 2 años"/>
  </r>
  <r>
    <n v="1"/>
    <s v="2014-2016"/>
    <n v="1259"/>
    <s v="Prevención"/>
    <m/>
    <x v="1"/>
    <s v="ENTREA/SS/154"/>
    <s v="MESAS PLEGABLES  1 X 0.50 MT. Color gris"/>
    <m/>
    <m/>
    <m/>
    <s v="EN USO"/>
    <n v="47.92"/>
    <x v="0"/>
    <n v="47.92"/>
    <n v="0"/>
    <s v="Otros equipos depreciados en 50% por 2 años"/>
  </r>
  <r>
    <n v="1"/>
    <s v="2014-2016"/>
    <n v="1256"/>
    <s v="Prevención"/>
    <m/>
    <x v="1"/>
    <s v="ENTREA/SS/163"/>
    <s v="MESAS PLEGABLES  1 X 0.50 MT. Color gris"/>
    <m/>
    <m/>
    <m/>
    <s v="EN USO"/>
    <n v="47.92"/>
    <x v="0"/>
    <n v="47.92"/>
    <n v="0"/>
    <s v="Otros equipos depreciados en 50% por 2 años"/>
  </r>
  <r>
    <n v="1"/>
    <s v="2014-2016"/>
    <n v="439"/>
    <s v="Cuidado y Tratamiento"/>
    <m/>
    <x v="4"/>
    <s v="01-01-03-01"/>
    <s v="Mueble para computadora color negro"/>
    <s v="208BK"/>
    <m/>
    <m/>
    <s v="DONACION"/>
    <n v="48.67"/>
    <x v="0"/>
    <n v="48.67"/>
    <n v="0"/>
    <s v="Otros equipos depreciados en 50% por 2 años"/>
  </r>
  <r>
    <n v="1"/>
    <s v="2014-2016"/>
    <n v="440"/>
    <s v="Cuidado y Tratamiento"/>
    <m/>
    <x v="4"/>
    <s v="01-01-03-02"/>
    <s v="Mueble para computadora color negro"/>
    <s v="208BK"/>
    <m/>
    <m/>
    <s v="DONACION"/>
    <n v="48.67"/>
    <x v="0"/>
    <n v="48.67"/>
    <n v="0"/>
    <s v="Otros equipos depreciados en 50% por 2 años"/>
  </r>
  <r>
    <n v="1"/>
    <s v="2014-2016"/>
    <n v="441"/>
    <s v="Cuidado y Tratamiento"/>
    <m/>
    <x v="4"/>
    <s v="01-01-03-03"/>
    <s v="Mueble para computadora color negro"/>
    <s v="208BK"/>
    <m/>
    <m/>
    <s v="DONACION"/>
    <n v="48.67"/>
    <x v="0"/>
    <n v="48.67"/>
    <n v="0"/>
    <s v="Otros equipos depreciados en 50% por 2 años"/>
  </r>
  <r>
    <n v="1"/>
    <n v="2020"/>
    <n v="2051"/>
    <s v="Prevención"/>
    <m/>
    <x v="4"/>
    <n v="4403"/>
    <s v="IMPRESOR "/>
    <s v="HP"/>
    <s v="DESKJET PLUS INK ADVANTAGE 2675"/>
    <s v="CN9CR973N6"/>
    <s v="DONACION"/>
    <n v="49.25"/>
    <x v="0"/>
    <n v="19.700000000000003"/>
    <n v="29.549999999999997"/>
    <s v="Equipos depreciado en 20% por 5 años"/>
  </r>
  <r>
    <n v="1"/>
    <n v="2020"/>
    <n v="2052"/>
    <s v="Prevención"/>
    <m/>
    <x v="2"/>
    <n v="4404"/>
    <s v="IMPRESOR "/>
    <s v="HP"/>
    <s v="DESKJET PLUS INK ADVANTAGE 2675"/>
    <s v="CN9CE9C401"/>
    <s v="EN USO"/>
    <n v="49.25"/>
    <x v="0"/>
    <n v="49.250000000000007"/>
    <n v="0"/>
    <s v="Equipos depreciado en 20% por 5 años"/>
  </r>
  <r>
    <n v="1"/>
    <n v="2020"/>
    <n v="2053"/>
    <s v="Prevención"/>
    <m/>
    <x v="5"/>
    <n v="4405"/>
    <s v="IMPRESOR "/>
    <s v="HP"/>
    <s v="DESKJET PLUS INK ADVANTAGE 2675"/>
    <s v="CN9CE9C2NS"/>
    <s v="DONACION"/>
    <n v="49.25"/>
    <x v="0"/>
    <n v="19.700000000000003"/>
    <n v="29.549999999999997"/>
    <s v="Equipos depreciado en 20% por 5 años"/>
  </r>
  <r>
    <n v="1"/>
    <n v="2020"/>
    <n v="2054"/>
    <s v="Prevención"/>
    <m/>
    <x v="3"/>
    <n v="4406"/>
    <s v="IMPRESOR "/>
    <s v="HP"/>
    <s v="DESKJET PLUS INK ADVANTAGE 2675"/>
    <s v="CN9CE9C26N"/>
    <s v="EN USO"/>
    <n v="49.25"/>
    <x v="0"/>
    <n v="19.700000000000003"/>
    <n v="29.549999999999997"/>
    <s v="Equipos depreciado en 20% por 5 años"/>
  </r>
  <r>
    <n v="1"/>
    <n v="2020"/>
    <n v="2055"/>
    <s v="Prevención"/>
    <m/>
    <x v="1"/>
    <n v="4407"/>
    <s v="IMPRESOR "/>
    <s v="HP"/>
    <s v="DESKJET PLUS INK ADVANTAGE 2675"/>
    <s v="CN9CE9C2FQ"/>
    <s v="EN USO"/>
    <n v="49.25"/>
    <x v="0"/>
    <n v="19.700000000000003"/>
    <n v="29.549999999999997"/>
    <s v="Equipos depreciado en 20% por 5 años"/>
  </r>
  <r>
    <n v="1"/>
    <n v="2020"/>
    <n v="2057"/>
    <s v="Prevención"/>
    <m/>
    <x v="4"/>
    <n v="4421"/>
    <s v="IMPRESOR "/>
    <s v="HP"/>
    <s v="DESKJET 2675"/>
    <s v="CN9CE9C41H"/>
    <s v="DONACION"/>
    <n v="49.25"/>
    <x v="0"/>
    <n v="19.700000000000003"/>
    <n v="29.549999999999997"/>
    <s v="Equipos depreciado en 20% por 5 años"/>
  </r>
  <r>
    <n v="1"/>
    <n v="2020"/>
    <n v="2058"/>
    <s v="Prevención"/>
    <m/>
    <x v="2"/>
    <n v="4422"/>
    <s v="IMPRESOR "/>
    <s v="HP"/>
    <s v="DESKJET 2675"/>
    <s v="CN9CR9C1ZT"/>
    <s v="EN USO"/>
    <n v="49.25"/>
    <x v="0"/>
    <n v="49.250000000000007"/>
    <n v="0"/>
    <s v="Equipos depreciado en 20% por 5 años"/>
  </r>
  <r>
    <n v="1"/>
    <n v="2020"/>
    <n v="2059"/>
    <s v="Prevención"/>
    <m/>
    <x v="5"/>
    <n v="4423"/>
    <s v="IMPRESOR "/>
    <s v="HP"/>
    <s v="DESKJET 2675"/>
    <s v="CN03K972MZ"/>
    <s v="DONACION"/>
    <n v="49.25"/>
    <x v="0"/>
    <n v="19.700000000000003"/>
    <n v="29.549999999999997"/>
    <s v="Equipos depreciado en 20% por 5 años"/>
  </r>
  <r>
    <n v="1"/>
    <n v="2020"/>
    <n v="2060"/>
    <s v="Prevención"/>
    <m/>
    <x v="3"/>
    <n v="4424"/>
    <s v="IMPRESOR "/>
    <s v="HP"/>
    <s v="DESKJET 2675"/>
    <s v="CN9CR973PC"/>
    <s v="EN USO"/>
    <n v="49.25"/>
    <x v="0"/>
    <n v="19.700000000000003"/>
    <n v="29.549999999999997"/>
    <s v="Equipos depreciado en 20% por 5 años"/>
  </r>
  <r>
    <n v="1"/>
    <s v="2014-2016"/>
    <n v="437"/>
    <s v="Cuidado y Tratamiento"/>
    <m/>
    <x v="4"/>
    <s v="01-02-06-01"/>
    <s v="Ups forza"/>
    <m/>
    <m/>
    <m/>
    <s v="DONACION"/>
    <n v="49.75"/>
    <x v="0"/>
    <n v="49.750000000000007"/>
    <n v="0"/>
    <s v="Equipos depreciado en 20% por 5 años"/>
  </r>
  <r>
    <n v="1"/>
    <s v="2014-2016"/>
    <n v="444"/>
    <s v="Cuidado y Tratamiento"/>
    <m/>
    <x v="4"/>
    <s v="01-02-06-03"/>
    <s v="Regulador Back Up 550"/>
    <m/>
    <m/>
    <m/>
    <s v="DONACION"/>
    <n v="54.58"/>
    <x v="0"/>
    <n v="54.58"/>
    <n v="0"/>
    <s v="Equipos depreciado en 20% por 5 años"/>
  </r>
  <r>
    <n v="1"/>
    <s v="2014-2016"/>
    <n v="549"/>
    <s v="Prevención"/>
    <m/>
    <x v="2"/>
    <s v="SA-0401-1146+2"/>
    <s v="ESTANTES MULTIUSOS"/>
    <m/>
    <m/>
    <m/>
    <s v="FUERA DE USO"/>
    <n v="55.9"/>
    <x v="0"/>
    <n v="55.9"/>
    <n v="0"/>
    <s v="Otros equipos depreciados en 50% por 2 años"/>
  </r>
  <r>
    <n v="1"/>
    <s v="2014-2016"/>
    <n v="548"/>
    <s v="Prevención"/>
    <m/>
    <x v="2"/>
    <s v="SA-0401-1146+1"/>
    <s v="ESTANTES MULTIUSOS"/>
    <m/>
    <m/>
    <m/>
    <s v="EN USO"/>
    <n v="55.9"/>
    <x v="0"/>
    <n v="55.9"/>
    <n v="0"/>
    <s v="Otros equipos depreciados en 50% por 2 años"/>
  </r>
  <r>
    <n v="1"/>
    <s v="2014-2016"/>
    <n v="550"/>
    <s v="Prevención"/>
    <m/>
    <x v="2"/>
    <s v="SA-0401-1146+3"/>
    <s v="ESTANTES MULTIUSOS"/>
    <m/>
    <m/>
    <m/>
    <s v="EN USO"/>
    <n v="55.9"/>
    <x v="0"/>
    <n v="55.9"/>
    <n v="0"/>
    <s v="Otros equipos depreciados en 50% por 2 años"/>
  </r>
  <r>
    <n v="1"/>
    <s v="2014-2016"/>
    <n v="551"/>
    <s v="Prevención"/>
    <m/>
    <x v="2"/>
    <s v="SA-0401-1146+4"/>
    <s v="ESTANTES MULTIUSOS"/>
    <m/>
    <m/>
    <m/>
    <s v="EN USO"/>
    <n v="55.9"/>
    <x v="0"/>
    <n v="55.9"/>
    <n v="0"/>
    <s v="Otros equipos depreciados en 50% por 2 años"/>
  </r>
  <r>
    <n v="1"/>
    <s v="2014-2016"/>
    <n v="1211"/>
    <s v="Prevención"/>
    <m/>
    <x v="1"/>
    <s v="ENTREA/SS/61"/>
    <s v="SILLA SECRETARIAL CON BRAZOS COLOR NEGRO"/>
    <m/>
    <s v="HX-525"/>
    <m/>
    <s v="EN USO"/>
    <n v="56"/>
    <x v="0"/>
    <n v="56"/>
    <n v="0"/>
    <s v="Otros equipos depreciados en 50% por 2 años"/>
  </r>
  <r>
    <n v="1"/>
    <s v="2014-2016"/>
    <n v="445"/>
    <s v="Cuidado y Tratamiento"/>
    <m/>
    <x v="4"/>
    <s v="01-02-05-01"/>
    <s v="Escaner de escritorio"/>
    <s v="CANON"/>
    <m/>
    <m/>
    <s v="DONACION"/>
    <n v="57.43"/>
    <x v="0"/>
    <n v="57.430000000000007"/>
    <n v="0"/>
    <s v="Equipos depreciado en 20% por 5 años"/>
  </r>
  <r>
    <n v="1"/>
    <s v="2014-2016"/>
    <n v="813"/>
    <s v="Prevención"/>
    <m/>
    <x v="1"/>
    <s v="MIC1008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14"/>
    <s v="Prevención"/>
    <m/>
    <x v="1"/>
    <s v="MIC2009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15"/>
    <s v="Prevención"/>
    <m/>
    <x v="1"/>
    <s v="MIC3010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16"/>
    <s v="Prevención"/>
    <m/>
    <x v="1"/>
    <s v="MIC4011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17"/>
    <s v="Prevención"/>
    <m/>
    <x v="1"/>
    <s v="MIC5012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18"/>
    <s v="Prevención"/>
    <m/>
    <x v="1"/>
    <s v="MIC6013"/>
    <s v="Micrófono dinámico alámbrico con pedestal par mesa."/>
    <m/>
    <m/>
    <m/>
    <s v="EN USO"/>
    <n v="57.86"/>
    <x v="0"/>
    <n v="57.860000000000007"/>
    <n v="0"/>
    <s v="Equipos depreciado en 20% por 5 años"/>
  </r>
  <r>
    <n v="1"/>
    <s v="2014-2016"/>
    <n v="840"/>
    <s v="Prevención"/>
    <m/>
    <x v="1"/>
    <s v="SER7037"/>
    <s v="Sillas Secretariales Ergonómicas, modelo CM-012, con sistema de gas presurizado."/>
    <m/>
    <m/>
    <m/>
    <s v="FUERA DE USO"/>
    <n v="58"/>
    <x v="0"/>
    <n v="58"/>
    <n v="0"/>
    <s v="Otros equipos depreciados en 50% por 2 años"/>
  </r>
  <r>
    <n v="1"/>
    <s v="2014-2016"/>
    <n v="473"/>
    <s v="Prevención"/>
    <m/>
    <x v="2"/>
    <s v="CA/SM/019"/>
    <s v="Sillas secretariales"/>
    <m/>
    <m/>
    <m/>
    <s v="FUERA DE USO"/>
    <n v="60"/>
    <x v="0"/>
    <n v="60"/>
    <n v="0"/>
    <s v="Otros equipos depreciados en 50% por 2 años"/>
  </r>
  <r>
    <n v="1"/>
    <s v="2014-2016"/>
    <n v="714"/>
    <s v="Prevención"/>
    <m/>
    <x v="1"/>
    <s v="ENTREA/SS/42"/>
    <s v="Sillas secretariales color negro con brazos"/>
    <m/>
    <m/>
    <m/>
    <s v="FUERA DE USO"/>
    <n v="60"/>
    <x v="0"/>
    <n v="60"/>
    <n v="0"/>
    <s v="Otros equipos depreciados en 50% por 2 años"/>
  </r>
  <r>
    <n v="1"/>
    <s v="2014-2016"/>
    <n v="741"/>
    <s v="Prevención"/>
    <m/>
    <x v="1"/>
    <s v="ENTREA/SS/63"/>
    <s v="Silla secretarial negra "/>
    <m/>
    <m/>
    <m/>
    <s v="FUERA DE USO"/>
    <n v="60"/>
    <x v="0"/>
    <n v="60"/>
    <n v="0"/>
    <s v="Otros equipos depreciados en 50% por 2 años"/>
  </r>
  <r>
    <n v="1"/>
    <s v="2014-2016"/>
    <n v="472"/>
    <s v="Prevención"/>
    <m/>
    <x v="2"/>
    <s v="CA/SM/018"/>
    <s v="Sillas secretariales"/>
    <m/>
    <m/>
    <m/>
    <s v="EN USO"/>
    <n v="60"/>
    <x v="0"/>
    <n v="60"/>
    <n v="0"/>
    <s v="Otros equipos depreciados en 50% por 2 años"/>
  </r>
  <r>
    <n v="1"/>
    <s v="2014-2016"/>
    <n v="371"/>
    <s v="Cuidado y Tratamiento"/>
    <m/>
    <x v="4"/>
    <s v="CT/ VISION/ 15"/>
    <s v="Silla secretarial negra "/>
    <m/>
    <m/>
    <m/>
    <s v="DONACION"/>
    <n v="60"/>
    <x v="0"/>
    <n v="60"/>
    <n v="0"/>
    <s v="Otros equipos depreciados en 50% por 2 años"/>
  </r>
  <r>
    <n v="1"/>
    <s v="2014-2016"/>
    <n v="375"/>
    <s v="Cuidado y Tratamiento"/>
    <m/>
    <x v="4"/>
    <s v="CT/ VISION/ 16"/>
    <s v="Silla secretarial negra "/>
    <m/>
    <m/>
    <m/>
    <s v="DONACION"/>
    <n v="60"/>
    <x v="0"/>
    <n v="60"/>
    <n v="0"/>
    <s v="Otros equipos depreciados en 50% por 2 años"/>
  </r>
  <r>
    <n v="1"/>
    <s v="2014-2016"/>
    <n v="376"/>
    <s v="Cuidado y Tratamiento"/>
    <m/>
    <x v="4"/>
    <s v="CT/ VISION/ 17"/>
    <s v="Silla secretarial negra "/>
    <m/>
    <m/>
    <m/>
    <s v="DONACION"/>
    <n v="60"/>
    <x v="0"/>
    <n v="60"/>
    <n v="0"/>
    <s v="Otros equipos depreciados en 50% por 2 años"/>
  </r>
  <r>
    <n v="1"/>
    <s v="2014-2016"/>
    <n v="740"/>
    <s v="Prevención"/>
    <m/>
    <x v="1"/>
    <s v="ENTREA/SS/112"/>
    <s v="Silla secretarial negra "/>
    <m/>
    <m/>
    <m/>
    <s v="EN USO"/>
    <n v="60"/>
    <x v="0"/>
    <n v="60"/>
    <n v="0"/>
    <s v="Otros equipos depreciados en 50% por 2 años"/>
  </r>
  <r>
    <n v="1"/>
    <s v="2014-2016"/>
    <n v="708"/>
    <s v="Prevención"/>
    <m/>
    <x v="1"/>
    <s v="ENTREA/SS/35"/>
    <s v="Sillas secretariales color negro con brazos"/>
    <m/>
    <m/>
    <m/>
    <s v="EN USO"/>
    <n v="60"/>
    <x v="0"/>
    <n v="60"/>
    <n v="0"/>
    <s v="Otros equipos depreciados en 50% por 2 años"/>
  </r>
  <r>
    <n v="1"/>
    <s v="2014-2016"/>
    <n v="709"/>
    <s v="Prevención"/>
    <m/>
    <x v="1"/>
    <s v="ENTREA/SS/36"/>
    <s v="Sillas secretariales color negro con brazos"/>
    <m/>
    <m/>
    <m/>
    <s v="EN USO"/>
    <n v="60"/>
    <x v="0"/>
    <n v="60"/>
    <n v="0"/>
    <s v="Otros equipos depreciados en 50% por 2 años"/>
  </r>
  <r>
    <n v="1"/>
    <n v="2021"/>
    <n v="2063"/>
    <s v="Prevención"/>
    <m/>
    <x v="2"/>
    <n v="45303"/>
    <s v="MONITOR LCD DE 19&quot; "/>
    <s v="SAMSUNG"/>
    <s v="SMT-1931"/>
    <s v="ZC7367VK400040P"/>
    <s v="EN USO"/>
    <n v="61.94"/>
    <x v="0"/>
    <n v="12.388"/>
    <n v="49.552"/>
    <s v="Equipos depreciado en 20% por 5 años"/>
  </r>
  <r>
    <n v="1"/>
    <n v="2021"/>
    <n v="2064"/>
    <s v="Prevención"/>
    <m/>
    <x v="2"/>
    <n v="45304"/>
    <s v="MONITOR LCD DE 22&quot; "/>
    <s v="ASUS"/>
    <s v="VH238"/>
    <s v="D8LMTF211443"/>
    <s v="EN USO"/>
    <n v="61.94"/>
    <x v="0"/>
    <n v="12.388"/>
    <n v="49.552"/>
    <s v="Equipos depreciado en 20% por 5 años"/>
  </r>
  <r>
    <n v="1"/>
    <s v="2014-2016"/>
    <n v="557"/>
    <s v="Prevención"/>
    <m/>
    <x v="2"/>
    <s v="SS-03-1137"/>
    <s v="SILLA SECRETARIAL CON BRAZO"/>
    <m/>
    <m/>
    <m/>
    <s v="FUERA DE USO"/>
    <n v="63.8"/>
    <x v="0"/>
    <n v="63.8"/>
    <n v="0"/>
    <s v="Otros equipos depreciados en 50% por 2 años"/>
  </r>
  <r>
    <n v="1"/>
    <s v="2014-2016"/>
    <n v="558"/>
    <s v="Prevención"/>
    <m/>
    <x v="2"/>
    <s v="SS-04-1137"/>
    <s v="SILLA SECRETARIAL CON BRAZO"/>
    <m/>
    <m/>
    <m/>
    <s v="FUERA DE USO"/>
    <n v="63.8"/>
    <x v="0"/>
    <n v="63.8"/>
    <n v="0"/>
    <s v="Otros equipos depreciados en 50% por 2 años"/>
  </r>
  <r>
    <n v="1"/>
    <s v="2014-2016"/>
    <n v="556"/>
    <s v="Prevención"/>
    <m/>
    <x v="2"/>
    <s v="SS-01-1137"/>
    <s v="SILLA SECRETARIAL CON BRAZO"/>
    <m/>
    <m/>
    <m/>
    <s v="EN USO"/>
    <n v="63.8"/>
    <x v="0"/>
    <n v="63.8"/>
    <n v="0"/>
    <s v="Otros equipos depreciados en 50% por 2 años"/>
  </r>
  <r>
    <n v="1"/>
    <s v="2014-2016"/>
    <n v="568"/>
    <s v="Prevención"/>
    <m/>
    <x v="2"/>
    <s v="SS-03-1153.5+1"/>
    <s v="UPS"/>
    <s v="BE550G-LM"/>
    <m/>
    <m/>
    <s v="EN USO"/>
    <n v="66.44"/>
    <x v="0"/>
    <n v="66.44"/>
    <n v="0"/>
    <s v="Equipos depreciado en 20% por 5 años"/>
  </r>
  <r>
    <n v="1"/>
    <s v="2014-2016"/>
    <n v="570"/>
    <s v="Prevención"/>
    <m/>
    <x v="2"/>
    <s v="SS-03-53.5+2"/>
    <s v="UPS"/>
    <s v="BE550G-LM"/>
    <m/>
    <m/>
    <s v="EN USO"/>
    <n v="66.44"/>
    <x v="0"/>
    <n v="66.44"/>
    <n v="0"/>
    <s v="Equipos depreciado en 20% por 5 años"/>
  </r>
  <r>
    <n v="1"/>
    <s v="2014-2016"/>
    <n v="569"/>
    <s v="Prevención"/>
    <m/>
    <x v="2"/>
    <s v="SS-04-1153.5"/>
    <s v="UPS"/>
    <s v="BE550G-LM"/>
    <m/>
    <m/>
    <s v="EN USO"/>
    <n v="66.44"/>
    <x v="0"/>
    <n v="66.44"/>
    <n v="0"/>
    <s v="Equipos depreciado en 20% por 5 años"/>
  </r>
  <r>
    <n v="1"/>
    <s v="2014-2016"/>
    <n v="174"/>
    <s v="Prevención"/>
    <m/>
    <x v="0"/>
    <n v="2743"/>
    <s v="UPS DE 550VA "/>
    <s v="TRIPP LITE"/>
    <s v="AVR550U"/>
    <s v="2339JVHOM785600942"/>
    <s v="FUERA DE USO"/>
    <n v="68.319999999999993"/>
    <x v="0"/>
    <n v="68.319999999999993"/>
    <n v="0"/>
    <s v="Equipos depreciado en 20% por 5 años"/>
  </r>
  <r>
    <n v="1"/>
    <s v="2014-2016"/>
    <n v="789"/>
    <s v="Prevención"/>
    <m/>
    <x v="1"/>
    <s v="ENTREA/SS/170"/>
    <s v="Dispensador de agua PEQUEÑO"/>
    <m/>
    <m/>
    <m/>
    <s v="EN USO"/>
    <n v="70"/>
    <x v="0"/>
    <n v="70"/>
    <n v="0"/>
    <s v="Equipos depreciado en 20% por 5 años"/>
  </r>
  <r>
    <n v="1"/>
    <s v="2014-2016"/>
    <n v="536"/>
    <s v="Prevención"/>
    <m/>
    <x v="2"/>
    <s v="SA-0501-1173"/>
    <s v="PANTALLA KLIP 86°"/>
    <m/>
    <m/>
    <m/>
    <s v="EN USO"/>
    <n v="70.900000000000006"/>
    <x v="0"/>
    <n v="70.900000000000006"/>
    <n v="0"/>
    <s v="Equipos depreciado en 20% por 5 años"/>
  </r>
  <r>
    <n v="1"/>
    <s v="2014-2016"/>
    <n v="878"/>
    <s v="Prevención"/>
    <m/>
    <x v="1"/>
    <s v="SER13079"/>
    <s v="Silla Secretarial Ergonómica"/>
    <m/>
    <m/>
    <m/>
    <s v="FUERA DE USO"/>
    <n v="72.31"/>
    <x v="0"/>
    <n v="72.31"/>
    <n v="0"/>
    <s v="Otros equipos depreciados en 50% por 2 años"/>
  </r>
  <r>
    <n v="1"/>
    <s v="2014-2016"/>
    <n v="876"/>
    <s v="Prevención"/>
    <m/>
    <x v="1"/>
    <s v="SER11077"/>
    <s v="Silla Secretarial Ergonómica"/>
    <m/>
    <m/>
    <m/>
    <s v="EN USO"/>
    <n v="72.31"/>
    <x v="0"/>
    <n v="72.31"/>
    <n v="0"/>
    <s v="Otros equipos depreciados en 50% por 2 años"/>
  </r>
  <r>
    <n v="1"/>
    <s v="2014-2016"/>
    <n v="877"/>
    <s v="Prevención"/>
    <m/>
    <x v="1"/>
    <s v="SER12078"/>
    <s v="Silla Secretarial Ergonómica"/>
    <m/>
    <m/>
    <m/>
    <s v="EN USO"/>
    <n v="72.31"/>
    <x v="0"/>
    <n v="72.31"/>
    <n v="0"/>
    <s v="Otros equipos depreciados en 50% por 2 años"/>
  </r>
  <r>
    <n v="1"/>
    <s v="2014-2016"/>
    <n v="879"/>
    <s v="Prevención"/>
    <m/>
    <x v="1"/>
    <s v="SER14080"/>
    <s v="Silla Secretarial Ergonómica"/>
    <m/>
    <m/>
    <m/>
    <s v="EN USO"/>
    <n v="72.31"/>
    <x v="0"/>
    <n v="72.31"/>
    <n v="0"/>
    <s v="Otros equipos depreciados en 50% por 2 años"/>
  </r>
  <r>
    <n v="1"/>
    <s v="2014-2016"/>
    <n v="880"/>
    <s v="Prevención"/>
    <m/>
    <x v="1"/>
    <s v="SER15081"/>
    <s v="Silla Secretarial Ergonómica"/>
    <m/>
    <m/>
    <m/>
    <s v="EN USO"/>
    <n v="72.31"/>
    <x v="0"/>
    <n v="72.31"/>
    <n v="0"/>
    <s v="Equipos depreciado en 20% por 5 años"/>
  </r>
  <r>
    <n v="1"/>
    <s v="2014-2016"/>
    <n v="498"/>
    <s v="Prevención"/>
    <m/>
    <x v="2"/>
    <s v="CA/SM/001"/>
    <s v="CAFETERA CAPACIDAD 42 TAZAS"/>
    <m/>
    <m/>
    <m/>
    <s v="EN USO"/>
    <n v="73"/>
    <x v="0"/>
    <n v="73"/>
    <n v="0"/>
    <s v="Equipos depreciado en 20% por 5 años"/>
  </r>
  <r>
    <n v="1"/>
    <s v="2014-2016"/>
    <n v="455"/>
    <s v="Prevención"/>
    <m/>
    <x v="2"/>
    <s v="CA/TRANSTA/001"/>
    <s v="CAFETERA CAPACIDAD 42 TAZAS"/>
    <m/>
    <m/>
    <m/>
    <s v="EN USO"/>
    <n v="73"/>
    <x v="0"/>
    <n v="73"/>
    <n v="0"/>
    <s v="Equipos depreciado en 20% por 5 años"/>
  </r>
  <r>
    <n v="1"/>
    <n v="2018"/>
    <n v="1994"/>
    <s v="Prevención"/>
    <m/>
    <x v="0"/>
    <m/>
    <s v="Disco duro externo de 2.5&quot; de 1TB SEAGATE "/>
    <s v="SEAGATE"/>
    <s v="1 TB"/>
    <m/>
    <s v="EN USO"/>
    <n v="74"/>
    <x v="0"/>
    <n v="74"/>
    <n v="0"/>
    <s v="Equipos depreciado en 20% por 5 años"/>
  </r>
  <r>
    <n v="1"/>
    <n v="2018"/>
    <n v="1995"/>
    <s v="Prevención"/>
    <m/>
    <x v="0"/>
    <m/>
    <s v="Disco duro externo de 2.5&quot; de 1TB SEAGATE "/>
    <s v="SEAGATE"/>
    <s v="1 TB"/>
    <m/>
    <s v="EN USO"/>
    <n v="74"/>
    <x v="0"/>
    <n v="74"/>
    <n v="0"/>
    <s v="Equipos depreciado en 20% por 5 años"/>
  </r>
  <r>
    <n v="1"/>
    <s v="2014-2016"/>
    <n v="456"/>
    <s v="Prevención"/>
    <m/>
    <x v="2"/>
    <s v="CA/SA/00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500"/>
    <s v="Prevención"/>
    <m/>
    <x v="2"/>
    <s v="CA/SA/003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533"/>
    <s v="Prevención"/>
    <m/>
    <x v="2"/>
    <s v="CA/SA/036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499"/>
    <s v="Prevención"/>
    <m/>
    <x v="2"/>
    <s v="CA/SM/00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457"/>
    <s v="Prevención"/>
    <m/>
    <x v="2"/>
    <s v="CA/SM/003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327"/>
    <s v="Cuidado y Tratamiento"/>
    <m/>
    <x v="4"/>
    <s v="CT/ VISION/ 01"/>
    <s v="Mesas blancas plegables marca life time de 1.80 de largo por 75 de ancho"/>
    <s v="LIFETIME"/>
    <m/>
    <m/>
    <s v="DONACION"/>
    <n v="74.5"/>
    <x v="0"/>
    <n v="74.5"/>
    <n v="0"/>
    <s v="Otros equipos depreciados en 50% por 2 años"/>
  </r>
  <r>
    <n v="1"/>
    <s v="2014-2016"/>
    <n v="1294"/>
    <s v="Prevención"/>
    <m/>
    <x v="1"/>
    <s v="ENTREA/SS/116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738"/>
    <s v="Prevención"/>
    <m/>
    <x v="1"/>
    <s v="ENTREA/SS/157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292"/>
    <s v="Prevención"/>
    <m/>
    <x v="1"/>
    <s v="ENTREA/SS/161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293"/>
    <s v="Prevención"/>
    <m/>
    <x v="1"/>
    <s v="ENTREA/SS/19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710"/>
    <s v="Prevención"/>
    <m/>
    <x v="1"/>
    <s v="ENTRE-S.S-0037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78"/>
    <s v="Prevención"/>
    <m/>
    <x v="3"/>
    <s v="ODM/SM/1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79"/>
    <s v="Prevención"/>
    <m/>
    <x v="3"/>
    <s v="ODM/SM/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07"/>
    <s v="Prevención"/>
    <m/>
    <x v="3"/>
    <s v="ODM/SO/2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08"/>
    <s v="Prevención"/>
    <m/>
    <x v="3"/>
    <s v="ODM/SO/23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12"/>
    <s v="Prevención"/>
    <m/>
    <x v="3"/>
    <s v="ODM/SO/27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476"/>
    <s v="Prevención"/>
    <m/>
    <x v="3"/>
    <s v="ODM/TSF/91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478"/>
    <s v="Prevención"/>
    <m/>
    <x v="3"/>
    <s v="ODM/TSF/93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41"/>
    <s v="Prevención"/>
    <m/>
    <x v="3"/>
    <s v="ODM-STANA-12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1542"/>
    <s v="Prevención"/>
    <m/>
    <x v="3"/>
    <s v="ODM-STANA-13"/>
    <s v="Mesas blancas plegables marca life time de 1.80 de largo por 75 de ancho"/>
    <s v="LIFE TIME"/>
    <m/>
    <m/>
    <s v="EN USO"/>
    <n v="74.5"/>
    <x v="0"/>
    <n v="74.5"/>
    <n v="0"/>
    <s v="Otros equipos depreciados en 50% por 2 años"/>
  </r>
  <r>
    <n v="1"/>
    <s v="2014-2016"/>
    <n v="562"/>
    <s v="Prevención"/>
    <m/>
    <x v="2"/>
    <s v="SS-03-1147"/>
    <s v="VENTILADOR DE TORRE 37´´, CONTROL REMOTO"/>
    <m/>
    <m/>
    <m/>
    <s v="FUERA DE USO"/>
    <n v="79.95"/>
    <x v="0"/>
    <n v="79.950000000000017"/>
    <n v="0"/>
    <s v="Equipos depreciado en 20% por 5 años"/>
  </r>
  <r>
    <n v="1"/>
    <s v="2014-2016"/>
    <n v="191"/>
    <s v="Prevención"/>
    <m/>
    <x v="0"/>
    <s v="FM 02"/>
    <s v="SILLA CON BRAZOS COLOR NEGRO"/>
    <m/>
    <m/>
    <m/>
    <s v="FUERA DE USO"/>
    <n v="80"/>
    <x v="0"/>
    <n v="80"/>
    <n v="0"/>
    <s v="Otros equipos depreciados en 50% por 2 años"/>
  </r>
  <r>
    <n v="1"/>
    <s v="2014-2016"/>
    <n v="715"/>
    <s v="Prevención"/>
    <m/>
    <x v="1"/>
    <s v="ENTREA/SS/43"/>
    <s v="Escritorio color café "/>
    <m/>
    <m/>
    <m/>
    <s v="EN USO"/>
    <n v="80"/>
    <x v="0"/>
    <n v="80"/>
    <n v="0"/>
    <s v="Otros equipos depreciados en 50% por 2 años"/>
  </r>
  <r>
    <n v="1"/>
    <s v="2014-2016"/>
    <n v="716"/>
    <s v="Prevención"/>
    <m/>
    <x v="1"/>
    <s v="ENTREA/SS/44"/>
    <s v="Escritorio color café "/>
    <m/>
    <m/>
    <m/>
    <s v="EN USO"/>
    <n v="80"/>
    <x v="0"/>
    <n v="80"/>
    <n v="0"/>
    <s v="Otros equipos depreciados en 50% por 2 años"/>
  </r>
  <r>
    <n v="1"/>
    <s v="2014-2016"/>
    <n v="790"/>
    <s v="Prevención"/>
    <m/>
    <x v="1"/>
    <s v="ENTREA/SS/45"/>
    <s v="Escritorio color café "/>
    <m/>
    <m/>
    <m/>
    <s v="EN USO"/>
    <n v="80"/>
    <x v="0"/>
    <n v="80"/>
    <n v="0"/>
    <s v="Otros equipos depreciados en 50% por 2 años"/>
  </r>
  <r>
    <n v="1"/>
    <s v="2014-2016"/>
    <n v="189"/>
    <s v="Prevención"/>
    <m/>
    <x v="0"/>
    <s v="FM 01"/>
    <s v="SILLA CON BRAZOS COLOR NEGRO (UBICADO EN UNIDADES MOVILES) "/>
    <m/>
    <m/>
    <m/>
    <s v="EN USO"/>
    <n v="80"/>
    <x v="0"/>
    <n v="80"/>
    <n v="0"/>
    <s v="Otros equipos depreciados en 50% por 2 años"/>
  </r>
  <r>
    <n v="1"/>
    <s v="2014-2016"/>
    <n v="187"/>
    <s v="Prevención"/>
    <m/>
    <x v="0"/>
    <s v="FM 07"/>
    <s v="SILLA CON BRAZOS COLOR NEGRO"/>
    <m/>
    <m/>
    <m/>
    <s v="EN USO"/>
    <n v="80"/>
    <x v="0"/>
    <n v="80"/>
    <n v="0"/>
    <s v="Otros equipos depreciados en 50% por 2 años"/>
  </r>
  <r>
    <n v="1"/>
    <s v="2014-2016"/>
    <n v="186"/>
    <s v="Prevención"/>
    <m/>
    <x v="0"/>
    <s v="S/N"/>
    <s v="SILLA CON BRAZOS COLOR NEGRO"/>
    <m/>
    <m/>
    <m/>
    <s v="EN USO"/>
    <n v="80"/>
    <x v="0"/>
    <n v="80"/>
    <n v="0"/>
    <s v="Otros equipos depreciados en 50% por 2 años"/>
  </r>
  <r>
    <n v="1"/>
    <s v="2014-2016"/>
    <n v="188"/>
    <s v="Prevención"/>
    <m/>
    <x v="0"/>
    <s v="S/N"/>
    <s v="SILLA CON BRAZOS COLOR NEGRO"/>
    <m/>
    <m/>
    <m/>
    <s v="EN USO"/>
    <n v="80"/>
    <x v="0"/>
    <n v="80"/>
    <n v="0"/>
    <s v="Otros equipos depreciados en 50% por 2 años"/>
  </r>
  <r>
    <n v="1"/>
    <s v="2014-2016"/>
    <n v="192"/>
    <s v="Prevención"/>
    <m/>
    <x v="0"/>
    <s v="S/N"/>
    <s v="SILLA CON BRAZOS COLOR NEGRO"/>
    <m/>
    <m/>
    <m/>
    <s v="EN USO"/>
    <n v="80"/>
    <x v="0"/>
    <n v="80"/>
    <n v="0"/>
    <s v="Otros equipos depreciados en 50% por 2 años"/>
  </r>
  <r>
    <n v="1"/>
    <s v="2014-2016"/>
    <n v="190"/>
    <s v="Prevención"/>
    <m/>
    <x v="0"/>
    <s v="SLV10/0188"/>
    <s v="SILLA CON BRAZOS COLOR NEGRO"/>
    <m/>
    <m/>
    <m/>
    <s v="EN USO"/>
    <n v="80"/>
    <x v="0"/>
    <n v="80"/>
    <n v="0"/>
    <s v="Otros equipos depreciados en 50% por 2 años"/>
  </r>
  <r>
    <n v="1"/>
    <s v="2014-2016"/>
    <n v="1210"/>
    <s v="Prevención"/>
    <m/>
    <x v="1"/>
    <s v="ENTREA/SS/115"/>
    <s v="PIZARRA ACRILICA 2 x 1 MT."/>
    <m/>
    <m/>
    <m/>
    <s v="EN USO"/>
    <n v="80.36"/>
    <x v="0"/>
    <n v="80.36"/>
    <n v="0"/>
    <s v="Otros equipos depreciados en 50% por 2 años"/>
  </r>
  <r>
    <n v="1"/>
    <s v="2014-2016"/>
    <n v="1435"/>
    <s v="Prevención"/>
    <m/>
    <x v="3"/>
    <s v="ODM/TSF/50"/>
    <s v="PIZARRA ACRILICA 2 x 1 MT."/>
    <m/>
    <m/>
    <m/>
    <s v="EN USO"/>
    <n v="80.36"/>
    <x v="0"/>
    <n v="80.36"/>
    <n v="0"/>
    <s v="Otros equipos depreciados en 50% por 2 años"/>
  </r>
  <r>
    <n v="1"/>
    <n v="2018"/>
    <n v="1944"/>
    <s v="Prevención"/>
    <m/>
    <x v="1"/>
    <s v="Entre/ss/185"/>
    <s v="Escalera aluminio multiuso"/>
    <m/>
    <m/>
    <m/>
    <s v="EN USO"/>
    <n v="80.819999999999993"/>
    <x v="0"/>
    <n v="80.819999999999993"/>
    <n v="0"/>
    <s v="Otros equipos depreciados en 50% por 2 años"/>
  </r>
  <r>
    <n v="1"/>
    <s v="2014-2016"/>
    <n v="474"/>
    <s v="Prevención"/>
    <m/>
    <x v="2"/>
    <s v="CA/TRANSTA/020"/>
    <s v="Pizarra acrílica de 8 x 4 pies x 3/4 de espesor "/>
    <m/>
    <m/>
    <m/>
    <s v="EN USO"/>
    <n v="84.07"/>
    <x v="0"/>
    <n v="84.07"/>
    <n v="0"/>
    <s v="Otros equipos depreciados en 50% por 2 años"/>
  </r>
  <r>
    <n v="1"/>
    <s v="2014-2016"/>
    <n v="517"/>
    <s v="Prevención"/>
    <m/>
    <x v="2"/>
    <s v="CA/TRANSTANA/019"/>
    <s v="Pizarra acrílica de 8 x 4 pies x 3/4 de espesor "/>
    <m/>
    <m/>
    <m/>
    <s v="EN USO"/>
    <n v="84.07"/>
    <x v="0"/>
    <n v="84.07"/>
    <n v="0"/>
    <s v="Otros equipos depreciados en 50% por 2 años"/>
  </r>
  <r>
    <n v="1"/>
    <s v="2014-2016"/>
    <n v="380"/>
    <s v="Cuidado y Tratamiento"/>
    <m/>
    <x v="4"/>
    <s v="CT/ VISION/ 18"/>
    <s v="Pizarra acrílica de 8 x 4 pies x 3/4 de espesor "/>
    <m/>
    <m/>
    <m/>
    <s v="DONACION"/>
    <n v="84.07"/>
    <x v="0"/>
    <n v="84.07"/>
    <n v="0"/>
    <s v="Otros equipos depreciados en 50% por 2 años"/>
  </r>
  <r>
    <n v="1"/>
    <s v="2014-2016"/>
    <n v="1596"/>
    <s v="Prevención"/>
    <m/>
    <x v="3"/>
    <s v="ODM/SM/19"/>
    <s v="Pizarra acrílica de 8 x 4 pies x 3/4 de espesor "/>
    <m/>
    <m/>
    <m/>
    <s v="EN USO"/>
    <n v="84.07"/>
    <x v="0"/>
    <n v="84.07"/>
    <n v="0"/>
    <s v="Otros equipos depreciados en 50% por 2 años"/>
  </r>
  <r>
    <n v="1"/>
    <s v="2014-2016"/>
    <n v="1521"/>
    <s v="Prevención"/>
    <m/>
    <x v="3"/>
    <s v="ODM/SO/36"/>
    <s v="Pizarra acrílica de 8 x 4 pies x 3/4 de espesor "/>
    <m/>
    <m/>
    <m/>
    <s v="EN USO"/>
    <n v="84.07"/>
    <x v="0"/>
    <n v="84.07"/>
    <n v="0"/>
    <s v="Otros equipos depreciados en 50% por 2 años"/>
  </r>
  <r>
    <n v="1"/>
    <s v="2014-2016"/>
    <n v="1534"/>
    <s v="Prevención"/>
    <m/>
    <x v="3"/>
    <s v="ODM-STANA-05"/>
    <s v="Pizarra acrílica de 8 x 4 pies x 3/4 de espesor "/>
    <m/>
    <m/>
    <m/>
    <s v="EN USO"/>
    <n v="84.07"/>
    <x v="0"/>
    <n v="84.07"/>
    <n v="0"/>
    <s v="Otros equipos depreciados en 50% por 2 años"/>
  </r>
  <r>
    <n v="1"/>
    <s v="2014-2016"/>
    <n v="1209"/>
    <s v="Prevención"/>
    <m/>
    <x v="1"/>
    <n v="3102"/>
    <s v="IMPRESOR MULTIFUNCIONAL"/>
    <s v="EPSON"/>
    <s v="L210"/>
    <s v="S25K464863"/>
    <s v="EN USO"/>
    <n v="84.99"/>
    <x v="0"/>
    <n v="84.990000000000009"/>
    <n v="0"/>
    <s v="Equipos depreciado en 20% por 5 años"/>
  </r>
  <r>
    <n v="1"/>
    <s v="2014-2016"/>
    <n v="497"/>
    <s v="Prevención"/>
    <m/>
    <x v="2"/>
    <n v="3112"/>
    <s v="IMPRESOR MULTIFUNCIONAL"/>
    <s v="EPSON"/>
    <s v="L210"/>
    <s v="S25K464828"/>
    <s v="EN USO"/>
    <n v="84.99"/>
    <x v="0"/>
    <n v="84.990000000000009"/>
    <n v="0"/>
    <s v="Equipos depreciado en 20% por 5 años"/>
  </r>
  <r>
    <n v="1"/>
    <s v="2014-2016"/>
    <n v="578"/>
    <s v="Prevención"/>
    <m/>
    <x v="1"/>
    <n v="3113"/>
    <s v="IMPRESOR MULTIFUNCIONAL"/>
    <s v="EPSON"/>
    <s v="L210"/>
    <s v="S25K464829"/>
    <s v="FUERA DE USO"/>
    <n v="84.99"/>
    <x v="0"/>
    <n v="84.990000000000009"/>
    <n v="0"/>
    <s v="Equipos depreciado en 20% por 5 años"/>
  </r>
  <r>
    <n v="1"/>
    <s v="2014-2016"/>
    <n v="676"/>
    <s v="Prevención"/>
    <m/>
    <x v="1"/>
    <n v="3115"/>
    <s v="IMPRESOR MULTIFUNCIONAL"/>
    <s v="EPSON"/>
    <s v="L210"/>
    <m/>
    <s v="FUERA DE USO"/>
    <n v="84.99"/>
    <x v="0"/>
    <n v="84.990000000000009"/>
    <n v="0"/>
    <s v="Equipos depreciado en 20% por 5 años"/>
  </r>
  <r>
    <n v="1"/>
    <s v="2014-2016"/>
    <n v="592"/>
    <s v="Prevención"/>
    <m/>
    <x v="1"/>
    <s v="ENTRE/HSH/ SM/22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593"/>
    <s v="Prevención"/>
    <m/>
    <x v="1"/>
    <s v="ENTRE/HSH/ SM/23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594"/>
    <s v="Prevención"/>
    <m/>
    <x v="1"/>
    <s v="ENTRE/HSH/ SM/24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595"/>
    <s v="Prevención"/>
    <m/>
    <x v="1"/>
    <s v="ENTRE/HSH/ SM/25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596"/>
    <s v="Prevención"/>
    <m/>
    <x v="1"/>
    <s v="ENTRE/HSH/ SM/26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1216"/>
    <s v="Prevención"/>
    <m/>
    <x v="1"/>
    <s v="ENTREA/SS/122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1214"/>
    <s v="Prevención"/>
    <m/>
    <x v="1"/>
    <s v="ENTREA/SS/143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1215"/>
    <s v="Prevención"/>
    <m/>
    <x v="1"/>
    <s v="ENTREA/SS/144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1213"/>
    <s v="Prevención"/>
    <m/>
    <x v="1"/>
    <s v="ENTREA/SS/150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1212"/>
    <s v="Prevención"/>
    <m/>
    <x v="1"/>
    <s v="ENTREA/SS/171"/>
    <s v="VENTILADOR DE TORRE DE 42&quot;"/>
    <s v="LASKO"/>
    <s v="WTA"/>
    <m/>
    <s v="EN USO"/>
    <n v="84.99"/>
    <x v="0"/>
    <n v="84.990000000000009"/>
    <n v="0"/>
    <s v="Equipos depreciado en 20% por 5 años"/>
  </r>
  <r>
    <n v="1"/>
    <s v="2014-2016"/>
    <n v="737"/>
    <s v="Prevención"/>
    <m/>
    <x v="1"/>
    <s v="ENTREA/SS/123"/>
    <s v="Baúl negro con blanco"/>
    <m/>
    <m/>
    <m/>
    <s v="EN USO"/>
    <n v="85"/>
    <x v="0"/>
    <n v="85"/>
    <n v="0"/>
    <s v="Otros equipos depreciados en 50% por 2 años"/>
  </r>
  <r>
    <n v="1"/>
    <s v="2014-2016"/>
    <n v="513"/>
    <s v="Prevención"/>
    <m/>
    <x v="2"/>
    <s v="CA/SA/016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514"/>
    <s v="Prevención"/>
    <m/>
    <x v="2"/>
    <s v="CA/SA/017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515"/>
    <s v="Prevención"/>
    <m/>
    <x v="2"/>
    <s v="CA/SA/018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516"/>
    <s v="Prevención"/>
    <m/>
    <x v="2"/>
    <s v="CA/SA/019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470"/>
    <s v="Prevención"/>
    <m/>
    <x v="2"/>
    <s v="CA/SM/016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471"/>
    <s v="Prevención"/>
    <m/>
    <x v="2"/>
    <s v="CA/SM/017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367"/>
    <s v="Cuidado y Tratamiento"/>
    <m/>
    <x v="4"/>
    <s v="CT/ VISION/ 14"/>
    <s v="Estante de dos cuerpos color gris de 4 bandejas de 1.80 X91X38"/>
    <m/>
    <m/>
    <m/>
    <s v="DONACION"/>
    <n v="86.73"/>
    <x v="0"/>
    <n v="86.73"/>
    <n v="0"/>
    <s v="Otros equipos depreciados en 50% por 2 años"/>
  </r>
  <r>
    <n v="1"/>
    <s v="2014-2016"/>
    <n v="626"/>
    <s v="Prevención"/>
    <m/>
    <x v="1"/>
    <s v="ENTRE/HSH/ SM/59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627"/>
    <s v="Prevención"/>
    <m/>
    <x v="1"/>
    <s v="ENTRE/HSH/ SM/60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648"/>
    <s v="Prevención"/>
    <m/>
    <x v="1"/>
    <s v="ENTRE/HSH/ SM/81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649"/>
    <s v="Prevención"/>
    <m/>
    <x v="1"/>
    <s v="ENTRE/HSH/ SM/82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745"/>
    <s v="Prevención"/>
    <m/>
    <x v="1"/>
    <s v="ENTREA/SS/118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288"/>
    <s v="Prevención"/>
    <m/>
    <x v="1"/>
    <s v="ENTREA/SS/147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809"/>
    <s v="Prevención"/>
    <m/>
    <x v="1"/>
    <s v="ENTREA/SS/164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291"/>
    <s v="Prevención"/>
    <m/>
    <x v="1"/>
    <s v="ENTREA/SS/168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290"/>
    <s v="Prevención"/>
    <m/>
    <x v="1"/>
    <s v="ENTREA/SS/199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706"/>
    <s v="Prevención"/>
    <m/>
    <x v="1"/>
    <s v="ENTREA/SS/33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707"/>
    <s v="Prevención"/>
    <m/>
    <x v="1"/>
    <s v="ENTREA/SS/34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744"/>
    <s v="Prevención"/>
    <m/>
    <x v="1"/>
    <s v="ENTREA/SS/98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92"/>
    <s v="Prevención"/>
    <m/>
    <x v="3"/>
    <s v="ODM/SM/15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93"/>
    <s v="Prevención"/>
    <m/>
    <x v="3"/>
    <s v="ODM/SM/16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17"/>
    <s v="Prevención"/>
    <m/>
    <x v="3"/>
    <s v="ODM/SO/32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18"/>
    <s v="Prevención"/>
    <m/>
    <x v="3"/>
    <s v="ODM/SO/33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19"/>
    <s v="Prevención"/>
    <m/>
    <x v="3"/>
    <s v="ODM/SO/34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20"/>
    <s v="Prevención"/>
    <m/>
    <x v="3"/>
    <s v="ODM/SO/35"/>
    <s v="ESTANTES DE DOS CUERPOS COLOR BIGE DE 4 BANDEJAS DE 1.80 X 91 X38"/>
    <m/>
    <m/>
    <m/>
    <s v="EN USO"/>
    <n v="86.73"/>
    <x v="0"/>
    <n v="86.73"/>
    <n v="0"/>
    <s v="Otros equipos depreciados en 50% por 2 años"/>
  </r>
  <r>
    <n v="1"/>
    <s v="2014-2016"/>
    <n v="1409"/>
    <s v="Prevención"/>
    <m/>
    <x v="3"/>
    <s v="ODM/TSF/24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410"/>
    <s v="Prevención"/>
    <m/>
    <x v="3"/>
    <s v="ODM/TSF/25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30"/>
    <s v="Prevención"/>
    <m/>
    <x v="3"/>
    <s v="ODM-STANA-01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s v="2014-2016"/>
    <n v="1531"/>
    <s v="Prevención"/>
    <m/>
    <x v="3"/>
    <s v="ODM-STANA-02"/>
    <s v="ESTANTES DE DOS CUERPOS COLOR GRIS DE 4 BANDEJAS DE 1.80 X 91 X38"/>
    <m/>
    <m/>
    <m/>
    <s v="EN USO"/>
    <n v="86.73"/>
    <x v="0"/>
    <n v="86.73"/>
    <n v="0"/>
    <s v="Otros equipos depreciados en 50% por 2 años"/>
  </r>
  <r>
    <n v="1"/>
    <n v="2018"/>
    <n v="1937"/>
    <s v="Prevención"/>
    <m/>
    <x v="3"/>
    <s v="ODM/TSF/129"/>
    <s v="Estante 4 anaqueles"/>
    <m/>
    <m/>
    <m/>
    <s v="EN USO"/>
    <n v="87.5"/>
    <x v="0"/>
    <n v="87.5"/>
    <n v="0"/>
    <s v="Otros equipos depreciados en 50% por 2 años"/>
  </r>
  <r>
    <n v="1"/>
    <s v="2014-2016"/>
    <n v="127"/>
    <s v="Prevención"/>
    <m/>
    <x v="0"/>
    <n v="3144"/>
    <s v="DISCO DURO EXTERNO DE 1 TB "/>
    <s v="SAMSUNG"/>
    <s v="EXTERNO"/>
    <m/>
    <s v="EN USO"/>
    <n v="89.9"/>
    <x v="0"/>
    <n v="89.9"/>
    <n v="0"/>
    <s v="Equipos depreciado en 20% por 5 años"/>
  </r>
  <r>
    <n v="1"/>
    <s v="2014-2016"/>
    <n v="859"/>
    <s v="Prevención"/>
    <m/>
    <x v="1"/>
    <s v="PIZ2056"/>
    <s v="Pizarra de 2.00 X 1.20 mts. Para usar con plumón"/>
    <m/>
    <m/>
    <m/>
    <s v="EN USO"/>
    <n v="90"/>
    <x v="0"/>
    <n v="90"/>
    <n v="0"/>
    <s v="Otros equipos depreciados en 50% por 2 años"/>
  </r>
  <r>
    <n v="1"/>
    <s v="2014-2016"/>
    <n v="883"/>
    <s v="Prevención"/>
    <m/>
    <x v="1"/>
    <s v="UPS03084"/>
    <s v="UPS de 1500 VA Orbitec"/>
    <m/>
    <m/>
    <m/>
    <s v="EN USO"/>
    <n v="90.97"/>
    <x v="0"/>
    <n v="90.97"/>
    <n v="0"/>
    <s v="Equipos depreciado en 20% por 5 años"/>
  </r>
  <r>
    <n v="1"/>
    <n v="2018"/>
    <n v="1949"/>
    <s v="Prevención"/>
    <m/>
    <x v="1"/>
    <s v="Entre/sos/027"/>
    <s v="Biombo de tela color celeste "/>
    <m/>
    <m/>
    <m/>
    <s v="EN USO"/>
    <n v="91.85"/>
    <x v="0"/>
    <n v="91.85"/>
    <n v="0"/>
    <s v="Otros equipos depreciados en 50% por 2 años"/>
  </r>
  <r>
    <n v="1"/>
    <n v="2018"/>
    <n v="1950"/>
    <s v="Prevención"/>
    <m/>
    <x v="1"/>
    <s v="Entre/sos/028"/>
    <s v="Biombo de tela color celeste "/>
    <m/>
    <m/>
    <m/>
    <s v="EN USO"/>
    <n v="91.85"/>
    <x v="0"/>
    <n v="91.85"/>
    <n v="0"/>
    <s v="Otros equipos depreciados en 50% por 2 años"/>
  </r>
  <r>
    <n v="1"/>
    <n v="2018"/>
    <n v="1951"/>
    <s v="Prevención"/>
    <m/>
    <x v="1"/>
    <s v="Entre/sos/029"/>
    <s v="Biombo de tela color celeste "/>
    <m/>
    <m/>
    <m/>
    <s v="EN USO"/>
    <n v="91.85"/>
    <x v="0"/>
    <n v="91.85"/>
    <n v="0"/>
    <s v="Otros equipos depreciados en 50% por 2 años"/>
  </r>
  <r>
    <n v="1"/>
    <n v="2018"/>
    <n v="1952"/>
    <s v="Prevención"/>
    <m/>
    <x v="1"/>
    <s v="Entre/sos/030"/>
    <s v="Biombo de tela color celeste "/>
    <m/>
    <m/>
    <m/>
    <s v="EN USO"/>
    <n v="91.85"/>
    <x v="0"/>
    <n v="91.85"/>
    <n v="0"/>
    <s v="Otros equipos depreciados en 50% por 2 años"/>
  </r>
  <r>
    <n v="1"/>
    <n v="2018"/>
    <n v="1953"/>
    <s v="Prevención"/>
    <m/>
    <x v="1"/>
    <s v="Entre/sos/031"/>
    <s v="Biombo de tela color celeste "/>
    <m/>
    <m/>
    <m/>
    <s v="EN USO"/>
    <n v="91.85"/>
    <x v="0"/>
    <n v="91.85"/>
    <n v="0"/>
    <s v="Otros equipos depreciados en 50% por 2 años"/>
  </r>
  <r>
    <n v="1"/>
    <n v="2018"/>
    <n v="1954"/>
    <s v="Prevención"/>
    <m/>
    <x v="1"/>
    <s v="Entre/sos/032"/>
    <s v="Biombo de tela color celeste "/>
    <m/>
    <m/>
    <m/>
    <s v="EN USO"/>
    <n v="91.85"/>
    <x v="0"/>
    <n v="91.85"/>
    <n v="0"/>
    <s v="Otros equipos depreciados en 50% por 2 años"/>
  </r>
  <r>
    <n v="1"/>
    <s v="2014-2016"/>
    <n v="156"/>
    <s v="Prevención"/>
    <m/>
    <x v="0"/>
    <n v="3139"/>
    <s v="SILLAS EJECUTIVAS COLOR NEGRO CON BRAZO"/>
    <s v="N/A"/>
    <s v="BOMBAY"/>
    <s v="N/A"/>
    <s v="FUERA DE USO"/>
    <n v="92.8"/>
    <x v="0"/>
    <n v="92.8"/>
    <n v="0"/>
    <s v="Otros equipos depreciados en 50% por 2 años"/>
  </r>
  <r>
    <n v="1"/>
    <s v="2014-2016"/>
    <n v="386"/>
    <s v="Cuidado y Tratamiento"/>
    <m/>
    <x v="4"/>
    <s v="CT/ VISION/ 20"/>
    <s v="Escritorio tipo catedra "/>
    <m/>
    <m/>
    <m/>
    <s v="DONACION"/>
    <n v="94.69"/>
    <x v="0"/>
    <n v="94.69"/>
    <n v="0"/>
    <s v="Otros equipos depreciados en 50% por 2 años"/>
  </r>
  <r>
    <n v="1"/>
    <s v="2014-2016"/>
    <n v="390"/>
    <s v="Cuidado y Tratamiento"/>
    <m/>
    <x v="4"/>
    <s v="CT/ VISION/ 21"/>
    <s v="Escritorio tipo catedra "/>
    <m/>
    <m/>
    <m/>
    <s v="DONACION"/>
    <n v="94.69"/>
    <x v="0"/>
    <n v="94.69"/>
    <n v="0"/>
    <s v="Otros equipos depreciados en 50% por 2 años"/>
  </r>
  <r>
    <n v="1"/>
    <s v="2014-2016"/>
    <n v="391"/>
    <s v="Cuidado y Tratamiento"/>
    <m/>
    <x v="4"/>
    <s v="CT/ VISION/ 22"/>
    <s v="Escritorio tipo catedra "/>
    <m/>
    <m/>
    <m/>
    <s v="DONACION"/>
    <n v="94.69"/>
    <x v="0"/>
    <n v="94.69"/>
    <n v="0"/>
    <s v="Otros equipos depreciados en 50% por 2 años"/>
  </r>
  <r>
    <n v="1"/>
    <s v="2014-2016"/>
    <n v="742"/>
    <s v="Prevención"/>
    <m/>
    <x v="1"/>
    <s v="ENTREA/SS/101"/>
    <s v="Escritorio secretarial color café tipo catedra"/>
    <s v="MUEBLES MAGAÑA"/>
    <m/>
    <m/>
    <s v="EN USO"/>
    <n v="94.69"/>
    <x v="0"/>
    <n v="94.69"/>
    <n v="0"/>
    <s v="Otros equipos depreciados en 50% por 2 años"/>
  </r>
  <r>
    <n v="1"/>
    <s v="2014-2016"/>
    <n v="1539"/>
    <s v="Prevención"/>
    <m/>
    <x v="3"/>
    <s v="ODM-STANA-10"/>
    <s v="Escritorio tipo cátedra"/>
    <m/>
    <m/>
    <m/>
    <s v="EN USO"/>
    <n v="94.69"/>
    <x v="0"/>
    <n v="94.69"/>
    <n v="0"/>
    <s v="Otros equipos depreciados en 50% por 2 años"/>
  </r>
  <r>
    <n v="1"/>
    <s v="2014-2016"/>
    <n v="1540"/>
    <s v="Prevención"/>
    <m/>
    <x v="3"/>
    <s v="ODM-STANA-11"/>
    <s v="Escritorio tipo cátedra"/>
    <m/>
    <m/>
    <m/>
    <s v="EN USO"/>
    <n v="94.69"/>
    <x v="0"/>
    <n v="94.69"/>
    <n v="0"/>
    <s v="Otros equipos depreciados en 50% por 2 años"/>
  </r>
  <r>
    <n v="1"/>
    <s v="2014-2016"/>
    <n v="635"/>
    <s v="Prevención"/>
    <m/>
    <x v="1"/>
    <s v="ENTRE/HSH/ SM/68"/>
    <s v="MUEBLE PARA COMPUTADORA COLOR CAFÉ"/>
    <s v="MULTILINE"/>
    <m/>
    <m/>
    <s v="FUERA DE USO"/>
    <n v="95"/>
    <x v="0"/>
    <n v="95"/>
    <n v="0"/>
    <s v="Otros equipos depreciados en 50% por 2 años"/>
  </r>
  <r>
    <n v="1"/>
    <n v="2018"/>
    <n v="1964"/>
    <s v="Prevención"/>
    <m/>
    <x v="1"/>
    <s v="Entre/ss/177"/>
    <s v="Silla semiejecutiva con brazo, con respaldo de maya"/>
    <m/>
    <m/>
    <m/>
    <s v="FUERA DE USO"/>
    <n v="95"/>
    <x v="0"/>
    <n v="95"/>
    <n v="0"/>
    <s v="Otros equipos depreciados en 50% por 2 años"/>
  </r>
  <r>
    <n v="1"/>
    <n v="2018"/>
    <n v="1966"/>
    <s v="Prevención"/>
    <m/>
    <x v="1"/>
    <s v="Entre/ss/182"/>
    <s v="Silla semiejecutiva con brazo, con respaldo de maya"/>
    <m/>
    <m/>
    <m/>
    <s v="FUERA DE USO"/>
    <n v="95"/>
    <x v="0"/>
    <n v="95"/>
    <n v="0"/>
    <s v="Otros equipos depreciados en 50% por 2 años"/>
  </r>
  <r>
    <n v="1"/>
    <n v="2018"/>
    <n v="1960"/>
    <s v="Prevención"/>
    <m/>
    <x v="1"/>
    <s v="Entre/ss/172"/>
    <s v="Silla semiejecutiva con brazo, con respaldo de maya"/>
    <m/>
    <m/>
    <m/>
    <s v="EN USO"/>
    <n v="95"/>
    <x v="0"/>
    <n v="95"/>
    <n v="0"/>
    <s v="Otros equipos depreciados en 50% por 2 años"/>
  </r>
  <r>
    <n v="1"/>
    <n v="2018"/>
    <n v="1961"/>
    <s v="Prevención"/>
    <m/>
    <x v="1"/>
    <s v="Entre/ss/174"/>
    <s v="Silla semiejecutiva con brazo, con respaldo de maya"/>
    <m/>
    <m/>
    <m/>
    <s v="EN USO"/>
    <n v="95"/>
    <x v="0"/>
    <n v="95"/>
    <n v="0"/>
    <s v="Otros equipos depreciados en 50% por 2 años"/>
  </r>
  <r>
    <n v="1"/>
    <n v="2018"/>
    <n v="1962"/>
    <s v="Prevención"/>
    <m/>
    <x v="1"/>
    <s v="Entre/ss/175"/>
    <s v="Silla semiejecutiva con brazo, con respaldo de maya"/>
    <m/>
    <m/>
    <m/>
    <s v="EN USO"/>
    <n v="95"/>
    <x v="0"/>
    <n v="95"/>
    <n v="0"/>
    <s v="Otros equipos depreciados en 50% por 2 años"/>
  </r>
  <r>
    <n v="1"/>
    <n v="2018"/>
    <n v="1963"/>
    <s v="Prevención"/>
    <m/>
    <x v="1"/>
    <s v="Entre/ss/176"/>
    <s v="Silla semiejecutiva con brazo, con respaldo de maya"/>
    <m/>
    <m/>
    <m/>
    <s v="EN USO"/>
    <n v="95"/>
    <x v="0"/>
    <n v="95"/>
    <n v="0"/>
    <s v="Otros equipos depreciados en 50% por 2 años"/>
  </r>
  <r>
    <n v="1"/>
    <n v="2018"/>
    <n v="1965"/>
    <s v="Prevención"/>
    <m/>
    <x v="1"/>
    <s v="Entre/ss/181"/>
    <s v="Silla semiejecutiva con brazo, con respaldo de maya"/>
    <m/>
    <m/>
    <m/>
    <s v="EN USO"/>
    <n v="95"/>
    <x v="0"/>
    <n v="95"/>
    <n v="0"/>
    <s v="Otros equipos depreciados en 50% por 2 años"/>
  </r>
  <r>
    <n v="1"/>
    <n v="2020"/>
    <n v="2048"/>
    <s v="Prevención"/>
    <m/>
    <x v="0"/>
    <n v="4400"/>
    <s v="IMPRESOR "/>
    <s v="HP"/>
    <s v="DESKJET INK ADVANTAGE 6475"/>
    <s v="TH05J390V2"/>
    <s v="EN USO"/>
    <n v="97.1"/>
    <x v="0"/>
    <n v="38.840000000000003"/>
    <n v="58.259999999999991"/>
    <s v="Equipos depreciado en 20% por 5 años"/>
  </r>
  <r>
    <n v="1"/>
    <n v="2020"/>
    <n v="2049"/>
    <s v="Prevención"/>
    <m/>
    <x v="3"/>
    <n v="4401"/>
    <s v="IMPRESOR "/>
    <s v="HP"/>
    <s v="DESKJET INK ADVANTAGE 6475"/>
    <s v="TH05J39174"/>
    <s v="EN USO"/>
    <n v="97.1"/>
    <x v="0"/>
    <n v="38.840000000000003"/>
    <n v="58.259999999999991"/>
    <s v="Equipos depreciado en 20% por 5 años"/>
  </r>
  <r>
    <n v="1"/>
    <n v="2020"/>
    <n v="2050"/>
    <s v="Prevención"/>
    <m/>
    <x v="1"/>
    <n v="4402"/>
    <s v="IMPRESOR "/>
    <s v="HP"/>
    <s v="DESKJET INK ADVANTAGE 6475"/>
    <s v="TH05J390W4"/>
    <s v="EN USO"/>
    <n v="97.1"/>
    <x v="0"/>
    <n v="38.840000000000003"/>
    <n v="58.259999999999991"/>
    <s v="Equipos depreciado en 20% por 5 años"/>
  </r>
  <r>
    <n v="1"/>
    <s v="2014-2016"/>
    <n v="160"/>
    <s v="Prevención"/>
    <m/>
    <x v="0"/>
    <n v="3121"/>
    <s v="MESA RECTANGULAR PLEGABLE"/>
    <s v="LIFTIME"/>
    <s v="N/A"/>
    <s v="N/A"/>
    <s v="EN USO"/>
    <n v="102.35"/>
    <x v="0"/>
    <n v="102.35"/>
    <n v="0"/>
    <s v="Otros equipos depreciados en 50% por 2 años"/>
  </r>
  <r>
    <n v="1"/>
    <s v="2014-2016"/>
    <n v="161"/>
    <s v="Prevención"/>
    <m/>
    <x v="0"/>
    <n v="3122"/>
    <s v="MESA RECTANGULAR PLEGABLE"/>
    <s v="LIFTIME"/>
    <s v="N/A"/>
    <s v="N/A"/>
    <s v="EN USO"/>
    <n v="102.35"/>
    <x v="0"/>
    <n v="102.35"/>
    <n v="0"/>
    <s v="Otros equipos depreciados en 50% por 2 años"/>
  </r>
  <r>
    <n v="1"/>
    <s v="2014-2016"/>
    <n v="162"/>
    <s v="Prevención"/>
    <m/>
    <x v="0"/>
    <s v="S/N"/>
    <s v="MESA RECTANGULAR PLEGABLE"/>
    <s v="LIFTIME"/>
    <s v="N/A"/>
    <s v="N/A"/>
    <s v="EN USO"/>
    <n v="102.35"/>
    <x v="0"/>
    <n v="102.35"/>
    <n v="0"/>
    <s v="Otros equipos depreciados en 50% por 2 años"/>
  </r>
  <r>
    <n v="1"/>
    <s v="2014-2016"/>
    <n v="103"/>
    <s v="Prevención"/>
    <m/>
    <x v="0"/>
    <n v="3100"/>
    <s v="IMPRESOR"/>
    <s v="HP"/>
    <s v="PRO 8100"/>
    <s v="CN42SFV11J"/>
    <s v="FUERA DE USO"/>
    <n v="103"/>
    <x v="0"/>
    <n v="103"/>
    <n v="0"/>
    <s v="Equipos depreciado en 20% por 5 años"/>
  </r>
  <r>
    <n v="1"/>
    <s v="2014-2016"/>
    <n v="436"/>
    <s v="Cuidado y Tratamiento"/>
    <m/>
    <x v="4"/>
    <s v="01-02-08-01"/>
    <s v="Cámara forgráfica digital "/>
    <s v="NIKON"/>
    <m/>
    <m/>
    <s v="DONACION"/>
    <n v="103.87"/>
    <x v="0"/>
    <n v="103.87"/>
    <n v="0"/>
    <s v="Equipos depreciado en 20% por 5 años"/>
  </r>
  <r>
    <n v="1"/>
    <s v="2014-2016"/>
    <n v="869"/>
    <s v="Prevención"/>
    <m/>
    <x v="1"/>
    <s v="HOM01068"/>
    <s v="Horno Microondas 1,1 pies"/>
    <m/>
    <m/>
    <m/>
    <s v="EN USO"/>
    <n v="109"/>
    <x v="0"/>
    <n v="109"/>
    <n v="0"/>
    <s v="Equipos depreciado en 20% por 5 años"/>
  </r>
  <r>
    <n v="1"/>
    <s v="2014-2016"/>
    <n v="854"/>
    <s v="Prevención"/>
    <m/>
    <x v="1"/>
    <s v="LOC1051"/>
    <s v="Locker metálico de 4 compartimientos, medidas 0.30 frenteX0.40 fonfoX1.80 Alto."/>
    <m/>
    <m/>
    <m/>
    <s v="EN USO"/>
    <n v="110"/>
    <x v="0"/>
    <n v="110"/>
    <n v="0"/>
    <s v="Otros equipos depreciados en 50% por 2 años"/>
  </r>
  <r>
    <n v="1"/>
    <s v="2014-2016"/>
    <n v="855"/>
    <s v="Prevención"/>
    <m/>
    <x v="1"/>
    <s v="LOC2052"/>
    <s v="Locker metálico de 4 compartimientos, medidas 0.30 frenteX0.40 fonfoX1.80 Alto."/>
    <m/>
    <m/>
    <m/>
    <s v="EN USO"/>
    <n v="110"/>
    <x v="0"/>
    <n v="110"/>
    <n v="0"/>
    <s v="Otros equipos depreciados en 50% por 2 años"/>
  </r>
  <r>
    <n v="1"/>
    <s v="2014-2016"/>
    <n v="856"/>
    <s v="Prevención"/>
    <m/>
    <x v="1"/>
    <s v="LOC3053"/>
    <s v="Locker metálico de 4 compartimientos, medidas 0.30 frenteX0.40 fonfoX1.80 Alto."/>
    <m/>
    <m/>
    <m/>
    <s v="EN USO"/>
    <n v="110"/>
    <x v="0"/>
    <n v="110"/>
    <n v="0"/>
    <s v="Otros equipos depreciados en 50% por 2 años"/>
  </r>
  <r>
    <n v="1"/>
    <s v="2014-2016"/>
    <n v="857"/>
    <s v="Prevención"/>
    <m/>
    <x v="1"/>
    <s v="LOC4054"/>
    <s v="Locker metálico de 4 compartimientos, medidas 0.30 frenteX0.40 fonfoX1.80 Alto."/>
    <m/>
    <m/>
    <m/>
    <s v="EN USO"/>
    <n v="110"/>
    <x v="0"/>
    <n v="110"/>
    <n v="0"/>
    <s v="Otros equipos depreciados en 50% por 2 años"/>
  </r>
  <r>
    <n v="1"/>
    <s v="2014-2016"/>
    <n v="158"/>
    <s v="Prevención"/>
    <m/>
    <x v="0"/>
    <n v="3119"/>
    <s v="MESA REDONDA PLEGABLE "/>
    <s v="BLOWMOLD"/>
    <s v="4 PERSONAS"/>
    <s v="N/A"/>
    <s v="EN USO"/>
    <n v="111.25"/>
    <x v="0"/>
    <n v="111.25"/>
    <n v="0"/>
    <s v="Otros equipos depreciados en 50% por 2 años"/>
  </r>
  <r>
    <n v="1"/>
    <s v="2014-2016"/>
    <n v="159"/>
    <s v="Prevención"/>
    <m/>
    <x v="0"/>
    <n v="3120"/>
    <s v="MESA REDONDA PLEGABLE "/>
    <s v="BLOWMOLD"/>
    <s v="4 PERSONAS"/>
    <s v="N/A"/>
    <s v="EN USO"/>
    <n v="111.25"/>
    <x v="0"/>
    <n v="111.25"/>
    <n v="0"/>
    <s v="Otros equipos depreciados en 50% por 2 años"/>
  </r>
  <r>
    <n v="1"/>
    <n v="2019"/>
    <n v="2041"/>
    <s v="Prevención"/>
    <m/>
    <x v="0"/>
    <n v="4297"/>
    <s v="DISCO DURO DE ESTADO SOLIDO"/>
    <s v="KINGSTON"/>
    <s v="KC2000"/>
    <s v="DH500KNG01"/>
    <s v="FUERA DE USO"/>
    <n v="111.3"/>
    <x v="0"/>
    <n v="111.30000000000001"/>
    <n v="0"/>
    <s v="Equipos depreciado en 20% por 5 años"/>
  </r>
  <r>
    <n v="1"/>
    <n v="2021"/>
    <n v="2056"/>
    <s v="Prevención"/>
    <m/>
    <x v="0"/>
    <n v="4418"/>
    <s v="OASIS AGUA FRIA/CALIENTE"/>
    <s v="KONIX"/>
    <s v="KWD-1000"/>
    <n v="1903000373"/>
    <s v="EN USO"/>
    <n v="114.16"/>
    <x v="0"/>
    <n v="22.832000000000001"/>
    <n v="91.328000000000003"/>
    <s v="Equipos depreciado en 20% por 5 años"/>
  </r>
  <r>
    <n v="1"/>
    <n v="2018"/>
    <n v="1970"/>
    <s v="Prevención"/>
    <m/>
    <x v="1"/>
    <s v="Entre/ss/184"/>
    <s v="Smart UPS 700VA"/>
    <m/>
    <m/>
    <m/>
    <s v="EN USO"/>
    <n v="116.85"/>
    <x v="0"/>
    <n v="116.85000000000001"/>
    <n v="0"/>
    <s v="Equipos depreciado en 20% por 5 años"/>
  </r>
  <r>
    <n v="1"/>
    <s v="2014-2016"/>
    <n v="821"/>
    <s v="Prevención"/>
    <m/>
    <x v="1"/>
    <s v="GRA0016"/>
    <s v="Grabadora Tipo Periodista"/>
    <m/>
    <m/>
    <m/>
    <s v="FUERA DE USO"/>
    <n v="118"/>
    <x v="0"/>
    <n v="118"/>
    <n v="0"/>
    <s v="Equipos depreciado en 20% por 5 años"/>
  </r>
  <r>
    <n v="1"/>
    <s v="2014-2016"/>
    <n v="823"/>
    <s v="Prevención"/>
    <m/>
    <x v="1"/>
    <s v="MCA0020"/>
    <s v="Mesa rectangular medidas 0.90X0.60X0.80 Alto para cabina de radio."/>
    <m/>
    <m/>
    <m/>
    <s v="FUERA DE USO"/>
    <n v="120"/>
    <x v="0"/>
    <n v="120"/>
    <n v="0"/>
    <s v="Otros equipos depreciados en 50% por 2 años"/>
  </r>
  <r>
    <n v="1"/>
    <n v="2018"/>
    <n v="2023"/>
    <s v="Prevención"/>
    <m/>
    <x v="0"/>
    <m/>
    <s v="Horno microondas 1.4&quot; GENERAL ELECTRIC"/>
    <m/>
    <m/>
    <m/>
    <s v="EN USO"/>
    <n v="121.95"/>
    <x v="0"/>
    <n v="121.95"/>
    <n v="0"/>
    <s v="Equipos depreciado en 20% por 5 años"/>
  </r>
  <r>
    <n v="1"/>
    <s v="2014-2016"/>
    <n v="475"/>
    <s v="Prevención"/>
    <m/>
    <x v="2"/>
    <s v="CA/SM/021"/>
    <s v="ARCHIVADOR METÁLICOS DE 4 GAVETAS CON MARCO"/>
    <m/>
    <s v="CH4"/>
    <m/>
    <s v="EN USO"/>
    <n v="123.89"/>
    <x v="0"/>
    <n v="123.89"/>
    <n v="0"/>
    <s v="Otros equipos depreciados en 50% por 2 años"/>
  </r>
  <r>
    <n v="1"/>
    <s v="2014-2016"/>
    <n v="476"/>
    <s v="Prevención"/>
    <m/>
    <x v="2"/>
    <s v="CA/SM/022"/>
    <s v="ARCHIVADOR METÁLICOS DE 4 GAVETAS CON MARCO"/>
    <m/>
    <s v="CH4"/>
    <m/>
    <s v="EN USO"/>
    <n v="123.89"/>
    <x v="0"/>
    <n v="123.89"/>
    <n v="0"/>
    <s v="Otros equipos depreciados en 50% por 2 años"/>
  </r>
  <r>
    <n v="1"/>
    <s v="2014-2016"/>
    <n v="383"/>
    <s v="Cuidado y Tratamiento"/>
    <m/>
    <x v="4"/>
    <s v="CT/ VISION/ 19"/>
    <s v="Archivador metálico de 4 gavetas con marco"/>
    <m/>
    <m/>
    <m/>
    <s v="DONACION"/>
    <n v="123.89"/>
    <x v="0"/>
    <n v="123.89"/>
    <n v="0"/>
    <s v="Otros equipos depreciados en 50% por 2 años"/>
  </r>
  <r>
    <n v="1"/>
    <s v="2014-2016"/>
    <n v="725"/>
    <s v="Prevención"/>
    <m/>
    <x v="1"/>
    <s v="ENTRE/ZA/06"/>
    <s v="ARCHIVADOR METÁLICOS DE 4 GAVETAS CON MARCO"/>
    <m/>
    <m/>
    <m/>
    <s v="EN USO"/>
    <n v="123.89"/>
    <x v="0"/>
    <n v="123.89"/>
    <n v="0"/>
    <s v="Otros equipos depreciados en 50% por 2 años"/>
  </r>
  <r>
    <n v="1"/>
    <s v="2014-2016"/>
    <n v="677"/>
    <s v="Prevención"/>
    <m/>
    <x v="1"/>
    <s v="ENTREA/SS/01"/>
    <s v="ARCHIVADOR METÁLICOS DE 4 GAVETAS CON MARCO"/>
    <m/>
    <m/>
    <m/>
    <s v="EN USO"/>
    <n v="123.89"/>
    <x v="0"/>
    <n v="123.89"/>
    <n v="0"/>
    <s v="Otros equipos depreciados en 50% por 2 años"/>
  </r>
  <r>
    <n v="1"/>
    <s v="2014-2016"/>
    <n v="1597"/>
    <s v="Prevención"/>
    <m/>
    <x v="3"/>
    <s v="ODM/SM/20"/>
    <s v="ARCHIVADOR METÁLICOS DE 4 GAVETAS CON MARCO"/>
    <m/>
    <m/>
    <m/>
    <s v="EN USO"/>
    <n v="123.89"/>
    <x v="0"/>
    <n v="123.89"/>
    <n v="0"/>
    <s v="Otros equipos depreciados en 50% por 2 años"/>
  </r>
  <r>
    <n v="1"/>
    <s v="2014-2016"/>
    <n v="1404"/>
    <s v="Prevención"/>
    <m/>
    <x v="3"/>
    <s v="ODM/TSF/19"/>
    <s v="ARCHIVADOR METÁLICOS DE 4 GAVETAS CON MARCO"/>
    <m/>
    <m/>
    <m/>
    <s v="EN USO"/>
    <n v="123.89"/>
    <x v="0"/>
    <n v="123.89"/>
    <n v="0"/>
    <s v="Otros equipos depreciados en 50% por 2 años"/>
  </r>
  <r>
    <n v="1"/>
    <s v="2014-2016"/>
    <n v="1407"/>
    <s v="Prevención"/>
    <m/>
    <x v="3"/>
    <s v="ODM/TSF/22"/>
    <s v="ESTANTES DE DOS CUERPOS COLOR GRIS DE 4 BANDEJAS DE 1.80 X 91 X38"/>
    <m/>
    <m/>
    <m/>
    <s v="EN USO"/>
    <n v="123.89"/>
    <x v="0"/>
    <n v="123.89"/>
    <n v="0"/>
    <s v="Otros equipos depreciados en 50% por 2 años"/>
  </r>
  <r>
    <n v="1"/>
    <s v="2014-2016"/>
    <n v="1408"/>
    <s v="Prevención"/>
    <m/>
    <x v="3"/>
    <s v="ODM/TSF/23"/>
    <s v="ESTANTES DE DOS CUERPOS COLOR GRIS DE 4 BANDEJAS DE 1.80 X 91 X38"/>
    <m/>
    <m/>
    <m/>
    <s v="EN USO"/>
    <n v="123.89"/>
    <x v="0"/>
    <n v="123.89"/>
    <n v="0"/>
    <s v="Otros equipos depreciados en 50% por 2 años"/>
  </r>
  <r>
    <n v="1"/>
    <s v="2014-2016"/>
    <n v="1535"/>
    <s v="Prevención"/>
    <m/>
    <x v="3"/>
    <s v="ODM-STANA-06"/>
    <s v="ARCHIVADOR METÁLICOS DE 4 GAVETAS CON MARCO "/>
    <m/>
    <m/>
    <m/>
    <s v="EN USO"/>
    <n v="123.89"/>
    <x v="0"/>
    <n v="123.89"/>
    <n v="0"/>
    <s v="Otros equipos depreciados en 50% por 2 años"/>
  </r>
  <r>
    <n v="1"/>
    <s v="2014-2016"/>
    <n v="567"/>
    <s v="Prevención"/>
    <m/>
    <x v="2"/>
    <s v="SS-04-1140"/>
    <s v="CONTOMETRO "/>
    <s v="DR2107M"/>
    <m/>
    <m/>
    <s v="EN USO"/>
    <n v="129"/>
    <x v="0"/>
    <n v="129"/>
    <n v="0"/>
    <s v="Equipos depreciado en 20% por 5 años"/>
  </r>
  <r>
    <n v="1"/>
    <n v="2018"/>
    <n v="1996"/>
    <s v="Prevención"/>
    <m/>
    <x v="0"/>
    <m/>
    <s v="Disco duro externo de 3.5&quot; de 3TB SEAGATE "/>
    <s v="SEAGATE"/>
    <s v="3 TB"/>
    <m/>
    <s v="EN USO"/>
    <n v="130"/>
    <x v="0"/>
    <n v="130"/>
    <n v="0"/>
    <s v="Equipos depreciado en 20% por 5 años"/>
  </r>
  <r>
    <n v="1"/>
    <n v="2018"/>
    <n v="1997"/>
    <s v="Prevención"/>
    <m/>
    <x v="0"/>
    <m/>
    <s v="Disco duro externo de 3.5&quot; de 3TB SEAGATE "/>
    <s v="SEAGATE"/>
    <s v="3 TB"/>
    <m/>
    <s v="EN USO"/>
    <n v="130"/>
    <x v="0"/>
    <n v="130"/>
    <n v="0"/>
    <s v="Equipos depreciado en 20% por 5 años"/>
  </r>
  <r>
    <n v="1"/>
    <s v="2014-2016"/>
    <n v="828"/>
    <s v="Prevención"/>
    <m/>
    <x v="1"/>
    <s v="GAB0025"/>
    <s v="Gabinete de 2 puertas para impresor, medidas 0.80X0.60X0.75."/>
    <m/>
    <m/>
    <m/>
    <s v="EN USO"/>
    <n v="135"/>
    <x v="0"/>
    <n v="135"/>
    <n v="0"/>
    <s v="Otros equipos depreciados en 50% por 2 años"/>
  </r>
  <r>
    <n v="1"/>
    <s v="2014-2016"/>
    <n v="126"/>
    <s v="Prevención"/>
    <m/>
    <x v="0"/>
    <n v="3142"/>
    <s v="REGULADOR DE VOLTAJE "/>
    <s v="TRIPPLITE"/>
    <s v="LC1800"/>
    <s v="N/A"/>
    <s v="FUERA DE USO"/>
    <n v="135.5"/>
    <x v="0"/>
    <n v="135.5"/>
    <n v="0"/>
    <s v="Equipos depreciado en 20% por 5 años"/>
  </r>
  <r>
    <n v="1"/>
    <s v="2014-2016"/>
    <n v="109"/>
    <s v="Prevención"/>
    <m/>
    <x v="0"/>
    <n v="2702"/>
    <s v="MONITOR LED DE 21.5&quot; "/>
    <s v="LG"/>
    <s v="22EN33S"/>
    <s v="311NDBP2Q541"/>
    <s v="FUERA DE USO"/>
    <n v="135.69999999999999"/>
    <x v="0"/>
    <n v="135.69999999999999"/>
    <n v="0"/>
    <s v="Equipos depreciado en 20% por 5 años"/>
  </r>
  <r>
    <n v="1"/>
    <s v="2014-2016"/>
    <n v="153"/>
    <s v="Prevención"/>
    <m/>
    <x v="0"/>
    <n v="2703"/>
    <s v="MONITOR LED DE 21.5&quot; "/>
    <s v="LG"/>
    <s v="22EN33S"/>
    <s v="311NDBP2Q541"/>
    <s v="FUERA DE USO"/>
    <n v="135.69999999999999"/>
    <x v="0"/>
    <n v="135.69999999999999"/>
    <n v="0"/>
    <s v="Equipos depreciado en 20% por 5 años"/>
  </r>
  <r>
    <n v="1"/>
    <s v="2014-2016"/>
    <n v="173"/>
    <s v="Prevención"/>
    <m/>
    <x v="0"/>
    <n v="2734"/>
    <s v="MONITOR LED DE 21.5&quot; "/>
    <s v="LG"/>
    <s v="22EN33S"/>
    <s v="311NDWE2Q585"/>
    <s v="FUERA DE USO"/>
    <n v="135.69999999999999"/>
    <x v="0"/>
    <n v="135.69999999999999"/>
    <n v="0"/>
    <s v="Equipos depreciado en 20% por 5 años"/>
  </r>
  <r>
    <n v="1"/>
    <s v="2014-2016"/>
    <n v="146"/>
    <s v="Prevención"/>
    <m/>
    <x v="0"/>
    <n v="2739"/>
    <s v="MONITOR LED DE 21.5&quot; "/>
    <s v="LG"/>
    <s v="22EN33S"/>
    <s v="311NDUN2Q582"/>
    <s v="FUERA DE USO"/>
    <n v="135.69999999999999"/>
    <x v="0"/>
    <n v="135.69999999999999"/>
    <n v="0"/>
    <s v="Equipos depreciado en 20% por 5 años"/>
  </r>
  <r>
    <n v="1"/>
    <s v="2014-2016"/>
    <n v="899"/>
    <s v="Prevención"/>
    <m/>
    <x v="1"/>
    <s v="PLA04100"/>
    <s v="Patch Panel, Tablero Planta telefónica y red"/>
    <m/>
    <m/>
    <m/>
    <s v="EN USO"/>
    <n v="136.18"/>
    <x v="0"/>
    <n v="136.18"/>
    <n v="0"/>
    <s v="Equipos depreciado en 20% por 5 años"/>
  </r>
  <r>
    <n v="1"/>
    <s v="2014-2016"/>
    <n v="1208"/>
    <s v="Prevención"/>
    <m/>
    <x v="1"/>
    <n v="3331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1577"/>
    <s v="Prevención"/>
    <m/>
    <x v="3"/>
    <n v="3334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453"/>
    <s v="Prevención"/>
    <m/>
    <x v="2"/>
    <n v="3335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1385"/>
    <s v="Prevención"/>
    <m/>
    <x v="3"/>
    <n v="3336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454"/>
    <s v="Prevención"/>
    <m/>
    <x v="2"/>
    <n v="3339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1528"/>
    <s v="Prevención"/>
    <m/>
    <x v="3"/>
    <n v="3340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1485"/>
    <s v="Prevención"/>
    <m/>
    <x v="3"/>
    <n v="3341"/>
    <s v="OASIS DE AGUA FRIA Y CALIENTE"/>
    <s v="Haier HLM-60"/>
    <m/>
    <m/>
    <s v="EN USO"/>
    <n v="142.08000000000001"/>
    <x v="0"/>
    <n v="142.08000000000001"/>
    <n v="0"/>
    <s v="Equipos depreciado en 20% por 5 años"/>
  </r>
  <r>
    <n v="1"/>
    <s v="2014-2016"/>
    <n v="331"/>
    <s v="Cuidado y Tratamiento"/>
    <m/>
    <x v="4"/>
    <n v="3344"/>
    <s v="Oasis de agua fria y caliente"/>
    <s v="Haier HLM-60"/>
    <m/>
    <m/>
    <s v="DONACION"/>
    <n v="142.08000000000001"/>
    <x v="0"/>
    <n v="142.08000000000001"/>
    <n v="0"/>
    <s v="Equipos depreciado en 20% por 5 años"/>
  </r>
  <r>
    <n v="1"/>
    <s v="2014-2016"/>
    <n v="720"/>
    <s v="Prevención"/>
    <m/>
    <x v="1"/>
    <n v="3328"/>
    <s v="OASIS DE AGUA FRIA Y CALIENTE"/>
    <s v="Haier HLM-60"/>
    <m/>
    <m/>
    <s v="FUERA DE USO"/>
    <n v="142.08000000000001"/>
    <x v="0"/>
    <n v="142.08000000000001"/>
    <n v="0"/>
    <s v="Equipos depreciado en 20% por 5 años"/>
  </r>
  <r>
    <n v="1"/>
    <s v="2014-2016"/>
    <n v="675"/>
    <s v="Prevención"/>
    <m/>
    <x v="1"/>
    <n v="3337"/>
    <s v="OASIS DE AGUA FRIA Y CALIENTE"/>
    <s v="Haier HLM-60"/>
    <m/>
    <s v="FS00T00M0000R9FCM0012"/>
    <s v="FUERA DE USO"/>
    <n v="142.08000000000001"/>
    <x v="0"/>
    <n v="142.08000000000001"/>
    <n v="0"/>
    <s v="Equipos depreciado en 20% por 5 años"/>
  </r>
  <r>
    <n v="1"/>
    <n v="2020"/>
    <n v="2045"/>
    <s v="Prevención"/>
    <m/>
    <x v="0"/>
    <n v="4315"/>
    <s v="UPS"/>
    <s v="APC  "/>
    <s v="BR100M2"/>
    <s v="3B1924X23277"/>
    <s v="EN USO"/>
    <n v="145"/>
    <x v="0"/>
    <n v="58"/>
    <n v="87"/>
    <s v="Equipos depreciado en 20% por 5 años"/>
  </r>
  <r>
    <n v="1"/>
    <n v="2020"/>
    <n v="2046"/>
    <s v="Prevención"/>
    <m/>
    <x v="0"/>
    <n v="4316"/>
    <s v="UPS"/>
    <s v="APC  "/>
    <s v="BR100M2"/>
    <s v="3B1924X23271"/>
    <s v="EN USO"/>
    <n v="145"/>
    <x v="0"/>
    <n v="58"/>
    <n v="87"/>
    <s v="Equipos depreciado en 20% por 5 años"/>
  </r>
  <r>
    <n v="1"/>
    <n v="2020"/>
    <n v="2047"/>
    <s v="Prevención"/>
    <m/>
    <x v="0"/>
    <n v="4317"/>
    <s v="UPS"/>
    <s v="APC  "/>
    <s v="BR100M2"/>
    <s v="3B1924X23277"/>
    <s v="EN USO"/>
    <n v="145"/>
    <x v="0"/>
    <n v="58"/>
    <n v="87"/>
    <s v="Equipos depreciado en 20% por 5 años"/>
  </r>
  <r>
    <n v="1"/>
    <s v="2014-2016"/>
    <n v="875"/>
    <s v="Prevención"/>
    <m/>
    <x v="1"/>
    <s v="ESC01076"/>
    <s v="Escritorio Secretarial 1.20 mts."/>
    <m/>
    <m/>
    <m/>
    <s v="EN USO"/>
    <n v="146.05000000000001"/>
    <x v="0"/>
    <n v="146.05000000000001"/>
    <n v="0"/>
    <s v="Otros equipos depreciados en 50% por 2 años"/>
  </r>
  <r>
    <n v="1"/>
    <s v="2014-2016"/>
    <n v="866"/>
    <s v="Prevención"/>
    <m/>
    <x v="1"/>
    <s v="DES1065"/>
    <s v="Destructora de Papel"/>
    <m/>
    <m/>
    <m/>
    <s v="EN USO"/>
    <n v="149.99"/>
    <x v="0"/>
    <n v="149.99"/>
    <n v="0"/>
    <s v="Equipos depreciado en 20% por 5 años"/>
  </r>
  <r>
    <n v="1"/>
    <n v="2017"/>
    <n v="1669"/>
    <s v="Prevención"/>
    <m/>
    <x v="0"/>
    <n v="3429"/>
    <s v="Modulo de Melanina compuesta por 4 superficies de 1.2m de largo x 0.60 de fondo "/>
    <m/>
    <s v="N/A"/>
    <s v="N/A"/>
    <s v="EN USO"/>
    <n v="150"/>
    <x v="0"/>
    <n v="150"/>
    <n v="0"/>
    <s v="Otros equipos depreciados en 50% por 2 años"/>
  </r>
  <r>
    <n v="1"/>
    <n v="2017"/>
    <n v="1670"/>
    <s v="Prevención"/>
    <m/>
    <x v="0"/>
    <n v="3430"/>
    <s v="Modulo de Melanina compuesta por 4 superficies de 1.2m de largo x 0.60 de fondo "/>
    <m/>
    <s v="N/A"/>
    <s v="N/A"/>
    <s v="EN USO"/>
    <n v="150"/>
    <x v="0"/>
    <n v="150"/>
    <n v="0"/>
    <s v="Otros equipos depreciados en 50% por 2 años"/>
  </r>
  <r>
    <n v="1"/>
    <s v="2014-2016"/>
    <n v="597"/>
    <s v="Prevención"/>
    <m/>
    <x v="1"/>
    <s v="ENTRE/HSH/ SM/28"/>
    <s v="ARCHIVADOR TIPO LIBRERA DE 4 NIVELES"/>
    <m/>
    <n v="30"/>
    <m/>
    <s v="EN USO"/>
    <n v="150"/>
    <x v="0"/>
    <n v="150"/>
    <n v="0"/>
    <s v="Otros equipos depreciados en 50% por 2 años"/>
  </r>
  <r>
    <n v="1"/>
    <s v="2014-2016"/>
    <n v="1217"/>
    <s v="Prevención"/>
    <m/>
    <x v="1"/>
    <s v="ENTREA/SS/113"/>
    <s v="ARCHIVADOR TIPO LIBRERA DE 4 NIVELES"/>
    <m/>
    <n v="30"/>
    <m/>
    <s v="EN USO"/>
    <n v="150"/>
    <x v="0"/>
    <n v="150"/>
    <n v="0"/>
    <s v="Otros equipos depreciados en 50% por 2 años"/>
  </r>
  <r>
    <n v="1"/>
    <s v="2014-2016"/>
    <n v="884"/>
    <s v="Prevención"/>
    <m/>
    <x v="1"/>
    <s v="CHE01085"/>
    <s v="Caja de Herramientas, con herramientas"/>
    <m/>
    <m/>
    <m/>
    <s v="EN USO"/>
    <n v="152.46"/>
    <x v="0"/>
    <n v="152.46"/>
    <n v="0"/>
    <s v="Otros equipos depreciados en 50% por 2 años"/>
  </r>
  <r>
    <n v="1"/>
    <n v="2017"/>
    <n v="1667"/>
    <s v="Prevención"/>
    <m/>
    <x v="0"/>
    <n v="3435"/>
    <s v="Modulo de trabajo de 1. m de frente x 0.60m de fondos con divisiones de 1.2m de alto, incluye pasacables"/>
    <m/>
    <s v="N/A"/>
    <s v="N/A"/>
    <s v="EN USO"/>
    <n v="155"/>
    <x v="0"/>
    <n v="155"/>
    <n v="0"/>
    <s v="Otros equipos depreciados en 50% por 2 años"/>
  </r>
  <r>
    <n v="1"/>
    <n v="2017"/>
    <n v="1668"/>
    <s v="Prevención"/>
    <m/>
    <x v="0"/>
    <n v="3436"/>
    <s v="Modulo de trabajo de 1. m de frente x 0.60m de fondos con divisiones de 1.2m de alto, incluye pasacables"/>
    <m/>
    <s v="N/A"/>
    <s v="N/A"/>
    <s v="EN USO"/>
    <n v="155"/>
    <x v="0"/>
    <n v="155"/>
    <n v="0"/>
    <s v="Otros equipos depreciados en 50% por 2 años"/>
  </r>
  <r>
    <n v="1"/>
    <n v="2018"/>
    <n v="1918"/>
    <s v="Prevención"/>
    <m/>
    <x v="3"/>
    <s v="ODM/SO/62"/>
    <s v="Silla ejecutiva de vinil negra"/>
    <m/>
    <m/>
    <m/>
    <s v="EN USO"/>
    <n v="155.75"/>
    <x v="0"/>
    <n v="155.75"/>
    <n v="0"/>
    <s v="Otros equipos depreciados en 50% por 2 años"/>
  </r>
  <r>
    <n v="1"/>
    <n v="2017"/>
    <n v="1661"/>
    <s v="Prevención"/>
    <m/>
    <x v="0"/>
    <n v="3416"/>
    <s v="Silla Vercelli baja cuero negro "/>
    <s v="Vercelli"/>
    <s v="silla ergonomica"/>
    <s v="vercelli"/>
    <s v="EN USO"/>
    <n v="159.29"/>
    <x v="0"/>
    <n v="159.29"/>
    <n v="0"/>
    <s v="Otros equipos depreciados en 50% por 2 años"/>
  </r>
  <r>
    <n v="1"/>
    <s v="2014-2016"/>
    <n v="868"/>
    <s v="Prevención"/>
    <m/>
    <x v="1"/>
    <s v="MES01067"/>
    <s v="Mesa Rectangular 49”X35”X42”, Acero Inoxidable"/>
    <m/>
    <m/>
    <m/>
    <s v="EN USO"/>
    <n v="159.99"/>
    <x v="0"/>
    <n v="159.99"/>
    <n v="0"/>
    <s v="Otros equipos depreciados en 50% por 2 años"/>
  </r>
  <r>
    <n v="1"/>
    <s v="2014-2016"/>
    <n v="829"/>
    <s v="Prevención"/>
    <m/>
    <x v="1"/>
    <s v="ARC1026"/>
    <s v="Archivo metálico 4 gavetas color estándar"/>
    <m/>
    <m/>
    <m/>
    <s v="EN USO"/>
    <n v="160"/>
    <x v="0"/>
    <n v="160"/>
    <n v="0"/>
    <s v="Otros equipos depreciados en 50% por 2 años"/>
  </r>
  <r>
    <n v="1"/>
    <s v="2014-2016"/>
    <n v="830"/>
    <s v="Prevención"/>
    <m/>
    <x v="1"/>
    <s v="ARC2027"/>
    <s v="Archivo metálico 4 gavetas color estándar"/>
    <m/>
    <m/>
    <m/>
    <s v="EN USO"/>
    <n v="160"/>
    <x v="0"/>
    <n v="160"/>
    <n v="0"/>
    <s v="Otros equipos depreciados en 50% por 2 años"/>
  </r>
  <r>
    <n v="1"/>
    <s v="2014-2016"/>
    <n v="831"/>
    <s v="Prevención"/>
    <m/>
    <x v="1"/>
    <s v="ARC3028"/>
    <s v="Archivo metálico 4 gavetas color estándar"/>
    <m/>
    <m/>
    <m/>
    <s v="EN USO"/>
    <n v="160"/>
    <x v="0"/>
    <n v="160"/>
    <n v="0"/>
    <s v="Otros equipos depreciados en 50% por 2 años"/>
  </r>
  <r>
    <n v="1"/>
    <s v="2014-2016"/>
    <n v="832"/>
    <s v="Prevención"/>
    <m/>
    <x v="1"/>
    <s v="ARC4029"/>
    <s v="Archivo metálico 4 gavetas color estándar"/>
    <m/>
    <m/>
    <m/>
    <s v="EN USO"/>
    <n v="160"/>
    <x v="0"/>
    <n v="160"/>
    <n v="0"/>
    <s v="Otros equipos depreciados en 50% por 2 años"/>
  </r>
  <r>
    <n v="1"/>
    <s v="2014-2016"/>
    <n v="833"/>
    <s v="Prevención"/>
    <m/>
    <x v="1"/>
    <s v="ARC5030"/>
    <s v="Archivo metálico 4 gavetas color estándar"/>
    <m/>
    <m/>
    <m/>
    <s v="EN USO"/>
    <n v="160"/>
    <x v="0"/>
    <n v="160"/>
    <n v="0"/>
    <s v="Otros equipos depreciados en 50% por 2 años"/>
  </r>
  <r>
    <n v="1"/>
    <s v="2014-2016"/>
    <n v="1619"/>
    <s v="Prevención"/>
    <m/>
    <x v="3"/>
    <s v="ODM/SM/42"/>
    <s v="Escritorio  color nego con cubierta color madera"/>
    <m/>
    <m/>
    <m/>
    <s v="EN USO"/>
    <n v="160"/>
    <x v="0"/>
    <n v="160"/>
    <n v="0"/>
    <s v="Otros equipos depreciados en 50% por 2 años"/>
  </r>
  <r>
    <n v="1"/>
    <s v="2014-2016"/>
    <n v="858"/>
    <s v="Prevención"/>
    <m/>
    <x v="1"/>
    <s v="PIZ1055"/>
    <s v="Pizarra de 3.44X1.20 mts, con un metro de corcho al lado izquierdo y 2.44 mts. Para usar con plumón."/>
    <m/>
    <m/>
    <m/>
    <s v="EN USO"/>
    <n v="160"/>
    <x v="0"/>
    <n v="160"/>
    <n v="0"/>
    <s v="Otros equipos depreciados en 50% por 2 años"/>
  </r>
  <r>
    <n v="1"/>
    <n v="2018"/>
    <n v="1998"/>
    <s v="Prevención"/>
    <m/>
    <x v="0"/>
    <m/>
    <s v="Disco duro externo de 3.5&quot; de 4TB SEAGATE backup plus "/>
    <s v="SEAGATE"/>
    <s v="4 TB"/>
    <m/>
    <s v="EN USO"/>
    <n v="160"/>
    <x v="0"/>
    <n v="160"/>
    <n v="0"/>
    <s v="Equipos depreciado en 20% por 5 años"/>
  </r>
  <r>
    <n v="1"/>
    <s v="2014-2016"/>
    <n v="650"/>
    <s v="Prevención"/>
    <m/>
    <x v="1"/>
    <s v="ENTRE/HSH/ SM/83"/>
    <s v="ARCHIVADOR METÁLICOS DE 4 GAVETAS CON MARCO COLOR NEGRO"/>
    <m/>
    <s v="CH4"/>
    <m/>
    <s v="EN USO"/>
    <n v="162"/>
    <x v="0"/>
    <n v="162"/>
    <n v="0"/>
    <s v="Otros equipos depreciados en 50% por 2 años"/>
  </r>
  <r>
    <n v="1"/>
    <s v="2014-2016"/>
    <n v="1219"/>
    <s v="Prevención"/>
    <m/>
    <x v="1"/>
    <s v="ENTREA/SS/111"/>
    <s v="ARCHIVADOR METÁLICOS DE 4 GAVETAS CON MARCO ( chapa dañada)"/>
    <m/>
    <s v="CH4"/>
    <m/>
    <s v="EN USO"/>
    <n v="162"/>
    <x v="0"/>
    <n v="162"/>
    <n v="0"/>
    <s v="Otros equipos depreciados en 50% por 2 años"/>
  </r>
  <r>
    <n v="1"/>
    <n v="2017"/>
    <n v="1662"/>
    <s v="Prevención"/>
    <m/>
    <x v="0"/>
    <n v="3424"/>
    <s v="Modulo de trabajo de 1.2m de frente x 0.60m de fondo con divisiones de 1.2m alto, incluye pasacables"/>
    <m/>
    <s v="N/A"/>
    <s v="N/A"/>
    <s v="EN USO"/>
    <n v="166"/>
    <x v="0"/>
    <n v="166"/>
    <n v="0"/>
    <s v="Otros equipos depreciados en 50% por 2 años"/>
  </r>
  <r>
    <n v="1"/>
    <n v="2017"/>
    <n v="1663"/>
    <s v="Prevención"/>
    <m/>
    <x v="0"/>
    <n v="3425"/>
    <s v="Modulo de trabajo de 1.2m de frente x 0.60m de fondo con divisiones de 1.2m alto, incluye pasacables"/>
    <m/>
    <s v="N/A"/>
    <s v="N/A"/>
    <s v="EN USO"/>
    <n v="166"/>
    <x v="0"/>
    <n v="166"/>
    <n v="0"/>
    <s v="Otros equipos depreciados en 50% por 2 años"/>
  </r>
  <r>
    <n v="1"/>
    <n v="2017"/>
    <n v="1664"/>
    <s v="Prevención"/>
    <m/>
    <x v="0"/>
    <n v="3426"/>
    <s v="Modulo de trabajo de 1.2m de frente x 0.60m de fondo con divisiones de 1.2m alto, incluye pasacables"/>
    <m/>
    <s v="N/A"/>
    <s v="N/A"/>
    <s v="EN USO"/>
    <n v="166"/>
    <x v="0"/>
    <n v="166"/>
    <n v="0"/>
    <s v="Otros equipos depreciados en 50% por 2 años"/>
  </r>
  <r>
    <n v="1"/>
    <n v="2017"/>
    <n v="1665"/>
    <s v="Prevención"/>
    <m/>
    <x v="0"/>
    <n v="3427"/>
    <s v="Modulo de trabajo de 1.2m de frente x 0.60m de fondo con divisiones de 1.2m alto, incluye pasacables"/>
    <m/>
    <s v="N/A"/>
    <s v="N/A"/>
    <s v="EN USO"/>
    <n v="166"/>
    <x v="0"/>
    <n v="166"/>
    <n v="0"/>
    <s v="Otros equipos depreciados en 50% por 2 años"/>
  </r>
  <r>
    <n v="1"/>
    <n v="2017"/>
    <n v="1666"/>
    <s v="Prevención"/>
    <m/>
    <x v="0"/>
    <n v="3428"/>
    <s v="Modulo de trabajo de 1.2m de frente x 0.60m de fondo con divisiones de 1.2m alto, incluye pasacables"/>
    <m/>
    <s v="N/A"/>
    <s v="N/A"/>
    <s v="EN USO"/>
    <n v="166"/>
    <x v="0"/>
    <n v="166"/>
    <n v="0"/>
    <s v="Otros equipos depreciados en 50% por 2 años"/>
  </r>
  <r>
    <n v="1"/>
    <n v="2018"/>
    <n v="1898"/>
    <s v="Prevención"/>
    <m/>
    <x v="0"/>
    <m/>
    <s v="Silla ejecutiva de Vinil Gerencia"/>
    <m/>
    <m/>
    <m/>
    <s v="EN USO"/>
    <n v="168.15"/>
    <x v="0"/>
    <n v="168.15"/>
    <n v="0"/>
    <s v="Otros equipos depreciados en 50% por 2 años"/>
  </r>
  <r>
    <n v="1"/>
    <s v="2014-2016"/>
    <n v="870"/>
    <s v="Prevención"/>
    <m/>
    <x v="1"/>
    <s v="OAD01069"/>
    <s v="OASIS DE AGUA FRIA Y CALIENTE"/>
    <s v="Haier HLM-60"/>
    <m/>
    <m/>
    <s v="EN USO"/>
    <n v="169"/>
    <x v="0"/>
    <n v="169.00000000000003"/>
    <n v="0"/>
    <s v="Equipos depreciado en 20% por 5 años"/>
  </r>
  <r>
    <n v="1"/>
    <n v="2018"/>
    <n v="1938"/>
    <s v="Prevención"/>
    <m/>
    <x v="3"/>
    <s v="ODM/TSF/127"/>
    <s v="Archivero metálico negro de 4 gavetas"/>
    <m/>
    <m/>
    <m/>
    <s v="EN USO"/>
    <n v="169"/>
    <x v="0"/>
    <n v="169"/>
    <n v="0"/>
    <s v="Otros equipos depreciados en 50% por 2 años"/>
  </r>
  <r>
    <n v="1"/>
    <n v="2018"/>
    <n v="1939"/>
    <s v="Prevención"/>
    <m/>
    <x v="3"/>
    <s v="ODM/TSF/128"/>
    <s v="Archivero metálico negro de 4 gavetas"/>
    <m/>
    <m/>
    <m/>
    <s v="EN USO"/>
    <n v="169"/>
    <x v="0"/>
    <n v="169"/>
    <n v="0"/>
    <s v="Otros equipos depreciados en 50% por 2 años"/>
  </r>
  <r>
    <n v="1"/>
    <n v="2018"/>
    <n v="1916"/>
    <s v="Prevención"/>
    <m/>
    <x v="3"/>
    <s v="ODM/SO/39"/>
    <s v="Silla ejecutiva de vinil negra"/>
    <m/>
    <m/>
    <m/>
    <s v="EN USO"/>
    <n v="169.03"/>
    <x v="0"/>
    <n v="169.03"/>
    <n v="0"/>
    <s v="Otros equipos depreciados en 50% por 2 años"/>
  </r>
  <r>
    <n v="1"/>
    <n v="2018"/>
    <n v="1917"/>
    <s v="Prevención"/>
    <m/>
    <x v="3"/>
    <s v="ODM/SO/52"/>
    <s v="Silla ejecutiva de vinil negra"/>
    <m/>
    <m/>
    <m/>
    <s v="EN USO"/>
    <n v="169.03"/>
    <x v="0"/>
    <n v="169.03"/>
    <n v="0"/>
    <s v="Otros equipos depreciados en 50% por 2 años"/>
  </r>
  <r>
    <n v="1"/>
    <n v="2018"/>
    <n v="1913"/>
    <s v="Prevención"/>
    <m/>
    <x v="3"/>
    <s v="ODM-STANA-43"/>
    <s v="Impresora Multifuncional CANNON"/>
    <m/>
    <m/>
    <m/>
    <s v="FUERA DE USO"/>
    <n v="169.91200000000001"/>
    <x v="0"/>
    <n v="169.91200000000003"/>
    <n v="0"/>
    <s v="Equipos depreciado en 20% por 5 años"/>
  </r>
  <r>
    <n v="1"/>
    <n v="2018"/>
    <n v="1914"/>
    <s v="Prevención"/>
    <m/>
    <x v="3"/>
    <s v="ODM/SM/106"/>
    <s v="Impresora Multifuncional CANNON"/>
    <m/>
    <m/>
    <m/>
    <s v="EN USO"/>
    <n v="169.91200000000001"/>
    <x v="0"/>
    <n v="169.91200000000003"/>
    <n v="0"/>
    <s v="Equipos depreciado en 20% por 5 años"/>
  </r>
  <r>
    <n v="1"/>
    <s v="2014-2016"/>
    <n v="135"/>
    <s v="Prevención"/>
    <m/>
    <x v="0"/>
    <n v="3143"/>
    <s v="ESTANTE METALICO DE 2 CUERPOS "/>
    <s v="N/A"/>
    <s v="N/A"/>
    <s v="N/A"/>
    <s v="EN USO"/>
    <n v="173.46"/>
    <x v="0"/>
    <n v="173.46"/>
    <n v="0"/>
    <s v="Otros equipos depreciados en 50% por 2 años"/>
  </r>
  <r>
    <n v="1"/>
    <s v="2014-2016"/>
    <n v="733"/>
    <s v="Prevención"/>
    <m/>
    <x v="1"/>
    <s v="ENTREA/SS/146"/>
    <s v="Librera metálica color negro"/>
    <m/>
    <m/>
    <m/>
    <s v="EN USO"/>
    <n v="175"/>
    <x v="0"/>
    <n v="175"/>
    <n v="0"/>
    <s v="Otros equipos depreciados en 50% por 2 años"/>
  </r>
  <r>
    <n v="1"/>
    <n v="2019"/>
    <n v="2040"/>
    <s v="Prevención"/>
    <m/>
    <x v="0"/>
    <n v="4296"/>
    <s v="IMPRESOR MULTIFUNCION"/>
    <s v="HP"/>
    <s v="OFFICE JET PRO 9020"/>
    <s v="TH95M461GK"/>
    <s v="EN USO"/>
    <n v="175.99"/>
    <x v="0"/>
    <n v="175.99"/>
    <n v="0"/>
    <s v="Equipos depreciado en 20% por 5 años"/>
  </r>
  <r>
    <n v="1"/>
    <s v="2014-2016"/>
    <n v="865"/>
    <s v="Prevención"/>
    <m/>
    <x v="1"/>
    <s v="MON1064"/>
    <s v="Montacargas 3 in one Convertible"/>
    <m/>
    <m/>
    <m/>
    <s v="EN USO"/>
    <n v="179.99"/>
    <x v="0"/>
    <n v="179.99"/>
    <n v="0"/>
    <s v="Equipos depreciado en 20% por 5 años"/>
  </r>
  <r>
    <n v="1"/>
    <n v="2018"/>
    <n v="1943"/>
    <s v="Prevención"/>
    <m/>
    <x v="1"/>
    <s v="Entre/ss/178"/>
    <s v="Impresor multifuncional ESPSON L380 "/>
    <m/>
    <m/>
    <m/>
    <s v="EN USO"/>
    <n v="180"/>
    <x v="0"/>
    <n v="180"/>
    <n v="0"/>
    <s v="Equipos depreciado en 20% por 5 años"/>
  </r>
  <r>
    <n v="1"/>
    <n v="2018"/>
    <n v="1925"/>
    <s v="Prevención"/>
    <m/>
    <x v="3"/>
    <s v="ODM/SM/110"/>
    <s v="Silla color negro "/>
    <m/>
    <m/>
    <m/>
    <s v="EN USO"/>
    <n v="181.31"/>
    <x v="0"/>
    <n v="181.31"/>
    <n v="0"/>
    <s v="Otros equipos depreciados en 50% por 2 años"/>
  </r>
  <r>
    <n v="1"/>
    <n v="2018"/>
    <n v="1924"/>
    <s v="Prevención"/>
    <m/>
    <x v="3"/>
    <s v="ODM/SM/111"/>
    <s v="Silla color negro "/>
    <m/>
    <m/>
    <m/>
    <s v="EN USO"/>
    <n v="181.31"/>
    <x v="0"/>
    <n v="181.31"/>
    <n v="0"/>
    <s v="Otros equipos depreciados en 50% por 2 años"/>
  </r>
  <r>
    <n v="1"/>
    <n v="2018"/>
    <n v="1923"/>
    <s v="Prevención"/>
    <m/>
    <x v="3"/>
    <s v="ODM/STANA/44"/>
    <s v="Silla color negro "/>
    <m/>
    <m/>
    <m/>
    <s v="EN USO"/>
    <n v="181.31"/>
    <x v="0"/>
    <n v="181.31"/>
    <n v="0"/>
    <s v="Otros equipos depreciados en 50% por 2 años"/>
  </r>
  <r>
    <n v="1"/>
    <n v="2018"/>
    <n v="1922"/>
    <s v="Prevención"/>
    <m/>
    <x v="3"/>
    <s v="ODM/STANA/45"/>
    <s v="Silla color negro "/>
    <m/>
    <m/>
    <m/>
    <s v="EN USO"/>
    <n v="181.31"/>
    <x v="0"/>
    <n v="181.31"/>
    <n v="0"/>
    <s v="Otros equipos depreciados en 50% por 2 años"/>
  </r>
  <r>
    <n v="1"/>
    <n v="2018"/>
    <n v="1921"/>
    <s v="Prevención"/>
    <m/>
    <x v="3"/>
    <s v="ODM/STANA/87"/>
    <s v="Silla color negro "/>
    <m/>
    <m/>
    <m/>
    <s v="EN USO"/>
    <n v="181.31"/>
    <x v="0"/>
    <n v="181.31"/>
    <n v="0"/>
    <s v="Otros equipos depreciados en 50% por 2 años"/>
  </r>
  <r>
    <n v="1"/>
    <n v="2018"/>
    <n v="1926"/>
    <s v="Prevención"/>
    <m/>
    <x v="3"/>
    <s v="ODM/TSF/117"/>
    <s v="Silla color negro "/>
    <m/>
    <m/>
    <m/>
    <s v="EN USO"/>
    <n v="181.31"/>
    <x v="0"/>
    <n v="181.31"/>
    <n v="0"/>
    <s v="Otros equipos depreciados en 50% por 2 años"/>
  </r>
  <r>
    <n v="1"/>
    <n v="2018"/>
    <n v="1927"/>
    <s v="Prevención"/>
    <m/>
    <x v="3"/>
    <s v="ODM/TSF/126"/>
    <s v="Silla color negro "/>
    <m/>
    <m/>
    <m/>
    <s v="EN USO"/>
    <n v="181.31"/>
    <x v="0"/>
    <n v="181.31"/>
    <n v="0"/>
    <s v="Otros equipos depreciados en 50% por 2 años"/>
  </r>
  <r>
    <n v="1"/>
    <n v="2019"/>
    <n v="2026"/>
    <s v="Prevención"/>
    <m/>
    <x v="0"/>
    <n v="4282"/>
    <s v="MONITOR"/>
    <s v="SAMSUNG"/>
    <s v="CF390"/>
    <s v="BZT3H4ZM300296"/>
    <s v="EN USO"/>
    <n v="183.65"/>
    <x v="0"/>
    <n v="183.65000000000003"/>
    <n v="0"/>
    <s v="Equipos depreciado en 20% por 5 años"/>
  </r>
  <r>
    <n v="1"/>
    <n v="2019"/>
    <n v="2027"/>
    <s v="Prevención"/>
    <m/>
    <x v="0"/>
    <n v="4283"/>
    <s v="MONITOR"/>
    <s v="SAMSUNG"/>
    <s v="CF390"/>
    <s v="BZT3H4ZM300645"/>
    <s v="EN USO"/>
    <n v="183.65"/>
    <x v="0"/>
    <n v="183.65000000000003"/>
    <n v="0"/>
    <s v="Equipos depreciado en 20% por 5 años"/>
  </r>
  <r>
    <n v="1"/>
    <n v="2019"/>
    <n v="2028"/>
    <s v="Prevención"/>
    <m/>
    <x v="0"/>
    <n v="4284"/>
    <s v="MONITOR"/>
    <s v="SAMSUNG"/>
    <s v="CF390"/>
    <s v="BZT3H4ZM300562"/>
    <s v="EN USO"/>
    <n v="183.65"/>
    <x v="0"/>
    <n v="183.65000000000003"/>
    <n v="0"/>
    <s v="Equipos depreciado en 20% por 5 años"/>
  </r>
  <r>
    <n v="1"/>
    <n v="2019"/>
    <n v="2029"/>
    <s v="Prevención"/>
    <m/>
    <x v="0"/>
    <n v="4285"/>
    <s v="MONITOR"/>
    <s v="SAMSUNG"/>
    <s v="CF390"/>
    <s v="BZT3H4ZM300381"/>
    <s v="EN USO"/>
    <n v="183.65"/>
    <x v="0"/>
    <n v="183.65000000000003"/>
    <n v="0"/>
    <s v="Equipos depreciado en 20% por 5 años"/>
  </r>
  <r>
    <n v="1"/>
    <n v="2019"/>
    <n v="2030"/>
    <s v="Prevención"/>
    <m/>
    <x v="0"/>
    <n v="4286"/>
    <s v="MONITOR"/>
    <s v="SAMSUNG"/>
    <s v="CF390"/>
    <s v="BZT3H4ZM300799"/>
    <s v="EN USO"/>
    <n v="183.65"/>
    <x v="0"/>
    <n v="183.65000000000003"/>
    <n v="0"/>
    <s v="Equipos depreciado en 20% por 5 años"/>
  </r>
  <r>
    <n v="1"/>
    <n v="2019"/>
    <n v="2031"/>
    <s v="Prevención"/>
    <m/>
    <x v="0"/>
    <n v="4287"/>
    <s v="MONITOR"/>
    <s v="SAMSUNG"/>
    <s v="CF390"/>
    <s v="BZT3H4ZM300768"/>
    <s v="EN USO"/>
    <n v="183.65"/>
    <x v="0"/>
    <n v="183.65000000000003"/>
    <n v="0"/>
    <s v="Equipos depreciado en 20% por 5 años"/>
  </r>
  <r>
    <n v="1"/>
    <n v="2019"/>
    <n v="2032"/>
    <s v="Prevención"/>
    <m/>
    <x v="0"/>
    <n v="4288"/>
    <s v="MONITOR"/>
    <s v="SAMSUNG"/>
    <s v="CF390"/>
    <s v="BZT3H4ZM300885"/>
    <s v="EN USO"/>
    <n v="183.65"/>
    <x v="0"/>
    <n v="183.65000000000003"/>
    <n v="0"/>
    <s v="Equipos depreciado en 20% por 5 años"/>
  </r>
  <r>
    <n v="1"/>
    <n v="2019"/>
    <n v="2033"/>
    <s v="Prevención"/>
    <m/>
    <x v="0"/>
    <n v="4289"/>
    <s v="MONITOR"/>
    <s v="SAMSUNG"/>
    <s v="CF390"/>
    <s v="BZT3H4ZM300627"/>
    <s v="EN USO"/>
    <n v="183.65"/>
    <x v="0"/>
    <n v="183.65000000000003"/>
    <n v="0"/>
    <s v="Equipos depreciado en 20% por 5 años"/>
  </r>
  <r>
    <n v="1"/>
    <n v="2019"/>
    <n v="2034"/>
    <s v="Prevención"/>
    <m/>
    <x v="0"/>
    <n v="4290"/>
    <s v="MONITOR"/>
    <s v="SAMSUNG"/>
    <s v="CF390"/>
    <s v="BZT3H4ZM300089"/>
    <s v="EN USO"/>
    <n v="183.65"/>
    <x v="0"/>
    <n v="183.65000000000003"/>
    <n v="0"/>
    <s v="Equipos depreciado en 20% por 5 años"/>
  </r>
  <r>
    <n v="1"/>
    <n v="2019"/>
    <n v="2035"/>
    <s v="Prevención"/>
    <m/>
    <x v="0"/>
    <n v="4291"/>
    <s v="MONITOR"/>
    <s v="SAMSUNG"/>
    <s v="CF390"/>
    <s v="BZT3H4ZM300626"/>
    <s v="EN USO"/>
    <n v="183.65"/>
    <x v="0"/>
    <n v="183.65000000000003"/>
    <n v="0"/>
    <s v="Equipos depreciado en 20% por 5 años"/>
  </r>
  <r>
    <n v="1"/>
    <n v="2019"/>
    <n v="2036"/>
    <s v="Prevención"/>
    <m/>
    <x v="0"/>
    <n v="4292"/>
    <s v="MONITOR"/>
    <s v="SAMSUNG"/>
    <s v="CF390"/>
    <s v="BZT3H4ZM300363"/>
    <s v="EN USO"/>
    <n v="183.65"/>
    <x v="0"/>
    <n v="183.65000000000003"/>
    <n v="0"/>
    <s v="Equipos depreciado en 20% por 5 años"/>
  </r>
  <r>
    <n v="1"/>
    <n v="2019"/>
    <n v="2037"/>
    <s v="Prevención"/>
    <m/>
    <x v="0"/>
    <n v="4293"/>
    <s v="MONITOR"/>
    <s v="SAMSUNG"/>
    <s v="CF390"/>
    <s v="BZT3H4ZM300628"/>
    <s v="EN USO"/>
    <n v="183.65"/>
    <x v="0"/>
    <n v="183.65000000000003"/>
    <n v="0"/>
    <s v="Equipos depreciado en 20% por 5 años"/>
  </r>
  <r>
    <n v="1"/>
    <n v="2019"/>
    <n v="2038"/>
    <s v="Prevención"/>
    <m/>
    <x v="0"/>
    <n v="4294"/>
    <s v="MONITOR"/>
    <s v="SAMSUNG"/>
    <s v="CF390"/>
    <s v="BZT3H4ZM300361"/>
    <s v="EN USO"/>
    <n v="183.65"/>
    <x v="0"/>
    <n v="183.65000000000003"/>
    <n v="0"/>
    <s v="Equipos depreciado en 20% por 5 años"/>
  </r>
  <r>
    <n v="1"/>
    <n v="2019"/>
    <n v="2039"/>
    <s v="Prevención"/>
    <m/>
    <x v="0"/>
    <n v="4295"/>
    <s v="MONITOR"/>
    <s v="SAMSUNG"/>
    <s v="CF390"/>
    <s v="BZT3H4ZM300090"/>
    <s v="EN USO"/>
    <n v="183.65"/>
    <x v="0"/>
    <n v="183.65000000000003"/>
    <n v="0"/>
    <s v="Equipos depreciado en 20% por 5 años"/>
  </r>
  <r>
    <n v="1"/>
    <s v="2014-2016"/>
    <n v="75"/>
    <s v="Prevención"/>
    <m/>
    <x v="0"/>
    <n v="3130"/>
    <s v="ARCHIVO METALICO DE 4 GAVETAS"/>
    <s v="N/A"/>
    <s v="COLOR NEGRO"/>
    <s v="N/A"/>
    <s v="EN USO"/>
    <n v="190.5"/>
    <x v="0"/>
    <n v="190.5"/>
    <n v="0"/>
    <s v="Otros equipos depreciados en 50% por 2 años"/>
  </r>
  <r>
    <n v="1"/>
    <s v="2014-2016"/>
    <n v="1401"/>
    <s v="Prevención"/>
    <m/>
    <x v="3"/>
    <s v="ODM/TSF/16"/>
    <s v="ARCHIVADOR COLOR NEGRO METÁLICO DE 4 GAVETAS CON MARCO"/>
    <m/>
    <m/>
    <m/>
    <s v="EN USO"/>
    <n v="195"/>
    <x v="0"/>
    <n v="195"/>
    <n v="0"/>
    <s v="Otros equipos depreciados en 50% por 2 años"/>
  </r>
  <r>
    <n v="1"/>
    <s v="2014-2016"/>
    <n v="1402"/>
    <s v="Prevención"/>
    <m/>
    <x v="3"/>
    <s v="ODM/TSF/17"/>
    <s v="ARCHIVADOR COLOR NEGRO METÁLICO DE 4 GAVETAS CON MARCO"/>
    <m/>
    <m/>
    <m/>
    <s v="EN USO"/>
    <n v="195"/>
    <x v="0"/>
    <n v="195"/>
    <n v="0"/>
    <s v="Otros equipos depreciados en 50% por 2 años"/>
  </r>
  <r>
    <n v="1"/>
    <s v="2014-2016"/>
    <n v="1403"/>
    <s v="Prevención"/>
    <m/>
    <x v="3"/>
    <s v="ODM/TSF/18"/>
    <s v="ARCHIVADOR COLOR NEGRO METÁLICO DE 4 GAVETAS CON MARCO"/>
    <m/>
    <m/>
    <m/>
    <s v="EN USO"/>
    <n v="195"/>
    <x v="0"/>
    <n v="195"/>
    <n v="0"/>
    <s v="Otros equipos depreciados en 50% por 2 años"/>
  </r>
  <r>
    <n v="1"/>
    <n v="2016"/>
    <m/>
    <s v="Prevención"/>
    <m/>
    <x v="0"/>
    <n v="3368"/>
    <s v="SILLA ERGONOMICA "/>
    <s v="GLOBAL"/>
    <s v="11631B"/>
    <m/>
    <s v="EN USO "/>
    <n v="195"/>
    <x v="0"/>
    <n v="195"/>
    <n v="0"/>
    <s v="Otros equipos depreciados en 50% por 2 años"/>
  </r>
  <r>
    <n v="1"/>
    <s v="2014-2016"/>
    <n v="886"/>
    <s v="Prevención"/>
    <m/>
    <x v="1"/>
    <s v="MRA01087"/>
    <s v="Mustang Rack 41X24X72"/>
    <m/>
    <m/>
    <m/>
    <s v="EN USO"/>
    <n v="195.49"/>
    <x v="0"/>
    <n v="195.49"/>
    <n v="0"/>
    <s v="Otros equipos depreciados en 50% por 2 años"/>
  </r>
  <r>
    <n v="1"/>
    <s v="2014-2016"/>
    <n v="887"/>
    <s v="Prevención"/>
    <m/>
    <x v="1"/>
    <s v="MRA02088"/>
    <s v="Mustang Rack 41X24X72"/>
    <m/>
    <m/>
    <m/>
    <s v="EN USO"/>
    <n v="195.49"/>
    <x v="0"/>
    <n v="195.49"/>
    <n v="0"/>
    <s v="Otros equipos depreciados en 50% por 2 años"/>
  </r>
  <r>
    <n v="1"/>
    <s v="2014-2016"/>
    <n v="727"/>
    <s v="Prevención"/>
    <m/>
    <x v="1"/>
    <s v="ENTREA/SS/145"/>
    <s v="Escritorio secretarial café oscuro"/>
    <m/>
    <m/>
    <m/>
    <s v="EN USO"/>
    <n v="200"/>
    <x v="0"/>
    <n v="200"/>
    <n v="0"/>
    <s v="Otros equipos depreciados en 50% por 2 años"/>
  </r>
  <r>
    <n v="1"/>
    <s v="2014-2016"/>
    <n v="726"/>
    <s v="Prevención"/>
    <m/>
    <x v="1"/>
    <s v="ENTREA/SS/148"/>
    <s v="Escritorio secretarial café oscuro"/>
    <m/>
    <m/>
    <m/>
    <s v="EN USO"/>
    <n v="200"/>
    <x v="0"/>
    <n v="200"/>
    <n v="0"/>
    <s v="Otros equipos depreciados en 50% por 2 años"/>
  </r>
  <r>
    <n v="1"/>
    <s v="2014-2016"/>
    <n v="728"/>
    <s v="Prevención"/>
    <m/>
    <x v="1"/>
    <s v="ENTREA/SS/149"/>
    <s v="Escritorio secretarial café oscuro"/>
    <m/>
    <m/>
    <m/>
    <s v="EN USO"/>
    <n v="200"/>
    <x v="0"/>
    <n v="200"/>
    <n v="0"/>
    <s v="Otros equipos depreciados en 50% por 2 años"/>
  </r>
  <r>
    <n v="1"/>
    <s v="2014-2016"/>
    <n v="724"/>
    <s v="Prevención"/>
    <m/>
    <x v="1"/>
    <s v="ENTREA/SS/158"/>
    <s v="Archivador metálico de 4 gavetas negro"/>
    <m/>
    <m/>
    <m/>
    <s v="EN USO"/>
    <n v="200"/>
    <x v="0"/>
    <n v="200"/>
    <n v="0"/>
    <s v="Otros equipos depreciados en 50% por 2 años"/>
  </r>
  <r>
    <n v="1"/>
    <n v="2018"/>
    <n v="1936"/>
    <s v="Prevención"/>
    <m/>
    <x v="3"/>
    <s v="ODM/SM/103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28"/>
    <s v="Prevención"/>
    <m/>
    <x v="3"/>
    <s v="ODM/TSF/118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29"/>
    <s v="Prevención"/>
    <m/>
    <x v="3"/>
    <s v="ODM/TSF/119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0"/>
    <s v="Prevención"/>
    <m/>
    <x v="3"/>
    <s v="ODM/TSF/120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1"/>
    <s v="Prevención"/>
    <m/>
    <x v="3"/>
    <s v="ODM/TSF/121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2"/>
    <s v="Prevención"/>
    <m/>
    <x v="3"/>
    <s v="ODM/TSF/122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3"/>
    <s v="Prevención"/>
    <m/>
    <x v="3"/>
    <s v="ODM/TSF/123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4"/>
    <s v="Prevención"/>
    <m/>
    <x v="3"/>
    <s v="ODM/TSF/124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n v="2018"/>
    <n v="1935"/>
    <s v="Prevención"/>
    <m/>
    <x v="3"/>
    <s v="ODM/TSF/125"/>
    <s v="Silla ejecutiva con brazos ajustables, asiento alto, giratorio, capacidad 300 lbs"/>
    <m/>
    <m/>
    <m/>
    <s v="EN USO"/>
    <n v="216.81399999999999"/>
    <x v="0"/>
    <n v="216.81399999999999"/>
    <n v="0"/>
    <s v="Otros equipos depreciados en 50% por 2 años"/>
  </r>
  <r>
    <n v="1"/>
    <s v="2014-2016"/>
    <n v="105"/>
    <s v="Prevención"/>
    <m/>
    <x v="0"/>
    <n v="3151"/>
    <s v="MICROFONO INALAMBRICO "/>
    <s v="SHURE"/>
    <s v="SVX24US/P28-P14-J9"/>
    <m/>
    <s v="EN USO"/>
    <n v="221.24"/>
    <x v="0"/>
    <n v="221.24"/>
    <n v="0"/>
    <s v="Equipos depreciado en 20% por 5 años"/>
  </r>
  <r>
    <n v="1"/>
    <s v="2014-2016"/>
    <n v="106"/>
    <s v="Prevención"/>
    <m/>
    <x v="0"/>
    <n v="3152"/>
    <s v="MICROFONO INALAMBRICO "/>
    <s v="SHURE"/>
    <s v="SVX24US/P28-P14-J9"/>
    <m/>
    <s v="EN USO"/>
    <n v="221.24"/>
    <x v="0"/>
    <n v="221.24"/>
    <n v="0"/>
    <s v="Equipos depreciado en 20% por 5 años"/>
  </r>
  <r>
    <n v="1"/>
    <s v="2014-2016"/>
    <n v="537"/>
    <s v="Prevención"/>
    <m/>
    <x v="2"/>
    <s v="SA-02-1169"/>
    <s v="ESCRITORIOS MULTIUSOS"/>
    <m/>
    <m/>
    <m/>
    <s v="FUERA DE USO"/>
    <n v="225"/>
    <x v="0"/>
    <n v="225"/>
    <n v="0"/>
    <s v="Otros equipos depreciados en 50% por 2 años"/>
  </r>
  <r>
    <n v="1"/>
    <s v="2014-2016"/>
    <n v="538"/>
    <s v="Prevención"/>
    <m/>
    <x v="2"/>
    <s v="SA-05-1169"/>
    <s v="ESCRITORIOS MULTIUSOS"/>
    <m/>
    <m/>
    <m/>
    <s v="FUERA DE USO"/>
    <n v="225"/>
    <x v="0"/>
    <n v="225"/>
    <n v="0"/>
    <s v="Otros equipos depreciados en 50% por 2 años"/>
  </r>
  <r>
    <n v="1"/>
    <s v="2014-2016"/>
    <n v="1572"/>
    <s v="Prevención"/>
    <m/>
    <x v="3"/>
    <n v="2854"/>
    <s v="MONITOR LED 21.5&quot;"/>
    <s v="HP"/>
    <s v="V221"/>
    <s v="6CM40615V0"/>
    <s v="FUERA DE USO"/>
    <n v="238.43"/>
    <x v="0"/>
    <n v="238.43000000000004"/>
    <n v="0"/>
    <s v="Equipos depreciado en 20% por 5 años"/>
  </r>
  <r>
    <n v="1"/>
    <s v="2014-2016"/>
    <n v="1375"/>
    <s v="Prevención"/>
    <m/>
    <x v="3"/>
    <n v="2867"/>
    <s v="MONITOR LED 21.5&quot;"/>
    <s v="HP"/>
    <s v="V221"/>
    <s v="6CM40615V9"/>
    <s v="FUERA DE USO"/>
    <n v="238.43"/>
    <x v="0"/>
    <n v="238.43000000000004"/>
    <n v="0"/>
    <s v="Equipos depreciado en 20% por 5 años"/>
  </r>
  <r>
    <n v="1"/>
    <s v="2014-2016"/>
    <n v="1524"/>
    <s v="Prevención"/>
    <m/>
    <x v="3"/>
    <n v="2889"/>
    <s v="MONITOR LED 21.5&quot;"/>
    <s v="HP"/>
    <s v="V221"/>
    <s v="6CM406166G"/>
    <s v="FUERA DE USO"/>
    <n v="238.43"/>
    <x v="0"/>
    <n v="238.43000000000004"/>
    <n v="0"/>
    <s v="Equipos depreciado en 20% por 5 años"/>
  </r>
  <r>
    <n v="1"/>
    <s v="2014-2016"/>
    <n v="810"/>
    <s v="Prevención"/>
    <m/>
    <x v="1"/>
    <s v="DDE1005"/>
    <s v="Disco Duro Externo  4 TB"/>
    <m/>
    <m/>
    <m/>
    <s v="EN USO"/>
    <n v="240.41"/>
    <x v="0"/>
    <n v="240.41"/>
    <n v="0"/>
    <s v="Equipos depreciado en 20% por 5 años"/>
  </r>
  <r>
    <n v="1"/>
    <s v="2014-2016"/>
    <n v="811"/>
    <s v="Prevención"/>
    <m/>
    <x v="1"/>
    <s v="DDE2006"/>
    <s v="Disco Duro Externo  4 TB"/>
    <m/>
    <m/>
    <m/>
    <s v="EN USO"/>
    <n v="240.41"/>
    <x v="0"/>
    <n v="240.41"/>
    <n v="0"/>
    <s v="Equipos depreciado en 20% por 5 años"/>
  </r>
  <r>
    <n v="1"/>
    <s v="2014-2016"/>
    <n v="901"/>
    <s v="Prevención"/>
    <m/>
    <x v="1"/>
    <s v="RDG01102"/>
    <s v="Registro por huella digital"/>
    <m/>
    <m/>
    <m/>
    <s v="EN USO"/>
    <n v="246.79"/>
    <x v="0"/>
    <n v="246.79000000000002"/>
    <n v="0"/>
    <s v="Equipos depreciado en 20% por 5 años"/>
  </r>
  <r>
    <n v="1"/>
    <s v="2014-2016"/>
    <n v="435"/>
    <s v="Cuidado y Tratamiento"/>
    <m/>
    <x v="4"/>
    <s v="01-02-04-04"/>
    <s v="Impresor matricial"/>
    <s v="EPSON"/>
    <m/>
    <m/>
    <s v="DONACION"/>
    <n v="246.91"/>
    <x v="0"/>
    <n v="246.91000000000003"/>
    <n v="0"/>
    <s v="Equipos depreciado en 20% por 5 años"/>
  </r>
  <r>
    <n v="1"/>
    <n v="2018"/>
    <n v="1915"/>
    <s v="Prevención"/>
    <m/>
    <x v="3"/>
    <s v="ODM/SO/40"/>
    <s v="Escritorio semiejecutivo 160X8"/>
    <m/>
    <m/>
    <m/>
    <s v="EN USO"/>
    <n v="247.79"/>
    <x v="0"/>
    <n v="247.79"/>
    <n v="0"/>
    <s v="Otros equipos depreciados en 50% por 2 años"/>
  </r>
  <r>
    <n v="1"/>
    <s v="2014-2016"/>
    <n v="102"/>
    <s v="Prevención"/>
    <m/>
    <x v="0"/>
    <n v="3070"/>
    <s v="PANTALLA PARA PROYECCION DE 3 MTS."/>
    <s v="3M"/>
    <s v="N/A"/>
    <s v="N/A"/>
    <s v="EN USO"/>
    <n v="248.15"/>
    <x v="0"/>
    <n v="248.15"/>
    <n v="0"/>
    <s v="Equipos depreciado en 20% por 5 años"/>
  </r>
  <r>
    <n v="1"/>
    <s v="2014-2016"/>
    <n v="443"/>
    <s v="Cuidado y Tratamiento"/>
    <m/>
    <x v="4"/>
    <s v="01-02-04-02"/>
    <s v="Impresora Officejet "/>
    <s v="Hp"/>
    <n v="7612"/>
    <m/>
    <s v="DONACION"/>
    <n v="249"/>
    <x v="0"/>
    <n v="249.00000000000003"/>
    <n v="0"/>
    <s v="Equipos depreciado en 20% por 5 años"/>
  </r>
  <r>
    <n v="1"/>
    <s v="2014-2016"/>
    <n v="138"/>
    <s v="Prevención"/>
    <m/>
    <x v="0"/>
    <n v="3153"/>
    <s v="BANCO PREI 313"/>
    <s v="PREI"/>
    <n v="313"/>
    <s v="N/A"/>
    <s v="EN USO"/>
    <n v="250"/>
    <x v="0"/>
    <n v="250"/>
    <n v="0"/>
    <s v="Equipos depreciado en 20% por 5 años"/>
  </r>
  <r>
    <n v="1"/>
    <s v="2014-2016"/>
    <n v="822"/>
    <s v="Prevención"/>
    <m/>
    <x v="1"/>
    <s v="ARM0019"/>
    <s v="Armario de 1.80 mts. de Alto con llave, entrepaños internos, dos puertas"/>
    <m/>
    <m/>
    <m/>
    <s v="EN USO"/>
    <n v="260"/>
    <x v="0"/>
    <n v="260"/>
    <n v="0"/>
    <s v="Otros equipos depreciados en 50% por 2 años"/>
  </r>
  <r>
    <n v="1"/>
    <n v="2019"/>
    <n v="2044"/>
    <s v="Prevención"/>
    <m/>
    <x v="0"/>
    <n v="4300"/>
    <s v="IMPRESOR"/>
    <s v="HP"/>
    <s v="LASERJET PRO M404N"/>
    <s v="PHBC204613"/>
    <s v="EN USO"/>
    <n v="261"/>
    <x v="0"/>
    <n v="261"/>
    <n v="0"/>
    <s v="Equipos depreciado en 20% por 5 años"/>
  </r>
  <r>
    <n v="1"/>
    <s v="2014-2016"/>
    <n v="76"/>
    <s v="Prevención"/>
    <m/>
    <x v="0"/>
    <n v="3131"/>
    <s v="FREEZER"/>
    <s v="HAIER"/>
    <s v="HCM-07"/>
    <s v="B30WA3DE0N00WTEGQ0261"/>
    <s v="EN USO"/>
    <n v="264.58999999999997"/>
    <x v="0"/>
    <n v="264.58999999999997"/>
    <n v="0"/>
    <s v="Otros equipos depreciados en 50% por 2 años"/>
  </r>
  <r>
    <n v="1"/>
    <s v="2014-2016"/>
    <n v="446"/>
    <s v="Cuidado y Tratamiento"/>
    <m/>
    <x v="4"/>
    <s v="01-02-05-01"/>
    <s v="Juego de sala esquinera"/>
    <m/>
    <m/>
    <m/>
    <s v="DONACION"/>
    <n v="269"/>
    <x v="0"/>
    <n v="269"/>
    <n v="0"/>
    <s v="Otros equipos depreciados en 50% por 2 años"/>
  </r>
  <r>
    <n v="1"/>
    <s v="2014-2016"/>
    <n v="554"/>
    <s v="Prevención"/>
    <m/>
    <x v="2"/>
    <s v="SS-03-1169"/>
    <s v="ESCRITORIO EN FORMA DE L"/>
    <m/>
    <m/>
    <m/>
    <s v="EN USO"/>
    <n v="270"/>
    <x v="0"/>
    <n v="270"/>
    <n v="0"/>
    <s v="Otros equipos depreciados en 50% por 2 años"/>
  </r>
  <r>
    <n v="1"/>
    <s v="2014-2016"/>
    <n v="555"/>
    <s v="Prevención"/>
    <m/>
    <x v="2"/>
    <s v="SS-04-1169"/>
    <s v="ESCRITORIO EN FORMA DE L"/>
    <m/>
    <m/>
    <m/>
    <s v="EN USO"/>
    <n v="270"/>
    <x v="0"/>
    <n v="270"/>
    <n v="0"/>
    <s v="Otros equipos depreciados en 50% por 2 años"/>
  </r>
  <r>
    <n v="1"/>
    <s v="2014-2016"/>
    <n v="885"/>
    <s v="Prevención"/>
    <m/>
    <x v="1"/>
    <s v="IRA01086"/>
    <s v="Industrial Rack 77X24X72"/>
    <m/>
    <m/>
    <m/>
    <s v="EN USO"/>
    <n v="272.39"/>
    <x v="0"/>
    <n v="272.39"/>
    <n v="0"/>
    <s v="Otros equipos depreciados en 50% por 2 años"/>
  </r>
  <r>
    <n v="1"/>
    <s v="2014-2016"/>
    <n v="888"/>
    <s v="Prevención"/>
    <m/>
    <x v="1"/>
    <s v="IRA02089"/>
    <s v="Industrial Rack 77X24X72"/>
    <m/>
    <m/>
    <m/>
    <s v="EN USO"/>
    <n v="272.39"/>
    <x v="0"/>
    <n v="272.39"/>
    <n v="0"/>
    <s v="Otros equipos depreciados en 50% por 2 años"/>
  </r>
  <r>
    <n v="1"/>
    <s v="2014-2016"/>
    <n v="889"/>
    <s v="Prevención"/>
    <m/>
    <x v="1"/>
    <s v="IRA03090"/>
    <s v="Industrial Rack 77X24X72"/>
    <m/>
    <m/>
    <m/>
    <s v="EN USO"/>
    <n v="272.39"/>
    <x v="0"/>
    <n v="272.39"/>
    <n v="0"/>
    <s v="Otros equipos depreciados en 50% por 2 años"/>
  </r>
  <r>
    <n v="1"/>
    <s v="2014-2016"/>
    <n v="559"/>
    <s v="Prevención"/>
    <m/>
    <x v="2"/>
    <s v="SS-01-1136"/>
    <s v="ESCRITORIO EN FORMA DE L"/>
    <m/>
    <m/>
    <m/>
    <s v="EN USO"/>
    <n v="281"/>
    <x v="0"/>
    <n v="281"/>
    <n v="0"/>
    <s v="Otros equipos depreciados en 50% por 2 años"/>
  </r>
  <r>
    <n v="1"/>
    <s v="2014-2016"/>
    <n v="104"/>
    <s v="Prevención"/>
    <m/>
    <x v="0"/>
    <n v="3117"/>
    <s v="CARRITO PORTA COMIDA "/>
    <s v="FIBRA DE VIDRIO"/>
    <s v="N/A"/>
    <s v="N/A"/>
    <s v="EN USO"/>
    <n v="284.5"/>
    <x v="0"/>
    <n v="284.5"/>
    <n v="0"/>
    <s v="Otros equipos depreciados en 50% por 2 años"/>
  </r>
  <r>
    <n v="1"/>
    <s v="2014-2016"/>
    <n v="824"/>
    <s v="Prevención"/>
    <m/>
    <x v="1"/>
    <s v="ESC1021"/>
    <s v="Escritorio en L individual, medidas 1.20X0.60 ala de 0.80X0.40, con porta teclado y una gaveta con llaves."/>
    <m/>
    <m/>
    <m/>
    <s v="FUERA DE USO"/>
    <n v="290"/>
    <x v="0"/>
    <n v="290"/>
    <n v="0"/>
    <s v="Otros equipos depreciados en 50% por 2 años"/>
  </r>
  <r>
    <n v="1"/>
    <s v="2014-2016"/>
    <n v="825"/>
    <s v="Prevención"/>
    <m/>
    <x v="1"/>
    <s v="ESC2022"/>
    <s v="Escritorio en L individual, medidas 1.20X0.60 ala de 0.80X0.40, con porta teclado y una gaveta con llaves."/>
    <m/>
    <m/>
    <m/>
    <s v="FUERA DE USO"/>
    <n v="290"/>
    <x v="0"/>
    <n v="290"/>
    <n v="0"/>
    <s v="Otros equipos depreciados en 50% por 2 años"/>
  </r>
  <r>
    <n v="1"/>
    <s v="2014-2016"/>
    <n v="826"/>
    <s v="Prevención"/>
    <m/>
    <x v="1"/>
    <s v="ESC3023"/>
    <s v="Escritorio en L individual, medidas 1.20X0.60 ala de 0.80X0.40, con porta teclado y una gaveta con llaves."/>
    <m/>
    <m/>
    <m/>
    <s v="EN USO"/>
    <n v="290"/>
    <x v="0"/>
    <n v="290"/>
    <n v="0"/>
    <s v="Otros equipos depreciados en 50% por 2 años"/>
  </r>
  <r>
    <n v="1"/>
    <s v="2014-2016"/>
    <n v="77"/>
    <s v="Prevención"/>
    <m/>
    <x v="0"/>
    <n v="3159"/>
    <s v="ARMARIO METALICO TIPO PERSIANA 1.96X1.2X0.47 "/>
    <m/>
    <m/>
    <m/>
    <s v="EN USO"/>
    <n v="292.04000000000002"/>
    <x v="0"/>
    <n v="292.04000000000002"/>
    <n v="0"/>
    <s v="Otros equipos depreciados en 50% por 2 años"/>
  </r>
  <r>
    <n v="1"/>
    <s v="2014-2016"/>
    <n v="185"/>
    <s v="Prevención"/>
    <m/>
    <x v="0"/>
    <s v="S/N"/>
    <s v="ARMARIO METALICO HORIZONTAL TIPO PERSIANA 1.20X0.47 (RECEPCION)"/>
    <m/>
    <m/>
    <m/>
    <s v="EN USO"/>
    <n v="292.04000000000002"/>
    <x v="0"/>
    <n v="292.04000000000002"/>
    <n v="0"/>
    <s v="Otros equipos depreciados en 50% por 2 años"/>
  </r>
  <r>
    <n v="1"/>
    <s v="2014-2016"/>
    <n v="897"/>
    <s v="Prevención"/>
    <m/>
    <x v="1"/>
    <s v="PLA02098"/>
    <s v="Rack Gabinete planta telefónica y red"/>
    <m/>
    <m/>
    <m/>
    <s v="EN USO"/>
    <n v="301.79000000000002"/>
    <x v="0"/>
    <n v="301.79000000000002"/>
    <n v="0"/>
    <s v="Otros equipos depreciados en 50% por 2 años"/>
  </r>
  <r>
    <n v="1"/>
    <n v="2018"/>
    <n v="1920"/>
    <s v="Prevención"/>
    <m/>
    <x v="3"/>
    <s v="ODM/TSF/113"/>
    <s v="Armario color negro tipo persiana"/>
    <m/>
    <m/>
    <m/>
    <s v="EN USO"/>
    <n v="317.45999999999998"/>
    <x v="0"/>
    <n v="317.45999999999998"/>
    <n v="0"/>
    <s v="Otros equipos depreciados en 50% por 2 años"/>
  </r>
  <r>
    <n v="1"/>
    <s v="2014-2016"/>
    <n v="155"/>
    <s v="Prevención"/>
    <m/>
    <x v="0"/>
    <n v="3155"/>
    <s v="IMPRESOR MATRICIAL"/>
    <s v="EPSON"/>
    <s v="LQ-590"/>
    <s v="PSQY201387"/>
    <s v="EN USO"/>
    <n v="344.15"/>
    <x v="0"/>
    <n v="344.15"/>
    <n v="0"/>
    <s v="Equipos depreciado en 20% por 5 años"/>
  </r>
  <r>
    <n v="1"/>
    <s v="2014-2016"/>
    <n v="871"/>
    <s v="Prevención"/>
    <m/>
    <x v="1"/>
    <s v="CAF01072"/>
    <s v="Caja Fuerte"/>
    <m/>
    <m/>
    <m/>
    <s v="EN USO"/>
    <n v="349.99"/>
    <x v="0"/>
    <n v="349.99"/>
    <n v="0"/>
    <s v="Otros equipos depreciados en 50% por 2 años"/>
  </r>
  <r>
    <n v="1"/>
    <n v="2019"/>
    <n v="2042"/>
    <s v="Prevención"/>
    <m/>
    <x v="0"/>
    <n v="4298"/>
    <s v="SCANER"/>
    <s v="EPSON"/>
    <s v="WORKFORCE DS-5360"/>
    <s v="X2HJ124304"/>
    <s v="EN USO"/>
    <n v="361"/>
    <x v="1"/>
    <n v="361"/>
    <n v="0"/>
    <s v="Equipos depreciado en 20% por 5 años"/>
  </r>
  <r>
    <n v="1"/>
    <n v="2019"/>
    <n v="2043"/>
    <s v="Prevención"/>
    <m/>
    <x v="0"/>
    <n v="4299"/>
    <s v="SCANER"/>
    <s v="EPSON"/>
    <s v="WORKFORCE DS-5360"/>
    <s v="X2HJ124305"/>
    <s v="EN USO"/>
    <n v="361"/>
    <x v="1"/>
    <n v="361"/>
    <n v="0"/>
    <s v="Equipos depreciado en 20% por 5 años"/>
  </r>
  <r>
    <n v="1"/>
    <s v="2014-2016"/>
    <n v="812"/>
    <s v="Prevención"/>
    <m/>
    <x v="1"/>
    <s v="CON0007"/>
    <s v="Consola 6 canales XLR, USB        300 watts"/>
    <m/>
    <m/>
    <m/>
    <s v="EN USO"/>
    <n v="368.06"/>
    <x v="1"/>
    <n v="368.06000000000006"/>
    <n v="0"/>
    <s v="Equipos depreciado en 20% por 5 años"/>
  </r>
  <r>
    <n v="1"/>
    <s v="2014-2016"/>
    <n v="896"/>
    <s v="Prevención"/>
    <m/>
    <x v="1"/>
    <s v="PLA01097"/>
    <s v="Switch Gestionable"/>
    <m/>
    <m/>
    <m/>
    <s v="EN USO"/>
    <n v="369.22"/>
    <x v="1"/>
    <n v="369.22"/>
    <n v="0"/>
    <s v="Equipos depreciado en 20% por 5 años"/>
  </r>
  <r>
    <n v="1"/>
    <s v="2014-2016"/>
    <n v="137"/>
    <s v="Prevención"/>
    <m/>
    <x v="0"/>
    <n v="3146"/>
    <s v="TABLET DE 8&quot; + ESTUCHE "/>
    <s v="DELL"/>
    <s v="PRO  "/>
    <s v="FDJOMY1"/>
    <s v="FUERA DE USO"/>
    <n v="378"/>
    <x v="1"/>
    <n v="378.00000000000006"/>
    <n v="0"/>
    <s v="Equipos depreciado en 20% por 5 años"/>
  </r>
  <r>
    <n v="1"/>
    <s v="2014-2016"/>
    <n v="140"/>
    <s v="Prevención"/>
    <m/>
    <x v="0"/>
    <n v="3147"/>
    <s v="TABLET DE 8&quot; + ESTUCHE "/>
    <s v="DELL"/>
    <s v="PRO"/>
    <s v="2SGOMY1"/>
    <s v="FUERA DE USO"/>
    <n v="378"/>
    <x v="1"/>
    <n v="378.00000000000006"/>
    <n v="0"/>
    <s v="Equipos depreciado en 20% por 5 años"/>
  </r>
  <r>
    <n v="1"/>
    <s v="2014-2016"/>
    <n v="157"/>
    <s v="Prevención"/>
    <m/>
    <x v="0"/>
    <n v="3148"/>
    <s v="TABLET DE 8&quot; + ESTUCHE "/>
    <s v="DELL"/>
    <s v="PRO  "/>
    <s v="1QFOMY1"/>
    <s v="FUERA DE USO"/>
    <n v="378"/>
    <x v="1"/>
    <n v="378.00000000000006"/>
    <n v="0"/>
    <s v="Equipos depreciado en 20% por 5 años"/>
  </r>
  <r>
    <n v="1"/>
    <s v="2014-2016"/>
    <n v="152"/>
    <s v="Prevención"/>
    <m/>
    <x v="0"/>
    <n v="3149"/>
    <s v="TABLET DE 8&quot; + ESTUCHE "/>
    <s v="DELL"/>
    <s v="PRO"/>
    <s v="H7DOMY1"/>
    <s v="FUERA DE USO"/>
    <n v="378"/>
    <x v="1"/>
    <n v="378.00000000000006"/>
    <n v="0"/>
    <s v="Equipos depreciado en 20% por 5 años"/>
  </r>
  <r>
    <n v="1"/>
    <s v="2014-2016"/>
    <n v="128"/>
    <s v="Prevención"/>
    <m/>
    <x v="0"/>
    <n v="3150"/>
    <s v="TABLET DE 8&quot; + ESTUCHE "/>
    <s v="DELL"/>
    <s v="PRO  "/>
    <s v="C3GOMY1"/>
    <s v="FUERA DE USO"/>
    <n v="378"/>
    <x v="1"/>
    <n v="378.00000000000006"/>
    <n v="0"/>
    <s v="Equipos depreciado en 20% por 5 años"/>
  </r>
  <r>
    <n v="1"/>
    <s v="2014-2016"/>
    <n v="316"/>
    <s v="Prevención"/>
    <m/>
    <x v="1"/>
    <s v="IMP1063"/>
    <s v="Impresor Matricial, Marca EPSON, modelo FX- 890, color negro."/>
    <m/>
    <m/>
    <m/>
    <s v="EN USO"/>
    <n v="409.17"/>
    <x v="1"/>
    <n v="409.17"/>
    <n v="0"/>
    <s v="Equipos depreciado en 20% por 5 años"/>
  </r>
  <r>
    <n v="1"/>
    <s v="2014-2016"/>
    <n v="1"/>
    <s v="Prevención"/>
    <m/>
    <x v="0"/>
    <n v="3117"/>
    <s v="ESTANTE DE ANGULO RANURADO "/>
    <s v="DEXION 2X4.68X0.50 M."/>
    <s v="N/A"/>
    <s v="N/A"/>
    <s v="EN USO"/>
    <n v="420"/>
    <x v="1"/>
    <n v="420"/>
    <n v="0"/>
    <s v="Otros equipos depreciados en 50% por 2 años"/>
  </r>
  <r>
    <n v="1"/>
    <s v="2014-2016"/>
    <n v="2"/>
    <s v="Prevención"/>
    <m/>
    <x v="0"/>
    <n v="3156"/>
    <s v="ESTANTE DE ANGULO RANURADO "/>
    <s v="N/A"/>
    <s v="5 ENTREPAÑOS"/>
    <s v="2 M. X 4.68 M X 0.50M"/>
    <s v="EN USO"/>
    <n v="420"/>
    <x v="1"/>
    <n v="420"/>
    <n v="0"/>
    <s v="Otros equipos depreciados en 50% por 2 años"/>
  </r>
  <r>
    <n v="1"/>
    <s v="2014-2016"/>
    <n v="317"/>
    <s v="Prevención"/>
    <m/>
    <x v="1"/>
    <s v="REF01070"/>
    <s v="Refrigeradora frio seco 2 puertas, 9 pies"/>
    <m/>
    <m/>
    <m/>
    <s v="EN USO"/>
    <n v="428.86"/>
    <x v="1"/>
    <n v="428.86"/>
    <n v="0"/>
    <s v="Equipos depreciado en 20% por 5 años"/>
  </r>
  <r>
    <n v="1"/>
    <s v="2014-2016"/>
    <n v="3"/>
    <s v="Prevención"/>
    <m/>
    <x v="0"/>
    <n v="3214"/>
    <s v="TELEVISOR "/>
    <m/>
    <m/>
    <m/>
    <s v="EN USO"/>
    <n v="435.05"/>
    <x v="1"/>
    <n v="435.05"/>
    <n v="0"/>
    <s v="Equipos depreciado en 20% por 5 años"/>
  </r>
  <r>
    <n v="1"/>
    <s v="2014-2016"/>
    <n v="273"/>
    <s v="Cuidado y Tratamiento"/>
    <m/>
    <x v="4"/>
    <s v="01-02-07-02"/>
    <s v="Sistema de video vigilancia"/>
    <m/>
    <m/>
    <m/>
    <s v="DONACION"/>
    <n v="450"/>
    <x v="1"/>
    <n v="450"/>
    <n v="0"/>
    <s v="Equipos depreciado en 20% por 5 años"/>
  </r>
  <r>
    <n v="1"/>
    <s v="2014-2016"/>
    <n v="282"/>
    <s v="Prevención"/>
    <m/>
    <x v="2"/>
    <s v="CA/SA/037"/>
    <s v="Módulo para recepción tipo L"/>
    <m/>
    <m/>
    <m/>
    <s v="EN USO"/>
    <n v="450"/>
    <x v="1"/>
    <n v="450"/>
    <n v="0"/>
    <s v="Otros equipos depreciados en 50% por 2 años"/>
  </r>
  <r>
    <n v="1"/>
    <s v="2014-2016"/>
    <n v="267"/>
    <s v="Cuidado y Tratamiento"/>
    <m/>
    <x v="4"/>
    <s v="01-03-01-01"/>
    <s v="Aire acondicionado de 12 mil BTU"/>
    <m/>
    <m/>
    <m/>
    <s v="DONACION"/>
    <n v="456.52"/>
    <x v="1"/>
    <n v="456.52"/>
    <n v="0"/>
    <s v="Equipos depreciado en 20% por 5 años"/>
  </r>
  <r>
    <n v="1"/>
    <s v="2014-2016"/>
    <n v="4"/>
    <s v="Prevención"/>
    <m/>
    <x v="0"/>
    <n v="2918"/>
    <s v="SWITCH DE 24 PUERTOS 10/100/1000"/>
    <s v="HP"/>
    <s v="JE006"/>
    <m/>
    <s v="EN USO"/>
    <n v="470.19"/>
    <x v="1"/>
    <n v="470.19000000000005"/>
    <n v="0"/>
    <s v="Equipos depreciado en 20% por 5 años"/>
  </r>
  <r>
    <n v="1"/>
    <s v="2014-2016"/>
    <n v="305"/>
    <s v="Prevención"/>
    <m/>
    <x v="1"/>
    <n v="2976"/>
    <s v="PROYECTOR 3LCD, 3000 LUMENS + MALETIN + CONTROL"/>
    <s v="EPSON"/>
    <s v="S18+"/>
    <s v="TUAF3X4930L"/>
    <s v="EN USO"/>
    <n v="475"/>
    <x v="1"/>
    <n v="475"/>
    <n v="0"/>
    <s v="Equipos depreciado en 20% por 5 años"/>
  </r>
  <r>
    <n v="1"/>
    <s v="2014-2016"/>
    <n v="293"/>
    <s v="Prevención"/>
    <m/>
    <x v="1"/>
    <n v="2992"/>
    <s v="PROYECTOR 3LCD, 3000 LUMENS + SIN MALETIN + SIN CONTROL"/>
    <s v="EPSON"/>
    <s v="S18+"/>
    <s v="TUAF3X4949L"/>
    <s v="EN USO"/>
    <n v="475"/>
    <x v="1"/>
    <n v="475"/>
    <n v="0"/>
    <s v="Equipos depreciado en 20% por 5 años"/>
  </r>
  <r>
    <n v="1"/>
    <s v="2014-2016"/>
    <n v="278"/>
    <s v="Prevención"/>
    <m/>
    <x v="2"/>
    <n v="2994"/>
    <s v="PROYECTOR 3LCD, 3000 LUMENS + MALETIN + CONTROL"/>
    <s v="EPSON"/>
    <s v="S18+"/>
    <s v="TUAF3X4944L"/>
    <s v="EN USO"/>
    <n v="475"/>
    <x v="1"/>
    <n v="475"/>
    <n v="0"/>
    <s v="Equipos depreciado en 20% por 5 años"/>
  </r>
  <r>
    <n v="1"/>
    <s v="2014-2016"/>
    <n v="253"/>
    <s v="Prevención"/>
    <m/>
    <x v="3"/>
    <n v="2995"/>
    <s v="PROYECTOR 3LCD, 3000 LUMENS + MALETIN + CONTROL"/>
    <s v="EPSON"/>
    <s v="S18+"/>
    <s v="TUAF3X4927L"/>
    <s v="EN USO"/>
    <n v="475"/>
    <x v="1"/>
    <n v="475"/>
    <n v="0"/>
    <s v="Equipos depreciado en 20% por 5 años"/>
  </r>
  <r>
    <n v="1"/>
    <s v="2014-2016"/>
    <n v="259"/>
    <s v="Prevención"/>
    <m/>
    <x v="3"/>
    <n v="2996"/>
    <s v="PROYECTOR 3LCD, 3000 LUMENS + MALETIN + CONTROL"/>
    <s v="EPSON"/>
    <s v="S18+"/>
    <s v="TUAF3X5301L"/>
    <s v="EN USO"/>
    <n v="475"/>
    <x v="1"/>
    <n v="475"/>
    <n v="0"/>
    <s v="Equipos depreciado en 20% por 5 años"/>
  </r>
  <r>
    <n v="1"/>
    <s v="2014-2016"/>
    <n v="287"/>
    <s v="Prevención"/>
    <m/>
    <x v="1"/>
    <n v="2997"/>
    <s v="PROYECTOR 3LCD, 3000 LUMENS + MALETIN + CONTROL"/>
    <s v="EPSON"/>
    <s v="S18+"/>
    <s v="TUAF3X5316L"/>
    <s v="EN USO"/>
    <n v="475"/>
    <x v="1"/>
    <n v="475"/>
    <n v="0"/>
    <s v="Equipos depreciado en 20% por 5 años"/>
  </r>
  <r>
    <n v="1"/>
    <s v="2014-2016"/>
    <n v="248"/>
    <s v="Prevención"/>
    <m/>
    <x v="3"/>
    <n v="2998"/>
    <s v="PROYECTOR 3LCD, 3000 LUMENS + MALETIN + CONTROL"/>
    <s v="EPSON"/>
    <s v="S18+"/>
    <s v="TUAF3X5301L"/>
    <s v="EN USO"/>
    <n v="475"/>
    <x v="1"/>
    <n v="475"/>
    <n v="0"/>
    <s v="Equipos depreciado en 20% por 5 años"/>
  </r>
  <r>
    <n v="1"/>
    <s v="2014-2016"/>
    <n v="232"/>
    <s v="Prevención"/>
    <m/>
    <x v="1"/>
    <n v="3000"/>
    <s v="PROYECTOR 3LCD, 3000 LUMENS + MALETIN + CONTROL"/>
    <s v="EPSON"/>
    <s v="S18+"/>
    <s v="TUAF3X5317L"/>
    <s v="EN USO"/>
    <n v="475"/>
    <x v="1"/>
    <n v="475"/>
    <n v="0"/>
    <s v="Equipos depreciado en 20% por 5 años"/>
  </r>
  <r>
    <n v="1"/>
    <s v="2014-2016"/>
    <n v="276"/>
    <s v="Prevención"/>
    <m/>
    <x v="2"/>
    <n v="3045"/>
    <s v="PROYECTOR 3LCD, 3000 LUMENS + MALETIN + CONTROL"/>
    <s v="EPSON"/>
    <s v="S18+"/>
    <s v="TUAF3X4950L"/>
    <s v="EN USO"/>
    <n v="475"/>
    <x v="1"/>
    <n v="475"/>
    <n v="0"/>
    <s v="Equipos depreciado en 20% por 5 años"/>
  </r>
  <r>
    <n v="1"/>
    <s v="2014-2016"/>
    <n v="5"/>
    <s v="Prevención"/>
    <m/>
    <x v="0"/>
    <n v="2897"/>
    <s v="REFRIGERADORA DE 14 PIES DOS PUERTAS"/>
    <s v="CETRON"/>
    <s v="N/A"/>
    <s v="RCC35LABLS0"/>
    <s v="EN USO"/>
    <n v="480.74"/>
    <x v="1"/>
    <n v="480.74000000000007"/>
    <n v="0"/>
    <s v="Equipos depreciado en 20% por 5 años"/>
  </r>
  <r>
    <n v="1"/>
    <s v="2014-2016"/>
    <n v="6"/>
    <s v="Prevención"/>
    <m/>
    <x v="0"/>
    <n v="3116"/>
    <s v="CAMARA FOTOGRAFICA DIGITAL"/>
    <s v="CANON"/>
    <s v="EOS REBEL T3"/>
    <n v="402174017402"/>
    <s v="EN USO"/>
    <n v="486.71"/>
    <x v="1"/>
    <n v="486.71"/>
    <n v="0"/>
    <s v="Equipos depreciado en 20% por 5 años"/>
  </r>
  <r>
    <n v="1"/>
    <s v="2014-2016"/>
    <n v="11"/>
    <s v="Prevención"/>
    <m/>
    <x v="0"/>
    <n v="3138"/>
    <s v="MICROPIPETA AUTOMATICA (KEVIN)"/>
    <s v="EPPENDEDORF"/>
    <s v="MONOCANAL"/>
    <m/>
    <s v="EN USO"/>
    <n v="495"/>
    <x v="1"/>
    <n v="495"/>
    <n v="0"/>
    <s v="Equipos depreciado en 20% por 5 años"/>
  </r>
  <r>
    <n v="1"/>
    <s v="2014-2016"/>
    <n v="7"/>
    <s v="Prevención"/>
    <m/>
    <x v="1"/>
    <n v="3139"/>
    <s v="MICROPIPETA AUTOMATICA (MANUEL)"/>
    <s v="EPPENDEDORF"/>
    <s v="MONOCANAL"/>
    <m/>
    <s v="EN USO"/>
    <n v="495"/>
    <x v="1"/>
    <n v="495"/>
    <n v="0"/>
    <s v="Equipos depreciado en 20% por 5 años"/>
  </r>
  <r>
    <n v="1"/>
    <s v="2014-2016"/>
    <n v="8"/>
    <s v="Prevención"/>
    <m/>
    <x v="0"/>
    <n v="3140"/>
    <s v="MICROPIPETA AUTOMATICA (YOHANA)"/>
    <s v="EPPENDEDORF"/>
    <s v="MONOCANAL"/>
    <m/>
    <s v="EN USO"/>
    <n v="495"/>
    <x v="1"/>
    <n v="495"/>
    <n v="0"/>
    <s v="Equipos depreciado en 20% por 5 años"/>
  </r>
  <r>
    <n v="1"/>
    <s v="2014-2016"/>
    <n v="9"/>
    <s v="Prevención"/>
    <m/>
    <x v="3"/>
    <n v="3141"/>
    <s v="MICROPIPETA AUTOMATICA (YANIRA) "/>
    <s v="EPPENDEDORF"/>
    <s v="MONOCANAL"/>
    <m/>
    <s v="EN USO"/>
    <n v="495"/>
    <x v="1"/>
    <n v="495"/>
    <n v="0"/>
    <s v="Equipos depreciado en 20% por 5 años"/>
  </r>
  <r>
    <n v="1"/>
    <s v="2014-2016"/>
    <n v="10"/>
    <s v="Prevención"/>
    <m/>
    <x v="1"/>
    <n v="3142"/>
    <s v="MICROPIPETA AUTOMATICA (CONCHY)"/>
    <s v="EPPENDEDORF"/>
    <s v="MONOCANAL"/>
    <m/>
    <s v="EN USO"/>
    <n v="495"/>
    <x v="1"/>
    <n v="495"/>
    <n v="0"/>
    <s v="Equipos depreciado en 20% por 5 años"/>
  </r>
  <r>
    <n v="1"/>
    <n v="2018"/>
    <n v="1899"/>
    <s v="Prevención"/>
    <m/>
    <x v="3"/>
    <s v="_x000a_ODM/TSF/102"/>
    <s v="Computadora portátil HP, procesador CORE I3, memoria RAM 4GB, disco duro 500GB, Windows 10, blanca"/>
    <m/>
    <m/>
    <m/>
    <s v="EN USO"/>
    <n v="495"/>
    <x v="1"/>
    <n v="495"/>
    <n v="0"/>
    <s v="Equipos depreciado en 20% por 5 años"/>
  </r>
  <r>
    <n v="1"/>
    <n v="2018"/>
    <n v="1900"/>
    <s v="Prevención"/>
    <m/>
    <x v="3"/>
    <s v="_x000a_ODM-STANA-85"/>
    <s v="Computadora portátil HP, procesador CORE I3, memoria RAM 4GB, disco duro 500GB, Windows 10, blanca"/>
    <m/>
    <m/>
    <m/>
    <s v="EN USO"/>
    <n v="495"/>
    <x v="1"/>
    <n v="495"/>
    <n v="0"/>
    <s v="Equipos depreciado en 20% por 5 años"/>
  </r>
  <r>
    <n v="1"/>
    <s v="2014-2016"/>
    <n v="12"/>
    <s v="Prevención"/>
    <m/>
    <x v="0"/>
    <n v="3379"/>
    <s v="TELEVISOR LED PANTALLA PLANA DE 32&quot;"/>
    <s v="LG"/>
    <m/>
    <m/>
    <s v="EN USO"/>
    <n v="497.2"/>
    <x v="1"/>
    <n v="497.2"/>
    <n v="0"/>
    <s v="Equipos depreciado en 20% por 5 años"/>
  </r>
  <r>
    <n v="1"/>
    <s v="2014-2016"/>
    <n v="309"/>
    <s v="Prevención"/>
    <m/>
    <x v="1"/>
    <s v="ENTREA/SS/142"/>
    <s v="Mesa de conferencia"/>
    <m/>
    <m/>
    <m/>
    <s v="EN USO"/>
    <n v="500"/>
    <x v="1"/>
    <n v="500"/>
    <n v="0"/>
    <s v="Otros equipos depreciados en 50% por 2 años"/>
  </r>
  <r>
    <n v="1"/>
    <s v="2014-2016"/>
    <n v="13"/>
    <s v="Prevención"/>
    <m/>
    <x v="0"/>
    <n v="3135"/>
    <s v="AIRE ACONDICIONADO TIPO MII SPLIT"/>
    <s v="CONFORSTAR"/>
    <s v="MINI SPLIT"/>
    <s v="D202210610814417130262"/>
    <s v="EN USO"/>
    <n v="540"/>
    <x v="1"/>
    <n v="540"/>
    <n v="0"/>
    <s v="Equipos depreciado en 20% por 5 años"/>
  </r>
  <r>
    <n v="1"/>
    <s v="2014-2016"/>
    <n v="16"/>
    <s v="Prevención"/>
    <m/>
    <x v="0"/>
    <n v="3131"/>
    <s v="RELOJ MARCADOR"/>
    <s v="ACROPRINT"/>
    <s v="ES-900"/>
    <n v="3329704900"/>
    <s v="EN USO"/>
    <n v="607.5"/>
    <x v="1"/>
    <n v="607.5"/>
    <n v="0"/>
    <s v="Equipos depreciado en 20% por 5 años"/>
  </r>
  <r>
    <n v="1"/>
    <n v="2018"/>
    <n v="1999"/>
    <s v="Prevención"/>
    <m/>
    <x v="0"/>
    <m/>
    <s v="Sistema de videoconferencia marca LOGITECH modelo CONNET "/>
    <s v="LOGITECH"/>
    <s v="CONNECT"/>
    <m/>
    <s v="EN USO"/>
    <n v="619.79"/>
    <x v="1"/>
    <n v="619.79"/>
    <n v="0"/>
    <s v="Equipos depreciado en 20% por 5 años"/>
  </r>
  <r>
    <n v="1"/>
    <s v="2014-2016"/>
    <n v="285"/>
    <s v="Prevención"/>
    <m/>
    <x v="2"/>
    <s v="SS-05-1174"/>
    <s v="CANOPY"/>
    <m/>
    <m/>
    <m/>
    <s v="FUERA DE USO"/>
    <n v="627.71"/>
    <x v="1"/>
    <n v="627.71"/>
    <n v="0"/>
    <s v="Otros equipos depreciados en 50% por 2 años"/>
  </r>
  <r>
    <n v="1"/>
    <s v="2014-2016"/>
    <n v="271"/>
    <s v="Cuidado y Tratamiento"/>
    <m/>
    <x v="4"/>
    <s v="01-02-01-02"/>
    <s v="Computadora ADC"/>
    <m/>
    <m/>
    <s v="3C7GC42"/>
    <s v="DONACION"/>
    <n v="655.35"/>
    <x v="1"/>
    <n v="655.35000000000014"/>
    <n v="0"/>
    <s v="Equipos depreciado en 20% por 5 años"/>
  </r>
  <r>
    <n v="1"/>
    <n v="2019"/>
    <n v="1860"/>
    <s v="Prevención"/>
    <m/>
    <x v="0"/>
    <n v="3631"/>
    <s v="UPS"/>
    <s v="APC"/>
    <s v="SMART 2200 VA"/>
    <s v="AS1929350332"/>
    <s v="EN USO"/>
    <n v="663.65"/>
    <x v="1"/>
    <n v="663.65"/>
    <n v="0"/>
    <s v="Equipos depreciado en 20% por 5 años"/>
  </r>
  <r>
    <n v="1"/>
    <n v="2018"/>
    <n v="2024"/>
    <s v="Prevención"/>
    <m/>
    <x v="0"/>
    <m/>
    <s v="Aspiradora anitestática "/>
    <m/>
    <m/>
    <m/>
    <s v="EN USO"/>
    <n v="680.29"/>
    <x v="1"/>
    <n v="680.29"/>
    <n v="0"/>
    <s v="Equipos depreciado en 20% por 5 años"/>
  </r>
  <r>
    <n v="1"/>
    <s v="2014-2016"/>
    <n v="303"/>
    <s v="Prevención"/>
    <m/>
    <x v="1"/>
    <n v="3210"/>
    <s v="AIRE ACONDICIONADO TIPO MINI SPLIT DE 18000 BTU"/>
    <m/>
    <s v="3C4605003648"/>
    <s v="S2815H09588"/>
    <s v="EN USO"/>
    <n v="690"/>
    <x v="1"/>
    <n v="690"/>
    <n v="0"/>
    <s v="Equipos depreciado en 20% por 5 años"/>
  </r>
  <r>
    <n v="1"/>
    <s v="2014-2016"/>
    <n v="234"/>
    <s v="Prevención"/>
    <m/>
    <x v="2"/>
    <n v="3212"/>
    <s v="AIRE ACONDICIONADO TIPO MINI SPLIT DE 18000 BTU"/>
    <m/>
    <m/>
    <m/>
    <s v="EN USO"/>
    <n v="690"/>
    <x v="1"/>
    <n v="690"/>
    <n v="0"/>
    <s v="Equipos depreciado en 20% por 5 años"/>
  </r>
  <r>
    <n v="1"/>
    <s v="2014-2016"/>
    <n v="308"/>
    <s v="Prevención"/>
    <m/>
    <x v="1"/>
    <n v="3215"/>
    <s v="AIRE ACONDICIONADO TIPO MINI SPLIT DE 18000 BTU"/>
    <m/>
    <m/>
    <m/>
    <s v="EN USO"/>
    <n v="690"/>
    <x v="1"/>
    <n v="690"/>
    <n v="0"/>
    <s v="Equipos depreciado en 20% por 5 años"/>
  </r>
  <r>
    <n v="1"/>
    <s v="2014-2016"/>
    <n v="283"/>
    <s v="Prevención"/>
    <m/>
    <x v="1"/>
    <s v="ENTRE/HSH/SM/156"/>
    <s v="AIRE ACONDICIONADO TIPO MINI SPLIT DE 18000 BTU"/>
    <m/>
    <m/>
    <m/>
    <s v="EN USO"/>
    <n v="690"/>
    <x v="1"/>
    <n v="690"/>
    <n v="0"/>
    <s v="Equipos depreciado en 20% por 5 años"/>
  </r>
  <r>
    <n v="1"/>
    <n v="2018"/>
    <n v="2025"/>
    <s v="Prevención"/>
    <m/>
    <x v="0"/>
    <m/>
    <s v="Aire acondicionado 18,000 BTU AREA SERVIDORES"/>
    <s v="CONFORSTAR"/>
    <m/>
    <m/>
    <s v="EN USO"/>
    <n v="695"/>
    <x v="1"/>
    <n v="695"/>
    <n v="0"/>
    <s v="Equipos depreciado en 20% por 5 años"/>
  </r>
  <r>
    <n v="1"/>
    <s v="2014-2016"/>
    <n v="315"/>
    <s v="Prevención"/>
    <m/>
    <x v="1"/>
    <s v="CFO0018"/>
    <s v="Cámara fotográfica, 20.1 megapixeles. Lens – 18 mm – 55 y 55 – 200 mm."/>
    <m/>
    <m/>
    <m/>
    <s v="FUERA DE USO"/>
    <n v="704"/>
    <x v="1"/>
    <n v="704"/>
    <n v="0"/>
    <s v="Equipos depreciado en 20% por 5 años"/>
  </r>
  <r>
    <n v="1"/>
    <s v="2014-2016"/>
    <n v="251"/>
    <s v="Prevención"/>
    <m/>
    <x v="3"/>
    <n v="3214"/>
    <s v="AIRE ACONDICIONADO DE 18 000 BTU"/>
    <m/>
    <m/>
    <m/>
    <s v="EN USO"/>
    <n v="725"/>
    <x v="1"/>
    <n v="725"/>
    <n v="0"/>
    <s v="Equipos depreciado en 20% por 5 años"/>
  </r>
  <r>
    <n v="1"/>
    <s v="2014-2016"/>
    <n v="246"/>
    <s v="Prevención"/>
    <m/>
    <x v="3"/>
    <s v="3211/ ODM/TSF/129"/>
    <s v="AIRE ACONDICIONADO MARCA LEXOX DE 18000BTU"/>
    <m/>
    <s v="CM018CI-100P232"/>
    <s v="3B93250005393/5402"/>
    <s v="EN USO"/>
    <n v="725"/>
    <x v="1"/>
    <n v="725"/>
    <n v="0"/>
    <s v="Equipos depreciado en 20% por 5 años"/>
  </r>
  <r>
    <n v="1"/>
    <s v="2014-2016"/>
    <n v="257"/>
    <s v="Prevención"/>
    <m/>
    <x v="3"/>
    <s v="ODM-STANA-99"/>
    <s v="Aire acondicionado tipo minisplit de 18000 BTU MARCA LENOX"/>
    <m/>
    <s v="S2815H09586"/>
    <m/>
    <s v="EN USO"/>
    <n v="725"/>
    <x v="1"/>
    <n v="725"/>
    <n v="0"/>
    <s v="Equipos depreciado en 20% por 5 años"/>
  </r>
  <r>
    <n v="1"/>
    <s v="2014-2016"/>
    <n v="228"/>
    <s v="Prevención"/>
    <m/>
    <x v="1"/>
    <n v="2981"/>
    <s v="DESKTOP i5-4570 3.2GH, RAM 6GB, HDD 500GB, DVD RW+/-, KEY, MOUSE, RED LAN, WIN 7PRO, NOD 32, OFFICE 2013, FORRO PLASTICO"/>
    <s v="HP"/>
    <s v="PRODESK 600 G1 SFF"/>
    <s v="MXL41503D9"/>
    <s v="EN USO"/>
    <n v="765.96"/>
    <x v="1"/>
    <n v="765.96"/>
    <n v="0"/>
    <s v="Equipos depreciado en 20% por 5 años"/>
  </r>
  <r>
    <n v="1"/>
    <s v="2014-2016"/>
    <n v="236"/>
    <s v="Prevención"/>
    <m/>
    <x v="3"/>
    <n v="2982"/>
    <s v="DESKTOP i5-4570 3.2GH, RAM 6GB, HDD 500GB, DVD RW+/-, KEY, MOUSE, RED LAN, WIN 7PRO, NOD 32, OFFICE 2013, FORRO PLASTICO"/>
    <s v="HP"/>
    <s v="PRODESK 600 G1 SFF"/>
    <s v="MXL41503D8"/>
    <s v="EN USO"/>
    <n v="765.96"/>
    <x v="1"/>
    <n v="765.96"/>
    <n v="0"/>
    <s v="Equipos depreciado en 20% por 5 años"/>
  </r>
  <r>
    <n v="1"/>
    <s v="2014-2016"/>
    <n v="229"/>
    <s v="Prevención"/>
    <m/>
    <x v="1"/>
    <n v="2983"/>
    <s v="DESKTOP i5-4570 3.2GH, RAM 6GB, HDD 500GB, DVD RW+/-, KEY, MOUSE, RED LAN, WIN 7PRO, NOD 32, OFFICE 2013, FORRO PLASTICO"/>
    <s v="HP"/>
    <s v="PRODESK 600 G1 SFF"/>
    <s v="MXL41503DC"/>
    <s v="EN USO"/>
    <n v="765.96"/>
    <x v="1"/>
    <n v="765.96"/>
    <n v="0"/>
    <s v="Equipos depreciado en 20% por 5 años"/>
  </r>
  <r>
    <n v="1"/>
    <s v="2014-2016"/>
    <n v="237"/>
    <s v="Prevención"/>
    <m/>
    <x v="3"/>
    <n v="2984"/>
    <s v="DESKTOP i7-4570 3.2GH, RAM 6GB, HDD 500GB, DVD RW+/-, KEY, MOUSE, RED LAN, WIN 7PRO, NOD 32, OFFICE 2013, FORRO PLASTICO"/>
    <s v="HP"/>
    <s v="PRODESK 600 G1 SFF"/>
    <s v="MXL4130P53"/>
    <s v="EN USO"/>
    <n v="765.96"/>
    <x v="1"/>
    <n v="765.96"/>
    <n v="0"/>
    <s v="Equipos depreciado en 20% por 5 años"/>
  </r>
  <r>
    <n v="1"/>
    <s v="2014-2016"/>
    <n v="230"/>
    <s v="Prevención"/>
    <m/>
    <x v="1"/>
    <n v="2985"/>
    <s v="DESKTOP i7-4570 3.2GH, RAM 6GB, HDD 500GB, DVD RW+/-, KEY, MOUSE, RED LAN, WIN 7PRO, NOD 32, OFFICE 2013, FORRO PLASTICO"/>
    <s v="HP"/>
    <s v="PRODESK 600 G1 SFF"/>
    <s v="MXL4130P58"/>
    <s v="EN USO"/>
    <n v="765.96"/>
    <x v="1"/>
    <n v="765.96"/>
    <n v="0"/>
    <s v="Equipos depreciado en 20% por 5 años"/>
  </r>
  <r>
    <n v="1"/>
    <s v="2014-2016"/>
    <n v="241"/>
    <s v="Prevención"/>
    <m/>
    <x v="3"/>
    <n v="2989"/>
    <s v="DESKTOP i5-4570 3.2GH, RAM 6GB, HDD 500GB, DVD RW+/-, KEY, MOUSE, RED LAN, WIN 7PRO, NOD 32, OFFICE 2013, FORRO PLASTICO"/>
    <s v="HP"/>
    <s v="PRODESK 600 G1 SFF"/>
    <s v="MXL41503DF"/>
    <s v="EN USO"/>
    <n v="765.96"/>
    <x v="1"/>
    <n v="765.96"/>
    <n v="0"/>
    <s v="Equipos depreciado en 20% por 5 años"/>
  </r>
  <r>
    <n v="1"/>
    <s v="2014-2016"/>
    <n v="231"/>
    <s v="Prevención"/>
    <m/>
    <x v="1"/>
    <n v="2990"/>
    <s v="DESKTOP i5-4570 3.2GH, RAM 6GB, HDD 500GB, DVD RW+/-, KEY, MOUSE, RED LAN, WIN 7PRO, NOD 32, OFFICE 2013, FORRO PLASTICO"/>
    <s v="HP"/>
    <s v="PRODESK 600 G1 SFF"/>
    <s v="MXL4071H02"/>
    <s v="EN USO"/>
    <n v="765.96"/>
    <x v="1"/>
    <n v="765.96"/>
    <n v="0"/>
    <s v="Equipos depreciado en 20% por 5 años"/>
  </r>
  <r>
    <n v="1"/>
    <s v="2014-2016"/>
    <n v="288"/>
    <s v="Prevención"/>
    <m/>
    <x v="1"/>
    <n v="3002"/>
    <s v="DESKTOP i5-4570 3.2GH, RAM 6GB, HDD 500GB, DVD RW+/-, KEY, MOUSE, RED LAN, WIN 7PRO, NOD 32, OFFICE 2013, FORRO PLASTICO"/>
    <s v="HP"/>
    <s v="PRODESK 600 G1 SFF"/>
    <s v="MXL4071H03"/>
    <s v="EN USO"/>
    <n v="765.96"/>
    <x v="1"/>
    <n v="765.96"/>
    <n v="0"/>
    <s v="Equipos depreciado en 20% por 5 años"/>
  </r>
  <r>
    <n v="1"/>
    <s v="2014-2016"/>
    <n v="260"/>
    <s v="Prevención"/>
    <m/>
    <x v="3"/>
    <n v="3003"/>
    <s v="DESKTOP i5-4570 3.2GH, RAM 6GB, HDD 500GB, DVD RW+/-, KEY, MOUSE, RED LAN, WIN 7PRO, NOD 32, OFFICE 2013, FORRO PLASTICO"/>
    <s v="HP"/>
    <s v="PRODESK 600 G1 SFF"/>
    <s v="MXL4071H09"/>
    <s v="EN USO"/>
    <n v="765.96"/>
    <x v="1"/>
    <n v="765.96"/>
    <n v="0"/>
    <s v="Equipos depreciado en 20% por 5 años"/>
  </r>
  <r>
    <n v="1"/>
    <s v="2014-2016"/>
    <n v="255"/>
    <s v="Prevención"/>
    <m/>
    <x v="3"/>
    <n v="3004"/>
    <s v="DESKTOP i5-4570 3.2GH, RAM 6GB, HDD 500GB, DVD RW+/-, KEY, MOUSE, RED LAN, WIN 7PRO, NOD 32, OFFICE 2013, FORRO PLASTICO"/>
    <s v="HP"/>
    <s v="PRODESK 600 G1 SFF"/>
    <s v="MXL4071H01"/>
    <s v="EN USO"/>
    <n v="765.96"/>
    <x v="1"/>
    <n v="765.96"/>
    <n v="0"/>
    <s v="Equipos depreciado en 20% por 5 años"/>
  </r>
  <r>
    <n v="1"/>
    <s v="2014-2016"/>
    <n v="256"/>
    <s v="Prevención"/>
    <m/>
    <x v="3"/>
    <n v="3005"/>
    <s v="DESKTOP i5-4570 3.2GH, RAM 6GB, HDD 500GB, DVD RW+/-, KEY, MOUSE, RED LAN, WIN 7PRO, NOD 32, OFFICE 2013, FORRO PLASTICO"/>
    <s v="HP"/>
    <s v="PRODESK 600 G1 SFF"/>
    <s v="MXL4071GZF"/>
    <s v="EN USO"/>
    <n v="765.96"/>
    <x v="1"/>
    <n v="765.96"/>
    <n v="0"/>
    <s v="Equipos depreciado en 20% por 5 años"/>
  </r>
  <r>
    <n v="1"/>
    <s v="2014-2016"/>
    <n v="289"/>
    <s v="Prevención"/>
    <m/>
    <x v="1"/>
    <n v="3006"/>
    <s v="DESKTOP i5-4570 3.2GH, RAM 6GB, HDD 500GB, DVD RW+/-, KEY, MOUSE, RED LAN, WIN 7PRO, NOD 32, OFFICE 2013, FORRO PLASTICO"/>
    <s v="HP"/>
    <s v="PRODESK 600 G1 SFF"/>
    <s v="MXL4071GZG"/>
    <s v="EN USO"/>
    <n v="765.96"/>
    <x v="1"/>
    <n v="765.96"/>
    <n v="0"/>
    <s v="Equipos depreciado en 20% por 5 años"/>
  </r>
  <r>
    <n v="1"/>
    <s v="2014-2016"/>
    <n v="249"/>
    <s v="Prevención"/>
    <m/>
    <x v="3"/>
    <n v="3010"/>
    <s v="DESKTOP i5-4570 3.2GH, RAM 6GB, HDD 500GB, DVD RW+/-, KEY, MOUSE, RED LAN, WIN 7PRO, NOD 32, OFFICE 2013, FORRO PLASTICO"/>
    <s v="HP"/>
    <s v="PRODESK 600 G1 SFF"/>
    <s v="MXL4071H07"/>
    <s v="EN USO"/>
    <n v="765.96"/>
    <x v="1"/>
    <n v="765.96"/>
    <n v="0"/>
    <s v="Equipos depreciado en 20% por 5 años"/>
  </r>
  <r>
    <n v="1"/>
    <s v="2014-2016"/>
    <n v="279"/>
    <s v="Prevención"/>
    <m/>
    <x v="2"/>
    <n v="3011"/>
    <s v="DESKTOP i5-4570 3.2GH, RAM 6GB, HDD 500GB, DVD RW+/-, KEY, MOUSE, RED LAN, WIN 7PRO, NOD 32, OFFICE 2013, FORRO PLASTICO"/>
    <s v="HP"/>
    <s v="PRODESK 600 G1 SFF"/>
    <s v="MXL41503CC"/>
    <s v="EN USO"/>
    <n v="765.96"/>
    <x v="1"/>
    <n v="765.96"/>
    <n v="0"/>
    <s v="Equipos depreciado en 20% por 5 años"/>
  </r>
  <r>
    <n v="1"/>
    <s v="2014-2016"/>
    <n v="294"/>
    <s v="Prevención"/>
    <m/>
    <x v="1"/>
    <n v="3013"/>
    <s v="DESKTOP i5-4570 3.2GH, RAM 6GB, HDD 500GB, DVD RW+/-, KEY, MOUSE, RED LAN, WIN 7PRO, NOD 32, OFFICE 2013, FORRO PLASTICO"/>
    <s v="HP"/>
    <s v="PRODESK 600 G1 SFF"/>
    <s v="MXL41503CP"/>
    <s v="EN USO"/>
    <n v="765.96"/>
    <x v="1"/>
    <n v="765.96"/>
    <n v="0"/>
    <s v="Equipos depreciado en 20% por 5 años"/>
  </r>
  <r>
    <n v="1"/>
    <s v="2014-2016"/>
    <n v="275"/>
    <s v="Prevención"/>
    <m/>
    <x v="2"/>
    <n v="3014"/>
    <s v="DESKTOP i5-4570 3.2GH, RAM 6GB, HDD 500GB, DVD RW+/-, KEY, MOUSE, RED LAN, WIN 7PRO, NOD 32, OFFICE 2013, FORRO PLASTICO"/>
    <s v="HP"/>
    <s v="PRODESK 600 G1 SFF"/>
    <s v="MXL41503CD"/>
    <s v="EN USO"/>
    <n v="765.96"/>
    <x v="1"/>
    <n v="765.96"/>
    <n v="0"/>
    <s v="Equipos depreciado en 20% por 5 años"/>
  </r>
  <r>
    <n v="1"/>
    <s v="2014-2016"/>
    <n v="295"/>
    <s v="Prevención"/>
    <m/>
    <x v="1"/>
    <n v="3015"/>
    <s v="DESKTOP i5-4570 3.2GH, RAM 6GB, HDD 500GB, DVD RW+/-, KEY, MOUSE, RED LAN, WIN 7PRO, NOD 32, OFFICE 2013, FORRO PLASTICO"/>
    <s v="HP"/>
    <s v="PRODESK 600 G1 SFF"/>
    <s v="MXL41503CJ"/>
    <s v="EN USO"/>
    <n v="765.96"/>
    <x v="1"/>
    <n v="765.96"/>
    <n v="0"/>
    <s v="Equipos depreciado en 20% por 5 años"/>
  </r>
  <r>
    <n v="1"/>
    <s v="2014-2016"/>
    <n v="296"/>
    <s v="Prevención"/>
    <m/>
    <x v="1"/>
    <n v="3016"/>
    <s v="DESKTOP i5-4570 3.2GH, RAM 6GB, HDD 500GB, DVD RW+/-, KEY, MOUSE, RED LAN, WIN 7PRO, NOD 32, OFFICE 2013, FORRO PLASTICO"/>
    <s v="HP"/>
    <s v="PRODESK 600 G1 SFF"/>
    <s v="MXL41503CS"/>
    <s v="EN USO"/>
    <n v="765.96"/>
    <x v="1"/>
    <n v="765.96"/>
    <n v="0"/>
    <s v="Equipos depreciado en 20% por 5 años"/>
  </r>
  <r>
    <n v="1"/>
    <s v="2014-2016"/>
    <n v="297"/>
    <s v="Prevención"/>
    <m/>
    <x v="1"/>
    <n v="3017"/>
    <s v="DESKTOP i5-4570 3.2GH, RAM 6GB, HDD 500GB, DVD RW+/-, KEY, MOUSE, RED LAN, WIN 7PRO, NOD 32, OFFICE 2013, FORRO PLASTICO"/>
    <s v="HP"/>
    <s v="PRODESK 600 G1 SFF"/>
    <s v="MXL41503CW"/>
    <s v="EN USO"/>
    <n v="765.96"/>
    <x v="1"/>
    <n v="765.96"/>
    <n v="0"/>
    <s v="Equipos depreciado en 20% por 5 años"/>
  </r>
  <r>
    <n v="1"/>
    <s v="2014-2016"/>
    <n v="298"/>
    <s v="Prevención"/>
    <m/>
    <x v="1"/>
    <n v="3018"/>
    <s v="DESKTOP i5-4570 3.2GH, RAM 6GB, HDD 500GB, DVD RW+/-, KEY, MOUSE, RED LAN, WIN 7PRO, NOD 32, OFFICE 2013, FORRO PLASTICO"/>
    <s v="HP"/>
    <s v="PRODESK 600 G1 SFF"/>
    <s v="MXL41503CX"/>
    <s v="EN USO"/>
    <n v="765.96"/>
    <x v="1"/>
    <n v="765.96"/>
    <n v="0"/>
    <s v="Equipos depreciado en 20% por 5 años"/>
  </r>
  <r>
    <n v="1"/>
    <s v="2014-2016"/>
    <n v="280"/>
    <s v="Prevención"/>
    <m/>
    <x v="2"/>
    <n v="3020"/>
    <s v="DESKTOP i5-4570 3.2GH, RAM 6GB, HDD 500GB, DVD RW+/-, KEY, MOUSE, RED LAN, WIN 7PRO, NOD 32, OFFICE 2013, FORRO PLASTICO"/>
    <s v="HP"/>
    <s v="PRODESK 600 G1 SFF"/>
    <s v="MXL41503C1"/>
    <s v="EN USO"/>
    <n v="765.96"/>
    <x v="1"/>
    <n v="765.96"/>
    <n v="0"/>
    <s v="Equipos depreciado en 20% por 5 años"/>
  </r>
  <r>
    <n v="1"/>
    <s v="2014-2016"/>
    <n v="299"/>
    <s v="Prevención"/>
    <m/>
    <x v="1"/>
    <n v="3022"/>
    <s v="DESKTOP i5-4570 3.2GH, RAM 6GB, HDD 500GB, DVD RW+/-, KEY, MOUSE, RED LAN, WIN 7PRO, NOD 32, OFFICE 2013, FORRO PLASTICO"/>
    <s v="HP"/>
    <s v="PRODESK 600 G1 SFF"/>
    <s v="MXL41503CQ"/>
    <s v="EN USO"/>
    <n v="765.96"/>
    <x v="1"/>
    <n v="765.96"/>
    <n v="0"/>
    <s v="Equipos depreciado en 20% por 5 años"/>
  </r>
  <r>
    <n v="1"/>
    <s v="2014-2016"/>
    <n v="242"/>
    <s v="Prevención"/>
    <m/>
    <x v="3"/>
    <n v="3026"/>
    <s v="DESKTOP i5-4570 3.2GH, RAM 6GB, HDD 500GB, DVD RW+/-, KEY, MOUSE, RED LAN, WIN 7PRO, NOD 32, OFFICE 2013, FORRO PLASTICO"/>
    <s v="HP"/>
    <s v="PRODESK 600 G1 SFF"/>
    <s v="MXL41503CV"/>
    <s v="EN USO"/>
    <n v="765.96"/>
    <x v="1"/>
    <n v="765.96"/>
    <n v="0"/>
    <s v="Equipos depreciado en 20% por 5 años"/>
  </r>
  <r>
    <n v="1"/>
    <s v="2014-2016"/>
    <n v="243"/>
    <s v="Prevención"/>
    <m/>
    <x v="3"/>
    <n v="3027"/>
    <s v="DESKTOP i5-4570 3.2GH, RAM 6GB, HDD 500GB, DVD RW+/-, KEY, MOUSE, RED LAN, WIN 7PRO, NOD 32, OFFICE 2013, FORRO PLASTICO"/>
    <s v="HP"/>
    <s v="PRODESK 600 G1 SFF"/>
    <s v="MXL41503C7"/>
    <s v="EN USO"/>
    <n v="765.96"/>
    <x v="1"/>
    <n v="765.96"/>
    <n v="0"/>
    <s v="Equipos depreciado en 20% por 5 años"/>
  </r>
  <r>
    <n v="1"/>
    <s v="2014-2016"/>
    <n v="290"/>
    <s v="Prevención"/>
    <m/>
    <x v="1"/>
    <n v="3029"/>
    <s v="DESKTOP i5-4570 3.2GH, RAM 6GB, HDD 500GB, DVD RW+/-, KEY, MOUSE, RED LAN, WIN 7PRO, NOD 32, OFFICE 2013, FORRO PLASTICO"/>
    <s v="HP"/>
    <s v="PRODESK 600 G1 SFF"/>
    <s v="MXL4071H06"/>
    <s v="EN USO"/>
    <n v="765.96"/>
    <x v="1"/>
    <n v="765.96"/>
    <n v="0"/>
    <s v="Equipos depreciado en 20% por 5 años"/>
  </r>
  <r>
    <n v="1"/>
    <s v="2014-2016"/>
    <n v="261"/>
    <s v="Prevención"/>
    <m/>
    <x v="3"/>
    <n v="3030"/>
    <s v="DESKTOP i5-4570 3.2GH, RAM 6GB, HDD 500GB, DVD RW+/-, KEY, MOUSE, RED LAN, WIN 7PRO, NOD 32, OFFICE 2013, FORRO PLASTICO"/>
    <s v="HP"/>
    <s v="PRODESK 600 G1 SFF"/>
    <s v="MXL41503CF"/>
    <s v="EN USO"/>
    <n v="765.96"/>
    <x v="1"/>
    <n v="765.96"/>
    <n v="0"/>
    <s v="Equipos depreciado en 20% por 5 años"/>
  </r>
  <r>
    <n v="1"/>
    <s v="2014-2016"/>
    <n v="300"/>
    <s v="Prevención"/>
    <m/>
    <x v="1"/>
    <n v="3031"/>
    <s v="DESKTOP i5-4570 3.2GH, RAM 6GB, HDD 500GB, DVD RW+/-, KEY, MOUSE, RED LAN, WIN 7PRO, NOD 32, OFFICE 2013, FORRO PLASTICO"/>
    <s v="HP"/>
    <s v="PRODESK 600 G1 SFF"/>
    <s v="MXL41503DB"/>
    <s v="EN USO"/>
    <n v="765.96"/>
    <x v="1"/>
    <n v="765.96"/>
    <n v="0"/>
    <s v="Equipos depreciado en 20% por 5 años"/>
  </r>
  <r>
    <n v="1"/>
    <s v="2014-2016"/>
    <n v="301"/>
    <s v="Prevención"/>
    <m/>
    <x v="1"/>
    <n v="3033"/>
    <s v="DESKTOP i5-4570 3.2GH, RAM 6GB, HDD 500GB, DVD RW+/-, KEY, MOUSE, RED LAN, WIN 7PRO, NOD 32, OFFICE 2013, FORRO PLASTICO"/>
    <s v="HP"/>
    <s v="PRODESK 600 G1 SFF"/>
    <s v="MXL41503CK"/>
    <s v="EN USO"/>
    <n v="765.96"/>
    <x v="1"/>
    <n v="765.96"/>
    <n v="0"/>
    <s v="Equipos depreciado en 20% por 5 años"/>
  </r>
  <r>
    <n v="1"/>
    <s v="2014-2016"/>
    <n v="306"/>
    <s v="Prevención"/>
    <m/>
    <x v="1"/>
    <n v="3034"/>
    <s v="DESKTOP i5-4570 3.2GH, RAM 6GB, HDD 500GB, DVD RW+/-, KEY, MOUSE, RED LAN, WIN 7PRO, NOD 32, OFFICE 2013, FORRO PLASTICO"/>
    <s v="HP"/>
    <s v="PRODESK 600 G1 SFF"/>
    <s v="MXL41503DD"/>
    <s v="EN USO"/>
    <n v="765.96"/>
    <x v="1"/>
    <n v="765.96"/>
    <n v="0"/>
    <s v="Equipos depreciado en 20% por 5 años"/>
  </r>
  <r>
    <n v="1"/>
    <s v="2014-2016"/>
    <n v="262"/>
    <s v="Prevención"/>
    <m/>
    <x v="3"/>
    <n v="3035"/>
    <s v="DESKTOP i5-4570 3.2GH, RAM 6GB, HDD 500GB, DVD RW+/-, KEY, MOUSE, RED LAN, WIN 7PRO, NOD 32, OFFICE 2013, FORRO PLASTICO"/>
    <s v="HP"/>
    <s v="PRODESK 600 G1 SFF"/>
    <s v="MXL41503CY"/>
    <s v="EN USO"/>
    <n v="765.96"/>
    <x v="1"/>
    <n v="765.96"/>
    <n v="0"/>
    <s v="Equipos depreciado en 20% por 5 años"/>
  </r>
  <r>
    <n v="1"/>
    <s v="2014-2016"/>
    <n v="302"/>
    <s v="Prevención"/>
    <m/>
    <x v="1"/>
    <n v="3036"/>
    <s v="DESKTOP i5-4570 3.2GH, RAM 6GB, HDD 500GB, DVD RW+/-, KEY, MOUSE, RED LAN, WIN 7PRO, NOD 32, OFFICE 2013, FORRO PLASTICO"/>
    <s v="HP"/>
    <s v="PRODESK 600 G1 SFF"/>
    <s v="MXL41503C9"/>
    <s v="EN USO"/>
    <n v="765.96"/>
    <x v="1"/>
    <n v="765.96"/>
    <n v="0"/>
    <s v="Equipos depreciado en 20% por 5 años"/>
  </r>
  <r>
    <n v="1"/>
    <s v="2014-2016"/>
    <n v="245"/>
    <s v="Prevención"/>
    <m/>
    <x v="3"/>
    <n v="3037"/>
    <s v="DESKTOP i5-4570 3.2GH, RAM 6GB, HDD 500GB, DVD RW+/-, KEY, MOUSE, RED LAN, WIN 7PRO, NOD 32, OFFICE 2013, FORRO PLASTICO"/>
    <s v="HP"/>
    <s v="PRODESK 600 G1 SFF"/>
    <s v="MXL41503DH"/>
    <s v="EN USO"/>
    <n v="765.96"/>
    <x v="1"/>
    <n v="765.96"/>
    <n v="0"/>
    <s v="Equipos depreciado en 20% por 5 años"/>
  </r>
  <r>
    <n v="1"/>
    <s v="2014-2016"/>
    <n v="307"/>
    <s v="Prevención"/>
    <m/>
    <x v="1"/>
    <n v="3043"/>
    <s v="DESKTOP i5-4570 3.2GH, RAM 6GB, HDD 500GB, DVD RW+/-, KEY, MOUSE, RED LAN, WIN 7PRO, NOD 32, OFFICE 2013, FORRO PLASTICO"/>
    <s v="HP"/>
    <s v="PRODESK 600 G1 SFF"/>
    <s v="MXL4071GZV"/>
    <s v="EN USO"/>
    <n v="765.96"/>
    <x v="1"/>
    <n v="765.96"/>
    <n v="0"/>
    <s v="Equipos depreciado en 20% por 5 años"/>
  </r>
  <r>
    <n v="1"/>
    <s v="2014-2016"/>
    <n v="238"/>
    <s v="Prevención"/>
    <m/>
    <x v="3"/>
    <n v="2986"/>
    <s v="DESKTOP i7-4570 3.2GH, RAM 6GB, HDD 500GB, DVD RW+/-, KEY, MOUSE, RED LAN, WIN 7PRO, NOD 32, OFFICE 2013, FORRO PLASTICO"/>
    <s v="HP"/>
    <s v="PRODESK 600 G1 SFF"/>
    <s v="MXL4131P3T"/>
    <s v="FUERA DE USO"/>
    <n v="765.96"/>
    <x v="1"/>
    <n v="765.96"/>
    <n v="0"/>
    <s v="Equipos depreciado en 20% por 5 años"/>
  </r>
  <r>
    <n v="1"/>
    <s v="2014-2016"/>
    <n v="240"/>
    <s v="Prevención"/>
    <m/>
    <x v="3"/>
    <n v="2988"/>
    <s v="DESKTOP i5-4570 3.2GH, RAM 6GB, HDD 500GB, DVD RW+/-, KEY, MOUSE, RED LAN, WIN 7PRO, NOD 32, OFFICE 2013, FORRO PLASTICO"/>
    <s v="HP"/>
    <s v="PRODESK 600 G1 SFF"/>
    <s v="MXL41503C8"/>
    <s v="FUERA DE USO"/>
    <n v="765.96"/>
    <x v="1"/>
    <n v="765.96"/>
    <n v="0"/>
    <s v="Equipos depreciado en 20% por 5 años"/>
  </r>
  <r>
    <n v="1"/>
    <s v="2014-2016"/>
    <n v="250"/>
    <s v="Prevención"/>
    <m/>
    <x v="3"/>
    <n v="3019"/>
    <s v="DESKTOP i5-4570 3.2GH, RAM 6GB, HDD 500GB, DVD RW+/-, KEY, MOUSE, RED LAN, WIN 7PRO, NOD 32, OFFICE 2013, FORRO PLASTICO"/>
    <s v="HP"/>
    <s v="PRODESK600G1SFF"/>
    <s v="MXL41503CR"/>
    <s v="FUERA DE USO"/>
    <n v="765.96"/>
    <x v="1"/>
    <n v="765.96"/>
    <n v="0"/>
    <s v="Equipos depreciado en 20% por 5 años"/>
  </r>
  <r>
    <n v="1"/>
    <s v="2014-2016"/>
    <n v="21"/>
    <s v="Prevención"/>
    <m/>
    <x v="0"/>
    <n v="3039"/>
    <s v="DESKTOP i5-4570 3.2GH, RAM 6GB, HDD 500GB, DVD RW+/-, KEY, MOUSE, RED LAN, WIN 7PRO, NOD 32, OFFICE 2013, FORRO PLASTICO"/>
    <s v="HP"/>
    <s v="PRODESK 600 G1 SFF"/>
    <s v="MXL41503DG"/>
    <s v="FUERA DE USO"/>
    <n v="765.96"/>
    <x v="1"/>
    <n v="765.96"/>
    <n v="0"/>
    <s v="Equipos depreciado en 20% por 5 años"/>
  </r>
  <r>
    <n v="1"/>
    <s v="2014-2016"/>
    <n v="22"/>
    <s v="Prevención"/>
    <m/>
    <x v="0"/>
    <n v="3040"/>
    <s v="DESKTOP i5-4570 3.2GH, RAM 6GB, HDD 500GB, DVD RW+/-, KEY, MOUSE, RED LAN, WIN 7PRO, NOD 32, OFFICE 2013, FORRO PLASTICO"/>
    <s v="HP"/>
    <s v="PRODESK 600 G1 SFF"/>
    <s v="MXL41503CB"/>
    <s v="FUERA DE USO"/>
    <n v="765.96"/>
    <x v="1"/>
    <n v="765.96"/>
    <n v="0"/>
    <s v="Equipos depreciado en 20% por 5 años"/>
  </r>
  <r>
    <n v="1"/>
    <s v="2014-2016"/>
    <n v="23"/>
    <s v="Prevención"/>
    <m/>
    <x v="0"/>
    <n v="2955"/>
    <s v="APC-SMART-UPS 2200VA"/>
    <s v="SMART"/>
    <s v="2200VA"/>
    <s v="AS1401132055"/>
    <s v="FUERA DE USO"/>
    <n v="787.16"/>
    <x v="1"/>
    <n v="787.16000000000008"/>
    <n v="0"/>
    <s v="Equipos depreciado en 20% por 5 años"/>
  </r>
  <r>
    <n v="1"/>
    <n v="2020"/>
    <n v="1851"/>
    <s v="Prevención"/>
    <m/>
    <x v="0"/>
    <n v="3798"/>
    <s v="UPS "/>
    <s v="APC"/>
    <s v="SMART-UPS 2200VA"/>
    <s v="AS2050251361"/>
    <s v="EN USO"/>
    <n v="795"/>
    <x v="1"/>
    <n v="318"/>
    <n v="477"/>
    <s v="Equipos depreciado en 20% por 5 años"/>
  </r>
  <r>
    <n v="1"/>
    <s v="2014-2016"/>
    <n v="24"/>
    <s v="Prevención"/>
    <m/>
    <x v="0"/>
    <n v="3147"/>
    <s v="CONMUTADOR (SWITCH)"/>
    <s v="HP"/>
    <s v="1910-24GB POE"/>
    <s v="CN3BBX32PF"/>
    <s v="EN USO"/>
    <n v="816.65"/>
    <x v="1"/>
    <n v="816.65000000000009"/>
    <n v="0"/>
    <s v="Equipos depreciado en 20% por 5 años"/>
  </r>
  <r>
    <n v="1"/>
    <s v="2014-2016"/>
    <n v="314"/>
    <s v="Prevención"/>
    <m/>
    <x v="1"/>
    <s v="CVI0017"/>
    <s v="Cámara de video, memoria interna  32 GB"/>
    <m/>
    <m/>
    <m/>
    <s v="EN USO"/>
    <n v="827.19"/>
    <x v="1"/>
    <n v="827.19"/>
    <n v="0"/>
    <s v="Equipos depreciado en 20% por 5 años"/>
  </r>
  <r>
    <n v="1"/>
    <s v="2014-2016"/>
    <n v="281"/>
    <s v="Prevención"/>
    <m/>
    <x v="2"/>
    <n v="3198"/>
    <s v="AIRE ACONDICIONADO TIPO MINI SPLIT DE 2 TONELADAS"/>
    <s v="CONFORSTAR"/>
    <m/>
    <s v="B20265079603N00268"/>
    <s v="EN USO"/>
    <n v="870"/>
    <x v="1"/>
    <n v="870"/>
    <n v="0"/>
    <s v="Equipos depreciado en 20% por 5 años"/>
  </r>
  <r>
    <n v="1"/>
    <s v="2014-2016"/>
    <n v="263"/>
    <s v="Prevención"/>
    <m/>
    <x v="1"/>
    <n v="3199"/>
    <s v="AIRE ACONDICIONADO TIPO MINI SPLIT DE 2 TONELADAS"/>
    <s v="CONFORSTAR"/>
    <m/>
    <m/>
    <s v="EN USO"/>
    <n v="870"/>
    <x v="1"/>
    <n v="870"/>
    <n v="0"/>
    <s v="Equipos depreciado en 20% por 5 años"/>
  </r>
  <r>
    <n v="1"/>
    <s v="2014-2016"/>
    <n v="291"/>
    <s v="Prevención"/>
    <m/>
    <x v="3"/>
    <n v="3199"/>
    <s v="AIRE ACONDICIONADO TIPO MINI SPLIT DE 2 TONELADAS"/>
    <s v="CONFORSTAR"/>
    <m/>
    <m/>
    <s v="EN USO"/>
    <n v="870"/>
    <x v="1"/>
    <n v="870"/>
    <n v="0"/>
    <s v="Equipos depreciado en 20% por 5 años"/>
  </r>
  <r>
    <n v="1"/>
    <s v="2014-2016"/>
    <n v="26"/>
    <s v="Prevención"/>
    <m/>
    <x v="0"/>
    <n v="3200"/>
    <s v="AIRE ACONDICIONADO"/>
    <s v="CONFORSTAR"/>
    <m/>
    <m/>
    <s v="EN USO"/>
    <n v="870"/>
    <x v="1"/>
    <n v="870"/>
    <n v="0"/>
    <s v="Equipos depreciado en 20% por 5 años"/>
  </r>
  <r>
    <n v="1"/>
    <s v="2014-2016"/>
    <n v="311"/>
    <s v="Prevención"/>
    <m/>
    <x v="1"/>
    <s v="CI52003"/>
    <s v="Computadora procesador Core i5,disco duro de 1 TB, Memoria RAM 8 GB,UPS eco trend"/>
    <m/>
    <m/>
    <m/>
    <s v="EN USO"/>
    <n v="876.83"/>
    <x v="1"/>
    <n v="876.83"/>
    <n v="0"/>
    <s v="Equipos depreciado en 20% por 5 años"/>
  </r>
  <r>
    <n v="1"/>
    <s v="2014-2016"/>
    <n v="312"/>
    <s v="Prevención"/>
    <m/>
    <x v="1"/>
    <s v="CI51002"/>
    <s v="Computadora procesador Core i5,disco duro de 1 TB, Memoria RAM 8 GB,UPS eco trend"/>
    <m/>
    <m/>
    <m/>
    <s v="FUERA DE USO"/>
    <n v="876.83"/>
    <x v="1"/>
    <n v="876.83"/>
    <n v="0"/>
    <s v="Equipos depreciado en 20% por 5 años"/>
  </r>
  <r>
    <n v="1"/>
    <s v="2014-2016"/>
    <n v="313"/>
    <s v="Prevención"/>
    <m/>
    <x v="1"/>
    <s v="CI53004"/>
    <s v="Computadora procesador Core i5,disco duro de 1 TB, Memoria RAM 8 GB"/>
    <m/>
    <m/>
    <m/>
    <s v="FUERA DE USO"/>
    <n v="876.83"/>
    <x v="1"/>
    <n v="876.83"/>
    <n v="0"/>
    <s v="Equipos depreciado en 20% por 5 años"/>
  </r>
  <r>
    <n v="1"/>
    <s v="2014-2016"/>
    <n v="272"/>
    <s v="Cuidado y Tratamiento"/>
    <m/>
    <x v="4"/>
    <s v="01-02-01-03"/>
    <s v="Computadora "/>
    <s v="Hp"/>
    <s v="prodesk"/>
    <m/>
    <s v="DONACION"/>
    <n v="899.85"/>
    <x v="1"/>
    <n v="899.85000000000014"/>
    <n v="0"/>
    <s v="Equipos depreciado en 20% por 5 años"/>
  </r>
  <r>
    <n v="1"/>
    <s v="2014-2016"/>
    <n v="274"/>
    <s v="Prevención"/>
    <m/>
    <x v="2"/>
    <n v="2967"/>
    <s v="LAPTOP i5-4200M RAM 6GB, HDD 750GB, LED 14&quot;, WIN 7PRO, OFFICE 2013 OLP, NOD 32, MOUSE Y MALETIN"/>
    <s v="HP"/>
    <s v="PROBOOK 440 G1"/>
    <s v="2CE411090B"/>
    <s v="EN USO"/>
    <n v="910"/>
    <x v="1"/>
    <n v="910"/>
    <n v="0"/>
    <s v="Equipos depreciado en 20% por 5 años"/>
  </r>
  <r>
    <n v="1"/>
    <s v="2014-2016"/>
    <n v="304"/>
    <s v="Prevención"/>
    <m/>
    <x v="1"/>
    <n v="2969"/>
    <s v="LAPTOP i5-4200M RAM 6GB, HDD 750GB, LED 14&quot;, WIN 7PRO, OFFICE 2013 OLP, NOD 32, SIN MOUSE Y  SIN MALETIN"/>
    <s v="HP"/>
    <s v="PROBOOK 440 G1"/>
    <s v="2CE41108BZ"/>
    <s v="EN USO"/>
    <n v="910"/>
    <x v="1"/>
    <n v="910"/>
    <n v="0"/>
    <s v="Equipos depreciado en 20% por 5 años"/>
  </r>
  <r>
    <n v="1"/>
    <s v="2014-2016"/>
    <n v="277"/>
    <s v="Prevención"/>
    <m/>
    <x v="2"/>
    <n v="2970"/>
    <s v="LAPTOP i5-4200M RAM 6GB, HDD 750GB, LED 14&quot;, WIN 7PRO, OFFICE 2013 OLP, NOD 32, MOUSE Y MALETIN"/>
    <s v="HP"/>
    <s v="PROBOOK 440 G1"/>
    <s v="2CE41108ZP"/>
    <s v="EN USO"/>
    <n v="910"/>
    <x v="1"/>
    <n v="910"/>
    <n v="0"/>
    <s v="Equipos depreciado en 20% por 5 años"/>
  </r>
  <r>
    <n v="1"/>
    <s v="2014-2016"/>
    <n v="286"/>
    <s v="Prevención"/>
    <m/>
    <x v="1"/>
    <n v="2971"/>
    <s v="LAPTOP i5-4200M RAM 6GB, HDD 750GB, LED 14&quot;, WIN 7PRO, OFFICE 2013 OLP, NOD 32, MOUSE Y MALETIN"/>
    <s v="HP"/>
    <s v="PROBOOK 440 G1"/>
    <s v="2CE411090V"/>
    <s v="EN USO"/>
    <n v="910"/>
    <x v="1"/>
    <n v="910"/>
    <n v="0"/>
    <s v="Equipos depreciado en 20% por 5 años"/>
  </r>
  <r>
    <n v="1"/>
    <s v="2014-2016"/>
    <n v="227"/>
    <s v="Prevención"/>
    <m/>
    <x v="1"/>
    <n v="2972"/>
    <s v="LAPTOP i5-4200M RAM 6GB, HDD 750GB, LED 14&quot;, WIN 7PRO, OFFICE 2013 OLP, NOD 32, MOUSE Y MALETIN"/>
    <s v="HP"/>
    <s v="PROBOOK 440 G1"/>
    <s v="2CE4110909"/>
    <s v="EN USO"/>
    <n v="910"/>
    <x v="1"/>
    <n v="910"/>
    <n v="0"/>
    <s v="Equipos depreciado en 20% por 5 años"/>
  </r>
  <r>
    <n v="1"/>
    <s v="2014-2016"/>
    <n v="292"/>
    <s v="Prevención"/>
    <m/>
    <x v="1"/>
    <n v="2974"/>
    <s v="LAPTOP i5-4200M RAM 6GB, HDD 750GB, LED 14&quot;, WIN 7PRO, OFFICE 2013 OLP, NOD 32, SIN MOUSE Y SIN MALETIN"/>
    <s v="HP"/>
    <s v="PROBOOK 440 G1"/>
    <s v="2CE41108VH"/>
    <s v="EN USO"/>
    <n v="910"/>
    <x v="1"/>
    <n v="910"/>
    <n v="0"/>
    <s v="Equipos depreciado en 20% por 5 años"/>
  </r>
  <r>
    <n v="1"/>
    <s v="2014-2016"/>
    <n v="27"/>
    <s v="Prevención"/>
    <m/>
    <x v="0"/>
    <n v="2965"/>
    <s v="LAPTOP i5-4200M RAM 6GB, HDD 750GB, LED 14&quot;, WIN 7PRO, OFFICE 2013 OLP, NOD 32, MOUSE Y MALETIN"/>
    <s v="HP"/>
    <s v="PROBOOK 440 G1"/>
    <s v="2CE41108FS"/>
    <s v="FUERA DE USO"/>
    <n v="910"/>
    <x v="1"/>
    <n v="910"/>
    <n v="0"/>
    <s v="Equipos depreciado en 20% por 5 años"/>
  </r>
  <r>
    <n v="1"/>
    <s v="2014-2016"/>
    <n v="258"/>
    <s v="Prevención"/>
    <m/>
    <x v="3"/>
    <n v="2980"/>
    <s v="LAPTOP i5-4200M RAM 6GB, HDD 750GB, LED 14&quot;, WIN 7PRO, OFFICE 2013 OLP, NOD 32, MOUSE Y MALETIN"/>
    <s v="HP"/>
    <s v="PROBOOK 440 G1"/>
    <s v="2CE41108WF"/>
    <s v="FUERA DE USO"/>
    <n v="910"/>
    <x v="1"/>
    <n v="910"/>
    <n v="0"/>
    <s v="Equipos depreciado en 20% por 5 años"/>
  </r>
  <r>
    <n v="1"/>
    <s v="2014-2016"/>
    <n v="28"/>
    <s v="Prevención"/>
    <m/>
    <x v="0"/>
    <n v="2919"/>
    <s v="Desktop core i5, RAM 8gb, HDD 500gb + Win 8 Pro + office 2013 "/>
    <s v="HP"/>
    <s v="PRO 6300 MTPC"/>
    <s v="MXL3280SLZ"/>
    <s v="EN USO"/>
    <n v="920.19"/>
    <x v="1"/>
    <n v="920.19"/>
    <n v="0"/>
    <s v="Equipos depreciado en 20% por 5 años"/>
  </r>
  <r>
    <n v="1"/>
    <s v="2014-2016"/>
    <n v="29"/>
    <s v="Prevención"/>
    <m/>
    <x v="0"/>
    <n v="2920"/>
    <s v="Desktop core i5, RAM 8gb, HDD 500gb + Win 8 Pro + office 2013"/>
    <s v="HP"/>
    <s v="PRO 6300 MTPC"/>
    <s v="MXL32606VQ"/>
    <s v="FUERA DE USO"/>
    <n v="920.19"/>
    <x v="1"/>
    <n v="920.19"/>
    <n v="0"/>
    <s v="Equipos depreciado en 20% por 5 años"/>
  </r>
  <r>
    <n v="1"/>
    <n v="2017"/>
    <n v="1655"/>
    <s v="Prevención"/>
    <m/>
    <x v="0"/>
    <n v="3368"/>
    <s v="Aire Acondicionado  Minisplit de 18,000 btu inverter"/>
    <m/>
    <s v="Confortstar"/>
    <s v="Inverter"/>
    <s v="EN USO"/>
    <n v="922.53"/>
    <x v="1"/>
    <n v="922.53"/>
    <n v="0"/>
    <s v="Equipos depreciado en 20% por 5 años"/>
  </r>
  <r>
    <n v="1"/>
    <s v="2014-2016"/>
    <n v="30"/>
    <s v="Prevención"/>
    <m/>
    <x v="0"/>
    <n v="3133"/>
    <s v="AIRE ACONDICIONADO TIPO MII SPLIT"/>
    <s v="CONFORSTAR"/>
    <s v="MINI SPLIT"/>
    <s v="D202248620618715150071"/>
    <s v="FUERA DE USO"/>
    <n v="975"/>
    <x v="1"/>
    <n v="975"/>
    <n v="0"/>
    <s v="Equipos depreciado en 20% por 5 años"/>
  </r>
  <r>
    <n v="1"/>
    <s v="2014-2016"/>
    <n v="31"/>
    <s v="Prevención"/>
    <m/>
    <x v="0"/>
    <n v="3134"/>
    <s v="AIRE ACONDICIONADO TIPO MII SPLIT"/>
    <s v="CONFORSTAR"/>
    <s v="MINI SPLIT"/>
    <s v="D202248620314721120035"/>
    <s v="FUERA DE USO"/>
    <n v="975"/>
    <x v="1"/>
    <n v="975"/>
    <n v="0"/>
    <s v="Equipos depreciado en 20% por 5 años"/>
  </r>
  <r>
    <n v="1"/>
    <s v="2014-2016"/>
    <n v="33"/>
    <s v="Prevención"/>
    <m/>
    <x v="0"/>
    <n v="2909"/>
    <s v="Desktop core i5, RAM 8gb, HDD 500gb + Win 8 Pro + office 2013"/>
    <s v="HP"/>
    <s v="PRO 6300 MTPC"/>
    <s v="MX32805L0"/>
    <s v="FUERA DE USO"/>
    <n v="982.7700000000001"/>
    <x v="1"/>
    <n v="982.77000000000021"/>
    <n v="0"/>
    <s v="Equipos depreciado en 20% por 5 años"/>
  </r>
  <r>
    <n v="1"/>
    <s v="2014-2016"/>
    <n v="34"/>
    <s v="Prevención"/>
    <m/>
    <x v="0"/>
    <n v="2930"/>
    <s v="AIRE ACONDICIONADO MINISPLIT DE 18,000 BTU"/>
    <s v="CONFORSTAR"/>
    <s v="CCL18CD"/>
    <s v="3357610N00023"/>
    <s v="EN USO"/>
    <n v="986.42000000000007"/>
    <x v="1"/>
    <n v="986.42000000000007"/>
    <n v="0"/>
    <s v="Equipos depreciado en 20% por 5 años"/>
  </r>
  <r>
    <n v="1"/>
    <s v="2014-2016"/>
    <n v="35"/>
    <s v="Prevención"/>
    <m/>
    <x v="0"/>
    <n v="3132"/>
    <s v="VITRINA REFRIGERANTE"/>
    <s v="FOGEL"/>
    <s v="VR17RE"/>
    <n v="140412163"/>
    <s v="EN USO"/>
    <n v="1007.96"/>
    <x v="1"/>
    <n v="1007.96"/>
    <n v="0"/>
    <s v="Equipos depreciado en 20% por 5 años"/>
  </r>
  <r>
    <n v="1"/>
    <n v="2019"/>
    <n v="1755"/>
    <s v="Prevención"/>
    <m/>
    <x v="0"/>
    <n v="3600"/>
    <s v="LAPTOP"/>
    <s v="HP"/>
    <s v="PROBOOK 645 G4"/>
    <s v="5CG8441Z7W"/>
    <s v="EN USO"/>
    <n v="1050"/>
    <x v="1"/>
    <n v="1050"/>
    <n v="0"/>
    <s v="Equipos depreciado en 20% por 5 años"/>
  </r>
  <r>
    <n v="1"/>
    <n v="2019"/>
    <n v="1756"/>
    <s v="Prevención"/>
    <m/>
    <x v="0"/>
    <n v="3601"/>
    <s v="LAPTOP"/>
    <s v="HP"/>
    <s v="PROBOOK 645 G4"/>
    <s v="5CG8441Z88"/>
    <s v="EN USO"/>
    <n v="1050"/>
    <x v="1"/>
    <n v="1050"/>
    <n v="0"/>
    <s v="Equipos depreciado en 20% por 5 años"/>
  </r>
  <r>
    <n v="1"/>
    <n v="2019"/>
    <n v="1757"/>
    <s v="Prevención"/>
    <m/>
    <x v="0"/>
    <n v="3602"/>
    <s v="LAPTOP"/>
    <s v="HP"/>
    <s v="PROBOOK 645 G4"/>
    <s v="5CG8441Z3W"/>
    <s v="EN USO"/>
    <n v="1050"/>
    <x v="1"/>
    <n v="1050"/>
    <n v="0"/>
    <s v="Equipos depreciado en 20% por 5 años"/>
  </r>
  <r>
    <n v="1"/>
    <n v="2019"/>
    <n v="1758"/>
    <s v="Prevención"/>
    <m/>
    <x v="0"/>
    <n v="3603"/>
    <s v="LAPTOP"/>
    <s v="HP"/>
    <s v="PROBOOK 645 G4"/>
    <s v="5CG8442074"/>
    <s v="EN USO"/>
    <n v="1050"/>
    <x v="1"/>
    <n v="1050"/>
    <n v="0"/>
    <s v="Equipos depreciado en 20% por 5 años"/>
  </r>
  <r>
    <n v="1"/>
    <n v="2019"/>
    <n v="1759"/>
    <s v="Prevención"/>
    <m/>
    <x v="0"/>
    <n v="3604"/>
    <s v="LAPTOP"/>
    <s v="HP"/>
    <s v="PROBOOK 645 G4"/>
    <s v="5CG844205R"/>
    <s v="EN USO"/>
    <n v="1050"/>
    <x v="1"/>
    <n v="1050"/>
    <n v="0"/>
    <s v="Equipos depreciado en 20% por 5 años"/>
  </r>
  <r>
    <n v="1"/>
    <n v="2019"/>
    <n v="1760"/>
    <s v="Prevención"/>
    <m/>
    <x v="0"/>
    <n v="3605"/>
    <s v="LAPTOP"/>
    <s v="HP"/>
    <s v="PROBOOK 645 G4"/>
    <s v="5CG8441ZYG"/>
    <s v="EN USO"/>
    <n v="1050"/>
    <x v="1"/>
    <n v="1050"/>
    <n v="0"/>
    <s v="Equipos depreciado en 20% por 5 años"/>
  </r>
  <r>
    <n v="1"/>
    <n v="2019"/>
    <n v="1761"/>
    <s v="Prevención"/>
    <m/>
    <x v="0"/>
    <n v="3606"/>
    <s v="LAPTOP"/>
    <s v="HP"/>
    <s v="PROBOOK 645 G4"/>
    <s v="5CG8441ZW6"/>
    <s v="EN USO"/>
    <n v="1050"/>
    <x v="1"/>
    <n v="1050"/>
    <n v="0"/>
    <s v="Equipos depreciado en 20% por 5 años"/>
  </r>
  <r>
    <n v="1"/>
    <n v="2019"/>
    <n v="1762"/>
    <s v="Prevención"/>
    <m/>
    <x v="0"/>
    <n v="3607"/>
    <s v="LAPTOP"/>
    <s v="HP"/>
    <s v="PROBOOK 645 G4"/>
    <s v="5CG8441Z4Z"/>
    <s v="EN USO"/>
    <n v="1050"/>
    <x v="1"/>
    <n v="1050"/>
    <n v="0"/>
    <s v="Equipos depreciado en 20% por 5 años"/>
  </r>
  <r>
    <n v="1"/>
    <s v="2014-2016"/>
    <n v="37"/>
    <s v="Prevención"/>
    <m/>
    <x v="0"/>
    <n v="2936"/>
    <s v="PROYECTOR DE CAÑON"/>
    <s v="EPSON"/>
    <s v="EB-1771W"/>
    <s v="REZF3Y0056L"/>
    <s v="EN USO"/>
    <n v="1100.56"/>
    <x v="1"/>
    <n v="1100.56"/>
    <n v="0"/>
    <s v="Equipos depreciado en 20% por 5 años"/>
  </r>
  <r>
    <n v="1"/>
    <s v="2014-2016"/>
    <n v="38"/>
    <s v="Prevención"/>
    <m/>
    <x v="0"/>
    <n v="2937"/>
    <s v="PROYECTOR DE CAÑON"/>
    <s v="EPSON"/>
    <s v="EB-1771W"/>
    <s v="REZF3Y0080L"/>
    <s v="EN USO"/>
    <n v="1100.56"/>
    <x v="1"/>
    <n v="1100.56"/>
    <n v="0"/>
    <s v="Equipos depreciado en 20% por 5 años"/>
  </r>
  <r>
    <n v="1"/>
    <s v="2014-2016"/>
    <n v="39"/>
    <s v="Prevención"/>
    <m/>
    <x v="0"/>
    <n v="2938"/>
    <s v="PROYECTOR DE CAÑON "/>
    <s v="EPSON"/>
    <s v="EB-1771W"/>
    <s v="REZF3Y0054L"/>
    <s v="EN USO"/>
    <n v="1100.56"/>
    <x v="1"/>
    <n v="1100.56"/>
    <n v="0"/>
    <s v="Equipos depreciado en 20% por 5 años"/>
  </r>
  <r>
    <n v="1"/>
    <n v="2021"/>
    <n v="2061"/>
    <s v="Prevención"/>
    <m/>
    <x v="2"/>
    <n v="45301"/>
    <s v="COMPUTADORA PORTATIL "/>
    <s v="DELL"/>
    <s v="844PT"/>
    <s v="3B0W863"/>
    <s v="EN USO"/>
    <n v="1131.8599999999999"/>
    <x v="1"/>
    <n v="226.37199999999999"/>
    <n v="905.48799999999994"/>
    <s v="Equipos depreciado en 20% por 5 años"/>
  </r>
  <r>
    <n v="1"/>
    <n v="2021"/>
    <n v="2062"/>
    <s v="Prevención"/>
    <m/>
    <x v="2"/>
    <n v="45302"/>
    <s v="COMPUTADORA PORTATIL "/>
    <s v="DELL"/>
    <s v="844PT"/>
    <s v="HK1W63"/>
    <s v="EN USO"/>
    <n v="1131.8599999999999"/>
    <x v="1"/>
    <n v="226.37199999999999"/>
    <n v="905.48799999999994"/>
    <s v="Equipos depreciado en 20% por 5 años"/>
  </r>
  <r>
    <n v="1"/>
    <s v="2014-2016"/>
    <n v="40"/>
    <s v="Prevención"/>
    <m/>
    <x v="0"/>
    <n v="2915"/>
    <s v="Laptop i5, RAM 8gb, HDD 500gb + maletin + win 8 pro + office 2013 "/>
    <s v="HP"/>
    <s v="PROBOOK 6470B"/>
    <s v="CNU341B2FB"/>
    <s v="FUERA DE USO"/>
    <n v="1156.25"/>
    <x v="1"/>
    <n v="1156.25"/>
    <n v="0"/>
    <s v="Equipos depreciado en 20% por 5 años"/>
  </r>
  <r>
    <n v="1"/>
    <s v="2014-2016"/>
    <n v="42"/>
    <s v="Prevención"/>
    <m/>
    <x v="0"/>
    <n v="2916"/>
    <s v="Laptop i5, RAM 8gb, HDD 500gb + maletin + win 8 pro + office 2013 "/>
    <s v="HP"/>
    <s v="PROBOOK 6470B"/>
    <s v="CNU328B4JV"/>
    <s v="FUERA DE USO"/>
    <n v="1156.25"/>
    <x v="1"/>
    <n v="1156.25"/>
    <n v="0"/>
    <s v="Equipos depreciado en 20% por 5 años"/>
  </r>
  <r>
    <n v="1"/>
    <s v="2014-2016"/>
    <n v="310"/>
    <s v="Prevención"/>
    <m/>
    <x v="1"/>
    <s v="CI70001"/>
    <s v="Computadora procesador Core i7,disco duro de 1 TB, Memoria RAM de 12 GB,UPS eco trend"/>
    <m/>
    <m/>
    <m/>
    <s v="EN USO"/>
    <n v="1164.98"/>
    <x v="1"/>
    <n v="1164.98"/>
    <n v="0"/>
    <s v="Equipos depreciado en 20% por 5 años"/>
  </r>
  <r>
    <n v="1"/>
    <n v="2018"/>
    <n v="1919"/>
    <s v="Prevención"/>
    <m/>
    <x v="3"/>
    <s v="ODM/TSF/116"/>
    <s v="Multifuncional RICOH MP 305+SPF 120V Copiadora/ Impresora / Escaner en Red"/>
    <m/>
    <m/>
    <m/>
    <s v="EN USO"/>
    <n v="1200"/>
    <x v="1"/>
    <n v="1200"/>
    <n v="0"/>
    <s v="Equipos depreciado en 20% por 5 años"/>
  </r>
  <r>
    <n v="1"/>
    <s v="2014-2016"/>
    <n v="270"/>
    <s v="Cuidado y Tratamiento"/>
    <m/>
    <x v="4"/>
    <s v="01-02-01-01"/>
    <s v="Computadora "/>
    <s v="Hp"/>
    <s v="prodesk"/>
    <m/>
    <s v="DONACION"/>
    <n v="1212.43"/>
    <x v="1"/>
    <n v="1212.43"/>
    <n v="0"/>
    <s v="Equipos depreciado en 20% por 5 años"/>
  </r>
  <r>
    <n v="1"/>
    <s v="2014-2016"/>
    <n v="269"/>
    <s v="Cuidado y Tratamiento"/>
    <m/>
    <x v="4"/>
    <s v="01-02-02-01"/>
    <s v="Computadora laptop"/>
    <s v="Hp"/>
    <m/>
    <s v="5CG4430FX5"/>
    <s v="DONACION"/>
    <n v="1215"/>
    <x v="1"/>
    <n v="1215"/>
    <n v="0"/>
    <s v="Equipos depreciado en 20% por 5 años"/>
  </r>
  <r>
    <n v="1"/>
    <s v="2014-2016"/>
    <n v="43"/>
    <s v="Prevención"/>
    <m/>
    <x v="0"/>
    <n v="2899"/>
    <s v="Laptop i7, RAM 8gb, HDD 500gb + maletin + win 8 pro + office 2013"/>
    <s v="HP"/>
    <s v="4440S"/>
    <s v="2CE3390BCT"/>
    <s v="FUERA DE USO"/>
    <n v="1220.8399999999999"/>
    <x v="1"/>
    <n v="1220.8400000000001"/>
    <n v="0"/>
    <s v="Equipos depreciado en 20% por 5 años"/>
  </r>
  <r>
    <n v="1"/>
    <s v="2014-2016"/>
    <n v="44"/>
    <s v="Prevención"/>
    <m/>
    <x v="0"/>
    <n v="2901"/>
    <s v="Laptop i7, RAM 8gb, HDD 500gb + maletin + win 8 pro + office 2013 "/>
    <s v="HP"/>
    <s v="4440S"/>
    <s v="2CE3390BCQ"/>
    <s v="FUERA DE USO"/>
    <n v="1220.8399999999999"/>
    <x v="1"/>
    <n v="1220.8400000000001"/>
    <n v="0"/>
    <s v="Equipos depreciado en 20% por 5 años"/>
  </r>
  <r>
    <n v="1"/>
    <s v="2014-2016"/>
    <n v="49"/>
    <s v="Prevención"/>
    <m/>
    <x v="0"/>
    <n v="2902"/>
    <s v="Laptop i7, RAM 8gb, HDD 500gb + maletin + win 8 pro + office 2013 "/>
    <s v="HP"/>
    <s v="4440S"/>
    <s v="2CE3390BCP"/>
    <s v="FUERA DE USO"/>
    <n v="1220.8399999999999"/>
    <x v="1"/>
    <n v="1220.8400000000001"/>
    <n v="0"/>
    <s v="Equipos depreciado en 20% por 5 años"/>
  </r>
  <r>
    <n v="1"/>
    <s v="2014-2016"/>
    <n v="45"/>
    <s v="Prevención"/>
    <m/>
    <x v="0"/>
    <n v="2903"/>
    <s v="Laptop i7, RAM 8gb, HDD 500gb + maletin + win 8 pro + office 2013 "/>
    <s v="HP"/>
    <s v="4440S"/>
    <s v="2CE3390BCC"/>
    <s v="FUERA DE USO"/>
    <n v="1220.8399999999999"/>
    <x v="1"/>
    <n v="1220.8400000000001"/>
    <n v="0"/>
    <s v="Equipos depreciado en 20% por 5 años"/>
  </r>
  <r>
    <n v="1"/>
    <s v="2014-2016"/>
    <n v="46"/>
    <s v="Prevención"/>
    <m/>
    <x v="0"/>
    <n v="2904"/>
    <s v="Laptop i7, RAM 8gb, HDD 500gb + maletin + win 8 pro + office 2013 "/>
    <s v="HP"/>
    <s v="4440S"/>
    <s v="2CE3390BCJ"/>
    <s v="FUERA DE USO"/>
    <n v="1220.8399999999999"/>
    <x v="1"/>
    <n v="1220.8400000000001"/>
    <n v="0"/>
    <s v="Equipos depreciado en 20% por 5 años"/>
  </r>
  <r>
    <n v="1"/>
    <s v="2014-2016"/>
    <n v="47"/>
    <s v="Prevención"/>
    <m/>
    <x v="0"/>
    <n v="2905"/>
    <s v="Laptop i7, RAM 8gb, HDD 500gb + maletin + win 8 pro + office 2013 "/>
    <s v="HP"/>
    <s v="4440S"/>
    <s v="2CE3390BD2"/>
    <s v="FUERA DE USO"/>
    <n v="1220.8399999999999"/>
    <x v="1"/>
    <n v="1220.8400000000001"/>
    <n v="0"/>
    <s v="Equipos depreciado en 20% por 5 años"/>
  </r>
  <r>
    <n v="1"/>
    <s v="2014-2016"/>
    <n v="48"/>
    <s v="Prevención"/>
    <m/>
    <x v="0"/>
    <n v="2907"/>
    <s v="Laptop i7, RAM 8gb, HDD 500gb + maletin + win 8 pro + office 2013 "/>
    <s v="HP"/>
    <s v="4440S"/>
    <s v="2CE3390BCH"/>
    <s v="FUERA DE USO"/>
    <n v="1220.8399999999999"/>
    <x v="1"/>
    <n v="1220.8400000000001"/>
    <n v="0"/>
    <s v="Equipos depreciado en 20% por 5 años"/>
  </r>
  <r>
    <n v="1"/>
    <s v="2014-2016"/>
    <n v="52"/>
    <s v="Prevención"/>
    <m/>
    <x v="0"/>
    <n v="2926"/>
    <s v="AIRE ACONDICIONADO MINISPLIT DE 24,000 BTU"/>
    <s v="CONFORSTAR"/>
    <s v="CCL24CD"/>
    <s v="3357610N00078"/>
    <s v="EN USO"/>
    <n v="1246.43"/>
    <x v="1"/>
    <n v="1246.43"/>
    <n v="0"/>
    <s v="Equipos depreciado en 20% por 5 años"/>
  </r>
  <r>
    <n v="1"/>
    <s v="2014-2016"/>
    <n v="53"/>
    <s v="Prevención"/>
    <m/>
    <x v="0"/>
    <n v="2928"/>
    <s v="AIRE ACONDICIONADO MINISPLIT DE 24,000 BTU"/>
    <s v="CONFORSTAR"/>
    <s v="CCL24CD"/>
    <s v="3357610N00051"/>
    <s v="EN USO"/>
    <n v="1246.43"/>
    <x v="1"/>
    <n v="1246.43"/>
    <n v="0"/>
    <s v="Equipos depreciado en 20% por 5 años"/>
  </r>
  <r>
    <n v="1"/>
    <s v="2014-2016"/>
    <n v="54"/>
    <s v="Prevención"/>
    <m/>
    <x v="0"/>
    <n v="2929"/>
    <s v="AIRE ACONDICIONADO MINISPLIT DE 24,000 BTU"/>
    <s v="CONFORSTAR"/>
    <s v="CCL24CD"/>
    <s v="3357610N00033"/>
    <s v="EN USO"/>
    <n v="1246.43"/>
    <x v="1"/>
    <n v="1246.43"/>
    <n v="0"/>
    <s v="Equipos depreciado en 20% por 5 años"/>
  </r>
  <r>
    <n v="1"/>
    <s v="2014-2016"/>
    <n v="51"/>
    <s v="Prevención"/>
    <m/>
    <x v="0"/>
    <n v="2925"/>
    <s v="AIRE ACONDICIONADO MINISPLIT DE 24,000 BTU"/>
    <s v="CONFORSTAR"/>
    <s v="CCL24CD"/>
    <s v="3357610N00015"/>
    <s v="FUERA DE USO"/>
    <n v="1246.43"/>
    <x v="1"/>
    <n v="1246.43"/>
    <n v="0"/>
    <s v="Equipos depreciado en 20% por 5 años"/>
  </r>
  <r>
    <n v="1"/>
    <n v="2021"/>
    <n v="1847"/>
    <s v="Prevención"/>
    <m/>
    <x v="0"/>
    <n v="3737"/>
    <s v="LAPTOP"/>
    <s v="HP"/>
    <s v="PROBOOK 450 G7"/>
    <s v="5CD0386WYF"/>
    <s v="EN USO"/>
    <n v="1350"/>
    <x v="1"/>
    <n v="270"/>
    <n v="1080"/>
    <s v="Equipos depreciado en 20% por 5 años"/>
  </r>
  <r>
    <n v="1"/>
    <n v="2021"/>
    <n v="1848"/>
    <s v="Prevención"/>
    <m/>
    <x v="0"/>
    <n v="3738"/>
    <s v="LAPTOP"/>
    <s v="HP"/>
    <s v="PROBOOK 440 G70"/>
    <s v="5CD00382V1"/>
    <s v="EN USO"/>
    <n v="1350"/>
    <x v="1"/>
    <n v="270"/>
    <n v="1080"/>
    <s v="Equipos depreciado en 20% por 5 años"/>
  </r>
  <r>
    <n v="1"/>
    <n v="2021"/>
    <n v="1849"/>
    <s v="Prevención"/>
    <m/>
    <x v="0"/>
    <n v="3739"/>
    <s v="LAPTOP"/>
    <s v="HP"/>
    <s v="PROBOOK 440 G7"/>
    <s v="5CD00382VW"/>
    <s v="EN USO"/>
    <n v="1350"/>
    <x v="1"/>
    <n v="270"/>
    <n v="1080"/>
    <s v="Equipos depreciado en 20% por 5 años"/>
  </r>
  <r>
    <n v="1"/>
    <n v="2021"/>
    <n v="1850"/>
    <s v="Prevención"/>
    <m/>
    <x v="0"/>
    <n v="3740"/>
    <s v="LAPTOP"/>
    <s v="HP"/>
    <s v="PROBOOK 440 G7"/>
    <s v="5CD00382Y1"/>
    <s v="EN USO"/>
    <n v="1350"/>
    <x v="1"/>
    <n v="270"/>
    <n v="1080"/>
    <s v="Equipos depreciado en 20% por 5 años"/>
  </r>
  <r>
    <n v="1"/>
    <n v="2017"/>
    <n v="1652"/>
    <s v="Prevención"/>
    <m/>
    <x v="0"/>
    <n v="3361"/>
    <s v="Laptop con licencias procesador INTEL CORE i7 7700HP RAM 8GB DDR4 (2133MHZ) Pantalla LED de 15.6 COMPLETAS INCLUYE MOCHILA "/>
    <m/>
    <s v="DELL Inpiron 157567"/>
    <s v="17567-I781tgbw10 sp"/>
    <s v="EN USO"/>
    <n v="1612"/>
    <x v="1"/>
    <n v="1612.0000000000002"/>
    <n v="0"/>
    <s v="Equipos depreciado en 20% por 5 años"/>
  </r>
  <r>
    <n v="1"/>
    <n v="2017"/>
    <n v="1654"/>
    <s v="Prevención"/>
    <m/>
    <x v="0"/>
    <n v="3363"/>
    <s v="Laptop con licencias procesador INTEL CORE i7 7700HP RAM 8GB DDR4 (2133MHZ) Pantalla LED de 15.6 COMPLETAS INCLUYE MOCHILA "/>
    <m/>
    <s v="DELL Inpiron 157567"/>
    <s v="17567-I781tgbw10 sp"/>
    <s v="EN USO"/>
    <n v="1612"/>
    <x v="1"/>
    <n v="1612.0000000000002"/>
    <n v="0"/>
    <s v="Equipos depreciado en 20% por 5 años"/>
  </r>
  <r>
    <n v="1"/>
    <n v="2017"/>
    <n v="1653"/>
    <s v="Prevención"/>
    <m/>
    <x v="0"/>
    <n v="3364"/>
    <s v="Laptop con licencias procesador INTEL CORE i7 7700HP RAM 8GB DDR4 (2133MHZ) Pantalla LED de 15.6 COMPLETAS INCLUYE MOCHILA "/>
    <m/>
    <s v="DELL Inpiron 157567"/>
    <s v="17567-I781tgbw10 sp"/>
    <s v="EN USO"/>
    <n v="1612"/>
    <x v="1"/>
    <n v="1612.0000000000002"/>
    <n v="0"/>
    <s v="Equipos depreciado en 20% por 5 años"/>
  </r>
  <r>
    <n v="1"/>
    <n v="2019"/>
    <n v="1654"/>
    <s v="Prevención"/>
    <m/>
    <x v="0"/>
    <n v="3366"/>
    <s v="LAPTOP / DELL"/>
    <s v="DELL"/>
    <s v=" INSPIRON "/>
    <s v="9VRQX32"/>
    <s v="EN USO "/>
    <n v="1612"/>
    <x v="1"/>
    <n v="1612.0000000000002"/>
    <n v="0"/>
    <s v="Equipos depreciado en 20% por 5 años"/>
  </r>
  <r>
    <n v="1"/>
    <s v="2014-2016"/>
    <n v="318"/>
    <s v="Prevención"/>
    <m/>
    <x v="1"/>
    <s v="IMP01071"/>
    <s v="Impresora para tarjetas PVC"/>
    <m/>
    <m/>
    <m/>
    <s v="EN USO"/>
    <n v="2097.7800000000002"/>
    <x v="1"/>
    <n v="2097.7800000000002"/>
    <n v="0"/>
    <s v="Equipos depreciado en 20% por 5 años"/>
  </r>
  <r>
    <n v="1"/>
    <s v="2014-2016"/>
    <n v="56"/>
    <s v="Prevención"/>
    <m/>
    <x v="0"/>
    <n v="3178"/>
    <s v="SERVIDOR ML310"/>
    <s v="HP"/>
    <m/>
    <s v="MX251701G6"/>
    <s v="EN USO"/>
    <n v="2919.6"/>
    <x v="1"/>
    <n v="2919.6"/>
    <n v="0"/>
    <s v="Equipos depreciado en 20% por 5 años"/>
  </r>
  <r>
    <n v="1"/>
    <s v="2014-2016"/>
    <n v="57"/>
    <s v="Prevención"/>
    <m/>
    <x v="0"/>
    <n v="2964"/>
    <s v="FOTOCOPIADORA RICOH "/>
    <s v="RICOH"/>
    <s v="MP2553SP"/>
    <s v="E743L900212"/>
    <s v="EN USO"/>
    <n v="3857"/>
    <x v="1"/>
    <n v="3857.0000000000005"/>
    <n v="0"/>
    <s v="Equipos depreciado en 20% por 5 años"/>
  </r>
  <r>
    <n v="1"/>
    <s v="2014-2016"/>
    <n v="58"/>
    <s v="Prevención"/>
    <m/>
    <x v="0"/>
    <n v="2933"/>
    <s v="SERVIDOR "/>
    <s v="HP"/>
    <s v="PROLIANT"/>
    <s v="2M240601K3"/>
    <s v="EN USO"/>
    <n v="6874.07"/>
    <x v="1"/>
    <n v="6874.0700000000006"/>
    <n v="0"/>
    <s v="Equipos depreciado en 20% por 5 años"/>
  </r>
  <r>
    <n v="1"/>
    <s v="2014-2016"/>
    <n v="60"/>
    <s v="Prevención"/>
    <m/>
    <x v="0"/>
    <n v="3121"/>
    <s v="MICROBUS MI-3680 "/>
    <s v="HYUNDAI"/>
    <s v="H1"/>
    <s v="KMJWA37HAFU665374"/>
    <s v="EN USO"/>
    <n v="20721"/>
    <x v="1"/>
    <n v="20721"/>
    <n v="0"/>
    <s v="Vehiculos depreciado en 25% por 4 años"/>
  </r>
  <r>
    <n v="1"/>
    <s v="2014-2016"/>
    <n v="59"/>
    <s v="Prevención"/>
    <m/>
    <x v="1"/>
    <n v="3125"/>
    <s v="MICROBUS MI-3688"/>
    <s v="HYUNDAI"/>
    <s v="H1"/>
    <s v="KMJWA37HAFU665036"/>
    <s v="EN USO"/>
    <n v="20721"/>
    <x v="1"/>
    <n v="20721"/>
    <n v="0"/>
    <s v="Vehiculos depreciado en 25% por 4 años"/>
  </r>
  <r>
    <n v="1"/>
    <n v="2017"/>
    <n v="1656"/>
    <s v="Prevención"/>
    <m/>
    <x v="0"/>
    <s v="3283"/>
    <s v="Vehiculo Hiace clase microbus No. Motor  2KDA930056 CILINDRAJE MOTOR 2500 CC COLOR AZUL OSCURO  AÑO 2017 COMBUSTIBLE DIESEL INVENTARIO 00117382 inv.#3283 "/>
    <s v="TOYOTA"/>
    <s v="KDH222L-LEMDY "/>
    <s v="CHASIS GRABADO JTFS522P900163147"/>
    <s v="EN USO"/>
    <n v="33958.410000000003"/>
    <x v="1"/>
    <n v="33958.410000000003"/>
    <n v="0"/>
    <s v="Vehiculos depreciado en 25% por 4 años"/>
  </r>
  <r>
    <n v="1"/>
    <s v="2014-2016"/>
    <n v="62"/>
    <s v="Prevención"/>
    <m/>
    <x v="1"/>
    <n v="3143"/>
    <s v="MICROBUS HIACE LABORATORIO MOVIL MI-1274 "/>
    <s v="TOYOTA"/>
    <s v="KDH202L-REMDY-05"/>
    <s v="JTFJS02P-200044601"/>
    <s v="EN USO"/>
    <n v="43298.59"/>
    <x v="1"/>
    <n v="43298.59"/>
    <n v="0"/>
    <s v="Vehiculos depreciado en 25% por 4 años"/>
  </r>
  <r>
    <n v="1"/>
    <s v="2014-2016"/>
    <n v="64"/>
    <s v="Prevención"/>
    <m/>
    <x v="0"/>
    <n v="3144"/>
    <s v="MICROBUS HIACE LABORATORIO MOVIL MI-1276 "/>
    <s v="TOYOTA"/>
    <s v="KDH202L-REMDY-05"/>
    <s v="JTFJS02P-305022657"/>
    <s v="EN USO"/>
    <n v="43298.59"/>
    <x v="1"/>
    <n v="43298.59"/>
    <n v="0"/>
    <s v="Vehiculos depreciado en 25% por 4 años"/>
  </r>
  <r>
    <n v="1"/>
    <s v="2014-2016"/>
    <n v="63"/>
    <s v="Prevención"/>
    <m/>
    <x v="0"/>
    <n v="3145"/>
    <s v="MICROBUS HIACE LABORATORIO MOVIL MI-1306 "/>
    <s v="TOYOTA"/>
    <s v="KDH202L-REMDY-05"/>
    <s v="JTFJS02P-600044536"/>
    <s v="EN USO"/>
    <n v="43298.59"/>
    <x v="1"/>
    <n v="43298.59"/>
    <n v="0"/>
    <s v="Vehiculos depreciado en 25% por 4 años"/>
  </r>
  <r>
    <n v="1"/>
    <s v="2014-2016"/>
    <n v="65"/>
    <s v="Prevención"/>
    <m/>
    <x v="0"/>
    <n v="3186"/>
    <s v="VEHICULO TIPO CAMIONETA / LAND CRUISER"/>
    <s v="TOYOTA"/>
    <s v="LAND CRUISER 4X4"/>
    <s v="#MOTOR:1HZ0722415"/>
    <s v="EN USO"/>
    <n v="58900"/>
    <x v="1"/>
    <n v="58900"/>
    <n v="0"/>
    <s v="Vehiculos depreciado en 25% por 4 añ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796EA-E358-4571-83A3-4A264CD68258}" name="TablaDinámica2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:D24" firstHeaderRow="0" firstDataRow="1" firstDataCol="1" rowPageCount="1" colPageCount="1"/>
  <pivotFields count="17">
    <pivotField dataField="1"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0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6" showAll="0"/>
    <pivotField axis="axisPage" multipleItemSelectionAllowed="1" showAll="0">
      <items count="3">
        <item h="1" x="1"/>
        <item x="0"/>
        <item t="default"/>
      </items>
    </pivotField>
    <pivotField numFmtId="166" showAll="0"/>
    <pivotField dataField="1" numFmtId="166"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3" hier="-1"/>
  </pageFields>
  <dataFields count="3">
    <dataField name="Cuenta de Numero de Unidades" fld="0" subtotal="count" baseField="0" baseItem="1869748537"/>
    <dataField name="Suma de Valor" fld="12" baseField="0" baseItem="0" numFmtId="44"/>
    <dataField name="Suma de VALOR EN LIBROS" fld="15" baseField="0" baseItem="0" numFmtId="44"/>
  </dataFields>
  <formats count="1">
    <format dxfId="47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829DB-B2EB-4EA3-AE36-18AA2DF70E17}" name="TablaDinámica1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9" firstHeaderRow="0" firstDataRow="1" firstDataCol="1" rowPageCount="1" colPageCount="1"/>
  <pivotFields count="17">
    <pivotField dataField="1"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0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6" showAll="0"/>
    <pivotField axis="axisPage" multipleItemSelectionAllowed="1" showAll="0">
      <items count="3">
        <item x="1"/>
        <item h="1" x="0"/>
        <item t="default"/>
      </items>
    </pivotField>
    <pivotField numFmtId="166" showAll="0"/>
    <pivotField dataField="1" numFmtId="166"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3" hier="-1"/>
  </pageFields>
  <dataFields count="3">
    <dataField name="Cuenta de Numero de Unidades" fld="0" subtotal="count" baseField="0" baseItem="1869748537"/>
    <dataField name="Suma de Valor" fld="12" baseField="0" baseItem="0" numFmtId="44"/>
    <dataField name="Suma de VALOR EN LIBROS" fld="15" baseField="0" baseItem="0" numFmtId="44"/>
  </dataFields>
  <formats count="1">
    <format dxfId="48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E466-1E58-400F-9CBD-1F6BCDDD7F37}">
  <dimension ref="A1:D54"/>
  <sheetViews>
    <sheetView tabSelected="1" workbookViewId="0">
      <selection activeCell="I25" sqref="I25"/>
    </sheetView>
  </sheetViews>
  <sheetFormatPr baseColWidth="10" defaultRowHeight="15" x14ac:dyDescent="0.25"/>
  <cols>
    <col min="1" max="1" width="18.85546875" bestFit="1" customWidth="1"/>
    <col min="2" max="2" width="26.7109375" customWidth="1"/>
    <col min="3" max="3" width="18.7109375" customWidth="1"/>
    <col min="4" max="4" width="24.7109375" bestFit="1" customWidth="1"/>
  </cols>
  <sheetData>
    <row r="1" spans="1:4" x14ac:dyDescent="0.25">
      <c r="A1" s="106" t="s">
        <v>1261</v>
      </c>
      <c r="B1" t="s">
        <v>159</v>
      </c>
    </row>
    <row r="3" spans="1:4" x14ac:dyDescent="0.25">
      <c r="A3" s="106" t="s">
        <v>1272</v>
      </c>
      <c r="B3" t="s">
        <v>1271</v>
      </c>
      <c r="C3" t="s">
        <v>1273</v>
      </c>
      <c r="D3" t="s">
        <v>1260</v>
      </c>
    </row>
    <row r="4" spans="1:4" x14ac:dyDescent="0.25">
      <c r="A4" s="107" t="s">
        <v>78</v>
      </c>
      <c r="B4" s="108">
        <v>13</v>
      </c>
      <c r="C4" s="65">
        <v>9969.31</v>
      </c>
      <c r="D4" s="65">
        <v>1810.9759999999999</v>
      </c>
    </row>
    <row r="5" spans="1:4" x14ac:dyDescent="0.25">
      <c r="A5" s="107" t="s">
        <v>57</v>
      </c>
      <c r="B5" s="108">
        <v>46</v>
      </c>
      <c r="C5" s="65">
        <v>96776.620000000112</v>
      </c>
      <c r="D5" s="65">
        <v>0</v>
      </c>
    </row>
    <row r="6" spans="1:4" x14ac:dyDescent="0.25">
      <c r="A6" s="107" t="s">
        <v>94</v>
      </c>
      <c r="B6" s="108">
        <v>27</v>
      </c>
      <c r="C6" s="65">
        <v>19554.399999999994</v>
      </c>
      <c r="D6" s="65">
        <v>0</v>
      </c>
    </row>
    <row r="7" spans="1:4" x14ac:dyDescent="0.25">
      <c r="A7" s="107" t="s">
        <v>21</v>
      </c>
      <c r="B7" s="108">
        <v>77</v>
      </c>
      <c r="C7" s="65">
        <v>277239.95</v>
      </c>
      <c r="D7" s="65">
        <v>4797</v>
      </c>
    </row>
    <row r="8" spans="1:4" x14ac:dyDescent="0.25">
      <c r="A8" s="107" t="s">
        <v>393</v>
      </c>
      <c r="B8" s="108">
        <v>6</v>
      </c>
      <c r="C8" s="65">
        <v>4889.1499999999996</v>
      </c>
      <c r="D8" s="65">
        <v>0</v>
      </c>
    </row>
    <row r="9" spans="1:4" x14ac:dyDescent="0.25">
      <c r="A9" s="107" t="s">
        <v>1252</v>
      </c>
      <c r="B9" s="108">
        <v>169</v>
      </c>
      <c r="C9" s="65">
        <v>408429.43000000034</v>
      </c>
      <c r="D9" s="65">
        <v>6607.9759999999997</v>
      </c>
    </row>
    <row r="11" spans="1:4" x14ac:dyDescent="0.25">
      <c r="A11" s="102" t="s">
        <v>1269</v>
      </c>
    </row>
    <row r="15" spans="1:4" x14ac:dyDescent="0.25">
      <c r="A15" s="106" t="s">
        <v>1261</v>
      </c>
      <c r="B15" t="s">
        <v>26</v>
      </c>
    </row>
    <row r="17" spans="1:4" x14ac:dyDescent="0.25">
      <c r="A17" s="106" t="s">
        <v>1272</v>
      </c>
      <c r="B17" t="s">
        <v>1271</v>
      </c>
      <c r="C17" t="s">
        <v>1273</v>
      </c>
      <c r="D17" t="s">
        <v>1260</v>
      </c>
    </row>
    <row r="18" spans="1:4" x14ac:dyDescent="0.25">
      <c r="A18" s="107" t="s">
        <v>78</v>
      </c>
      <c r="B18" s="108">
        <v>99</v>
      </c>
      <c r="C18" s="65">
        <v>6105.7900000000018</v>
      </c>
      <c r="D18" s="65">
        <v>99.103999999999999</v>
      </c>
    </row>
    <row r="19" spans="1:4" x14ac:dyDescent="0.25">
      <c r="A19" s="107" t="s">
        <v>57</v>
      </c>
      <c r="B19" s="108">
        <v>286</v>
      </c>
      <c r="C19" s="65">
        <v>23027.249000000003</v>
      </c>
      <c r="D19" s="65">
        <v>87.809999999999988</v>
      </c>
    </row>
    <row r="20" spans="1:4" x14ac:dyDescent="0.25">
      <c r="A20" s="107" t="s">
        <v>94</v>
      </c>
      <c r="B20" s="108">
        <v>210</v>
      </c>
      <c r="C20" s="65">
        <v>15930.466000000011</v>
      </c>
      <c r="D20" s="65">
        <v>117.35999999999999</v>
      </c>
    </row>
    <row r="21" spans="1:4" x14ac:dyDescent="0.25">
      <c r="A21" s="107" t="s">
        <v>21</v>
      </c>
      <c r="B21" s="108">
        <v>141</v>
      </c>
      <c r="C21" s="65">
        <v>19703.470000000005</v>
      </c>
      <c r="D21" s="65">
        <v>410.58799999999997</v>
      </c>
    </row>
    <row r="22" spans="1:4" x14ac:dyDescent="0.25">
      <c r="A22" s="107" t="s">
        <v>479</v>
      </c>
      <c r="B22" s="108">
        <v>2</v>
      </c>
      <c r="C22" s="65">
        <v>98.5</v>
      </c>
      <c r="D22" s="65">
        <v>59.099999999999994</v>
      </c>
    </row>
    <row r="23" spans="1:4" x14ac:dyDescent="0.25">
      <c r="A23" s="107" t="s">
        <v>393</v>
      </c>
      <c r="B23" s="108">
        <v>33</v>
      </c>
      <c r="C23" s="65">
        <v>2330.8900000000003</v>
      </c>
      <c r="D23" s="65">
        <v>59.099999999999994</v>
      </c>
    </row>
    <row r="24" spans="1:4" x14ac:dyDescent="0.25">
      <c r="A24" s="107" t="s">
        <v>1252</v>
      </c>
      <c r="B24" s="108">
        <v>771</v>
      </c>
      <c r="C24" s="65">
        <v>67196.365000000253</v>
      </c>
      <c r="D24" s="65">
        <v>833.06199999999978</v>
      </c>
    </row>
    <row r="27" spans="1:4" x14ac:dyDescent="0.25">
      <c r="A27" s="103" t="s">
        <v>1267</v>
      </c>
      <c r="B27" s="103"/>
      <c r="C27" s="103"/>
      <c r="D27" s="103"/>
    </row>
    <row r="28" spans="1:4" x14ac:dyDescent="0.25">
      <c r="A28" s="103"/>
      <c r="B28" s="103"/>
      <c r="C28" s="103"/>
      <c r="D28" s="103"/>
    </row>
    <row r="29" spans="1:4" x14ac:dyDescent="0.25">
      <c r="A29" s="111"/>
      <c r="B29" s="111"/>
      <c r="C29" s="111"/>
      <c r="D29" s="111"/>
    </row>
    <row r="30" spans="1:4" x14ac:dyDescent="0.25">
      <c r="A30" s="97" t="s">
        <v>1263</v>
      </c>
      <c r="B30" s="97" t="s">
        <v>1262</v>
      </c>
      <c r="C30" s="98" t="s">
        <v>1264</v>
      </c>
      <c r="D30" s="98" t="s">
        <v>1260</v>
      </c>
    </row>
    <row r="31" spans="1:4" x14ac:dyDescent="0.25">
      <c r="A31" s="67" t="s">
        <v>78</v>
      </c>
      <c r="B31" s="71">
        <f>GETPIVOTDATA("Cuenta de Numero de Unidades",$A$3,"Entidad Responsable Actual","Colectivo Alejandría")+GETPIVOTDATA("Cuenta de Numero de Unidades",$A$17,"Entidad Responsable Actual","Colectivo Alejandría")</f>
        <v>112</v>
      </c>
      <c r="C31" s="33">
        <f>GETPIVOTDATA("Suma de Valor",$A$3,"Entidad Responsable Actual","Colectivo Alejandría")+GETPIVOTDATA("Suma de Valor",$A$17,"Entidad Responsable Actual","Colectivo Alejandría")</f>
        <v>16075.100000000002</v>
      </c>
      <c r="D31" s="33">
        <f>GETPIVOTDATA("Suma de VALOR EN LIBROS",$A$3,"Entidad Responsable Actual","Colectivo Alejandría")+GETPIVOTDATA("Suma de VALOR EN LIBROS",$A$17,"Entidad Responsable Actual","Colectivo Alejandría")</f>
        <v>1910.08</v>
      </c>
    </row>
    <row r="32" spans="1:4" x14ac:dyDescent="0.25">
      <c r="A32" s="67" t="s">
        <v>57</v>
      </c>
      <c r="B32" s="71">
        <f>GETPIVOTDATA("Cuenta de Numero de Unidades",$A$3,"Entidad Responsable Actual","Entreamigos")+GETPIVOTDATA("Cuenta de Numero de Unidades",$A$17,"Entidad Responsable Actual","Entreamigos")</f>
        <v>332</v>
      </c>
      <c r="C32" s="33">
        <f>GETPIVOTDATA("Suma de Valor",$A$3,"Entidad Responsable Actual","Entreamigos")+GETPIVOTDATA("Suma de Valor",$A$17,"Entidad Responsable Actual","Entreamigos")</f>
        <v>119803.86900000012</v>
      </c>
      <c r="D32" s="33">
        <f>GETPIVOTDATA("Suma de VALOR EN LIBROS",$A$3,"Entidad Responsable Actual","Entreamigos")+GETPIVOTDATA("Suma de VALOR EN LIBROS",$A$17,"Entidad Responsable Actual","Entreamigos")</f>
        <v>87.809999999999988</v>
      </c>
    </row>
    <row r="33" spans="1:4" x14ac:dyDescent="0.25">
      <c r="A33" s="67" t="s">
        <v>94</v>
      </c>
      <c r="B33" s="71">
        <f>GETPIVOTDATA("Cuenta de Numero de Unidades",$A$3,"Entidad Responsable Actual","Orquideas del Mar")+GETPIVOTDATA("Cuenta de Numero de Unidades",$A$17,"Entidad Responsable Actual","Orquideas del Mar")</f>
        <v>237</v>
      </c>
      <c r="C33" s="33">
        <f>GETPIVOTDATA("Suma de Valor",$A$3,"Entidad Responsable Actual","Orquideas del Mar")+GETPIVOTDATA("Suma de Valor",$A$17,"Entidad Responsable Actual","Orquideas del Mar")</f>
        <v>35484.866000000009</v>
      </c>
      <c r="D33" s="33">
        <f>GETPIVOTDATA("Suma de VALOR EN LIBROS",$A$3,"Entidad Responsable Actual","Orquideas del Mar")+GETPIVOTDATA("Suma de VALOR EN LIBROS",$A$17,"Entidad Responsable Actual","Orquideas del Mar")</f>
        <v>117.35999999999999</v>
      </c>
    </row>
    <row r="34" spans="1:4" x14ac:dyDescent="0.25">
      <c r="A34" s="67" t="s">
        <v>21</v>
      </c>
      <c r="B34" s="71">
        <f>GETPIVOTDATA("Cuenta de Numero de Unidades",$A$3,"Entidad Responsable Actual","Plan")+GETPIVOTDATA("Cuenta de Numero de Unidades",$A$17,"Entidad Responsable Actual","Plan")</f>
        <v>218</v>
      </c>
      <c r="C34" s="33">
        <f>GETPIVOTDATA("Suma de Valor",$A$3,"Entidad Responsable Actual","Plan")+GETPIVOTDATA("Suma de Valor",$A$17,"Entidad Responsable Actual","Plan")</f>
        <v>296943.42000000004</v>
      </c>
      <c r="D34" s="33">
        <f>GETPIVOTDATA("Suma de VALOR EN LIBROS",$A$3,"Entidad Responsable Actual","Plan")+GETPIVOTDATA("Suma de VALOR EN LIBROS",$A$17,"Entidad Responsable Actual","Plan")</f>
        <v>5207.5879999999997</v>
      </c>
    </row>
    <row r="35" spans="1:4" x14ac:dyDescent="0.25">
      <c r="A35" s="67" t="s">
        <v>479</v>
      </c>
      <c r="B35" s="71">
        <f>GETPIVOTDATA("Cuenta de Numero de Unidades",$A$17,"Entidad Responsable Actual","REDSAL")</f>
        <v>2</v>
      </c>
      <c r="C35" s="33">
        <f>GETPIVOTDATA("Suma de Valor",$A$17,"Entidad Responsable Actual","REDSAL")</f>
        <v>98.5</v>
      </c>
      <c r="D35" s="33">
        <f>GETPIVOTDATA("Suma de VALOR EN LIBROS",$A$17,"Entidad Responsable Actual","REDSAL")</f>
        <v>59.099999999999994</v>
      </c>
    </row>
    <row r="36" spans="1:4" x14ac:dyDescent="0.25">
      <c r="A36" s="67" t="s">
        <v>393</v>
      </c>
      <c r="B36" s="71">
        <f>GETPIVOTDATA("Cuenta de Numero de Unidades",$A$3,"Entidad Responsable Actual","Visión Propositiva")+GETPIVOTDATA("Cuenta de Numero de Unidades",$A$17,"Entidad Responsable Actual","Visión Propositiva")</f>
        <v>39</v>
      </c>
      <c r="C36" s="33">
        <f>GETPIVOTDATA("Suma de Valor",$A$3,"Entidad Responsable Actual","Visión Propositiva")+GETPIVOTDATA("Suma de Valor",$A$17,"Entidad Responsable Actual","Visión Propositiva")</f>
        <v>7220.04</v>
      </c>
      <c r="D36" s="33">
        <f>GETPIVOTDATA("Suma de VALOR EN LIBROS",$A$3,"Entidad Responsable Actual","Visión Propositiva")+GETPIVOTDATA("Suma de VALOR EN LIBROS",$A$17,"Entidad Responsable Actual","Visión Propositiva")</f>
        <v>59.099999999999994</v>
      </c>
    </row>
    <row r="37" spans="1:4" x14ac:dyDescent="0.25">
      <c r="A37" s="99" t="s">
        <v>1252</v>
      </c>
      <c r="B37" s="100">
        <f>SUM(B31:B36)</f>
        <v>940</v>
      </c>
      <c r="C37" s="98">
        <f>SUM(C31:C36)</f>
        <v>475625.79500000016</v>
      </c>
      <c r="D37" s="98">
        <f>SUM(D31:D36)</f>
        <v>7441.0380000000005</v>
      </c>
    </row>
    <row r="40" spans="1:4" x14ac:dyDescent="0.25">
      <c r="A40" s="104" t="s">
        <v>1274</v>
      </c>
      <c r="B40" s="104"/>
      <c r="C40" s="104"/>
      <c r="D40" s="104"/>
    </row>
    <row r="41" spans="1:4" ht="36.75" customHeight="1" x14ac:dyDescent="0.25">
      <c r="A41" s="104"/>
      <c r="B41" s="104"/>
      <c r="C41" s="104"/>
      <c r="D41" s="104"/>
    </row>
    <row r="42" spans="1:4" x14ac:dyDescent="0.25">
      <c r="A42" s="111"/>
      <c r="B42" s="111"/>
      <c r="C42" s="111"/>
      <c r="D42" s="111"/>
    </row>
    <row r="43" spans="1:4" x14ac:dyDescent="0.25">
      <c r="A43" s="112" t="s">
        <v>1263</v>
      </c>
      <c r="B43" s="112" t="s">
        <v>1262</v>
      </c>
      <c r="C43" s="113" t="s">
        <v>1264</v>
      </c>
      <c r="D43" s="113" t="s">
        <v>1260</v>
      </c>
    </row>
    <row r="44" spans="1:4" x14ac:dyDescent="0.25">
      <c r="A44" t="s">
        <v>57</v>
      </c>
      <c r="B44" s="71">
        <v>21</v>
      </c>
      <c r="C44" s="33">
        <v>4533.05</v>
      </c>
      <c r="D44" s="33">
        <v>29.55</v>
      </c>
    </row>
    <row r="45" spans="1:4" x14ac:dyDescent="0.25">
      <c r="A45" s="67" t="s">
        <v>1268</v>
      </c>
      <c r="B45" s="71">
        <v>309</v>
      </c>
      <c r="C45" s="33">
        <v>51251.23</v>
      </c>
      <c r="D45" s="33">
        <v>58.26</v>
      </c>
    </row>
    <row r="46" spans="1:4" x14ac:dyDescent="0.25">
      <c r="A46" s="66" t="s">
        <v>94</v>
      </c>
      <c r="B46" s="71">
        <v>237</v>
      </c>
      <c r="C46" s="33">
        <v>35484.870000000003</v>
      </c>
      <c r="D46" s="33">
        <v>117.36</v>
      </c>
    </row>
    <row r="47" spans="1:4" x14ac:dyDescent="0.25">
      <c r="A47" s="66" t="s">
        <v>1275</v>
      </c>
      <c r="B47" s="71">
        <v>220</v>
      </c>
      <c r="C47" s="33">
        <v>360963.01</v>
      </c>
      <c r="D47" s="33">
        <v>5207.59</v>
      </c>
    </row>
    <row r="48" spans="1:4" x14ac:dyDescent="0.25">
      <c r="A48" t="s">
        <v>78</v>
      </c>
      <c r="B48" s="71">
        <v>112</v>
      </c>
      <c r="C48" s="33">
        <v>16075.1</v>
      </c>
      <c r="D48" s="33">
        <v>1910.08</v>
      </c>
    </row>
    <row r="49" spans="1:4" x14ac:dyDescent="0.25">
      <c r="A49" s="67" t="s">
        <v>479</v>
      </c>
      <c r="B49" s="71">
        <v>2</v>
      </c>
      <c r="C49" s="33">
        <v>98.35</v>
      </c>
      <c r="D49" s="33">
        <v>59.1</v>
      </c>
    </row>
    <row r="50" spans="1:4" x14ac:dyDescent="0.25">
      <c r="A50" s="67" t="s">
        <v>393</v>
      </c>
      <c r="B50" s="71">
        <v>39</v>
      </c>
      <c r="C50" s="33">
        <v>7220.04</v>
      </c>
      <c r="D50" s="33">
        <v>0</v>
      </c>
    </row>
    <row r="51" spans="1:4" x14ac:dyDescent="0.25">
      <c r="A51" s="99" t="s">
        <v>1252</v>
      </c>
      <c r="B51" s="100">
        <f>SUM(B44:B50)</f>
        <v>940</v>
      </c>
      <c r="C51" s="98">
        <f>SUM(C44:C50)</f>
        <v>475625.64999999997</v>
      </c>
      <c r="D51" s="98">
        <f>SUM(D44:D50)</f>
        <v>7381.9400000000005</v>
      </c>
    </row>
    <row r="52" spans="1:4" x14ac:dyDescent="0.25">
      <c r="B52" s="109"/>
    </row>
    <row r="54" spans="1:4" ht="39" customHeight="1" x14ac:dyDescent="0.25">
      <c r="A54" s="110" t="s">
        <v>1270</v>
      </c>
      <c r="B54" s="110"/>
      <c r="C54" s="110"/>
      <c r="D54" s="110"/>
    </row>
  </sheetData>
  <mergeCells count="3">
    <mergeCell ref="A27:D28"/>
    <mergeCell ref="A40:D41"/>
    <mergeCell ref="A54:D54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6121-C5D2-4C7F-9188-8166477E294F}">
  <dimension ref="A2:X950"/>
  <sheetViews>
    <sheetView topLeftCell="A6" zoomScale="80" zoomScaleNormal="80" workbookViewId="0">
      <selection activeCell="B6" sqref="B6:R946"/>
    </sheetView>
  </sheetViews>
  <sheetFormatPr baseColWidth="10" defaultColWidth="11.42578125" defaultRowHeight="12.75" x14ac:dyDescent="0.25"/>
  <cols>
    <col min="1" max="1" width="11.42578125" style="2"/>
    <col min="2" max="2" width="14.42578125" style="2" customWidth="1"/>
    <col min="3" max="3" width="11.7109375" style="2" customWidth="1"/>
    <col min="4" max="4" width="7" style="37" customWidth="1"/>
    <col min="5" max="5" width="21.5703125" style="37" customWidth="1"/>
    <col min="6" max="6" width="11.7109375" style="37" hidden="1" customWidth="1"/>
    <col min="7" max="7" width="18" style="37" customWidth="1"/>
    <col min="8" max="8" width="18.5703125" style="1" customWidth="1"/>
    <col min="9" max="9" width="42.28515625" style="37" customWidth="1"/>
    <col min="10" max="10" width="11.42578125" style="37" customWidth="1"/>
    <col min="11" max="11" width="17" style="37" customWidth="1"/>
    <col min="12" max="12" width="12.28515625" style="37" customWidth="1"/>
    <col min="13" max="13" width="13.140625" style="37" customWidth="1"/>
    <col min="14" max="14" width="18.28515625" style="59" customWidth="1"/>
    <col min="15" max="15" width="11.42578125" style="2" customWidth="1"/>
    <col min="16" max="17" width="17" style="60" customWidth="1"/>
    <col min="18" max="18" width="37.5703125" style="2" customWidth="1"/>
    <col min="19" max="19" width="13.5703125" style="2" customWidth="1"/>
    <col min="20" max="20" width="15.140625" style="40" customWidth="1"/>
    <col min="21" max="21" width="15.140625" style="2" customWidth="1"/>
    <col min="22" max="22" width="17.7109375" style="2" customWidth="1"/>
    <col min="23" max="23" width="17" style="40" customWidth="1"/>
    <col min="24" max="24" width="16.28515625" style="40" customWidth="1"/>
    <col min="25" max="16384" width="11.42578125" style="2"/>
  </cols>
  <sheetData>
    <row r="2" spans="2:24" ht="15.75" x14ac:dyDescent="0.25">
      <c r="N2" s="49"/>
    </row>
    <row r="3" spans="2:24" s="38" customFormat="1" ht="33" customHeight="1" x14ac:dyDescent="0.25">
      <c r="C3" s="68" t="s">
        <v>0</v>
      </c>
      <c r="D3" s="68"/>
      <c r="E3" s="68"/>
      <c r="F3" s="68"/>
      <c r="G3" s="68"/>
      <c r="H3" s="6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2:24" ht="15.75" x14ac:dyDescent="0.25">
      <c r="D4" s="4"/>
      <c r="E4" s="4"/>
      <c r="F4" s="2"/>
      <c r="G4" s="2"/>
      <c r="H4" s="3"/>
      <c r="I4" s="4"/>
      <c r="J4" s="4"/>
      <c r="K4" s="4"/>
      <c r="L4" s="4"/>
      <c r="M4" s="4"/>
      <c r="N4" s="49"/>
      <c r="O4" s="4"/>
      <c r="S4" s="4"/>
    </row>
    <row r="6" spans="2:24" ht="87" customHeight="1" x14ac:dyDescent="0.25">
      <c r="B6" s="5" t="s">
        <v>1266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5" t="s">
        <v>11</v>
      </c>
      <c r="N6" s="50" t="s">
        <v>12</v>
      </c>
      <c r="O6" s="7" t="s">
        <v>1261</v>
      </c>
      <c r="P6" s="61" t="s">
        <v>1256</v>
      </c>
      <c r="Q6" s="61" t="s">
        <v>1253</v>
      </c>
      <c r="R6" s="7" t="s">
        <v>18</v>
      </c>
      <c r="S6" s="7" t="s">
        <v>13</v>
      </c>
      <c r="T6" s="8" t="s">
        <v>1265</v>
      </c>
      <c r="U6" s="7" t="s">
        <v>14</v>
      </c>
      <c r="V6" s="7" t="s">
        <v>16</v>
      </c>
      <c r="W6" s="8" t="s">
        <v>17</v>
      </c>
      <c r="X6" s="8" t="s">
        <v>15</v>
      </c>
    </row>
    <row r="7" spans="2:24" ht="15" x14ac:dyDescent="0.25">
      <c r="B7" s="70">
        <v>1</v>
      </c>
      <c r="C7" s="13" t="s">
        <v>19</v>
      </c>
      <c r="D7" s="9">
        <v>81</v>
      </c>
      <c r="E7" s="9" t="s">
        <v>20</v>
      </c>
      <c r="F7" s="10"/>
      <c r="G7" s="10" t="s">
        <v>21</v>
      </c>
      <c r="H7" s="11">
        <v>2619</v>
      </c>
      <c r="I7" s="11" t="s">
        <v>22</v>
      </c>
      <c r="J7" s="11" t="s">
        <v>23</v>
      </c>
      <c r="K7" s="11" t="s">
        <v>24</v>
      </c>
      <c r="L7" s="11">
        <v>5102433</v>
      </c>
      <c r="M7" s="11" t="s">
        <v>25</v>
      </c>
      <c r="N7" s="51">
        <v>144.99</v>
      </c>
      <c r="O7" s="13" t="s">
        <v>26</v>
      </c>
      <c r="P7" s="62">
        <f>N7*0.2*5</f>
        <v>144.99</v>
      </c>
      <c r="Q7" s="62">
        <f>N7-P7</f>
        <v>0</v>
      </c>
      <c r="R7" s="64" t="s">
        <v>1257</v>
      </c>
      <c r="S7" s="13"/>
      <c r="T7" s="41"/>
      <c r="U7" s="20"/>
      <c r="V7" s="12"/>
      <c r="W7" s="41"/>
      <c r="X7" s="34"/>
    </row>
    <row r="8" spans="2:24" ht="30" x14ac:dyDescent="0.25">
      <c r="B8" s="70">
        <v>1</v>
      </c>
      <c r="C8" s="13" t="s">
        <v>19</v>
      </c>
      <c r="D8" s="9">
        <v>82</v>
      </c>
      <c r="E8" s="9" t="s">
        <v>20</v>
      </c>
      <c r="F8" s="10"/>
      <c r="G8" s="10" t="s">
        <v>21</v>
      </c>
      <c r="H8" s="11">
        <v>2639</v>
      </c>
      <c r="I8" s="11" t="s">
        <v>27</v>
      </c>
      <c r="J8" s="11" t="s">
        <v>28</v>
      </c>
      <c r="K8" s="11" t="s">
        <v>29</v>
      </c>
      <c r="L8" s="11" t="s">
        <v>30</v>
      </c>
      <c r="M8" s="11" t="s">
        <v>25</v>
      </c>
      <c r="N8" s="51">
        <v>225</v>
      </c>
      <c r="O8" s="13" t="s">
        <v>26</v>
      </c>
      <c r="P8" s="62">
        <f>N8*0.2*5</f>
        <v>225</v>
      </c>
      <c r="Q8" s="62">
        <f>N8-P8</f>
        <v>0</v>
      </c>
      <c r="R8" s="64" t="s">
        <v>1257</v>
      </c>
      <c r="S8" s="13"/>
      <c r="T8" s="41"/>
      <c r="U8" s="20"/>
      <c r="V8" s="12"/>
      <c r="W8" s="41"/>
      <c r="X8" s="34"/>
    </row>
    <row r="9" spans="2:24" ht="30" x14ac:dyDescent="0.25">
      <c r="B9" s="70">
        <v>1</v>
      </c>
      <c r="C9" s="13" t="s">
        <v>19</v>
      </c>
      <c r="D9" s="9">
        <v>78</v>
      </c>
      <c r="E9" s="9" t="s">
        <v>20</v>
      </c>
      <c r="F9" s="10"/>
      <c r="G9" s="10" t="s">
        <v>21</v>
      </c>
      <c r="H9" s="11">
        <v>2642</v>
      </c>
      <c r="I9" s="11" t="s">
        <v>31</v>
      </c>
      <c r="J9" s="11" t="s">
        <v>32</v>
      </c>
      <c r="K9" s="11" t="s">
        <v>33</v>
      </c>
      <c r="L9" s="11" t="s">
        <v>34</v>
      </c>
      <c r="M9" s="11" t="s">
        <v>25</v>
      </c>
      <c r="N9" s="51">
        <v>95</v>
      </c>
      <c r="O9" s="13" t="s">
        <v>26</v>
      </c>
      <c r="P9" s="62">
        <f>N9*0.5*2</f>
        <v>95</v>
      </c>
      <c r="Q9" s="62">
        <f t="shared" ref="Q9:Q70" si="0">N9-P9</f>
        <v>0</v>
      </c>
      <c r="R9" s="9" t="s">
        <v>1258</v>
      </c>
      <c r="S9" s="13"/>
      <c r="T9" s="41"/>
      <c r="U9" s="20"/>
      <c r="V9" s="12"/>
      <c r="W9" s="41"/>
      <c r="X9" s="34"/>
    </row>
    <row r="10" spans="2:24" ht="30" x14ac:dyDescent="0.25">
      <c r="B10" s="70">
        <v>1</v>
      </c>
      <c r="C10" s="13" t="s">
        <v>19</v>
      </c>
      <c r="D10" s="9">
        <v>144</v>
      </c>
      <c r="E10" s="9" t="s">
        <v>20</v>
      </c>
      <c r="F10" s="10"/>
      <c r="G10" s="10" t="s">
        <v>21</v>
      </c>
      <c r="H10" s="11">
        <v>2649</v>
      </c>
      <c r="I10" s="11" t="s">
        <v>35</v>
      </c>
      <c r="J10" s="11" t="s">
        <v>36</v>
      </c>
      <c r="K10" s="11" t="s">
        <v>34</v>
      </c>
      <c r="L10" s="11" t="s">
        <v>34</v>
      </c>
      <c r="M10" s="11" t="s">
        <v>25</v>
      </c>
      <c r="N10" s="51">
        <v>100</v>
      </c>
      <c r="O10" s="13" t="s">
        <v>26</v>
      </c>
      <c r="P10" s="62">
        <f>N10*0.5*2</f>
        <v>100</v>
      </c>
      <c r="Q10" s="62">
        <f t="shared" si="0"/>
        <v>0</v>
      </c>
      <c r="R10" s="9" t="s">
        <v>1258</v>
      </c>
      <c r="S10" s="13"/>
      <c r="T10" s="41"/>
      <c r="U10" s="20"/>
      <c r="V10" s="12"/>
      <c r="W10" s="41"/>
      <c r="X10" s="34"/>
    </row>
    <row r="11" spans="2:24" ht="30" x14ac:dyDescent="0.25">
      <c r="B11" s="70">
        <v>1</v>
      </c>
      <c r="C11" s="13" t="s">
        <v>19</v>
      </c>
      <c r="D11" s="9">
        <v>79</v>
      </c>
      <c r="E11" s="9" t="s">
        <v>20</v>
      </c>
      <c r="F11" s="10"/>
      <c r="G11" s="10" t="s">
        <v>21</v>
      </c>
      <c r="H11" s="11">
        <v>2650</v>
      </c>
      <c r="I11" s="11" t="s">
        <v>35</v>
      </c>
      <c r="J11" s="11" t="s">
        <v>36</v>
      </c>
      <c r="K11" s="11" t="s">
        <v>34</v>
      </c>
      <c r="L11" s="11" t="s">
        <v>34</v>
      </c>
      <c r="M11" s="11" t="s">
        <v>25</v>
      </c>
      <c r="N11" s="51">
        <v>100</v>
      </c>
      <c r="O11" s="13" t="s">
        <v>26</v>
      </c>
      <c r="P11" s="62">
        <f>N11*0.5*2</f>
        <v>100</v>
      </c>
      <c r="Q11" s="62">
        <f t="shared" si="0"/>
        <v>0</v>
      </c>
      <c r="R11" s="9" t="s">
        <v>1258</v>
      </c>
      <c r="S11" s="13"/>
      <c r="T11" s="41"/>
      <c r="U11" s="20"/>
      <c r="V11" s="12"/>
      <c r="W11" s="41"/>
      <c r="X11" s="34"/>
    </row>
    <row r="12" spans="2:24" ht="30" x14ac:dyDescent="0.25">
      <c r="B12" s="70">
        <v>1</v>
      </c>
      <c r="C12" s="13" t="s">
        <v>19</v>
      </c>
      <c r="D12" s="9">
        <v>83</v>
      </c>
      <c r="E12" s="9" t="s">
        <v>20</v>
      </c>
      <c r="F12" s="10"/>
      <c r="G12" s="10" t="s">
        <v>21</v>
      </c>
      <c r="H12" s="11">
        <v>2652</v>
      </c>
      <c r="I12" s="11" t="s">
        <v>35</v>
      </c>
      <c r="J12" s="11" t="s">
        <v>36</v>
      </c>
      <c r="K12" s="11" t="s">
        <v>34</v>
      </c>
      <c r="L12" s="11" t="s">
        <v>34</v>
      </c>
      <c r="M12" s="11" t="s">
        <v>25</v>
      </c>
      <c r="N12" s="51">
        <v>100</v>
      </c>
      <c r="O12" s="13" t="s">
        <v>26</v>
      </c>
      <c r="P12" s="62">
        <f>N12*0.5*2</f>
        <v>100</v>
      </c>
      <c r="Q12" s="62">
        <f t="shared" si="0"/>
        <v>0</v>
      </c>
      <c r="R12" s="9" t="s">
        <v>1258</v>
      </c>
      <c r="S12" s="13"/>
      <c r="T12" s="41"/>
      <c r="U12" s="20"/>
      <c r="V12" s="12"/>
      <c r="W12" s="41"/>
      <c r="X12" s="34"/>
    </row>
    <row r="13" spans="2:24" ht="30" x14ac:dyDescent="0.25">
      <c r="B13" s="70">
        <v>1</v>
      </c>
      <c r="C13" s="13" t="s">
        <v>19</v>
      </c>
      <c r="D13" s="9">
        <v>84</v>
      </c>
      <c r="E13" s="9" t="s">
        <v>20</v>
      </c>
      <c r="F13" s="10"/>
      <c r="G13" s="10" t="s">
        <v>21</v>
      </c>
      <c r="H13" s="11">
        <v>2653</v>
      </c>
      <c r="I13" s="11" t="s">
        <v>37</v>
      </c>
      <c r="J13" s="11" t="s">
        <v>36</v>
      </c>
      <c r="K13" s="11" t="s">
        <v>34</v>
      </c>
      <c r="L13" s="11" t="s">
        <v>34</v>
      </c>
      <c r="M13" s="11" t="s">
        <v>25</v>
      </c>
      <c r="N13" s="51">
        <v>100</v>
      </c>
      <c r="O13" s="13" t="s">
        <v>26</v>
      </c>
      <c r="P13" s="62">
        <f>N13*0.5*2</f>
        <v>100</v>
      </c>
      <c r="Q13" s="62">
        <f t="shared" si="0"/>
        <v>0</v>
      </c>
      <c r="R13" s="9" t="s">
        <v>1258</v>
      </c>
      <c r="S13" s="13"/>
      <c r="T13" s="41"/>
      <c r="U13" s="20"/>
      <c r="V13" s="12"/>
      <c r="W13" s="41"/>
      <c r="X13" s="34"/>
    </row>
    <row r="14" spans="2:24" ht="30" x14ac:dyDescent="0.25">
      <c r="B14" s="70">
        <v>1</v>
      </c>
      <c r="C14" s="13" t="s">
        <v>19</v>
      </c>
      <c r="D14" s="9">
        <v>80</v>
      </c>
      <c r="E14" s="9" t="s">
        <v>20</v>
      </c>
      <c r="F14" s="10"/>
      <c r="G14" s="10" t="s">
        <v>21</v>
      </c>
      <c r="H14" s="11">
        <v>2681</v>
      </c>
      <c r="I14" s="11" t="s">
        <v>38</v>
      </c>
      <c r="J14" s="11" t="s">
        <v>39</v>
      </c>
      <c r="K14" s="11" t="s">
        <v>40</v>
      </c>
      <c r="L14" s="11" t="s">
        <v>41</v>
      </c>
      <c r="M14" s="11" t="s">
        <v>25</v>
      </c>
      <c r="N14" s="51">
        <v>92.32</v>
      </c>
      <c r="O14" s="13" t="s">
        <v>26</v>
      </c>
      <c r="P14" s="62">
        <f t="shared" ref="P14:P27" si="1">N14*0.2*5</f>
        <v>92.32</v>
      </c>
      <c r="Q14" s="62">
        <f t="shared" si="0"/>
        <v>0</v>
      </c>
      <c r="R14" s="64" t="s">
        <v>1257</v>
      </c>
      <c r="S14" s="13"/>
      <c r="T14" s="41"/>
      <c r="U14" s="20"/>
      <c r="V14" s="12"/>
      <c r="W14" s="41"/>
      <c r="X14" s="34"/>
    </row>
    <row r="15" spans="2:24" ht="30" x14ac:dyDescent="0.25">
      <c r="B15" s="70">
        <v>1</v>
      </c>
      <c r="C15" s="13" t="s">
        <v>19</v>
      </c>
      <c r="D15" s="9">
        <v>145</v>
      </c>
      <c r="E15" s="9" t="s">
        <v>20</v>
      </c>
      <c r="F15" s="10"/>
      <c r="G15" s="10" t="s">
        <v>21</v>
      </c>
      <c r="H15" s="11">
        <v>2683</v>
      </c>
      <c r="I15" s="11" t="s">
        <v>42</v>
      </c>
      <c r="J15" s="11" t="s">
        <v>39</v>
      </c>
      <c r="K15" s="11" t="s">
        <v>40</v>
      </c>
      <c r="L15" s="11" t="s">
        <v>43</v>
      </c>
      <c r="M15" s="11" t="s">
        <v>25</v>
      </c>
      <c r="N15" s="51">
        <v>92.32</v>
      </c>
      <c r="O15" s="13" t="s">
        <v>26</v>
      </c>
      <c r="P15" s="62">
        <f t="shared" si="1"/>
        <v>92.32</v>
      </c>
      <c r="Q15" s="62">
        <f t="shared" si="0"/>
        <v>0</v>
      </c>
      <c r="R15" s="64" t="s">
        <v>1257</v>
      </c>
      <c r="S15" s="13"/>
      <c r="T15" s="41"/>
      <c r="U15" s="20"/>
      <c r="V15" s="12"/>
      <c r="W15" s="41"/>
      <c r="X15" s="34"/>
    </row>
    <row r="16" spans="2:24" ht="30" x14ac:dyDescent="0.25">
      <c r="B16" s="70">
        <v>1</v>
      </c>
      <c r="C16" s="13" t="s">
        <v>19</v>
      </c>
      <c r="D16" s="9">
        <v>67</v>
      </c>
      <c r="E16" s="9" t="s">
        <v>20</v>
      </c>
      <c r="F16" s="10"/>
      <c r="G16" s="10" t="s">
        <v>21</v>
      </c>
      <c r="H16" s="11">
        <v>2684</v>
      </c>
      <c r="I16" s="11" t="s">
        <v>38</v>
      </c>
      <c r="J16" s="11" t="s">
        <v>39</v>
      </c>
      <c r="K16" s="11" t="s">
        <v>40</v>
      </c>
      <c r="L16" s="11" t="s">
        <v>44</v>
      </c>
      <c r="M16" s="11" t="s">
        <v>25</v>
      </c>
      <c r="N16" s="51">
        <v>92.32</v>
      </c>
      <c r="O16" s="13" t="s">
        <v>26</v>
      </c>
      <c r="P16" s="62">
        <f t="shared" si="1"/>
        <v>92.32</v>
      </c>
      <c r="Q16" s="62">
        <f t="shared" si="0"/>
        <v>0</v>
      </c>
      <c r="R16" s="64" t="s">
        <v>1257</v>
      </c>
      <c r="S16" s="13"/>
      <c r="T16" s="41"/>
      <c r="U16" s="20"/>
      <c r="V16" s="12"/>
      <c r="W16" s="41"/>
      <c r="X16" s="34"/>
    </row>
    <row r="17" spans="2:24" ht="30" x14ac:dyDescent="0.25">
      <c r="B17" s="70">
        <v>1</v>
      </c>
      <c r="C17" s="13" t="s">
        <v>19</v>
      </c>
      <c r="D17" s="9">
        <v>141</v>
      </c>
      <c r="E17" s="9" t="s">
        <v>20</v>
      </c>
      <c r="F17" s="10"/>
      <c r="G17" s="10" t="s">
        <v>21</v>
      </c>
      <c r="H17" s="11">
        <v>2685</v>
      </c>
      <c r="I17" s="11" t="s">
        <v>42</v>
      </c>
      <c r="J17" s="11" t="s">
        <v>39</v>
      </c>
      <c r="K17" s="11" t="s">
        <v>40</v>
      </c>
      <c r="L17" s="11" t="s">
        <v>45</v>
      </c>
      <c r="M17" s="11" t="s">
        <v>25</v>
      </c>
      <c r="N17" s="51">
        <v>92.32</v>
      </c>
      <c r="O17" s="13" t="s">
        <v>26</v>
      </c>
      <c r="P17" s="62">
        <f t="shared" si="1"/>
        <v>92.32</v>
      </c>
      <c r="Q17" s="62">
        <f t="shared" si="0"/>
        <v>0</v>
      </c>
      <c r="R17" s="64" t="s">
        <v>1257</v>
      </c>
      <c r="S17" s="13"/>
      <c r="T17" s="41"/>
      <c r="U17" s="20"/>
      <c r="V17" s="12"/>
      <c r="W17" s="41"/>
      <c r="X17" s="34"/>
    </row>
    <row r="18" spans="2:24" ht="30" x14ac:dyDescent="0.25">
      <c r="B18" s="70">
        <v>1</v>
      </c>
      <c r="C18" s="13" t="s">
        <v>19</v>
      </c>
      <c r="D18" s="9">
        <v>69</v>
      </c>
      <c r="E18" s="9" t="s">
        <v>20</v>
      </c>
      <c r="F18" s="10"/>
      <c r="G18" s="10" t="s">
        <v>21</v>
      </c>
      <c r="H18" s="11">
        <v>2686</v>
      </c>
      <c r="I18" s="11" t="s">
        <v>42</v>
      </c>
      <c r="J18" s="11" t="s">
        <v>39</v>
      </c>
      <c r="K18" s="11" t="s">
        <v>40</v>
      </c>
      <c r="L18" s="11" t="s">
        <v>46</v>
      </c>
      <c r="M18" s="11" t="s">
        <v>25</v>
      </c>
      <c r="N18" s="51">
        <v>92.32</v>
      </c>
      <c r="O18" s="13" t="s">
        <v>26</v>
      </c>
      <c r="P18" s="62">
        <f t="shared" si="1"/>
        <v>92.32</v>
      </c>
      <c r="Q18" s="62">
        <f t="shared" si="0"/>
        <v>0</v>
      </c>
      <c r="R18" s="64" t="s">
        <v>1257</v>
      </c>
      <c r="S18" s="13"/>
      <c r="T18" s="41"/>
      <c r="U18" s="20"/>
      <c r="V18" s="12"/>
      <c r="W18" s="41"/>
      <c r="X18" s="34"/>
    </row>
    <row r="19" spans="2:24" ht="15" x14ac:dyDescent="0.25">
      <c r="B19" s="70">
        <v>1</v>
      </c>
      <c r="C19" s="13" t="s">
        <v>19</v>
      </c>
      <c r="D19" s="9">
        <v>180</v>
      </c>
      <c r="E19" s="9" t="s">
        <v>20</v>
      </c>
      <c r="F19" s="10"/>
      <c r="G19" s="10" t="s">
        <v>21</v>
      </c>
      <c r="H19" s="11">
        <v>2687</v>
      </c>
      <c r="I19" s="11" t="s">
        <v>38</v>
      </c>
      <c r="J19" s="11" t="s">
        <v>40</v>
      </c>
      <c r="K19" s="11" t="s">
        <v>47</v>
      </c>
      <c r="L19" s="11"/>
      <c r="M19" s="11" t="s">
        <v>25</v>
      </c>
      <c r="N19" s="51">
        <v>92.32</v>
      </c>
      <c r="O19" s="13" t="s">
        <v>26</v>
      </c>
      <c r="P19" s="62">
        <f t="shared" si="1"/>
        <v>92.32</v>
      </c>
      <c r="Q19" s="62">
        <f t="shared" si="0"/>
        <v>0</v>
      </c>
      <c r="R19" s="64" t="s">
        <v>1257</v>
      </c>
      <c r="S19" s="13"/>
      <c r="T19" s="41"/>
      <c r="U19" s="20"/>
      <c r="V19" s="12"/>
      <c r="W19" s="41"/>
      <c r="X19" s="34"/>
    </row>
    <row r="20" spans="2:24" ht="30" x14ac:dyDescent="0.25">
      <c r="B20" s="70">
        <v>1</v>
      </c>
      <c r="C20" s="13" t="s">
        <v>19</v>
      </c>
      <c r="D20" s="9">
        <v>113</v>
      </c>
      <c r="E20" s="9" t="s">
        <v>20</v>
      </c>
      <c r="F20" s="10"/>
      <c r="G20" s="10" t="s">
        <v>21</v>
      </c>
      <c r="H20" s="11">
        <v>2688</v>
      </c>
      <c r="I20" s="11" t="s">
        <v>48</v>
      </c>
      <c r="J20" s="11" t="s">
        <v>39</v>
      </c>
      <c r="K20" s="11" t="s">
        <v>40</v>
      </c>
      <c r="L20" s="11" t="s">
        <v>49</v>
      </c>
      <c r="M20" s="11" t="s">
        <v>25</v>
      </c>
      <c r="N20" s="51">
        <v>92.32</v>
      </c>
      <c r="O20" s="13" t="s">
        <v>26</v>
      </c>
      <c r="P20" s="62">
        <f t="shared" si="1"/>
        <v>92.32</v>
      </c>
      <c r="Q20" s="62">
        <f t="shared" si="0"/>
        <v>0</v>
      </c>
      <c r="R20" s="64" t="s">
        <v>1257</v>
      </c>
      <c r="S20" s="13"/>
      <c r="T20" s="41"/>
      <c r="U20" s="20"/>
      <c r="V20" s="12"/>
      <c r="W20" s="15"/>
      <c r="X20" s="34"/>
    </row>
    <row r="21" spans="2:24" ht="30" x14ac:dyDescent="0.25">
      <c r="B21" s="70">
        <v>1</v>
      </c>
      <c r="C21" s="13" t="s">
        <v>19</v>
      </c>
      <c r="D21" s="9">
        <v>70</v>
      </c>
      <c r="E21" s="9" t="s">
        <v>20</v>
      </c>
      <c r="F21" s="10"/>
      <c r="G21" s="10" t="s">
        <v>21</v>
      </c>
      <c r="H21" s="11">
        <v>2689</v>
      </c>
      <c r="I21" s="11" t="s">
        <v>38</v>
      </c>
      <c r="J21" s="11" t="s">
        <v>39</v>
      </c>
      <c r="K21" s="11" t="s">
        <v>40</v>
      </c>
      <c r="L21" s="11" t="s">
        <v>50</v>
      </c>
      <c r="M21" s="11" t="s">
        <v>25</v>
      </c>
      <c r="N21" s="51">
        <v>92.32</v>
      </c>
      <c r="O21" s="13" t="s">
        <v>26</v>
      </c>
      <c r="P21" s="62">
        <f t="shared" si="1"/>
        <v>92.32</v>
      </c>
      <c r="Q21" s="62">
        <f t="shared" si="0"/>
        <v>0</v>
      </c>
      <c r="R21" s="64" t="s">
        <v>1257</v>
      </c>
      <c r="S21" s="13"/>
      <c r="T21" s="41"/>
      <c r="U21" s="20"/>
      <c r="V21" s="12"/>
      <c r="W21" s="15"/>
      <c r="X21" s="34"/>
    </row>
    <row r="22" spans="2:24" ht="30" x14ac:dyDescent="0.25">
      <c r="B22" s="70">
        <v>1</v>
      </c>
      <c r="C22" s="13" t="s">
        <v>19</v>
      </c>
      <c r="D22" s="9">
        <v>148</v>
      </c>
      <c r="E22" s="9" t="s">
        <v>20</v>
      </c>
      <c r="F22" s="10"/>
      <c r="G22" s="10" t="s">
        <v>21</v>
      </c>
      <c r="H22" s="11">
        <v>2690</v>
      </c>
      <c r="I22" s="11" t="s">
        <v>42</v>
      </c>
      <c r="J22" s="11" t="s">
        <v>39</v>
      </c>
      <c r="K22" s="11" t="s">
        <v>40</v>
      </c>
      <c r="L22" s="11" t="s">
        <v>51</v>
      </c>
      <c r="M22" s="11" t="s">
        <v>25</v>
      </c>
      <c r="N22" s="51">
        <v>92.32</v>
      </c>
      <c r="O22" s="13" t="s">
        <v>26</v>
      </c>
      <c r="P22" s="62">
        <f t="shared" si="1"/>
        <v>92.32</v>
      </c>
      <c r="Q22" s="62">
        <f t="shared" si="0"/>
        <v>0</v>
      </c>
      <c r="R22" s="64" t="s">
        <v>1257</v>
      </c>
      <c r="S22" s="13"/>
      <c r="T22" s="41"/>
      <c r="U22" s="20"/>
      <c r="V22" s="12"/>
      <c r="W22" s="41"/>
      <c r="X22" s="34"/>
    </row>
    <row r="23" spans="2:24" ht="30" x14ac:dyDescent="0.25">
      <c r="B23" s="70">
        <v>1</v>
      </c>
      <c r="C23" s="13" t="s">
        <v>19</v>
      </c>
      <c r="D23" s="9">
        <v>85</v>
      </c>
      <c r="E23" s="9" t="s">
        <v>20</v>
      </c>
      <c r="F23" s="10"/>
      <c r="G23" s="10" t="s">
        <v>21</v>
      </c>
      <c r="H23" s="11">
        <v>2691</v>
      </c>
      <c r="I23" s="11" t="s">
        <v>42</v>
      </c>
      <c r="J23" s="11" t="s">
        <v>39</v>
      </c>
      <c r="K23" s="11" t="s">
        <v>40</v>
      </c>
      <c r="L23" s="11" t="s">
        <v>52</v>
      </c>
      <c r="M23" s="11" t="s">
        <v>25</v>
      </c>
      <c r="N23" s="51">
        <v>92.32</v>
      </c>
      <c r="O23" s="13" t="s">
        <v>26</v>
      </c>
      <c r="P23" s="62">
        <f t="shared" si="1"/>
        <v>92.32</v>
      </c>
      <c r="Q23" s="62">
        <f t="shared" si="0"/>
        <v>0</v>
      </c>
      <c r="R23" s="64" t="s">
        <v>1257</v>
      </c>
      <c r="S23" s="10"/>
      <c r="T23" s="41"/>
      <c r="U23" s="20"/>
      <c r="V23" s="13"/>
      <c r="W23" s="41"/>
      <c r="X23" s="34"/>
    </row>
    <row r="24" spans="2:24" ht="30" x14ac:dyDescent="0.25">
      <c r="B24" s="70">
        <v>1</v>
      </c>
      <c r="C24" s="13" t="s">
        <v>19</v>
      </c>
      <c r="D24" s="9">
        <v>142</v>
      </c>
      <c r="E24" s="9" t="s">
        <v>20</v>
      </c>
      <c r="F24" s="10"/>
      <c r="G24" s="10" t="s">
        <v>21</v>
      </c>
      <c r="H24" s="11">
        <v>2692</v>
      </c>
      <c r="I24" s="11" t="s">
        <v>42</v>
      </c>
      <c r="J24" s="11" t="s">
        <v>39</v>
      </c>
      <c r="K24" s="11" t="s">
        <v>40</v>
      </c>
      <c r="L24" s="11" t="s">
        <v>53</v>
      </c>
      <c r="M24" s="11" t="s">
        <v>25</v>
      </c>
      <c r="N24" s="51">
        <v>92.32</v>
      </c>
      <c r="O24" s="13" t="s">
        <v>26</v>
      </c>
      <c r="P24" s="62">
        <f t="shared" si="1"/>
        <v>92.32</v>
      </c>
      <c r="Q24" s="62">
        <f t="shared" si="0"/>
        <v>0</v>
      </c>
      <c r="R24" s="64" t="s">
        <v>1257</v>
      </c>
      <c r="S24" s="10"/>
      <c r="T24" s="41"/>
      <c r="U24" s="20"/>
      <c r="V24" s="13"/>
      <c r="W24" s="41"/>
      <c r="X24" s="34"/>
    </row>
    <row r="25" spans="2:24" ht="30" x14ac:dyDescent="0.25">
      <c r="B25" s="70">
        <v>1</v>
      </c>
      <c r="C25" s="13" t="s">
        <v>19</v>
      </c>
      <c r="D25" s="9">
        <v>178</v>
      </c>
      <c r="E25" s="9" t="s">
        <v>20</v>
      </c>
      <c r="F25" s="10"/>
      <c r="G25" s="10" t="s">
        <v>21</v>
      </c>
      <c r="H25" s="11">
        <v>2693</v>
      </c>
      <c r="I25" s="11" t="s">
        <v>42</v>
      </c>
      <c r="J25" s="11" t="s">
        <v>39</v>
      </c>
      <c r="K25" s="11" t="s">
        <v>40</v>
      </c>
      <c r="L25" s="11" t="s">
        <v>54</v>
      </c>
      <c r="M25" s="11" t="s">
        <v>25</v>
      </c>
      <c r="N25" s="51">
        <v>92.32</v>
      </c>
      <c r="O25" s="13" t="s">
        <v>26</v>
      </c>
      <c r="P25" s="62">
        <f t="shared" si="1"/>
        <v>92.32</v>
      </c>
      <c r="Q25" s="62">
        <f t="shared" si="0"/>
        <v>0</v>
      </c>
      <c r="R25" s="64" t="s">
        <v>1257</v>
      </c>
      <c r="S25" s="10"/>
      <c r="T25" s="41"/>
      <c r="U25" s="20"/>
      <c r="V25" s="13"/>
      <c r="W25" s="41"/>
      <c r="X25" s="34"/>
    </row>
    <row r="26" spans="2:24" ht="30" x14ac:dyDescent="0.25">
      <c r="B26" s="70">
        <v>1</v>
      </c>
      <c r="C26" s="13" t="s">
        <v>19</v>
      </c>
      <c r="D26" s="9">
        <v>86</v>
      </c>
      <c r="E26" s="9" t="s">
        <v>20</v>
      </c>
      <c r="F26" s="10"/>
      <c r="G26" s="10" t="s">
        <v>21</v>
      </c>
      <c r="H26" s="11">
        <v>2694</v>
      </c>
      <c r="I26" s="11" t="s">
        <v>42</v>
      </c>
      <c r="J26" s="11" t="s">
        <v>39</v>
      </c>
      <c r="K26" s="11" t="s">
        <v>40</v>
      </c>
      <c r="L26" s="11" t="s">
        <v>55</v>
      </c>
      <c r="M26" s="11" t="s">
        <v>25</v>
      </c>
      <c r="N26" s="51">
        <v>92.32</v>
      </c>
      <c r="O26" s="13" t="s">
        <v>26</v>
      </c>
      <c r="P26" s="62">
        <f t="shared" si="1"/>
        <v>92.32</v>
      </c>
      <c r="Q26" s="62">
        <f t="shared" si="0"/>
        <v>0</v>
      </c>
      <c r="R26" s="64" t="s">
        <v>1257</v>
      </c>
      <c r="S26" s="10"/>
      <c r="T26" s="41"/>
      <c r="U26" s="20"/>
      <c r="V26" s="13"/>
      <c r="W26" s="41"/>
      <c r="X26" s="34"/>
    </row>
    <row r="27" spans="2:24" ht="30" x14ac:dyDescent="0.25">
      <c r="B27" s="70">
        <v>1</v>
      </c>
      <c r="C27" s="13" t="s">
        <v>19</v>
      </c>
      <c r="D27" s="9">
        <v>122</v>
      </c>
      <c r="E27" s="9" t="s">
        <v>20</v>
      </c>
      <c r="F27" s="10"/>
      <c r="G27" s="10" t="s">
        <v>21</v>
      </c>
      <c r="H27" s="11">
        <v>2696</v>
      </c>
      <c r="I27" s="11" t="s">
        <v>42</v>
      </c>
      <c r="J27" s="11" t="s">
        <v>39</v>
      </c>
      <c r="K27" s="11" t="s">
        <v>40</v>
      </c>
      <c r="L27" s="11" t="s">
        <v>56</v>
      </c>
      <c r="M27" s="11" t="s">
        <v>25</v>
      </c>
      <c r="N27" s="51">
        <v>92.32</v>
      </c>
      <c r="O27" s="13" t="s">
        <v>26</v>
      </c>
      <c r="P27" s="62">
        <f t="shared" si="1"/>
        <v>92.32</v>
      </c>
      <c r="Q27" s="62">
        <f t="shared" si="0"/>
        <v>0</v>
      </c>
      <c r="R27" s="64" t="s">
        <v>1257</v>
      </c>
      <c r="S27" s="13"/>
      <c r="T27" s="41"/>
      <c r="U27" s="20"/>
      <c r="V27" s="12"/>
      <c r="W27" s="41"/>
      <c r="X27" s="34"/>
    </row>
    <row r="28" spans="2:24" ht="30" x14ac:dyDescent="0.25">
      <c r="B28" s="70">
        <v>1</v>
      </c>
      <c r="C28" s="13" t="s">
        <v>19</v>
      </c>
      <c r="D28" s="9">
        <v>786</v>
      </c>
      <c r="E28" s="9" t="s">
        <v>20</v>
      </c>
      <c r="F28" s="16"/>
      <c r="G28" s="10" t="s">
        <v>57</v>
      </c>
      <c r="H28" s="17" t="s">
        <v>58</v>
      </c>
      <c r="I28" s="18" t="s">
        <v>59</v>
      </c>
      <c r="J28" s="18"/>
      <c r="K28" s="18"/>
      <c r="L28" s="18"/>
      <c r="M28" s="11" t="s">
        <v>60</v>
      </c>
      <c r="N28" s="52">
        <v>15.93</v>
      </c>
      <c r="O28" s="16" t="s">
        <v>26</v>
      </c>
      <c r="P28" s="62">
        <f>N28*0.5*2</f>
        <v>15.93</v>
      </c>
      <c r="Q28" s="62">
        <f t="shared" si="0"/>
        <v>0</v>
      </c>
      <c r="R28" s="9" t="s">
        <v>1258</v>
      </c>
      <c r="S28" s="20"/>
      <c r="T28" s="43"/>
      <c r="U28" s="21"/>
      <c r="V28" s="21"/>
      <c r="W28" s="22"/>
      <c r="X28" s="44"/>
    </row>
    <row r="29" spans="2:24" ht="30" x14ac:dyDescent="0.25">
      <c r="B29" s="70">
        <v>1</v>
      </c>
      <c r="C29" s="13" t="s">
        <v>19</v>
      </c>
      <c r="D29" s="9">
        <v>788</v>
      </c>
      <c r="E29" s="9" t="s">
        <v>20</v>
      </c>
      <c r="F29" s="16"/>
      <c r="G29" s="10" t="s">
        <v>57</v>
      </c>
      <c r="H29" s="23" t="s">
        <v>61</v>
      </c>
      <c r="I29" s="17" t="s">
        <v>59</v>
      </c>
      <c r="J29" s="18"/>
      <c r="K29" s="18"/>
      <c r="L29" s="18"/>
      <c r="M29" s="11" t="s">
        <v>60</v>
      </c>
      <c r="N29" s="53">
        <v>15.93</v>
      </c>
      <c r="O29" s="16" t="s">
        <v>26</v>
      </c>
      <c r="P29" s="62">
        <f>N29*0.5*2</f>
        <v>15.93</v>
      </c>
      <c r="Q29" s="62">
        <f t="shared" si="0"/>
        <v>0</v>
      </c>
      <c r="R29" s="9" t="s">
        <v>1258</v>
      </c>
      <c r="S29" s="20"/>
      <c r="T29" s="43"/>
      <c r="U29" s="21"/>
      <c r="V29" s="21"/>
      <c r="W29" s="41"/>
      <c r="X29" s="41"/>
    </row>
    <row r="30" spans="2:24" ht="30" x14ac:dyDescent="0.25">
      <c r="B30" s="70">
        <v>1</v>
      </c>
      <c r="C30" s="13" t="s">
        <v>19</v>
      </c>
      <c r="D30" s="9">
        <v>87</v>
      </c>
      <c r="E30" s="9" t="s">
        <v>20</v>
      </c>
      <c r="F30" s="10"/>
      <c r="G30" s="10" t="s">
        <v>21</v>
      </c>
      <c r="H30" s="11">
        <v>2718</v>
      </c>
      <c r="I30" s="11" t="s">
        <v>62</v>
      </c>
      <c r="J30" s="11" t="s">
        <v>63</v>
      </c>
      <c r="K30" s="11" t="s">
        <v>64</v>
      </c>
      <c r="L30" s="11" t="s">
        <v>34</v>
      </c>
      <c r="M30" s="11" t="s">
        <v>25</v>
      </c>
      <c r="N30" s="51">
        <v>180.8</v>
      </c>
      <c r="O30" s="13" t="s">
        <v>26</v>
      </c>
      <c r="P30" s="62">
        <f>N30*0.5*2</f>
        <v>180.8</v>
      </c>
      <c r="Q30" s="62">
        <f t="shared" si="0"/>
        <v>0</v>
      </c>
      <c r="R30" s="9" t="s">
        <v>1258</v>
      </c>
      <c r="S30" s="13"/>
      <c r="T30" s="41"/>
      <c r="U30" s="20"/>
      <c r="V30" s="12"/>
      <c r="W30" s="41"/>
      <c r="X30" s="34"/>
    </row>
    <row r="31" spans="2:24" ht="30" x14ac:dyDescent="0.25">
      <c r="B31" s="70">
        <v>1</v>
      </c>
      <c r="C31" s="13" t="s">
        <v>19</v>
      </c>
      <c r="D31" s="9">
        <v>88</v>
      </c>
      <c r="E31" s="9" t="s">
        <v>20</v>
      </c>
      <c r="F31" s="10"/>
      <c r="G31" s="10" t="s">
        <v>21</v>
      </c>
      <c r="H31" s="11">
        <v>2719</v>
      </c>
      <c r="I31" s="11" t="s">
        <v>62</v>
      </c>
      <c r="J31" s="11" t="s">
        <v>63</v>
      </c>
      <c r="K31" s="11" t="s">
        <v>64</v>
      </c>
      <c r="L31" s="11" t="s">
        <v>34</v>
      </c>
      <c r="M31" s="11" t="s">
        <v>25</v>
      </c>
      <c r="N31" s="51">
        <v>180.8</v>
      </c>
      <c r="O31" s="13" t="s">
        <v>26</v>
      </c>
      <c r="P31" s="62">
        <f>N31*0.5*2</f>
        <v>180.8</v>
      </c>
      <c r="Q31" s="62">
        <f t="shared" si="0"/>
        <v>0</v>
      </c>
      <c r="R31" s="9" t="s">
        <v>1258</v>
      </c>
      <c r="S31" s="13"/>
      <c r="T31" s="41"/>
      <c r="U31" s="20"/>
      <c r="V31" s="12"/>
      <c r="W31" s="41"/>
      <c r="X31" s="34"/>
    </row>
    <row r="32" spans="2:24" ht="30" x14ac:dyDescent="0.25">
      <c r="B32" s="70">
        <v>1</v>
      </c>
      <c r="C32" s="13" t="s">
        <v>19</v>
      </c>
      <c r="D32" s="9">
        <v>116</v>
      </c>
      <c r="E32" s="9" t="s">
        <v>20</v>
      </c>
      <c r="F32" s="10"/>
      <c r="G32" s="10" t="s">
        <v>21</v>
      </c>
      <c r="H32" s="11">
        <v>2722</v>
      </c>
      <c r="I32" s="11" t="s">
        <v>65</v>
      </c>
      <c r="J32" s="11" t="s">
        <v>66</v>
      </c>
      <c r="K32" s="11" t="s">
        <v>67</v>
      </c>
      <c r="L32" s="11" t="s">
        <v>34</v>
      </c>
      <c r="M32" s="11" t="s">
        <v>25</v>
      </c>
      <c r="N32" s="51">
        <v>134.68</v>
      </c>
      <c r="O32" s="13" t="s">
        <v>26</v>
      </c>
      <c r="P32" s="62">
        <f>N32*0.5*2</f>
        <v>134.68</v>
      </c>
      <c r="Q32" s="62">
        <f t="shared" si="0"/>
        <v>0</v>
      </c>
      <c r="R32" s="9" t="s">
        <v>1258</v>
      </c>
      <c r="S32" s="13"/>
      <c r="T32" s="41"/>
      <c r="U32" s="20"/>
      <c r="V32" s="12"/>
      <c r="W32" s="41"/>
      <c r="X32" s="34"/>
    </row>
    <row r="33" spans="2:24" ht="30" x14ac:dyDescent="0.25">
      <c r="B33" s="70">
        <v>1</v>
      </c>
      <c r="C33" s="13" t="s">
        <v>19</v>
      </c>
      <c r="D33" s="9">
        <v>117</v>
      </c>
      <c r="E33" s="9" t="s">
        <v>20</v>
      </c>
      <c r="F33" s="10"/>
      <c r="G33" s="10" t="s">
        <v>21</v>
      </c>
      <c r="H33" s="11">
        <v>2723</v>
      </c>
      <c r="I33" s="11" t="s">
        <v>68</v>
      </c>
      <c r="J33" s="11" t="s">
        <v>69</v>
      </c>
      <c r="K33" s="11" t="s">
        <v>70</v>
      </c>
      <c r="L33" s="11" t="s">
        <v>71</v>
      </c>
      <c r="M33" s="11" t="s">
        <v>25</v>
      </c>
      <c r="N33" s="51">
        <v>225.38</v>
      </c>
      <c r="O33" s="13" t="s">
        <v>26</v>
      </c>
      <c r="P33" s="62">
        <f>N33*0.2*5</f>
        <v>225.38</v>
      </c>
      <c r="Q33" s="62">
        <f>N33-P33</f>
        <v>0</v>
      </c>
      <c r="R33" s="64" t="s">
        <v>1257</v>
      </c>
      <c r="S33" s="13"/>
      <c r="T33" s="41"/>
      <c r="U33" s="20"/>
      <c r="V33" s="12"/>
      <c r="W33" s="41"/>
      <c r="X33" s="34"/>
    </row>
    <row r="34" spans="2:24" ht="30" x14ac:dyDescent="0.25">
      <c r="B34" s="70">
        <v>1</v>
      </c>
      <c r="C34" s="13" t="s">
        <v>19</v>
      </c>
      <c r="D34" s="9">
        <v>89</v>
      </c>
      <c r="E34" s="9" t="s">
        <v>20</v>
      </c>
      <c r="F34" s="10"/>
      <c r="G34" s="10" t="s">
        <v>21</v>
      </c>
      <c r="H34" s="11">
        <v>2727</v>
      </c>
      <c r="I34" s="11" t="s">
        <v>72</v>
      </c>
      <c r="J34" s="11" t="s">
        <v>32</v>
      </c>
      <c r="K34" s="11" t="s">
        <v>73</v>
      </c>
      <c r="L34" s="11" t="s">
        <v>34</v>
      </c>
      <c r="M34" s="11" t="s">
        <v>25</v>
      </c>
      <c r="N34" s="51">
        <v>90</v>
      </c>
      <c r="O34" s="13" t="s">
        <v>26</v>
      </c>
      <c r="P34" s="62">
        <f>N34*0.5*2</f>
        <v>90</v>
      </c>
      <c r="Q34" s="62">
        <f t="shared" si="0"/>
        <v>0</v>
      </c>
      <c r="R34" s="9" t="s">
        <v>1258</v>
      </c>
      <c r="S34" s="13"/>
      <c r="T34" s="41"/>
      <c r="U34" s="20"/>
      <c r="V34" s="12"/>
      <c r="W34" s="41"/>
      <c r="X34" s="34"/>
    </row>
    <row r="35" spans="2:24" ht="30" x14ac:dyDescent="0.25">
      <c r="B35" s="70">
        <v>1</v>
      </c>
      <c r="C35" s="13" t="s">
        <v>19</v>
      </c>
      <c r="D35" s="9">
        <v>119</v>
      </c>
      <c r="E35" s="9" t="s">
        <v>20</v>
      </c>
      <c r="F35" s="10"/>
      <c r="G35" s="10" t="s">
        <v>21</v>
      </c>
      <c r="H35" s="11">
        <v>2729</v>
      </c>
      <c r="I35" s="11" t="s">
        <v>68</v>
      </c>
      <c r="J35" s="11" t="s">
        <v>69</v>
      </c>
      <c r="K35" s="11" t="s">
        <v>70</v>
      </c>
      <c r="L35" s="11" t="s">
        <v>74</v>
      </c>
      <c r="M35" s="11" t="s">
        <v>25</v>
      </c>
      <c r="N35" s="51">
        <v>225.38</v>
      </c>
      <c r="O35" s="13" t="s">
        <v>26</v>
      </c>
      <c r="P35" s="62">
        <f>N35*0.2*5</f>
        <v>225.38</v>
      </c>
      <c r="Q35" s="62">
        <f>N35-P35</f>
        <v>0</v>
      </c>
      <c r="R35" s="64" t="s">
        <v>1257</v>
      </c>
      <c r="S35" s="13"/>
      <c r="T35" s="41"/>
      <c r="U35" s="20"/>
      <c r="V35" s="12"/>
      <c r="W35" s="41"/>
      <c r="X35" s="34"/>
    </row>
    <row r="36" spans="2:24" ht="30" x14ac:dyDescent="0.25">
      <c r="B36" s="70">
        <v>1</v>
      </c>
      <c r="C36" s="13" t="s">
        <v>19</v>
      </c>
      <c r="D36" s="9"/>
      <c r="E36" s="9" t="s">
        <v>20</v>
      </c>
      <c r="F36" s="10"/>
      <c r="G36" s="10" t="s">
        <v>21</v>
      </c>
      <c r="H36" s="11">
        <v>2730</v>
      </c>
      <c r="I36" s="11" t="s">
        <v>72</v>
      </c>
      <c r="J36" s="11" t="s">
        <v>32</v>
      </c>
      <c r="K36" s="11" t="s">
        <v>73</v>
      </c>
      <c r="L36" s="11" t="s">
        <v>34</v>
      </c>
      <c r="M36" s="11" t="s">
        <v>25</v>
      </c>
      <c r="N36" s="51">
        <v>90</v>
      </c>
      <c r="O36" s="13" t="s">
        <v>26</v>
      </c>
      <c r="P36" s="62">
        <f>N36*0.5*2</f>
        <v>90</v>
      </c>
      <c r="Q36" s="62">
        <f t="shared" si="0"/>
        <v>0</v>
      </c>
      <c r="R36" s="9" t="s">
        <v>1258</v>
      </c>
      <c r="S36" s="13"/>
      <c r="T36" s="41"/>
      <c r="U36" s="20"/>
      <c r="V36" s="12"/>
      <c r="W36" s="41"/>
      <c r="X36" s="34"/>
    </row>
    <row r="37" spans="2:24" ht="30" x14ac:dyDescent="0.25">
      <c r="B37" s="70">
        <v>1</v>
      </c>
      <c r="C37" s="13" t="s">
        <v>19</v>
      </c>
      <c r="D37" s="9">
        <v>108</v>
      </c>
      <c r="E37" s="9" t="s">
        <v>20</v>
      </c>
      <c r="F37" s="10"/>
      <c r="G37" s="10" t="s">
        <v>21</v>
      </c>
      <c r="H37" s="11">
        <v>2732</v>
      </c>
      <c r="I37" s="11" t="s">
        <v>75</v>
      </c>
      <c r="J37" s="11" t="s">
        <v>76</v>
      </c>
      <c r="K37" s="11" t="s">
        <v>34</v>
      </c>
      <c r="L37" s="11" t="s">
        <v>77</v>
      </c>
      <c r="M37" s="11" t="s">
        <v>25</v>
      </c>
      <c r="N37" s="51">
        <v>73.08</v>
      </c>
      <c r="O37" s="13" t="s">
        <v>26</v>
      </c>
      <c r="P37" s="62">
        <f>N37*0.2*5</f>
        <v>73.08</v>
      </c>
      <c r="Q37" s="62">
        <f>N37-P37</f>
        <v>0</v>
      </c>
      <c r="R37" s="64" t="s">
        <v>1257</v>
      </c>
      <c r="S37" s="13"/>
      <c r="T37" s="41"/>
      <c r="U37" s="20"/>
      <c r="V37" s="12"/>
      <c r="W37" s="41"/>
      <c r="X37" s="34"/>
    </row>
    <row r="38" spans="2:24" ht="30" x14ac:dyDescent="0.25">
      <c r="B38" s="70">
        <v>1</v>
      </c>
      <c r="C38" s="13" t="s">
        <v>19</v>
      </c>
      <c r="D38" s="9">
        <v>164</v>
      </c>
      <c r="E38" s="9" t="s">
        <v>20</v>
      </c>
      <c r="F38" s="10"/>
      <c r="G38" s="10" t="s">
        <v>21</v>
      </c>
      <c r="H38" s="11">
        <v>2733</v>
      </c>
      <c r="I38" s="11" t="s">
        <v>72</v>
      </c>
      <c r="J38" s="11" t="s">
        <v>32</v>
      </c>
      <c r="K38" s="11" t="s">
        <v>73</v>
      </c>
      <c r="L38" s="11" t="s">
        <v>34</v>
      </c>
      <c r="M38" s="11" t="s">
        <v>25</v>
      </c>
      <c r="N38" s="51">
        <v>90</v>
      </c>
      <c r="O38" s="13" t="s">
        <v>26</v>
      </c>
      <c r="P38" s="62">
        <f t="shared" ref="P38:P45" si="2">N38*0.5*2</f>
        <v>90</v>
      </c>
      <c r="Q38" s="62">
        <f t="shared" si="0"/>
        <v>0</v>
      </c>
      <c r="R38" s="9" t="s">
        <v>1258</v>
      </c>
      <c r="S38" s="13"/>
      <c r="T38" s="41"/>
      <c r="U38" s="20"/>
      <c r="V38" s="13"/>
      <c r="W38" s="41"/>
      <c r="X38" s="34"/>
    </row>
    <row r="39" spans="2:24" ht="30" x14ac:dyDescent="0.25">
      <c r="B39" s="70">
        <v>1</v>
      </c>
      <c r="C39" s="13" t="s">
        <v>19</v>
      </c>
      <c r="D39" s="9">
        <v>532</v>
      </c>
      <c r="E39" s="9" t="s">
        <v>20</v>
      </c>
      <c r="F39" s="16"/>
      <c r="G39" s="10" t="s">
        <v>78</v>
      </c>
      <c r="H39" s="23" t="s">
        <v>79</v>
      </c>
      <c r="I39" s="18" t="s">
        <v>80</v>
      </c>
      <c r="J39" s="18"/>
      <c r="K39" s="18"/>
      <c r="L39" s="18"/>
      <c r="M39" s="11" t="s">
        <v>60</v>
      </c>
      <c r="N39" s="52">
        <v>23.01</v>
      </c>
      <c r="O39" s="16" t="s">
        <v>26</v>
      </c>
      <c r="P39" s="62">
        <f t="shared" si="2"/>
        <v>23.01</v>
      </c>
      <c r="Q39" s="62">
        <f t="shared" si="0"/>
        <v>0</v>
      </c>
      <c r="R39" s="9" t="s">
        <v>1258</v>
      </c>
      <c r="S39" s="20"/>
      <c r="T39" s="43"/>
      <c r="U39" s="21"/>
      <c r="V39" s="21"/>
      <c r="W39" s="41"/>
      <c r="X39" s="22"/>
    </row>
    <row r="40" spans="2:24" ht="30" x14ac:dyDescent="0.25">
      <c r="B40" s="70">
        <v>1</v>
      </c>
      <c r="C40" s="13" t="s">
        <v>19</v>
      </c>
      <c r="D40" s="9">
        <v>165</v>
      </c>
      <c r="E40" s="9" t="s">
        <v>20</v>
      </c>
      <c r="F40" s="10"/>
      <c r="G40" s="10" t="s">
        <v>21</v>
      </c>
      <c r="H40" s="11">
        <v>2736</v>
      </c>
      <c r="I40" s="11" t="s">
        <v>35</v>
      </c>
      <c r="J40" s="11" t="s">
        <v>32</v>
      </c>
      <c r="K40" s="11" t="s">
        <v>34</v>
      </c>
      <c r="L40" s="11" t="s">
        <v>34</v>
      </c>
      <c r="M40" s="11" t="s">
        <v>25</v>
      </c>
      <c r="N40" s="51">
        <v>95</v>
      </c>
      <c r="O40" s="13" t="s">
        <v>26</v>
      </c>
      <c r="P40" s="62">
        <f t="shared" si="2"/>
        <v>95</v>
      </c>
      <c r="Q40" s="62">
        <f t="shared" si="0"/>
        <v>0</v>
      </c>
      <c r="R40" s="9" t="s">
        <v>1258</v>
      </c>
      <c r="S40" s="13"/>
      <c r="T40" s="41"/>
      <c r="U40" s="20"/>
      <c r="V40" s="12"/>
      <c r="W40" s="41"/>
      <c r="X40" s="34"/>
    </row>
    <row r="41" spans="2:24" ht="30" x14ac:dyDescent="0.25">
      <c r="B41" s="70">
        <v>1</v>
      </c>
      <c r="C41" s="13" t="s">
        <v>19</v>
      </c>
      <c r="D41" s="9">
        <v>90</v>
      </c>
      <c r="E41" s="9" t="s">
        <v>20</v>
      </c>
      <c r="F41" s="10"/>
      <c r="G41" s="10" t="s">
        <v>21</v>
      </c>
      <c r="H41" s="11">
        <v>2737</v>
      </c>
      <c r="I41" s="11" t="s">
        <v>35</v>
      </c>
      <c r="J41" s="11" t="s">
        <v>32</v>
      </c>
      <c r="K41" s="11" t="s">
        <v>34</v>
      </c>
      <c r="L41" s="11" t="s">
        <v>34</v>
      </c>
      <c r="M41" s="11" t="s">
        <v>25</v>
      </c>
      <c r="N41" s="51">
        <v>95</v>
      </c>
      <c r="O41" s="13" t="s">
        <v>26</v>
      </c>
      <c r="P41" s="62">
        <f t="shared" si="2"/>
        <v>95</v>
      </c>
      <c r="Q41" s="62">
        <f t="shared" si="0"/>
        <v>0</v>
      </c>
      <c r="R41" s="9" t="s">
        <v>1258</v>
      </c>
      <c r="S41" s="13"/>
      <c r="T41" s="41"/>
      <c r="U41" s="20"/>
      <c r="V41" s="12"/>
      <c r="W41" s="41"/>
      <c r="X41" s="34"/>
    </row>
    <row r="42" spans="2:24" ht="30" x14ac:dyDescent="0.25">
      <c r="B42" s="70">
        <v>1</v>
      </c>
      <c r="C42" s="13" t="s">
        <v>19</v>
      </c>
      <c r="D42" s="9">
        <v>91</v>
      </c>
      <c r="E42" s="9" t="s">
        <v>20</v>
      </c>
      <c r="F42" s="10"/>
      <c r="G42" s="10" t="s">
        <v>21</v>
      </c>
      <c r="H42" s="11">
        <v>2738</v>
      </c>
      <c r="I42" s="11" t="s">
        <v>35</v>
      </c>
      <c r="J42" s="11" t="s">
        <v>32</v>
      </c>
      <c r="K42" s="11" t="s">
        <v>34</v>
      </c>
      <c r="L42" s="11" t="s">
        <v>34</v>
      </c>
      <c r="M42" s="11" t="s">
        <v>25</v>
      </c>
      <c r="N42" s="51">
        <v>95</v>
      </c>
      <c r="O42" s="13" t="s">
        <v>26</v>
      </c>
      <c r="P42" s="62">
        <f t="shared" si="2"/>
        <v>95</v>
      </c>
      <c r="Q42" s="62">
        <f t="shared" si="0"/>
        <v>0</v>
      </c>
      <c r="R42" s="9" t="s">
        <v>1258</v>
      </c>
      <c r="S42" s="13"/>
      <c r="T42" s="41"/>
      <c r="U42" s="20"/>
      <c r="V42" s="13"/>
      <c r="W42" s="41"/>
      <c r="X42" s="34"/>
    </row>
    <row r="43" spans="2:24" ht="30" x14ac:dyDescent="0.25">
      <c r="B43" s="70">
        <v>1</v>
      </c>
      <c r="C43" s="13" t="s">
        <v>19</v>
      </c>
      <c r="D43" s="9">
        <v>684</v>
      </c>
      <c r="E43" s="9" t="s">
        <v>20</v>
      </c>
      <c r="F43" s="16"/>
      <c r="G43" s="10" t="s">
        <v>57</v>
      </c>
      <c r="H43" s="17" t="s">
        <v>81</v>
      </c>
      <c r="I43" s="18" t="s">
        <v>80</v>
      </c>
      <c r="J43" s="18"/>
      <c r="K43" s="18"/>
      <c r="L43" s="18"/>
      <c r="M43" s="11" t="s">
        <v>60</v>
      </c>
      <c r="N43" s="52">
        <v>23.01</v>
      </c>
      <c r="O43" s="16" t="s">
        <v>26</v>
      </c>
      <c r="P43" s="62">
        <f t="shared" si="2"/>
        <v>23.01</v>
      </c>
      <c r="Q43" s="62">
        <f t="shared" si="0"/>
        <v>0</v>
      </c>
      <c r="R43" s="9" t="s">
        <v>1258</v>
      </c>
      <c r="S43" s="20"/>
      <c r="T43" s="43"/>
      <c r="U43" s="21"/>
      <c r="V43" s="21"/>
      <c r="W43" s="22"/>
      <c r="X43" s="44"/>
    </row>
    <row r="44" spans="2:24" ht="30" x14ac:dyDescent="0.25">
      <c r="B44" s="70">
        <v>1</v>
      </c>
      <c r="C44" s="13" t="s">
        <v>19</v>
      </c>
      <c r="D44" s="9">
        <v>124</v>
      </c>
      <c r="E44" s="9" t="s">
        <v>20</v>
      </c>
      <c r="F44" s="10"/>
      <c r="G44" s="10" t="s">
        <v>21</v>
      </c>
      <c r="H44" s="11">
        <v>2740</v>
      </c>
      <c r="I44" s="11" t="s">
        <v>35</v>
      </c>
      <c r="J44" s="11" t="s">
        <v>32</v>
      </c>
      <c r="K44" s="11" t="s">
        <v>34</v>
      </c>
      <c r="L44" s="11" t="s">
        <v>34</v>
      </c>
      <c r="M44" s="11" t="s">
        <v>25</v>
      </c>
      <c r="N44" s="51">
        <v>95</v>
      </c>
      <c r="O44" s="13" t="s">
        <v>26</v>
      </c>
      <c r="P44" s="62">
        <f t="shared" si="2"/>
        <v>95</v>
      </c>
      <c r="Q44" s="62">
        <f t="shared" si="0"/>
        <v>0</v>
      </c>
      <c r="R44" s="9" t="s">
        <v>1258</v>
      </c>
      <c r="S44" s="13"/>
      <c r="T44" s="41"/>
      <c r="U44" s="20"/>
      <c r="V44" s="12"/>
      <c r="W44" s="41"/>
      <c r="X44" s="34"/>
    </row>
    <row r="45" spans="2:24" ht="30" x14ac:dyDescent="0.25">
      <c r="B45" s="70">
        <v>1</v>
      </c>
      <c r="C45" s="13" t="s">
        <v>19</v>
      </c>
      <c r="D45" s="9">
        <v>182</v>
      </c>
      <c r="E45" s="9" t="s">
        <v>20</v>
      </c>
      <c r="F45" s="10"/>
      <c r="G45" s="10" t="s">
        <v>21</v>
      </c>
      <c r="H45" s="11">
        <v>2741</v>
      </c>
      <c r="I45" s="11" t="s">
        <v>35</v>
      </c>
      <c r="J45" s="11" t="s">
        <v>32</v>
      </c>
      <c r="K45" s="11" t="s">
        <v>34</v>
      </c>
      <c r="L45" s="11" t="s">
        <v>34</v>
      </c>
      <c r="M45" s="11" t="s">
        <v>25</v>
      </c>
      <c r="N45" s="51">
        <v>95</v>
      </c>
      <c r="O45" s="13" t="s">
        <v>26</v>
      </c>
      <c r="P45" s="62">
        <f t="shared" si="2"/>
        <v>95</v>
      </c>
      <c r="Q45" s="62">
        <f t="shared" si="0"/>
        <v>0</v>
      </c>
      <c r="R45" s="9" t="s">
        <v>1258</v>
      </c>
      <c r="S45" s="13"/>
      <c r="T45" s="41"/>
      <c r="U45" s="20"/>
      <c r="V45" s="12"/>
      <c r="W45" s="41"/>
      <c r="X45" s="34"/>
    </row>
    <row r="46" spans="2:24" ht="30" x14ac:dyDescent="0.25">
      <c r="B46" s="70">
        <v>1</v>
      </c>
      <c r="C46" s="13" t="s">
        <v>19</v>
      </c>
      <c r="D46" s="9">
        <v>120</v>
      </c>
      <c r="E46" s="9" t="s">
        <v>20</v>
      </c>
      <c r="F46" s="10"/>
      <c r="G46" s="10" t="s">
        <v>21</v>
      </c>
      <c r="H46" s="11">
        <v>2742</v>
      </c>
      <c r="I46" s="11" t="s">
        <v>75</v>
      </c>
      <c r="J46" s="11" t="s">
        <v>76</v>
      </c>
      <c r="K46" s="11" t="s">
        <v>82</v>
      </c>
      <c r="L46" s="11" t="s">
        <v>83</v>
      </c>
      <c r="M46" s="11" t="s">
        <v>25</v>
      </c>
      <c r="N46" s="51">
        <v>68.319999999999993</v>
      </c>
      <c r="O46" s="13" t="s">
        <v>26</v>
      </c>
      <c r="P46" s="62">
        <f>N46*0.2*5</f>
        <v>68.319999999999993</v>
      </c>
      <c r="Q46" s="62">
        <f>N46-P46</f>
        <v>0</v>
      </c>
      <c r="R46" s="64" t="s">
        <v>1257</v>
      </c>
      <c r="S46" s="13"/>
      <c r="T46" s="41"/>
      <c r="U46" s="20"/>
      <c r="V46" s="42"/>
      <c r="W46" s="41"/>
      <c r="X46" s="34"/>
    </row>
    <row r="47" spans="2:24" ht="30" x14ac:dyDescent="0.25">
      <c r="B47" s="70">
        <v>1</v>
      </c>
      <c r="C47" s="13" t="s">
        <v>19</v>
      </c>
      <c r="D47" s="9">
        <v>687</v>
      </c>
      <c r="E47" s="9" t="s">
        <v>20</v>
      </c>
      <c r="F47" s="16"/>
      <c r="G47" s="10" t="s">
        <v>57</v>
      </c>
      <c r="H47" s="17" t="s">
        <v>84</v>
      </c>
      <c r="I47" s="18" t="s">
        <v>80</v>
      </c>
      <c r="J47" s="18"/>
      <c r="K47" s="18"/>
      <c r="L47" s="18"/>
      <c r="M47" s="11" t="s">
        <v>60</v>
      </c>
      <c r="N47" s="52">
        <v>23.01</v>
      </c>
      <c r="O47" s="16" t="s">
        <v>26</v>
      </c>
      <c r="P47" s="62">
        <f t="shared" ref="P47:P77" si="3">N47*0.5*2</f>
        <v>23.01</v>
      </c>
      <c r="Q47" s="62">
        <f t="shared" si="0"/>
        <v>0</v>
      </c>
      <c r="R47" s="9" t="s">
        <v>1258</v>
      </c>
      <c r="S47" s="20"/>
      <c r="T47" s="43"/>
      <c r="U47" s="21"/>
      <c r="V47" s="21"/>
      <c r="W47" s="22"/>
      <c r="X47" s="44"/>
    </row>
    <row r="48" spans="2:24" ht="30" x14ac:dyDescent="0.25">
      <c r="B48" s="70">
        <v>1</v>
      </c>
      <c r="C48" s="13" t="s">
        <v>19</v>
      </c>
      <c r="D48" s="9">
        <v>149</v>
      </c>
      <c r="E48" s="9" t="s">
        <v>20</v>
      </c>
      <c r="F48" s="10"/>
      <c r="G48" s="10" t="s">
        <v>21</v>
      </c>
      <c r="H48" s="11">
        <v>2744</v>
      </c>
      <c r="I48" s="11" t="s">
        <v>35</v>
      </c>
      <c r="J48" s="11" t="s">
        <v>32</v>
      </c>
      <c r="K48" s="11" t="s">
        <v>34</v>
      </c>
      <c r="L48" s="11" t="s">
        <v>34</v>
      </c>
      <c r="M48" s="11" t="s">
        <v>25</v>
      </c>
      <c r="N48" s="51">
        <v>95</v>
      </c>
      <c r="O48" s="13" t="s">
        <v>26</v>
      </c>
      <c r="P48" s="62">
        <f t="shared" si="3"/>
        <v>95</v>
      </c>
      <c r="Q48" s="62">
        <f t="shared" si="0"/>
        <v>0</v>
      </c>
      <c r="R48" s="9" t="s">
        <v>1258</v>
      </c>
      <c r="S48" s="13"/>
      <c r="T48" s="41"/>
      <c r="U48" s="20"/>
      <c r="V48" s="12"/>
      <c r="W48" s="41"/>
      <c r="X48" s="34"/>
    </row>
    <row r="49" spans="2:24" ht="30" x14ac:dyDescent="0.25">
      <c r="B49" s="70">
        <v>1</v>
      </c>
      <c r="C49" s="13" t="s">
        <v>19</v>
      </c>
      <c r="D49" s="9">
        <v>92</v>
      </c>
      <c r="E49" s="9" t="s">
        <v>20</v>
      </c>
      <c r="F49" s="10"/>
      <c r="G49" s="10" t="s">
        <v>21</v>
      </c>
      <c r="H49" s="11">
        <v>2745</v>
      </c>
      <c r="I49" s="11" t="s">
        <v>37</v>
      </c>
      <c r="J49" s="11" t="s">
        <v>32</v>
      </c>
      <c r="K49" s="11" t="s">
        <v>34</v>
      </c>
      <c r="L49" s="11" t="s">
        <v>34</v>
      </c>
      <c r="M49" s="11" t="s">
        <v>25</v>
      </c>
      <c r="N49" s="51">
        <v>95</v>
      </c>
      <c r="O49" s="13" t="s">
        <v>26</v>
      </c>
      <c r="P49" s="62">
        <f t="shared" si="3"/>
        <v>95</v>
      </c>
      <c r="Q49" s="62">
        <f t="shared" si="0"/>
        <v>0</v>
      </c>
      <c r="R49" s="9" t="s">
        <v>1258</v>
      </c>
      <c r="S49" s="13"/>
      <c r="T49" s="41"/>
      <c r="U49" s="20"/>
      <c r="V49" s="42"/>
      <c r="W49" s="41"/>
      <c r="X49" s="34"/>
    </row>
    <row r="50" spans="2:24" ht="30" x14ac:dyDescent="0.25">
      <c r="B50" s="70">
        <v>1</v>
      </c>
      <c r="C50" s="13" t="s">
        <v>19</v>
      </c>
      <c r="D50" s="9">
        <v>93</v>
      </c>
      <c r="E50" s="9" t="s">
        <v>20</v>
      </c>
      <c r="F50" s="10"/>
      <c r="G50" s="10" t="s">
        <v>21</v>
      </c>
      <c r="H50" s="11">
        <v>2746</v>
      </c>
      <c r="I50" s="11" t="s">
        <v>37</v>
      </c>
      <c r="J50" s="11" t="s">
        <v>32</v>
      </c>
      <c r="K50" s="11" t="s">
        <v>34</v>
      </c>
      <c r="L50" s="11" t="s">
        <v>34</v>
      </c>
      <c r="M50" s="11" t="s">
        <v>25</v>
      </c>
      <c r="N50" s="51">
        <v>95</v>
      </c>
      <c r="O50" s="13" t="s">
        <v>26</v>
      </c>
      <c r="P50" s="62">
        <f t="shared" si="3"/>
        <v>95</v>
      </c>
      <c r="Q50" s="62">
        <f t="shared" si="0"/>
        <v>0</v>
      </c>
      <c r="R50" s="9" t="s">
        <v>1258</v>
      </c>
      <c r="S50" s="13"/>
      <c r="T50" s="41"/>
      <c r="U50" s="20"/>
      <c r="V50" s="12"/>
      <c r="W50" s="41"/>
      <c r="X50" s="34"/>
    </row>
    <row r="51" spans="2:24" ht="30" x14ac:dyDescent="0.25">
      <c r="B51" s="70">
        <v>1</v>
      </c>
      <c r="C51" s="13" t="s">
        <v>19</v>
      </c>
      <c r="D51" s="9">
        <v>94</v>
      </c>
      <c r="E51" s="9" t="s">
        <v>20</v>
      </c>
      <c r="F51" s="10"/>
      <c r="G51" s="10" t="s">
        <v>21</v>
      </c>
      <c r="H51" s="11">
        <v>2748</v>
      </c>
      <c r="I51" s="11" t="s">
        <v>35</v>
      </c>
      <c r="J51" s="11" t="s">
        <v>32</v>
      </c>
      <c r="K51" s="11" t="s">
        <v>34</v>
      </c>
      <c r="L51" s="11" t="s">
        <v>34</v>
      </c>
      <c r="M51" s="11" t="s">
        <v>25</v>
      </c>
      <c r="N51" s="51">
        <v>95</v>
      </c>
      <c r="O51" s="13" t="s">
        <v>26</v>
      </c>
      <c r="P51" s="62">
        <f t="shared" si="3"/>
        <v>95</v>
      </c>
      <c r="Q51" s="62">
        <f t="shared" si="0"/>
        <v>0</v>
      </c>
      <c r="R51" s="9" t="s">
        <v>1258</v>
      </c>
      <c r="S51" s="13"/>
      <c r="T51" s="41"/>
      <c r="U51" s="20"/>
      <c r="V51" s="12"/>
      <c r="W51" s="41"/>
      <c r="X51" s="34"/>
    </row>
    <row r="52" spans="2:24" ht="30" x14ac:dyDescent="0.25">
      <c r="B52" s="70">
        <v>1</v>
      </c>
      <c r="C52" s="13" t="s">
        <v>19</v>
      </c>
      <c r="D52" s="9">
        <v>95</v>
      </c>
      <c r="E52" s="9" t="s">
        <v>20</v>
      </c>
      <c r="F52" s="10"/>
      <c r="G52" s="10" t="s">
        <v>21</v>
      </c>
      <c r="H52" s="11">
        <v>2751</v>
      </c>
      <c r="I52" s="11" t="s">
        <v>35</v>
      </c>
      <c r="J52" s="11" t="s">
        <v>32</v>
      </c>
      <c r="K52" s="11" t="s">
        <v>34</v>
      </c>
      <c r="L52" s="11" t="s">
        <v>34</v>
      </c>
      <c r="M52" s="11" t="s">
        <v>25</v>
      </c>
      <c r="N52" s="51">
        <v>95</v>
      </c>
      <c r="O52" s="13" t="s">
        <v>26</v>
      </c>
      <c r="P52" s="62">
        <f t="shared" si="3"/>
        <v>95</v>
      </c>
      <c r="Q52" s="62">
        <f t="shared" si="0"/>
        <v>0</v>
      </c>
      <c r="R52" s="9" t="s">
        <v>1258</v>
      </c>
      <c r="S52" s="13"/>
      <c r="T52" s="41"/>
      <c r="U52" s="20"/>
      <c r="V52" s="12"/>
      <c r="W52" s="41"/>
      <c r="X52" s="34"/>
    </row>
    <row r="53" spans="2:24" ht="30" x14ac:dyDescent="0.25">
      <c r="B53" s="70">
        <v>1</v>
      </c>
      <c r="C53" s="13" t="s">
        <v>19</v>
      </c>
      <c r="D53" s="9">
        <v>110</v>
      </c>
      <c r="E53" s="9" t="s">
        <v>20</v>
      </c>
      <c r="F53" s="10"/>
      <c r="G53" s="10" t="s">
        <v>21</v>
      </c>
      <c r="H53" s="11">
        <v>2757</v>
      </c>
      <c r="I53" s="11" t="s">
        <v>85</v>
      </c>
      <c r="J53" s="11" t="s">
        <v>32</v>
      </c>
      <c r="K53" s="11" t="s">
        <v>73</v>
      </c>
      <c r="L53" s="11" t="s">
        <v>34</v>
      </c>
      <c r="M53" s="11" t="s">
        <v>25</v>
      </c>
      <c r="N53" s="51">
        <v>80</v>
      </c>
      <c r="O53" s="13" t="s">
        <v>26</v>
      </c>
      <c r="P53" s="62">
        <f t="shared" si="3"/>
        <v>80</v>
      </c>
      <c r="Q53" s="62">
        <f t="shared" si="0"/>
        <v>0</v>
      </c>
      <c r="R53" s="9" t="s">
        <v>1258</v>
      </c>
      <c r="S53" s="13"/>
      <c r="T53" s="41"/>
      <c r="U53" s="20"/>
      <c r="V53" s="12"/>
      <c r="W53" s="41"/>
      <c r="X53" s="34"/>
    </row>
    <row r="54" spans="2:24" ht="30" x14ac:dyDescent="0.25">
      <c r="B54" s="70">
        <v>1</v>
      </c>
      <c r="C54" s="13" t="s">
        <v>19</v>
      </c>
      <c r="D54" s="9">
        <v>179</v>
      </c>
      <c r="E54" s="9" t="s">
        <v>20</v>
      </c>
      <c r="F54" s="10"/>
      <c r="G54" s="10" t="s">
        <v>21</v>
      </c>
      <c r="H54" s="11">
        <v>2759</v>
      </c>
      <c r="I54" s="11" t="s">
        <v>35</v>
      </c>
      <c r="J54" s="11" t="s">
        <v>86</v>
      </c>
      <c r="K54" s="11" t="s">
        <v>87</v>
      </c>
      <c r="L54" s="11" t="s">
        <v>34</v>
      </c>
      <c r="M54" s="11" t="s">
        <v>25</v>
      </c>
      <c r="N54" s="51">
        <v>87.61</v>
      </c>
      <c r="O54" s="13" t="s">
        <v>26</v>
      </c>
      <c r="P54" s="62">
        <f t="shared" si="3"/>
        <v>87.61</v>
      </c>
      <c r="Q54" s="62">
        <f t="shared" si="0"/>
        <v>0</v>
      </c>
      <c r="R54" s="9" t="s">
        <v>1258</v>
      </c>
      <c r="S54" s="13"/>
      <c r="T54" s="41"/>
      <c r="U54" s="20"/>
      <c r="V54" s="12"/>
      <c r="W54" s="41"/>
      <c r="X54" s="34"/>
    </row>
    <row r="55" spans="2:24" ht="30" x14ac:dyDescent="0.25">
      <c r="B55" s="70">
        <v>1</v>
      </c>
      <c r="C55" s="13" t="s">
        <v>19</v>
      </c>
      <c r="D55" s="9">
        <v>111</v>
      </c>
      <c r="E55" s="9" t="s">
        <v>20</v>
      </c>
      <c r="F55" s="10"/>
      <c r="G55" s="10" t="s">
        <v>21</v>
      </c>
      <c r="H55" s="11">
        <v>2760</v>
      </c>
      <c r="I55" s="11" t="s">
        <v>37</v>
      </c>
      <c r="J55" s="11" t="s">
        <v>86</v>
      </c>
      <c r="K55" s="11" t="s">
        <v>87</v>
      </c>
      <c r="L55" s="11" t="s">
        <v>34</v>
      </c>
      <c r="M55" s="11" t="s">
        <v>25</v>
      </c>
      <c r="N55" s="51">
        <v>87.61</v>
      </c>
      <c r="O55" s="13" t="s">
        <v>26</v>
      </c>
      <c r="P55" s="62">
        <f t="shared" si="3"/>
        <v>87.61</v>
      </c>
      <c r="Q55" s="62">
        <f t="shared" si="0"/>
        <v>0</v>
      </c>
      <c r="R55" s="9" t="s">
        <v>1258</v>
      </c>
      <c r="S55" s="13"/>
      <c r="T55" s="41"/>
      <c r="U55" s="20"/>
      <c r="V55" s="12"/>
      <c r="W55" s="41"/>
      <c r="X55" s="34"/>
    </row>
    <row r="56" spans="2:24" ht="30" x14ac:dyDescent="0.25">
      <c r="B56" s="70">
        <v>1</v>
      </c>
      <c r="C56" s="13" t="s">
        <v>19</v>
      </c>
      <c r="D56" s="9">
        <v>97</v>
      </c>
      <c r="E56" s="9" t="s">
        <v>20</v>
      </c>
      <c r="F56" s="10"/>
      <c r="G56" s="10" t="s">
        <v>21</v>
      </c>
      <c r="H56" s="11">
        <v>2761</v>
      </c>
      <c r="I56" s="11" t="s">
        <v>35</v>
      </c>
      <c r="J56" s="11" t="s">
        <v>86</v>
      </c>
      <c r="K56" s="11" t="s">
        <v>87</v>
      </c>
      <c r="L56" s="11" t="s">
        <v>34</v>
      </c>
      <c r="M56" s="11" t="s">
        <v>25</v>
      </c>
      <c r="N56" s="51">
        <v>87.61</v>
      </c>
      <c r="O56" s="13" t="s">
        <v>26</v>
      </c>
      <c r="P56" s="62">
        <f t="shared" si="3"/>
        <v>87.61</v>
      </c>
      <c r="Q56" s="62">
        <f t="shared" si="0"/>
        <v>0</v>
      </c>
      <c r="R56" s="9" t="s">
        <v>1258</v>
      </c>
      <c r="S56" s="13"/>
      <c r="T56" s="41"/>
      <c r="U56" s="20"/>
      <c r="V56" s="13"/>
      <c r="W56" s="41"/>
      <c r="X56" s="34"/>
    </row>
    <row r="57" spans="2:24" ht="30" x14ac:dyDescent="0.25">
      <c r="B57" s="70">
        <v>1</v>
      </c>
      <c r="C57" s="13" t="s">
        <v>19</v>
      </c>
      <c r="D57" s="9">
        <v>154</v>
      </c>
      <c r="E57" s="9" t="s">
        <v>20</v>
      </c>
      <c r="F57" s="10"/>
      <c r="G57" s="10" t="s">
        <v>21</v>
      </c>
      <c r="H57" s="11">
        <v>2762</v>
      </c>
      <c r="I57" s="11" t="s">
        <v>35</v>
      </c>
      <c r="J57" s="11" t="s">
        <v>86</v>
      </c>
      <c r="K57" s="11" t="s">
        <v>87</v>
      </c>
      <c r="L57" s="11" t="s">
        <v>34</v>
      </c>
      <c r="M57" s="11" t="s">
        <v>25</v>
      </c>
      <c r="N57" s="51">
        <v>87.61</v>
      </c>
      <c r="O57" s="13" t="s">
        <v>26</v>
      </c>
      <c r="P57" s="62">
        <f t="shared" si="3"/>
        <v>87.61</v>
      </c>
      <c r="Q57" s="62">
        <f t="shared" si="0"/>
        <v>0</v>
      </c>
      <c r="R57" s="9" t="s">
        <v>1258</v>
      </c>
      <c r="S57" s="13"/>
      <c r="T57" s="41"/>
      <c r="U57" s="20"/>
      <c r="V57" s="12"/>
      <c r="W57" s="41"/>
      <c r="X57" s="34"/>
    </row>
    <row r="58" spans="2:24" ht="30" x14ac:dyDescent="0.25">
      <c r="B58" s="70">
        <v>1</v>
      </c>
      <c r="C58" s="13" t="s">
        <v>19</v>
      </c>
      <c r="D58" s="9">
        <v>125</v>
      </c>
      <c r="E58" s="9" t="s">
        <v>20</v>
      </c>
      <c r="F58" s="10"/>
      <c r="G58" s="10" t="s">
        <v>21</v>
      </c>
      <c r="H58" s="11">
        <v>2763</v>
      </c>
      <c r="I58" s="11" t="s">
        <v>88</v>
      </c>
      <c r="J58" s="11" t="s">
        <v>89</v>
      </c>
      <c r="K58" s="11" t="s">
        <v>34</v>
      </c>
      <c r="L58" s="11" t="s">
        <v>34</v>
      </c>
      <c r="M58" s="11" t="s">
        <v>25</v>
      </c>
      <c r="N58" s="51">
        <v>137.16999999999999</v>
      </c>
      <c r="O58" s="13" t="s">
        <v>26</v>
      </c>
      <c r="P58" s="62">
        <f t="shared" si="3"/>
        <v>137.16999999999999</v>
      </c>
      <c r="Q58" s="62">
        <f t="shared" si="0"/>
        <v>0</v>
      </c>
      <c r="R58" s="9" t="s">
        <v>1258</v>
      </c>
      <c r="S58" s="13"/>
      <c r="T58" s="41"/>
      <c r="U58" s="20"/>
      <c r="V58" s="12"/>
      <c r="W58" s="41"/>
      <c r="X58" s="34"/>
    </row>
    <row r="59" spans="2:24" ht="30" x14ac:dyDescent="0.25">
      <c r="B59" s="70">
        <v>1</v>
      </c>
      <c r="C59" s="13" t="s">
        <v>19</v>
      </c>
      <c r="D59" s="9">
        <v>143</v>
      </c>
      <c r="E59" s="9" t="s">
        <v>20</v>
      </c>
      <c r="F59" s="10"/>
      <c r="G59" s="10" t="s">
        <v>21</v>
      </c>
      <c r="H59" s="11">
        <v>2764</v>
      </c>
      <c r="I59" s="11" t="s">
        <v>88</v>
      </c>
      <c r="J59" s="11" t="s">
        <v>89</v>
      </c>
      <c r="K59" s="11" t="s">
        <v>34</v>
      </c>
      <c r="L59" s="11" t="s">
        <v>34</v>
      </c>
      <c r="M59" s="11" t="s">
        <v>25</v>
      </c>
      <c r="N59" s="51">
        <v>137.16999999999999</v>
      </c>
      <c r="O59" s="13" t="s">
        <v>26</v>
      </c>
      <c r="P59" s="62">
        <f t="shared" si="3"/>
        <v>137.16999999999999</v>
      </c>
      <c r="Q59" s="62">
        <f t="shared" si="0"/>
        <v>0</v>
      </c>
      <c r="R59" s="9" t="s">
        <v>1258</v>
      </c>
      <c r="S59" s="13"/>
      <c r="T59" s="41"/>
      <c r="U59" s="20"/>
      <c r="V59" s="12"/>
      <c r="W59" s="41"/>
      <c r="X59" s="34"/>
    </row>
    <row r="60" spans="2:24" ht="30" x14ac:dyDescent="0.25">
      <c r="B60" s="70">
        <v>1</v>
      </c>
      <c r="C60" s="13" t="s">
        <v>19</v>
      </c>
      <c r="D60" s="9">
        <v>166</v>
      </c>
      <c r="E60" s="9" t="s">
        <v>20</v>
      </c>
      <c r="F60" s="10"/>
      <c r="G60" s="10" t="s">
        <v>21</v>
      </c>
      <c r="H60" s="11">
        <v>2765</v>
      </c>
      <c r="I60" s="11" t="s">
        <v>88</v>
      </c>
      <c r="J60" s="11" t="s">
        <v>89</v>
      </c>
      <c r="K60" s="11" t="s">
        <v>34</v>
      </c>
      <c r="L60" s="11" t="s">
        <v>34</v>
      </c>
      <c r="M60" s="11" t="s">
        <v>25</v>
      </c>
      <c r="N60" s="51">
        <v>137.16999999999999</v>
      </c>
      <c r="O60" s="13" t="s">
        <v>26</v>
      </c>
      <c r="P60" s="62">
        <f t="shared" si="3"/>
        <v>137.16999999999999</v>
      </c>
      <c r="Q60" s="62">
        <f t="shared" si="0"/>
        <v>0</v>
      </c>
      <c r="R60" s="9" t="s">
        <v>1258</v>
      </c>
      <c r="S60" s="13"/>
      <c r="T60" s="41"/>
      <c r="U60" s="20"/>
      <c r="V60" s="12"/>
      <c r="W60" s="41"/>
      <c r="X60" s="34"/>
    </row>
    <row r="61" spans="2:24" ht="30" x14ac:dyDescent="0.25">
      <c r="B61" s="70">
        <v>1</v>
      </c>
      <c r="C61" s="13" t="s">
        <v>19</v>
      </c>
      <c r="D61" s="9">
        <v>114</v>
      </c>
      <c r="E61" s="9" t="s">
        <v>20</v>
      </c>
      <c r="F61" s="10"/>
      <c r="G61" s="10" t="s">
        <v>21</v>
      </c>
      <c r="H61" s="11">
        <v>2766</v>
      </c>
      <c r="I61" s="11" t="s">
        <v>88</v>
      </c>
      <c r="J61" s="11" t="s">
        <v>89</v>
      </c>
      <c r="K61" s="11" t="s">
        <v>34</v>
      </c>
      <c r="L61" s="11" t="s">
        <v>34</v>
      </c>
      <c r="M61" s="11" t="s">
        <v>25</v>
      </c>
      <c r="N61" s="51">
        <v>137.16999999999999</v>
      </c>
      <c r="O61" s="13" t="s">
        <v>26</v>
      </c>
      <c r="P61" s="62">
        <f t="shared" si="3"/>
        <v>137.16999999999999</v>
      </c>
      <c r="Q61" s="62">
        <f t="shared" si="0"/>
        <v>0</v>
      </c>
      <c r="R61" s="9" t="s">
        <v>1258</v>
      </c>
      <c r="S61" s="13"/>
      <c r="T61" s="41"/>
      <c r="U61" s="20"/>
      <c r="V61" s="13"/>
      <c r="W61" s="41"/>
      <c r="X61" s="34"/>
    </row>
    <row r="62" spans="2:24" ht="30" x14ac:dyDescent="0.25">
      <c r="B62" s="70">
        <v>1</v>
      </c>
      <c r="C62" s="13" t="s">
        <v>19</v>
      </c>
      <c r="D62" s="9">
        <v>168</v>
      </c>
      <c r="E62" s="9" t="s">
        <v>20</v>
      </c>
      <c r="F62" s="10"/>
      <c r="G62" s="10" t="s">
        <v>21</v>
      </c>
      <c r="H62" s="11">
        <v>2767</v>
      </c>
      <c r="I62" s="11" t="s">
        <v>90</v>
      </c>
      <c r="J62" s="11" t="s">
        <v>91</v>
      </c>
      <c r="K62" s="11" t="s">
        <v>34</v>
      </c>
      <c r="L62" s="11" t="s">
        <v>34</v>
      </c>
      <c r="M62" s="11" t="s">
        <v>25</v>
      </c>
      <c r="N62" s="51">
        <v>84.07</v>
      </c>
      <c r="O62" s="13" t="s">
        <v>26</v>
      </c>
      <c r="P62" s="62">
        <f t="shared" si="3"/>
        <v>84.07</v>
      </c>
      <c r="Q62" s="62">
        <f t="shared" si="0"/>
        <v>0</v>
      </c>
      <c r="R62" s="9" t="s">
        <v>1258</v>
      </c>
      <c r="S62" s="13"/>
      <c r="T62" s="41"/>
      <c r="U62" s="20"/>
      <c r="V62" s="12"/>
      <c r="W62" s="41"/>
      <c r="X62" s="34"/>
    </row>
    <row r="63" spans="2:24" ht="30" x14ac:dyDescent="0.25">
      <c r="B63" s="70">
        <v>1</v>
      </c>
      <c r="C63" s="13" t="s">
        <v>19</v>
      </c>
      <c r="D63" s="9">
        <v>163</v>
      </c>
      <c r="E63" s="9" t="s">
        <v>20</v>
      </c>
      <c r="F63" s="10"/>
      <c r="G63" s="10" t="s">
        <v>21</v>
      </c>
      <c r="H63" s="11">
        <v>2768</v>
      </c>
      <c r="I63" s="11" t="s">
        <v>90</v>
      </c>
      <c r="J63" s="11" t="s">
        <v>92</v>
      </c>
      <c r="K63" s="11" t="s">
        <v>34</v>
      </c>
      <c r="L63" s="11" t="s">
        <v>34</v>
      </c>
      <c r="M63" s="11" t="s">
        <v>25</v>
      </c>
      <c r="N63" s="51">
        <v>84.07</v>
      </c>
      <c r="O63" s="13" t="s">
        <v>26</v>
      </c>
      <c r="P63" s="62">
        <f t="shared" si="3"/>
        <v>84.07</v>
      </c>
      <c r="Q63" s="62">
        <f t="shared" si="0"/>
        <v>0</v>
      </c>
      <c r="R63" s="9" t="s">
        <v>1258</v>
      </c>
      <c r="S63" s="13"/>
      <c r="T63" s="41"/>
      <c r="U63" s="20"/>
      <c r="V63" s="12"/>
      <c r="W63" s="41"/>
      <c r="X63" s="34"/>
    </row>
    <row r="64" spans="2:24" ht="30" x14ac:dyDescent="0.25">
      <c r="B64" s="70">
        <v>1</v>
      </c>
      <c r="C64" s="13" t="s">
        <v>19</v>
      </c>
      <c r="D64" s="9">
        <v>112</v>
      </c>
      <c r="E64" s="9" t="s">
        <v>20</v>
      </c>
      <c r="F64" s="10"/>
      <c r="G64" s="10" t="s">
        <v>21</v>
      </c>
      <c r="H64" s="11">
        <v>2778</v>
      </c>
      <c r="I64" s="11" t="s">
        <v>88</v>
      </c>
      <c r="J64" s="11" t="s">
        <v>89</v>
      </c>
      <c r="K64" s="11" t="s">
        <v>34</v>
      </c>
      <c r="L64" s="11" t="s">
        <v>34</v>
      </c>
      <c r="M64" s="11" t="s">
        <v>25</v>
      </c>
      <c r="N64" s="51">
        <v>137.16999999999999</v>
      </c>
      <c r="O64" s="13" t="s">
        <v>26</v>
      </c>
      <c r="P64" s="62">
        <f t="shared" si="3"/>
        <v>137.16999999999999</v>
      </c>
      <c r="Q64" s="62">
        <f t="shared" si="0"/>
        <v>0</v>
      </c>
      <c r="R64" s="9" t="s">
        <v>1258</v>
      </c>
      <c r="S64" s="13"/>
      <c r="T64" s="41"/>
      <c r="U64" s="20"/>
      <c r="V64" s="12"/>
      <c r="W64" s="41"/>
      <c r="X64" s="34"/>
    </row>
    <row r="65" spans="2:24" ht="30" x14ac:dyDescent="0.25">
      <c r="B65" s="70">
        <v>1</v>
      </c>
      <c r="C65" s="13" t="s">
        <v>19</v>
      </c>
      <c r="D65" s="9">
        <v>175</v>
      </c>
      <c r="E65" s="9" t="s">
        <v>20</v>
      </c>
      <c r="F65" s="10"/>
      <c r="G65" s="10" t="s">
        <v>21</v>
      </c>
      <c r="H65" s="11">
        <v>2780</v>
      </c>
      <c r="I65" s="11" t="s">
        <v>88</v>
      </c>
      <c r="J65" s="11" t="s">
        <v>89</v>
      </c>
      <c r="K65" s="11" t="s">
        <v>34</v>
      </c>
      <c r="L65" s="11" t="s">
        <v>34</v>
      </c>
      <c r="M65" s="11" t="s">
        <v>25</v>
      </c>
      <c r="N65" s="51">
        <v>137.16999999999999</v>
      </c>
      <c r="O65" s="13" t="s">
        <v>26</v>
      </c>
      <c r="P65" s="62">
        <f t="shared" si="3"/>
        <v>137.16999999999999</v>
      </c>
      <c r="Q65" s="62">
        <f t="shared" si="0"/>
        <v>0</v>
      </c>
      <c r="R65" s="9" t="s">
        <v>1258</v>
      </c>
      <c r="S65" s="13"/>
      <c r="T65" s="41"/>
      <c r="U65" s="20"/>
      <c r="V65" s="12"/>
      <c r="W65" s="41"/>
      <c r="X65" s="34"/>
    </row>
    <row r="66" spans="2:24" ht="30" x14ac:dyDescent="0.25">
      <c r="B66" s="70">
        <v>1</v>
      </c>
      <c r="C66" s="13" t="s">
        <v>19</v>
      </c>
      <c r="D66" s="9">
        <v>98</v>
      </c>
      <c r="E66" s="9" t="s">
        <v>20</v>
      </c>
      <c r="F66" s="10"/>
      <c r="G66" s="10" t="s">
        <v>21</v>
      </c>
      <c r="H66" s="11">
        <v>2781</v>
      </c>
      <c r="I66" s="11" t="s">
        <v>88</v>
      </c>
      <c r="J66" s="11" t="s">
        <v>89</v>
      </c>
      <c r="K66" s="11" t="s">
        <v>34</v>
      </c>
      <c r="L66" s="11" t="s">
        <v>34</v>
      </c>
      <c r="M66" s="11" t="s">
        <v>25</v>
      </c>
      <c r="N66" s="51">
        <v>137.16999999999999</v>
      </c>
      <c r="O66" s="13" t="s">
        <v>26</v>
      </c>
      <c r="P66" s="62">
        <f t="shared" si="3"/>
        <v>137.16999999999999</v>
      </c>
      <c r="Q66" s="62">
        <f t="shared" si="0"/>
        <v>0</v>
      </c>
      <c r="R66" s="9" t="s">
        <v>1258</v>
      </c>
      <c r="S66" s="13"/>
      <c r="T66" s="41"/>
      <c r="U66" s="20"/>
      <c r="V66" s="12"/>
      <c r="W66" s="41"/>
      <c r="X66" s="34"/>
    </row>
    <row r="67" spans="2:24" ht="30" x14ac:dyDescent="0.25">
      <c r="B67" s="70">
        <v>1</v>
      </c>
      <c r="C67" s="13" t="s">
        <v>19</v>
      </c>
      <c r="D67" s="9">
        <v>183</v>
      </c>
      <c r="E67" s="9" t="s">
        <v>20</v>
      </c>
      <c r="F67" s="10"/>
      <c r="G67" s="10" t="s">
        <v>21</v>
      </c>
      <c r="H67" s="11">
        <v>2782</v>
      </c>
      <c r="I67" s="11" t="s">
        <v>88</v>
      </c>
      <c r="J67" s="11" t="s">
        <v>89</v>
      </c>
      <c r="K67" s="11" t="s">
        <v>34</v>
      </c>
      <c r="L67" s="11" t="s">
        <v>34</v>
      </c>
      <c r="M67" s="11" t="s">
        <v>25</v>
      </c>
      <c r="N67" s="51">
        <v>137.16999999999999</v>
      </c>
      <c r="O67" s="13" t="s">
        <v>26</v>
      </c>
      <c r="P67" s="62">
        <f t="shared" si="3"/>
        <v>137.16999999999999</v>
      </c>
      <c r="Q67" s="62">
        <f t="shared" si="0"/>
        <v>0</v>
      </c>
      <c r="R67" s="9" t="s">
        <v>1258</v>
      </c>
      <c r="S67" s="13"/>
      <c r="T67" s="41"/>
      <c r="U67" s="20"/>
      <c r="V67" s="13"/>
      <c r="W67" s="15"/>
      <c r="X67" s="34"/>
    </row>
    <row r="68" spans="2:24" ht="30" x14ac:dyDescent="0.25">
      <c r="B68" s="70">
        <v>1</v>
      </c>
      <c r="C68" s="13" t="s">
        <v>19</v>
      </c>
      <c r="D68" s="9">
        <v>121</v>
      </c>
      <c r="E68" s="9" t="s">
        <v>20</v>
      </c>
      <c r="F68" s="10"/>
      <c r="G68" s="10" t="s">
        <v>21</v>
      </c>
      <c r="H68" s="11">
        <v>2783</v>
      </c>
      <c r="I68" s="11" t="s">
        <v>88</v>
      </c>
      <c r="J68" s="11" t="s">
        <v>89</v>
      </c>
      <c r="K68" s="11" t="s">
        <v>34</v>
      </c>
      <c r="L68" s="11" t="s">
        <v>34</v>
      </c>
      <c r="M68" s="11" t="s">
        <v>25</v>
      </c>
      <c r="N68" s="51">
        <v>137.16999999999999</v>
      </c>
      <c r="O68" s="13" t="s">
        <v>26</v>
      </c>
      <c r="P68" s="62">
        <f t="shared" si="3"/>
        <v>137.16999999999999</v>
      </c>
      <c r="Q68" s="62">
        <f t="shared" si="0"/>
        <v>0</v>
      </c>
      <c r="R68" s="9" t="s">
        <v>1258</v>
      </c>
      <c r="S68" s="13"/>
      <c r="T68" s="41"/>
      <c r="U68" s="20"/>
      <c r="V68" s="12"/>
      <c r="W68" s="41"/>
      <c r="X68" s="34"/>
    </row>
    <row r="69" spans="2:24" ht="30" x14ac:dyDescent="0.25">
      <c r="B69" s="70">
        <v>1</v>
      </c>
      <c r="C69" s="13" t="s">
        <v>19</v>
      </c>
      <c r="D69" s="9">
        <v>150</v>
      </c>
      <c r="E69" s="9" t="s">
        <v>20</v>
      </c>
      <c r="F69" s="10"/>
      <c r="G69" s="10" t="s">
        <v>21</v>
      </c>
      <c r="H69" s="11">
        <v>2784</v>
      </c>
      <c r="I69" s="11" t="s">
        <v>88</v>
      </c>
      <c r="J69" s="11" t="s">
        <v>89</v>
      </c>
      <c r="K69" s="11" t="s">
        <v>34</v>
      </c>
      <c r="L69" s="11" t="s">
        <v>34</v>
      </c>
      <c r="M69" s="11" t="s">
        <v>25</v>
      </c>
      <c r="N69" s="51">
        <v>137.16999999999999</v>
      </c>
      <c r="O69" s="13" t="s">
        <v>26</v>
      </c>
      <c r="P69" s="62">
        <f t="shared" si="3"/>
        <v>137.16999999999999</v>
      </c>
      <c r="Q69" s="62">
        <f t="shared" si="0"/>
        <v>0</v>
      </c>
      <c r="R69" s="9" t="s">
        <v>1258</v>
      </c>
      <c r="S69" s="13"/>
      <c r="T69" s="41"/>
      <c r="U69" s="20"/>
      <c r="V69" s="12"/>
      <c r="W69" s="41"/>
      <c r="X69" s="34"/>
    </row>
    <row r="70" spans="2:24" ht="30" x14ac:dyDescent="0.25">
      <c r="B70" s="70">
        <v>1</v>
      </c>
      <c r="C70" s="13" t="s">
        <v>19</v>
      </c>
      <c r="D70" s="9">
        <v>177</v>
      </c>
      <c r="E70" s="9" t="s">
        <v>20</v>
      </c>
      <c r="F70" s="10"/>
      <c r="G70" s="10" t="s">
        <v>21</v>
      </c>
      <c r="H70" s="11">
        <v>2785</v>
      </c>
      <c r="I70" s="11" t="s">
        <v>88</v>
      </c>
      <c r="J70" s="11" t="s">
        <v>89</v>
      </c>
      <c r="K70" s="11" t="s">
        <v>34</v>
      </c>
      <c r="L70" s="11" t="s">
        <v>34</v>
      </c>
      <c r="M70" s="11" t="s">
        <v>25</v>
      </c>
      <c r="N70" s="51">
        <v>137.16999999999999</v>
      </c>
      <c r="O70" s="13" t="s">
        <v>26</v>
      </c>
      <c r="P70" s="62">
        <f t="shared" si="3"/>
        <v>137.16999999999999</v>
      </c>
      <c r="Q70" s="62">
        <f t="shared" si="0"/>
        <v>0</v>
      </c>
      <c r="R70" s="9" t="s">
        <v>1258</v>
      </c>
      <c r="S70" s="13"/>
      <c r="T70" s="41"/>
      <c r="U70" s="20"/>
      <c r="V70" s="12"/>
      <c r="W70" s="41"/>
      <c r="X70" s="34"/>
    </row>
    <row r="71" spans="2:24" ht="30" x14ac:dyDescent="0.25">
      <c r="B71" s="70">
        <v>1</v>
      </c>
      <c r="C71" s="13" t="s">
        <v>19</v>
      </c>
      <c r="D71" s="9">
        <v>99</v>
      </c>
      <c r="E71" s="9" t="s">
        <v>20</v>
      </c>
      <c r="F71" s="10"/>
      <c r="G71" s="10" t="s">
        <v>21</v>
      </c>
      <c r="H71" s="11">
        <v>2786</v>
      </c>
      <c r="I71" s="11" t="s">
        <v>88</v>
      </c>
      <c r="J71" s="11" t="s">
        <v>89</v>
      </c>
      <c r="K71" s="11" t="s">
        <v>34</v>
      </c>
      <c r="L71" s="11" t="s">
        <v>34</v>
      </c>
      <c r="M71" s="11" t="s">
        <v>25</v>
      </c>
      <c r="N71" s="51">
        <v>137.16999999999999</v>
      </c>
      <c r="O71" s="13" t="s">
        <v>26</v>
      </c>
      <c r="P71" s="62">
        <f t="shared" si="3"/>
        <v>137.16999999999999</v>
      </c>
      <c r="Q71" s="62">
        <f t="shared" ref="Q71:Q134" si="4">N71-P71</f>
        <v>0</v>
      </c>
      <c r="R71" s="9" t="s">
        <v>1258</v>
      </c>
      <c r="S71" s="13"/>
      <c r="T71" s="41"/>
      <c r="U71" s="20"/>
      <c r="V71" s="12"/>
      <c r="W71" s="41"/>
      <c r="X71" s="34"/>
    </row>
    <row r="72" spans="2:24" ht="30" x14ac:dyDescent="0.25">
      <c r="B72" s="70">
        <v>1</v>
      </c>
      <c r="C72" s="13" t="s">
        <v>19</v>
      </c>
      <c r="D72" s="9">
        <v>107</v>
      </c>
      <c r="E72" s="9" t="s">
        <v>20</v>
      </c>
      <c r="F72" s="10"/>
      <c r="G72" s="10" t="s">
        <v>21</v>
      </c>
      <c r="H72" s="11">
        <v>2787</v>
      </c>
      <c r="I72" s="11" t="s">
        <v>88</v>
      </c>
      <c r="J72" s="11" t="s">
        <v>89</v>
      </c>
      <c r="K72" s="11" t="s">
        <v>34</v>
      </c>
      <c r="L72" s="11" t="s">
        <v>34</v>
      </c>
      <c r="M72" s="11" t="s">
        <v>25</v>
      </c>
      <c r="N72" s="54">
        <v>137.16999999999999</v>
      </c>
      <c r="O72" s="11" t="s">
        <v>26</v>
      </c>
      <c r="P72" s="62">
        <f t="shared" si="3"/>
        <v>137.16999999999999</v>
      </c>
      <c r="Q72" s="62">
        <f t="shared" si="4"/>
        <v>0</v>
      </c>
      <c r="R72" s="9" t="s">
        <v>1258</v>
      </c>
      <c r="S72" s="11"/>
      <c r="T72" s="44"/>
      <c r="U72" s="20"/>
      <c r="V72" s="21"/>
      <c r="W72" s="44"/>
      <c r="X72" s="34"/>
    </row>
    <row r="73" spans="2:24" s="4" customFormat="1" ht="30" x14ac:dyDescent="0.25">
      <c r="B73" s="70">
        <v>1</v>
      </c>
      <c r="C73" s="13" t="s">
        <v>19</v>
      </c>
      <c r="D73" s="9">
        <v>100</v>
      </c>
      <c r="E73" s="9" t="s">
        <v>20</v>
      </c>
      <c r="F73" s="10"/>
      <c r="G73" s="10" t="s">
        <v>21</v>
      </c>
      <c r="H73" s="11">
        <v>2788</v>
      </c>
      <c r="I73" s="11" t="s">
        <v>93</v>
      </c>
      <c r="J73" s="11" t="s">
        <v>89</v>
      </c>
      <c r="K73" s="11" t="s">
        <v>34</v>
      </c>
      <c r="L73" s="11" t="s">
        <v>34</v>
      </c>
      <c r="M73" s="11" t="s">
        <v>25</v>
      </c>
      <c r="N73" s="54">
        <v>137.16999999999999</v>
      </c>
      <c r="O73" s="11" t="s">
        <v>26</v>
      </c>
      <c r="P73" s="62">
        <f t="shared" si="3"/>
        <v>137.16999999999999</v>
      </c>
      <c r="Q73" s="62">
        <f t="shared" si="4"/>
        <v>0</v>
      </c>
      <c r="R73" s="9" t="s">
        <v>1258</v>
      </c>
      <c r="S73" s="11"/>
      <c r="T73" s="44"/>
      <c r="U73" s="20"/>
      <c r="V73" s="21"/>
      <c r="W73" s="44"/>
      <c r="X73" s="34"/>
    </row>
    <row r="74" spans="2:24" ht="30" x14ac:dyDescent="0.25">
      <c r="B74" s="70">
        <v>1</v>
      </c>
      <c r="C74" s="13" t="s">
        <v>19</v>
      </c>
      <c r="D74" s="9">
        <v>147</v>
      </c>
      <c r="E74" s="9" t="s">
        <v>20</v>
      </c>
      <c r="F74" s="10"/>
      <c r="G74" s="10" t="s">
        <v>21</v>
      </c>
      <c r="H74" s="11">
        <v>2789</v>
      </c>
      <c r="I74" s="11" t="s">
        <v>88</v>
      </c>
      <c r="J74" s="11" t="s">
        <v>89</v>
      </c>
      <c r="K74" s="11" t="s">
        <v>34</v>
      </c>
      <c r="L74" s="11" t="s">
        <v>34</v>
      </c>
      <c r="M74" s="11" t="s">
        <v>25</v>
      </c>
      <c r="N74" s="54">
        <v>137.16999999999999</v>
      </c>
      <c r="O74" s="11" t="s">
        <v>26</v>
      </c>
      <c r="P74" s="62">
        <f t="shared" si="3"/>
        <v>137.16999999999999</v>
      </c>
      <c r="Q74" s="62">
        <f t="shared" si="4"/>
        <v>0</v>
      </c>
      <c r="R74" s="9" t="s">
        <v>1258</v>
      </c>
      <c r="S74" s="11"/>
      <c r="T74" s="44"/>
      <c r="U74" s="20"/>
      <c r="V74" s="21"/>
      <c r="W74" s="44"/>
      <c r="X74" s="34"/>
    </row>
    <row r="75" spans="2:24" ht="14.45" customHeight="1" x14ac:dyDescent="0.25">
      <c r="B75" s="70">
        <v>1</v>
      </c>
      <c r="C75" s="13" t="s">
        <v>19</v>
      </c>
      <c r="D75" s="9">
        <v>74</v>
      </c>
      <c r="E75" s="9" t="s">
        <v>20</v>
      </c>
      <c r="F75" s="10"/>
      <c r="G75" s="10" t="s">
        <v>21</v>
      </c>
      <c r="H75" s="11">
        <v>2790</v>
      </c>
      <c r="I75" s="11" t="s">
        <v>88</v>
      </c>
      <c r="J75" s="11" t="s">
        <v>89</v>
      </c>
      <c r="K75" s="11" t="s">
        <v>34</v>
      </c>
      <c r="L75" s="11" t="s">
        <v>34</v>
      </c>
      <c r="M75" s="11" t="s">
        <v>25</v>
      </c>
      <c r="N75" s="54">
        <v>137.16999999999999</v>
      </c>
      <c r="O75" s="11" t="s">
        <v>26</v>
      </c>
      <c r="P75" s="62">
        <f t="shared" si="3"/>
        <v>137.16999999999999</v>
      </c>
      <c r="Q75" s="62">
        <f t="shared" si="4"/>
        <v>0</v>
      </c>
      <c r="R75" s="9" t="s">
        <v>1258</v>
      </c>
      <c r="S75" s="11"/>
      <c r="T75" s="44"/>
      <c r="U75" s="20"/>
      <c r="V75" s="21"/>
      <c r="W75" s="44"/>
      <c r="X75" s="34"/>
    </row>
    <row r="76" spans="2:24" ht="14.45" customHeight="1" x14ac:dyDescent="0.25">
      <c r="B76" s="70">
        <v>1</v>
      </c>
      <c r="C76" s="13" t="s">
        <v>19</v>
      </c>
      <c r="D76" s="9">
        <v>101</v>
      </c>
      <c r="E76" s="9" t="s">
        <v>20</v>
      </c>
      <c r="F76" s="10"/>
      <c r="G76" s="10" t="s">
        <v>21</v>
      </c>
      <c r="H76" s="11">
        <v>2791</v>
      </c>
      <c r="I76" s="11" t="s">
        <v>88</v>
      </c>
      <c r="J76" s="11" t="s">
        <v>89</v>
      </c>
      <c r="K76" s="11" t="s">
        <v>34</v>
      </c>
      <c r="L76" s="11" t="s">
        <v>34</v>
      </c>
      <c r="M76" s="11" t="s">
        <v>25</v>
      </c>
      <c r="N76" s="54">
        <v>137.16999999999999</v>
      </c>
      <c r="O76" s="11" t="s">
        <v>26</v>
      </c>
      <c r="P76" s="62">
        <f t="shared" si="3"/>
        <v>137.16999999999999</v>
      </c>
      <c r="Q76" s="62">
        <f t="shared" si="4"/>
        <v>0</v>
      </c>
      <c r="R76" s="9" t="s">
        <v>1258</v>
      </c>
      <c r="S76" s="11"/>
      <c r="T76" s="44"/>
      <c r="U76" s="20"/>
      <c r="V76" s="21"/>
      <c r="W76" s="44"/>
      <c r="X76" s="34"/>
    </row>
    <row r="77" spans="2:24" ht="14.45" customHeight="1" x14ac:dyDescent="0.25">
      <c r="B77" s="70">
        <v>1</v>
      </c>
      <c r="C77" s="13" t="s">
        <v>19</v>
      </c>
      <c r="D77" s="9">
        <v>169</v>
      </c>
      <c r="E77" s="9" t="s">
        <v>20</v>
      </c>
      <c r="F77" s="10"/>
      <c r="G77" s="10" t="s">
        <v>21</v>
      </c>
      <c r="H77" s="11">
        <v>2792</v>
      </c>
      <c r="I77" s="11" t="s">
        <v>88</v>
      </c>
      <c r="J77" s="11" t="s">
        <v>89</v>
      </c>
      <c r="K77" s="11" t="s">
        <v>34</v>
      </c>
      <c r="L77" s="11" t="s">
        <v>34</v>
      </c>
      <c r="M77" s="11" t="s">
        <v>25</v>
      </c>
      <c r="N77" s="54">
        <v>172.57</v>
      </c>
      <c r="O77" s="11" t="s">
        <v>26</v>
      </c>
      <c r="P77" s="62">
        <f t="shared" si="3"/>
        <v>172.57</v>
      </c>
      <c r="Q77" s="62">
        <f t="shared" si="4"/>
        <v>0</v>
      </c>
      <c r="R77" s="9" t="s">
        <v>1258</v>
      </c>
      <c r="S77" s="11"/>
      <c r="T77" s="44"/>
      <c r="U77" s="20"/>
      <c r="V77" s="21"/>
      <c r="W77" s="44"/>
      <c r="X77" s="34"/>
    </row>
    <row r="78" spans="2:24" ht="14.45" customHeight="1" x14ac:dyDescent="0.25">
      <c r="B78" s="70">
        <v>1</v>
      </c>
      <c r="C78" s="13" t="s">
        <v>19</v>
      </c>
      <c r="D78" s="9">
        <v>1363</v>
      </c>
      <c r="E78" s="9" t="s">
        <v>20</v>
      </c>
      <c r="F78" s="10"/>
      <c r="G78" s="10" t="s">
        <v>94</v>
      </c>
      <c r="H78" s="11">
        <v>2810</v>
      </c>
      <c r="I78" s="11" t="s">
        <v>95</v>
      </c>
      <c r="J78" s="11" t="s">
        <v>96</v>
      </c>
      <c r="K78" s="11" t="s">
        <v>97</v>
      </c>
      <c r="L78" s="11" t="s">
        <v>98</v>
      </c>
      <c r="M78" s="11" t="s">
        <v>25</v>
      </c>
      <c r="N78" s="54">
        <v>35.61</v>
      </c>
      <c r="O78" s="11" t="s">
        <v>26</v>
      </c>
      <c r="P78" s="62">
        <f>N78*0.2*5</f>
        <v>35.61</v>
      </c>
      <c r="Q78" s="62">
        <f t="shared" si="4"/>
        <v>0</v>
      </c>
      <c r="R78" s="64" t="s">
        <v>1257</v>
      </c>
      <c r="S78" s="11"/>
      <c r="T78" s="44"/>
      <c r="U78" s="36"/>
      <c r="V78" s="21"/>
      <c r="W78" s="44"/>
      <c r="X78" s="34"/>
    </row>
    <row r="79" spans="2:24" ht="14.45" customHeight="1" x14ac:dyDescent="0.25">
      <c r="B79" s="70">
        <v>1</v>
      </c>
      <c r="C79" s="13" t="s">
        <v>19</v>
      </c>
      <c r="D79" s="9">
        <v>1277</v>
      </c>
      <c r="E79" s="9" t="s">
        <v>20</v>
      </c>
      <c r="F79" s="16"/>
      <c r="G79" s="10" t="s">
        <v>57</v>
      </c>
      <c r="H79" s="17" t="s">
        <v>99</v>
      </c>
      <c r="I79" s="17" t="s">
        <v>80</v>
      </c>
      <c r="J79" s="18"/>
      <c r="K79" s="18"/>
      <c r="L79" s="18"/>
      <c r="M79" s="11" t="s">
        <v>60</v>
      </c>
      <c r="N79" s="53">
        <v>23.01</v>
      </c>
      <c r="O79" s="16" t="s">
        <v>26</v>
      </c>
      <c r="P79" s="62">
        <f>N79*0.5*2</f>
        <v>23.01</v>
      </c>
      <c r="Q79" s="62">
        <f t="shared" si="4"/>
        <v>0</v>
      </c>
      <c r="R79" s="9" t="s">
        <v>1258</v>
      </c>
      <c r="S79" s="20"/>
      <c r="T79" s="43"/>
      <c r="U79" s="21"/>
      <c r="V79" s="21"/>
      <c r="W79" s="41"/>
      <c r="X79" s="22"/>
    </row>
    <row r="80" spans="2:24" ht="14.45" customHeight="1" x14ac:dyDescent="0.25">
      <c r="B80" s="70">
        <v>1</v>
      </c>
      <c r="C80" s="13" t="s">
        <v>19</v>
      </c>
      <c r="D80" s="9">
        <v>1365</v>
      </c>
      <c r="E80" s="9" t="s">
        <v>20</v>
      </c>
      <c r="F80" s="10"/>
      <c r="G80" s="10" t="s">
        <v>94</v>
      </c>
      <c r="H80" s="11">
        <v>2813</v>
      </c>
      <c r="I80" s="11" t="s">
        <v>95</v>
      </c>
      <c r="J80" s="11" t="s">
        <v>96</v>
      </c>
      <c r="K80" s="11" t="s">
        <v>97</v>
      </c>
      <c r="L80" s="11" t="s">
        <v>100</v>
      </c>
      <c r="M80" s="11" t="s">
        <v>25</v>
      </c>
      <c r="N80" s="54">
        <v>35.61</v>
      </c>
      <c r="O80" s="11" t="s">
        <v>26</v>
      </c>
      <c r="P80" s="62">
        <f>N80*0.2*5</f>
        <v>35.61</v>
      </c>
      <c r="Q80" s="62">
        <f t="shared" si="4"/>
        <v>0</v>
      </c>
      <c r="R80" s="64" t="s">
        <v>1257</v>
      </c>
      <c r="S80" s="11"/>
      <c r="T80" s="44"/>
      <c r="U80" s="36"/>
      <c r="V80" s="21"/>
      <c r="W80" s="44"/>
      <c r="X80" s="34"/>
    </row>
    <row r="81" spans="2:24" ht="14.45" customHeight="1" x14ac:dyDescent="0.25">
      <c r="B81" s="70">
        <v>1</v>
      </c>
      <c r="C81" s="13" t="s">
        <v>19</v>
      </c>
      <c r="D81" s="9">
        <v>799</v>
      </c>
      <c r="E81" s="9" t="s">
        <v>20</v>
      </c>
      <c r="F81" s="16"/>
      <c r="G81" s="10" t="s">
        <v>57</v>
      </c>
      <c r="H81" s="25" t="s">
        <v>101</v>
      </c>
      <c r="I81" s="17" t="s">
        <v>80</v>
      </c>
      <c r="J81" s="18"/>
      <c r="K81" s="18"/>
      <c r="L81" s="18"/>
      <c r="M81" s="11" t="s">
        <v>60</v>
      </c>
      <c r="N81" s="53">
        <v>23.01</v>
      </c>
      <c r="O81" s="16" t="s">
        <v>26</v>
      </c>
      <c r="P81" s="62">
        <f>N81*0.5*2</f>
        <v>23.01</v>
      </c>
      <c r="Q81" s="62">
        <f t="shared" si="4"/>
        <v>0</v>
      </c>
      <c r="R81" s="9" t="s">
        <v>1258</v>
      </c>
      <c r="S81" s="20"/>
      <c r="T81" s="43"/>
      <c r="U81" s="21"/>
      <c r="V81" s="21"/>
      <c r="W81" s="41"/>
      <c r="X81" s="22"/>
    </row>
    <row r="82" spans="2:24" ht="14.45" customHeight="1" x14ac:dyDescent="0.25">
      <c r="B82" s="70">
        <v>1</v>
      </c>
      <c r="C82" s="13" t="s">
        <v>19</v>
      </c>
      <c r="D82" s="9">
        <v>1367</v>
      </c>
      <c r="E82" s="9" t="s">
        <v>20</v>
      </c>
      <c r="F82" s="10"/>
      <c r="G82" s="10" t="s">
        <v>94</v>
      </c>
      <c r="H82" s="11">
        <v>2815</v>
      </c>
      <c r="I82" s="11" t="s">
        <v>95</v>
      </c>
      <c r="J82" s="11" t="s">
        <v>96</v>
      </c>
      <c r="K82" s="11" t="s">
        <v>97</v>
      </c>
      <c r="L82" s="11" t="s">
        <v>102</v>
      </c>
      <c r="M82" s="11" t="s">
        <v>25</v>
      </c>
      <c r="N82" s="54">
        <v>35.61</v>
      </c>
      <c r="O82" s="11" t="s">
        <v>26</v>
      </c>
      <c r="P82" s="62">
        <f t="shared" ref="P82:P98" si="5">N82*0.2*5</f>
        <v>35.61</v>
      </c>
      <c r="Q82" s="62">
        <f t="shared" si="4"/>
        <v>0</v>
      </c>
      <c r="R82" s="64" t="s">
        <v>1257</v>
      </c>
      <c r="S82" s="11"/>
      <c r="T82" s="44"/>
      <c r="U82" s="36"/>
      <c r="V82" s="21"/>
      <c r="W82" s="44"/>
      <c r="X82" s="34"/>
    </row>
    <row r="83" spans="2:24" ht="14.45" customHeight="1" x14ac:dyDescent="0.25">
      <c r="B83" s="70">
        <v>1</v>
      </c>
      <c r="C83" s="13" t="s">
        <v>19</v>
      </c>
      <c r="D83" s="9">
        <v>717</v>
      </c>
      <c r="E83" s="9" t="s">
        <v>20</v>
      </c>
      <c r="F83" s="10"/>
      <c r="G83" s="10" t="s">
        <v>57</v>
      </c>
      <c r="H83" s="11">
        <v>2816</v>
      </c>
      <c r="I83" s="11" t="s">
        <v>95</v>
      </c>
      <c r="J83" s="11" t="s">
        <v>96</v>
      </c>
      <c r="K83" s="11" t="s">
        <v>97</v>
      </c>
      <c r="L83" s="11" t="s">
        <v>103</v>
      </c>
      <c r="M83" s="11" t="s">
        <v>25</v>
      </c>
      <c r="N83" s="54">
        <v>35.61</v>
      </c>
      <c r="O83" s="11" t="s">
        <v>26</v>
      </c>
      <c r="P83" s="62">
        <f t="shared" si="5"/>
        <v>35.61</v>
      </c>
      <c r="Q83" s="62">
        <f t="shared" si="4"/>
        <v>0</v>
      </c>
      <c r="R83" s="64" t="s">
        <v>1257</v>
      </c>
      <c r="S83" s="11"/>
      <c r="T83" s="44"/>
      <c r="U83" s="21"/>
      <c r="V83" s="21"/>
      <c r="W83" s="44"/>
      <c r="X83" s="34"/>
    </row>
    <row r="84" spans="2:24" ht="14.45" customHeight="1" x14ac:dyDescent="0.25">
      <c r="B84" s="70">
        <v>1</v>
      </c>
      <c r="C84" s="13" t="s">
        <v>19</v>
      </c>
      <c r="D84" s="9">
        <v>1199</v>
      </c>
      <c r="E84" s="9" t="s">
        <v>20</v>
      </c>
      <c r="F84" s="10"/>
      <c r="G84" s="10" t="s">
        <v>57</v>
      </c>
      <c r="H84" s="11">
        <v>2819</v>
      </c>
      <c r="I84" s="11" t="s">
        <v>95</v>
      </c>
      <c r="J84" s="11" t="s">
        <v>96</v>
      </c>
      <c r="K84" s="11" t="s">
        <v>97</v>
      </c>
      <c r="L84" s="11" t="s">
        <v>104</v>
      </c>
      <c r="M84" s="11" t="s">
        <v>25</v>
      </c>
      <c r="N84" s="54">
        <v>35.61</v>
      </c>
      <c r="O84" s="11" t="s">
        <v>26</v>
      </c>
      <c r="P84" s="62">
        <f t="shared" si="5"/>
        <v>35.61</v>
      </c>
      <c r="Q84" s="62">
        <f t="shared" si="4"/>
        <v>0</v>
      </c>
      <c r="R84" s="64" t="s">
        <v>1257</v>
      </c>
      <c r="S84" s="11"/>
      <c r="T84" s="44"/>
      <c r="U84" s="21"/>
      <c r="V84" s="21"/>
      <c r="W84" s="44"/>
      <c r="X84" s="34"/>
    </row>
    <row r="85" spans="2:24" ht="14.45" customHeight="1" x14ac:dyDescent="0.25">
      <c r="B85" s="70">
        <v>1</v>
      </c>
      <c r="C85" s="13" t="s">
        <v>19</v>
      </c>
      <c r="D85" s="9">
        <v>666</v>
      </c>
      <c r="E85" s="9" t="s">
        <v>20</v>
      </c>
      <c r="F85" s="10"/>
      <c r="G85" s="10" t="s">
        <v>57</v>
      </c>
      <c r="H85" s="11">
        <v>2821</v>
      </c>
      <c r="I85" s="11" t="s">
        <v>105</v>
      </c>
      <c r="J85" s="11" t="s">
        <v>106</v>
      </c>
      <c r="K85" s="11" t="s">
        <v>107</v>
      </c>
      <c r="L85" s="11" t="s">
        <v>108</v>
      </c>
      <c r="M85" s="11" t="s">
        <v>25</v>
      </c>
      <c r="N85" s="54">
        <v>238.43</v>
      </c>
      <c r="O85" s="11" t="s">
        <v>26</v>
      </c>
      <c r="P85" s="62">
        <f t="shared" si="5"/>
        <v>238.43000000000004</v>
      </c>
      <c r="Q85" s="62">
        <f t="shared" si="4"/>
        <v>0</v>
      </c>
      <c r="R85" s="64" t="s">
        <v>1257</v>
      </c>
      <c r="S85" s="11"/>
      <c r="T85" s="44"/>
      <c r="U85" s="21"/>
      <c r="V85" s="21"/>
      <c r="W85" s="44"/>
      <c r="X85" s="34"/>
    </row>
    <row r="86" spans="2:24" ht="14.45" customHeight="1" x14ac:dyDescent="0.25">
      <c r="B86" s="70">
        <v>1</v>
      </c>
      <c r="C86" s="13" t="s">
        <v>19</v>
      </c>
      <c r="D86" s="9">
        <v>1368</v>
      </c>
      <c r="E86" s="9" t="s">
        <v>20</v>
      </c>
      <c r="F86" s="10"/>
      <c r="G86" s="10" t="s">
        <v>94</v>
      </c>
      <c r="H86" s="11">
        <v>2823</v>
      </c>
      <c r="I86" s="11" t="s">
        <v>105</v>
      </c>
      <c r="J86" s="11" t="s">
        <v>106</v>
      </c>
      <c r="K86" s="11" t="s">
        <v>107</v>
      </c>
      <c r="L86" s="11" t="s">
        <v>109</v>
      </c>
      <c r="M86" s="11" t="s">
        <v>25</v>
      </c>
      <c r="N86" s="54">
        <v>238.43</v>
      </c>
      <c r="O86" s="11" t="s">
        <v>26</v>
      </c>
      <c r="P86" s="62">
        <f t="shared" si="5"/>
        <v>238.43000000000004</v>
      </c>
      <c r="Q86" s="62">
        <f t="shared" si="4"/>
        <v>0</v>
      </c>
      <c r="R86" s="64" t="s">
        <v>1257</v>
      </c>
      <c r="S86" s="11"/>
      <c r="T86" s="44"/>
      <c r="U86" s="36"/>
      <c r="V86" s="21"/>
      <c r="W86" s="44"/>
      <c r="X86" s="34"/>
    </row>
    <row r="87" spans="2:24" ht="14.45" customHeight="1" x14ac:dyDescent="0.25">
      <c r="B87" s="70">
        <v>1</v>
      </c>
      <c r="C87" s="13" t="s">
        <v>19</v>
      </c>
      <c r="D87" s="9">
        <v>667</v>
      </c>
      <c r="E87" s="9" t="s">
        <v>20</v>
      </c>
      <c r="F87" s="10"/>
      <c r="G87" s="10" t="s">
        <v>57</v>
      </c>
      <c r="H87" s="11">
        <v>2824</v>
      </c>
      <c r="I87" s="11" t="s">
        <v>105</v>
      </c>
      <c r="J87" s="11" t="s">
        <v>106</v>
      </c>
      <c r="K87" s="11" t="s">
        <v>107</v>
      </c>
      <c r="L87" s="11" t="s">
        <v>110</v>
      </c>
      <c r="M87" s="11" t="s">
        <v>25</v>
      </c>
      <c r="N87" s="54">
        <v>238.43</v>
      </c>
      <c r="O87" s="11" t="s">
        <v>26</v>
      </c>
      <c r="P87" s="62">
        <f t="shared" si="5"/>
        <v>238.43000000000004</v>
      </c>
      <c r="Q87" s="62">
        <f t="shared" si="4"/>
        <v>0</v>
      </c>
      <c r="R87" s="64" t="s">
        <v>1257</v>
      </c>
      <c r="S87" s="11"/>
      <c r="T87" s="44"/>
      <c r="U87" s="21"/>
      <c r="V87" s="21"/>
      <c r="W87" s="44"/>
      <c r="X87" s="34"/>
    </row>
    <row r="88" spans="2:24" ht="14.45" customHeight="1" x14ac:dyDescent="0.25">
      <c r="B88" s="70">
        <v>1</v>
      </c>
      <c r="C88" s="13" t="s">
        <v>19</v>
      </c>
      <c r="D88" s="9">
        <v>1480</v>
      </c>
      <c r="E88" s="9" t="s">
        <v>20</v>
      </c>
      <c r="F88" s="10"/>
      <c r="G88" s="10" t="s">
        <v>94</v>
      </c>
      <c r="H88" s="11">
        <v>2825</v>
      </c>
      <c r="I88" s="11" t="s">
        <v>105</v>
      </c>
      <c r="J88" s="11" t="s">
        <v>106</v>
      </c>
      <c r="K88" s="11" t="s">
        <v>107</v>
      </c>
      <c r="L88" s="11" t="s">
        <v>111</v>
      </c>
      <c r="M88" s="11" t="s">
        <v>25</v>
      </c>
      <c r="N88" s="54">
        <v>238.43</v>
      </c>
      <c r="O88" s="11" t="s">
        <v>26</v>
      </c>
      <c r="P88" s="62">
        <f t="shared" si="5"/>
        <v>238.43000000000004</v>
      </c>
      <c r="Q88" s="62">
        <f t="shared" si="4"/>
        <v>0</v>
      </c>
      <c r="R88" s="64" t="s">
        <v>1257</v>
      </c>
      <c r="S88" s="11"/>
      <c r="T88" s="44"/>
      <c r="U88" s="36"/>
      <c r="V88" s="21"/>
      <c r="W88" s="44"/>
      <c r="X88" s="34"/>
    </row>
    <row r="89" spans="2:24" ht="14.45" customHeight="1" x14ac:dyDescent="0.25">
      <c r="B89" s="70">
        <v>1</v>
      </c>
      <c r="C89" s="13" t="s">
        <v>19</v>
      </c>
      <c r="D89" s="9">
        <v>668</v>
      </c>
      <c r="E89" s="9" t="s">
        <v>20</v>
      </c>
      <c r="F89" s="10"/>
      <c r="G89" s="10" t="s">
        <v>57</v>
      </c>
      <c r="H89" s="11">
        <v>2826</v>
      </c>
      <c r="I89" s="11" t="s">
        <v>105</v>
      </c>
      <c r="J89" s="11" t="s">
        <v>106</v>
      </c>
      <c r="K89" s="11" t="s">
        <v>107</v>
      </c>
      <c r="L89" s="11" t="s">
        <v>112</v>
      </c>
      <c r="M89" s="11" t="s">
        <v>25</v>
      </c>
      <c r="N89" s="54">
        <v>238.43</v>
      </c>
      <c r="O89" s="11" t="s">
        <v>26</v>
      </c>
      <c r="P89" s="62">
        <f t="shared" si="5"/>
        <v>238.43000000000004</v>
      </c>
      <c r="Q89" s="62">
        <f t="shared" si="4"/>
        <v>0</v>
      </c>
      <c r="R89" s="64" t="s">
        <v>1257</v>
      </c>
      <c r="S89" s="11"/>
      <c r="T89" s="44"/>
      <c r="U89" s="21"/>
      <c r="V89" s="21"/>
      <c r="W89" s="44"/>
      <c r="X89" s="34"/>
    </row>
    <row r="90" spans="2:24" ht="14.45" customHeight="1" x14ac:dyDescent="0.25">
      <c r="B90" s="70">
        <v>1</v>
      </c>
      <c r="C90" s="13" t="s">
        <v>19</v>
      </c>
      <c r="D90" s="9">
        <v>1481</v>
      </c>
      <c r="E90" s="9" t="s">
        <v>20</v>
      </c>
      <c r="F90" s="10"/>
      <c r="G90" s="10" t="s">
        <v>94</v>
      </c>
      <c r="H90" s="11">
        <v>2827</v>
      </c>
      <c r="I90" s="11" t="s">
        <v>105</v>
      </c>
      <c r="J90" s="11" t="s">
        <v>106</v>
      </c>
      <c r="K90" s="11" t="s">
        <v>107</v>
      </c>
      <c r="L90" s="11" t="s">
        <v>113</v>
      </c>
      <c r="M90" s="11" t="s">
        <v>25</v>
      </c>
      <c r="N90" s="54">
        <v>238.43</v>
      </c>
      <c r="O90" s="11" t="s">
        <v>26</v>
      </c>
      <c r="P90" s="62">
        <f t="shared" si="5"/>
        <v>238.43000000000004</v>
      </c>
      <c r="Q90" s="62">
        <f t="shared" si="4"/>
        <v>0</v>
      </c>
      <c r="R90" s="64" t="s">
        <v>1257</v>
      </c>
      <c r="S90" s="11"/>
      <c r="T90" s="44"/>
      <c r="U90" s="36"/>
      <c r="V90" s="21"/>
      <c r="W90" s="44"/>
      <c r="X90" s="34"/>
    </row>
    <row r="91" spans="2:24" ht="14.45" customHeight="1" x14ac:dyDescent="0.25">
      <c r="B91" s="70">
        <v>1</v>
      </c>
      <c r="C91" s="13" t="s">
        <v>19</v>
      </c>
      <c r="D91" s="9">
        <v>669</v>
      </c>
      <c r="E91" s="9" t="s">
        <v>20</v>
      </c>
      <c r="F91" s="10"/>
      <c r="G91" s="10" t="s">
        <v>57</v>
      </c>
      <c r="H91" s="11">
        <v>2828</v>
      </c>
      <c r="I91" s="11" t="s">
        <v>105</v>
      </c>
      <c r="J91" s="11" t="s">
        <v>106</v>
      </c>
      <c r="K91" s="11" t="s">
        <v>107</v>
      </c>
      <c r="L91" s="11" t="s">
        <v>114</v>
      </c>
      <c r="M91" s="11" t="s">
        <v>25</v>
      </c>
      <c r="N91" s="54">
        <v>238.43</v>
      </c>
      <c r="O91" s="11" t="s">
        <v>26</v>
      </c>
      <c r="P91" s="62">
        <f t="shared" si="5"/>
        <v>238.43000000000004</v>
      </c>
      <c r="Q91" s="62">
        <f t="shared" si="4"/>
        <v>0</v>
      </c>
      <c r="R91" s="64" t="s">
        <v>1257</v>
      </c>
      <c r="S91" s="11"/>
      <c r="T91" s="44"/>
      <c r="U91" s="21"/>
      <c r="V91" s="21"/>
      <c r="W91" s="44"/>
      <c r="X91" s="34"/>
    </row>
    <row r="92" spans="2:24" ht="14.45" customHeight="1" x14ac:dyDescent="0.25">
      <c r="B92" s="70">
        <v>1</v>
      </c>
      <c r="C92" s="13" t="s">
        <v>19</v>
      </c>
      <c r="D92" s="9">
        <v>1522</v>
      </c>
      <c r="E92" s="9" t="s">
        <v>20</v>
      </c>
      <c r="F92" s="10"/>
      <c r="G92" s="10" t="s">
        <v>94</v>
      </c>
      <c r="H92" s="11">
        <v>2829</v>
      </c>
      <c r="I92" s="11" t="s">
        <v>105</v>
      </c>
      <c r="J92" s="11" t="s">
        <v>106</v>
      </c>
      <c r="K92" s="11" t="s">
        <v>107</v>
      </c>
      <c r="L92" s="11" t="s">
        <v>115</v>
      </c>
      <c r="M92" s="11" t="s">
        <v>25</v>
      </c>
      <c r="N92" s="54">
        <v>238.43</v>
      </c>
      <c r="O92" s="11" t="s">
        <v>26</v>
      </c>
      <c r="P92" s="62">
        <f t="shared" si="5"/>
        <v>238.43000000000004</v>
      </c>
      <c r="Q92" s="62">
        <f t="shared" si="4"/>
        <v>0</v>
      </c>
      <c r="R92" s="64" t="s">
        <v>1257</v>
      </c>
      <c r="S92" s="11"/>
      <c r="T92" s="44"/>
      <c r="U92" s="36"/>
      <c r="V92" s="21"/>
      <c r="W92" s="44"/>
      <c r="X92" s="34"/>
    </row>
    <row r="93" spans="2:24" ht="14.45" customHeight="1" x14ac:dyDescent="0.25">
      <c r="B93" s="70">
        <v>1</v>
      </c>
      <c r="C93" s="13" t="s">
        <v>19</v>
      </c>
      <c r="D93" s="9">
        <v>718</v>
      </c>
      <c r="E93" s="9" t="s">
        <v>20</v>
      </c>
      <c r="F93" s="10"/>
      <c r="G93" s="10" t="s">
        <v>57</v>
      </c>
      <c r="H93" s="11">
        <v>2830</v>
      </c>
      <c r="I93" s="11" t="s">
        <v>105</v>
      </c>
      <c r="J93" s="11" t="s">
        <v>106</v>
      </c>
      <c r="K93" s="11" t="s">
        <v>107</v>
      </c>
      <c r="L93" s="11" t="s">
        <v>116</v>
      </c>
      <c r="M93" s="11" t="s">
        <v>25</v>
      </c>
      <c r="N93" s="54">
        <v>238.43</v>
      </c>
      <c r="O93" s="11" t="s">
        <v>26</v>
      </c>
      <c r="P93" s="62">
        <f t="shared" si="5"/>
        <v>238.43000000000004</v>
      </c>
      <c r="Q93" s="62">
        <f t="shared" si="4"/>
        <v>0</v>
      </c>
      <c r="R93" s="64" t="s">
        <v>1257</v>
      </c>
      <c r="S93" s="11"/>
      <c r="T93" s="44"/>
      <c r="U93" s="21"/>
      <c r="V93" s="21"/>
      <c r="W93" s="44"/>
      <c r="X93" s="34"/>
    </row>
    <row r="94" spans="2:24" ht="14.45" customHeight="1" x14ac:dyDescent="0.25">
      <c r="B94" s="70">
        <v>1</v>
      </c>
      <c r="C94" s="13" t="s">
        <v>19</v>
      </c>
      <c r="D94" s="9">
        <v>447</v>
      </c>
      <c r="E94" s="9" t="s">
        <v>20</v>
      </c>
      <c r="F94" s="10"/>
      <c r="G94" s="10" t="s">
        <v>78</v>
      </c>
      <c r="H94" s="11">
        <v>2831</v>
      </c>
      <c r="I94" s="11" t="s">
        <v>95</v>
      </c>
      <c r="J94" s="11" t="s">
        <v>96</v>
      </c>
      <c r="K94" s="11" t="s">
        <v>97</v>
      </c>
      <c r="L94" s="11" t="s">
        <v>117</v>
      </c>
      <c r="M94" s="11" t="s">
        <v>25</v>
      </c>
      <c r="N94" s="54">
        <v>35.61</v>
      </c>
      <c r="O94" s="11" t="s">
        <v>26</v>
      </c>
      <c r="P94" s="62">
        <f t="shared" si="5"/>
        <v>35.61</v>
      </c>
      <c r="Q94" s="62">
        <f t="shared" si="4"/>
        <v>0</v>
      </c>
      <c r="R94" s="64" t="s">
        <v>1257</v>
      </c>
      <c r="S94" s="11"/>
      <c r="T94" s="44"/>
      <c r="U94" s="10"/>
      <c r="V94" s="21"/>
      <c r="W94" s="44"/>
      <c r="X94" s="34"/>
    </row>
    <row r="95" spans="2:24" ht="14.45" customHeight="1" x14ac:dyDescent="0.25">
      <c r="B95" s="70">
        <v>1</v>
      </c>
      <c r="C95" s="13" t="s">
        <v>19</v>
      </c>
      <c r="D95" s="9">
        <v>1523</v>
      </c>
      <c r="E95" s="9" t="s">
        <v>20</v>
      </c>
      <c r="F95" s="10"/>
      <c r="G95" s="10" t="s">
        <v>94</v>
      </c>
      <c r="H95" s="11">
        <v>2840</v>
      </c>
      <c r="I95" s="11" t="s">
        <v>105</v>
      </c>
      <c r="J95" s="11" t="s">
        <v>106</v>
      </c>
      <c r="K95" s="11" t="s">
        <v>107</v>
      </c>
      <c r="L95" s="11" t="s">
        <v>118</v>
      </c>
      <c r="M95" s="11" t="s">
        <v>25</v>
      </c>
      <c r="N95" s="54">
        <v>238.43</v>
      </c>
      <c r="O95" s="11" t="s">
        <v>26</v>
      </c>
      <c r="P95" s="62">
        <f t="shared" si="5"/>
        <v>238.43000000000004</v>
      </c>
      <c r="Q95" s="62">
        <f t="shared" si="4"/>
        <v>0</v>
      </c>
      <c r="R95" s="64" t="s">
        <v>1257</v>
      </c>
      <c r="S95" s="11"/>
      <c r="T95" s="44"/>
      <c r="U95" s="36"/>
      <c r="V95" s="21"/>
      <c r="W95" s="44"/>
      <c r="X95" s="34"/>
    </row>
    <row r="96" spans="2:24" ht="14.45" customHeight="1" x14ac:dyDescent="0.25">
      <c r="B96" s="70">
        <v>1</v>
      </c>
      <c r="C96" s="13" t="s">
        <v>19</v>
      </c>
      <c r="D96" s="9">
        <v>449</v>
      </c>
      <c r="E96" s="9" t="s">
        <v>20</v>
      </c>
      <c r="F96" s="10"/>
      <c r="G96" s="10" t="s">
        <v>78</v>
      </c>
      <c r="H96" s="11">
        <v>2845</v>
      </c>
      <c r="I96" s="11" t="s">
        <v>95</v>
      </c>
      <c r="J96" s="11" t="s">
        <v>96</v>
      </c>
      <c r="K96" s="11" t="s">
        <v>97</v>
      </c>
      <c r="L96" s="11" t="s">
        <v>119</v>
      </c>
      <c r="M96" s="11" t="s">
        <v>25</v>
      </c>
      <c r="N96" s="54">
        <v>35.61</v>
      </c>
      <c r="O96" s="11" t="s">
        <v>26</v>
      </c>
      <c r="P96" s="62">
        <f t="shared" si="5"/>
        <v>35.61</v>
      </c>
      <c r="Q96" s="62">
        <f t="shared" si="4"/>
        <v>0</v>
      </c>
      <c r="R96" s="64" t="s">
        <v>1257</v>
      </c>
      <c r="S96" s="11"/>
      <c r="T96" s="44"/>
      <c r="U96" s="10"/>
      <c r="V96" s="21"/>
      <c r="W96" s="44"/>
      <c r="X96" s="34"/>
    </row>
    <row r="97" spans="2:24" ht="14.45" customHeight="1" x14ac:dyDescent="0.25">
      <c r="B97" s="70">
        <v>1</v>
      </c>
      <c r="C97" s="13" t="s">
        <v>19</v>
      </c>
      <c r="D97" s="9">
        <v>450</v>
      </c>
      <c r="E97" s="9" t="s">
        <v>20</v>
      </c>
      <c r="F97" s="10"/>
      <c r="G97" s="10" t="s">
        <v>78</v>
      </c>
      <c r="H97" s="11">
        <v>2847</v>
      </c>
      <c r="I97" s="11" t="s">
        <v>95</v>
      </c>
      <c r="J97" s="11" t="s">
        <v>96</v>
      </c>
      <c r="K97" s="11" t="s">
        <v>97</v>
      </c>
      <c r="L97" s="11" t="s">
        <v>120</v>
      </c>
      <c r="M97" s="11" t="s">
        <v>25</v>
      </c>
      <c r="N97" s="54">
        <v>35.61</v>
      </c>
      <c r="O97" s="11" t="s">
        <v>26</v>
      </c>
      <c r="P97" s="62">
        <f t="shared" si="5"/>
        <v>35.61</v>
      </c>
      <c r="Q97" s="62">
        <f t="shared" si="4"/>
        <v>0</v>
      </c>
      <c r="R97" s="64" t="s">
        <v>1257</v>
      </c>
      <c r="S97" s="11"/>
      <c r="T97" s="44"/>
      <c r="U97" s="10"/>
      <c r="V97" s="21"/>
      <c r="W97" s="44"/>
      <c r="X97" s="34"/>
    </row>
    <row r="98" spans="2:24" ht="14.45" customHeight="1" x14ac:dyDescent="0.25">
      <c r="B98" s="70">
        <v>1</v>
      </c>
      <c r="C98" s="13" t="s">
        <v>19</v>
      </c>
      <c r="D98" s="9">
        <v>1571</v>
      </c>
      <c r="E98" s="9" t="s">
        <v>20</v>
      </c>
      <c r="F98" s="10"/>
      <c r="G98" s="10" t="s">
        <v>94</v>
      </c>
      <c r="H98" s="11">
        <v>2853</v>
      </c>
      <c r="I98" s="11" t="s">
        <v>105</v>
      </c>
      <c r="J98" s="11" t="s">
        <v>106</v>
      </c>
      <c r="K98" s="11" t="s">
        <v>107</v>
      </c>
      <c r="L98" s="11" t="s">
        <v>121</v>
      </c>
      <c r="M98" s="11" t="s">
        <v>25</v>
      </c>
      <c r="N98" s="54">
        <v>238.43</v>
      </c>
      <c r="O98" s="11" t="s">
        <v>26</v>
      </c>
      <c r="P98" s="62">
        <f t="shared" si="5"/>
        <v>238.43000000000004</v>
      </c>
      <c r="Q98" s="62">
        <f t="shared" si="4"/>
        <v>0</v>
      </c>
      <c r="R98" s="64" t="s">
        <v>1257</v>
      </c>
      <c r="S98" s="11"/>
      <c r="T98" s="44"/>
      <c r="U98" s="36"/>
      <c r="V98" s="21"/>
      <c r="W98" s="44"/>
      <c r="X98" s="34"/>
    </row>
    <row r="99" spans="2:24" ht="14.45" customHeight="1" x14ac:dyDescent="0.25">
      <c r="B99" s="70">
        <v>1</v>
      </c>
      <c r="C99" s="13" t="s">
        <v>19</v>
      </c>
      <c r="D99" s="9"/>
      <c r="E99" s="9" t="s">
        <v>20</v>
      </c>
      <c r="F99" s="16"/>
      <c r="G99" s="10" t="s">
        <v>57</v>
      </c>
      <c r="H99" s="26" t="s">
        <v>122</v>
      </c>
      <c r="I99" s="17" t="s">
        <v>80</v>
      </c>
      <c r="J99" s="18"/>
      <c r="K99" s="18"/>
      <c r="L99" s="18"/>
      <c r="M99" s="11" t="s">
        <v>60</v>
      </c>
      <c r="N99" s="53">
        <v>23.01</v>
      </c>
      <c r="O99" s="16" t="s">
        <v>26</v>
      </c>
      <c r="P99" s="62">
        <f>N99*0.5*2</f>
        <v>23.01</v>
      </c>
      <c r="Q99" s="62">
        <f t="shared" si="4"/>
        <v>0</v>
      </c>
      <c r="R99" s="9" t="s">
        <v>1258</v>
      </c>
      <c r="S99" s="20"/>
      <c r="T99" s="43"/>
      <c r="U99" s="21"/>
      <c r="V99" s="21"/>
      <c r="W99" s="41"/>
      <c r="X99" s="22"/>
    </row>
    <row r="100" spans="2:24" ht="14.45" customHeight="1" x14ac:dyDescent="0.25">
      <c r="B100" s="70">
        <v>1</v>
      </c>
      <c r="C100" s="13" t="s">
        <v>19</v>
      </c>
      <c r="D100" s="9">
        <v>670</v>
      </c>
      <c r="E100" s="9" t="s">
        <v>20</v>
      </c>
      <c r="F100" s="10"/>
      <c r="G100" s="10" t="s">
        <v>57</v>
      </c>
      <c r="H100" s="11">
        <v>2857</v>
      </c>
      <c r="I100" s="11" t="s">
        <v>105</v>
      </c>
      <c r="J100" s="11" t="s">
        <v>106</v>
      </c>
      <c r="K100" s="11" t="s">
        <v>107</v>
      </c>
      <c r="L100" s="11" t="s">
        <v>123</v>
      </c>
      <c r="M100" s="11" t="s">
        <v>25</v>
      </c>
      <c r="N100" s="54">
        <v>238.43</v>
      </c>
      <c r="O100" s="11" t="s">
        <v>26</v>
      </c>
      <c r="P100" s="62">
        <f t="shared" ref="P100:P129" si="6">N100*0.2*5</f>
        <v>238.43000000000004</v>
      </c>
      <c r="Q100" s="62">
        <f t="shared" si="4"/>
        <v>0</v>
      </c>
      <c r="R100" s="64" t="s">
        <v>1257</v>
      </c>
      <c r="S100" s="11"/>
      <c r="T100" s="44"/>
      <c r="U100" s="21"/>
      <c r="V100" s="21"/>
      <c r="W100" s="44"/>
      <c r="X100" s="34"/>
    </row>
    <row r="101" spans="2:24" ht="14.45" customHeight="1" x14ac:dyDescent="0.25">
      <c r="B101" s="70">
        <v>1</v>
      </c>
      <c r="C101" s="13" t="s">
        <v>19</v>
      </c>
      <c r="D101" s="9">
        <v>574</v>
      </c>
      <c r="E101" s="9" t="s">
        <v>20</v>
      </c>
      <c r="F101" s="10"/>
      <c r="G101" s="10" t="s">
        <v>57</v>
      </c>
      <c r="H101" s="11">
        <v>2859</v>
      </c>
      <c r="I101" s="11" t="s">
        <v>105</v>
      </c>
      <c r="J101" s="11" t="s">
        <v>106</v>
      </c>
      <c r="K101" s="11" t="s">
        <v>107</v>
      </c>
      <c r="L101" s="11" t="s">
        <v>124</v>
      </c>
      <c r="M101" s="11" t="s">
        <v>25</v>
      </c>
      <c r="N101" s="54">
        <v>238.43</v>
      </c>
      <c r="O101" s="11" t="s">
        <v>26</v>
      </c>
      <c r="P101" s="62">
        <f t="shared" si="6"/>
        <v>238.43000000000004</v>
      </c>
      <c r="Q101" s="62">
        <f t="shared" si="4"/>
        <v>0</v>
      </c>
      <c r="R101" s="64" t="s">
        <v>1257</v>
      </c>
      <c r="S101" s="11"/>
      <c r="T101" s="44"/>
      <c r="U101" s="21"/>
      <c r="V101" s="21"/>
      <c r="W101" s="44"/>
      <c r="X101" s="34"/>
    </row>
    <row r="102" spans="2:24" ht="14.45" customHeight="1" x14ac:dyDescent="0.25">
      <c r="B102" s="70">
        <v>1</v>
      </c>
      <c r="C102" s="13" t="s">
        <v>19</v>
      </c>
      <c r="D102" s="9">
        <v>1369</v>
      </c>
      <c r="E102" s="9" t="s">
        <v>20</v>
      </c>
      <c r="F102" s="10"/>
      <c r="G102" s="10" t="s">
        <v>94</v>
      </c>
      <c r="H102" s="11">
        <v>2861</v>
      </c>
      <c r="I102" s="11" t="s">
        <v>105</v>
      </c>
      <c r="J102" s="11" t="s">
        <v>106</v>
      </c>
      <c r="K102" s="11" t="s">
        <v>107</v>
      </c>
      <c r="L102" s="11" t="s">
        <v>125</v>
      </c>
      <c r="M102" s="11" t="s">
        <v>25</v>
      </c>
      <c r="N102" s="54">
        <v>238.43</v>
      </c>
      <c r="O102" s="11" t="s">
        <v>26</v>
      </c>
      <c r="P102" s="62">
        <f t="shared" si="6"/>
        <v>238.43000000000004</v>
      </c>
      <c r="Q102" s="62">
        <f t="shared" si="4"/>
        <v>0</v>
      </c>
      <c r="R102" s="64" t="s">
        <v>1257</v>
      </c>
      <c r="S102" s="11"/>
      <c r="T102" s="44"/>
      <c r="U102" s="36"/>
      <c r="V102" s="21"/>
      <c r="W102" s="44"/>
      <c r="X102" s="34"/>
    </row>
    <row r="103" spans="2:24" ht="14.45" customHeight="1" x14ac:dyDescent="0.25">
      <c r="B103" s="70">
        <v>1</v>
      </c>
      <c r="C103" s="13" t="s">
        <v>19</v>
      </c>
      <c r="D103" s="9">
        <v>1371</v>
      </c>
      <c r="E103" s="9" t="s">
        <v>20</v>
      </c>
      <c r="F103" s="10"/>
      <c r="G103" s="10" t="s">
        <v>94</v>
      </c>
      <c r="H103" s="11">
        <v>2863</v>
      </c>
      <c r="I103" s="11" t="s">
        <v>105</v>
      </c>
      <c r="J103" s="11" t="s">
        <v>106</v>
      </c>
      <c r="K103" s="11" t="s">
        <v>107</v>
      </c>
      <c r="L103" s="11" t="s">
        <v>126</v>
      </c>
      <c r="M103" s="11" t="s">
        <v>25</v>
      </c>
      <c r="N103" s="54">
        <v>238.43</v>
      </c>
      <c r="O103" s="11" t="s">
        <v>26</v>
      </c>
      <c r="P103" s="62">
        <f t="shared" si="6"/>
        <v>238.43000000000004</v>
      </c>
      <c r="Q103" s="62">
        <f t="shared" si="4"/>
        <v>0</v>
      </c>
      <c r="R103" s="64" t="s">
        <v>1257</v>
      </c>
      <c r="S103" s="11"/>
      <c r="T103" s="44"/>
      <c r="U103" s="36"/>
      <c r="V103" s="21"/>
      <c r="W103" s="44"/>
      <c r="X103" s="34"/>
    </row>
    <row r="104" spans="2:24" ht="14.45" customHeight="1" x14ac:dyDescent="0.25">
      <c r="B104" s="70">
        <v>1</v>
      </c>
      <c r="C104" s="13" t="s">
        <v>19</v>
      </c>
      <c r="D104" s="9">
        <v>66</v>
      </c>
      <c r="E104" s="9" t="s">
        <v>20</v>
      </c>
      <c r="F104" s="10"/>
      <c r="G104" s="10" t="s">
        <v>21</v>
      </c>
      <c r="H104" s="11">
        <v>2864</v>
      </c>
      <c r="I104" s="11" t="s">
        <v>127</v>
      </c>
      <c r="J104" s="11" t="s">
        <v>106</v>
      </c>
      <c r="K104" s="11" t="s">
        <v>128</v>
      </c>
      <c r="L104" s="11" t="s">
        <v>129</v>
      </c>
      <c r="M104" s="11" t="s">
        <v>25</v>
      </c>
      <c r="N104" s="54">
        <v>292.89999999999998</v>
      </c>
      <c r="O104" s="11" t="s">
        <v>26</v>
      </c>
      <c r="P104" s="62">
        <f t="shared" si="6"/>
        <v>292.89999999999998</v>
      </c>
      <c r="Q104" s="62">
        <f>N104-P104</f>
        <v>0</v>
      </c>
      <c r="R104" s="64" t="s">
        <v>1257</v>
      </c>
      <c r="S104" s="11"/>
      <c r="T104" s="44"/>
      <c r="U104" s="20"/>
      <c r="V104" s="21"/>
      <c r="W104" s="44"/>
      <c r="X104" s="34"/>
    </row>
    <row r="105" spans="2:24" ht="14.45" customHeight="1" x14ac:dyDescent="0.25">
      <c r="B105" s="70">
        <v>1</v>
      </c>
      <c r="C105" s="13" t="s">
        <v>19</v>
      </c>
      <c r="D105" s="9">
        <v>1372</v>
      </c>
      <c r="E105" s="9" t="s">
        <v>20</v>
      </c>
      <c r="F105" s="10"/>
      <c r="G105" s="10" t="s">
        <v>94</v>
      </c>
      <c r="H105" s="11">
        <v>2864</v>
      </c>
      <c r="I105" s="11" t="s">
        <v>105</v>
      </c>
      <c r="J105" s="11" t="s">
        <v>106</v>
      </c>
      <c r="K105" s="11" t="s">
        <v>107</v>
      </c>
      <c r="L105" s="11" t="s">
        <v>130</v>
      </c>
      <c r="M105" s="11" t="s">
        <v>25</v>
      </c>
      <c r="N105" s="54">
        <v>238.43</v>
      </c>
      <c r="O105" s="11" t="s">
        <v>26</v>
      </c>
      <c r="P105" s="62">
        <f t="shared" si="6"/>
        <v>238.43000000000004</v>
      </c>
      <c r="Q105" s="62">
        <f t="shared" si="4"/>
        <v>0</v>
      </c>
      <c r="R105" s="64" t="s">
        <v>1257</v>
      </c>
      <c r="S105" s="11"/>
      <c r="T105" s="44"/>
      <c r="U105" s="36"/>
      <c r="V105" s="21"/>
      <c r="W105" s="44"/>
      <c r="X105" s="34"/>
    </row>
    <row r="106" spans="2:24" ht="14.45" customHeight="1" x14ac:dyDescent="0.25">
      <c r="B106" s="70">
        <v>1</v>
      </c>
      <c r="C106" s="13" t="s">
        <v>19</v>
      </c>
      <c r="D106" s="9">
        <v>1373</v>
      </c>
      <c r="E106" s="9" t="s">
        <v>20</v>
      </c>
      <c r="F106" s="10"/>
      <c r="G106" s="10" t="s">
        <v>94</v>
      </c>
      <c r="H106" s="11">
        <v>2865</v>
      </c>
      <c r="I106" s="11" t="s">
        <v>105</v>
      </c>
      <c r="J106" s="11" t="s">
        <v>106</v>
      </c>
      <c r="K106" s="11" t="s">
        <v>107</v>
      </c>
      <c r="L106" s="11" t="s">
        <v>131</v>
      </c>
      <c r="M106" s="11" t="s">
        <v>25</v>
      </c>
      <c r="N106" s="54">
        <v>238.43</v>
      </c>
      <c r="O106" s="11" t="s">
        <v>26</v>
      </c>
      <c r="P106" s="62">
        <f t="shared" si="6"/>
        <v>238.43000000000004</v>
      </c>
      <c r="Q106" s="62">
        <f t="shared" si="4"/>
        <v>0</v>
      </c>
      <c r="R106" s="64" t="s">
        <v>1257</v>
      </c>
      <c r="S106" s="11"/>
      <c r="T106" s="44"/>
      <c r="U106" s="36"/>
      <c r="V106" s="21"/>
      <c r="W106" s="44"/>
      <c r="X106" s="34"/>
    </row>
    <row r="107" spans="2:24" ht="14.45" customHeight="1" x14ac:dyDescent="0.25">
      <c r="B107" s="70">
        <v>1</v>
      </c>
      <c r="C107" s="13" t="s">
        <v>19</v>
      </c>
      <c r="D107" s="9">
        <v>1374</v>
      </c>
      <c r="E107" s="9" t="s">
        <v>20</v>
      </c>
      <c r="F107" s="10"/>
      <c r="G107" s="10" t="s">
        <v>94</v>
      </c>
      <c r="H107" s="11">
        <v>2866</v>
      </c>
      <c r="I107" s="11" t="s">
        <v>105</v>
      </c>
      <c r="J107" s="11" t="s">
        <v>106</v>
      </c>
      <c r="K107" s="11" t="s">
        <v>107</v>
      </c>
      <c r="L107" s="11" t="s">
        <v>132</v>
      </c>
      <c r="M107" s="11" t="s">
        <v>25</v>
      </c>
      <c r="N107" s="54">
        <v>238.43</v>
      </c>
      <c r="O107" s="11" t="s">
        <v>26</v>
      </c>
      <c r="P107" s="62">
        <f t="shared" si="6"/>
        <v>238.43000000000004</v>
      </c>
      <c r="Q107" s="62">
        <f t="shared" si="4"/>
        <v>0</v>
      </c>
      <c r="R107" s="64" t="s">
        <v>1257</v>
      </c>
      <c r="S107" s="11"/>
      <c r="T107" s="44"/>
      <c r="U107" s="36"/>
      <c r="V107" s="21"/>
      <c r="W107" s="44"/>
      <c r="X107" s="34"/>
    </row>
    <row r="108" spans="2:24" ht="14.45" customHeight="1" x14ac:dyDescent="0.25">
      <c r="B108" s="70">
        <v>1</v>
      </c>
      <c r="C108" s="13" t="s">
        <v>19</v>
      </c>
      <c r="D108" s="9">
        <v>711</v>
      </c>
      <c r="E108" s="9" t="s">
        <v>20</v>
      </c>
      <c r="F108" s="16"/>
      <c r="G108" s="10" t="s">
        <v>57</v>
      </c>
      <c r="H108" s="23" t="s">
        <v>133</v>
      </c>
      <c r="I108" s="17" t="s">
        <v>134</v>
      </c>
      <c r="J108" s="18"/>
      <c r="K108" s="18"/>
      <c r="L108" s="18"/>
      <c r="M108" s="11" t="s">
        <v>60</v>
      </c>
      <c r="N108" s="53">
        <v>31.57</v>
      </c>
      <c r="O108" s="16" t="s">
        <v>26</v>
      </c>
      <c r="P108" s="62">
        <f t="shared" si="6"/>
        <v>31.57</v>
      </c>
      <c r="Q108" s="62">
        <f t="shared" si="4"/>
        <v>0</v>
      </c>
      <c r="R108" s="64" t="s">
        <v>1257</v>
      </c>
      <c r="S108" s="20"/>
      <c r="T108" s="43"/>
      <c r="U108" s="21"/>
      <c r="V108" s="21"/>
      <c r="W108" s="41"/>
      <c r="X108" s="22"/>
    </row>
    <row r="109" spans="2:24" ht="14.45" customHeight="1" x14ac:dyDescent="0.25">
      <c r="B109" s="70">
        <v>1</v>
      </c>
      <c r="C109" s="13" t="s">
        <v>19</v>
      </c>
      <c r="D109" s="9">
        <v>1200</v>
      </c>
      <c r="E109" s="9" t="s">
        <v>20</v>
      </c>
      <c r="F109" s="10"/>
      <c r="G109" s="10" t="s">
        <v>57</v>
      </c>
      <c r="H109" s="11">
        <v>2868</v>
      </c>
      <c r="I109" s="11" t="s">
        <v>105</v>
      </c>
      <c r="J109" s="11" t="s">
        <v>106</v>
      </c>
      <c r="K109" s="11" t="s">
        <v>107</v>
      </c>
      <c r="L109" s="11" t="s">
        <v>135</v>
      </c>
      <c r="M109" s="11" t="s">
        <v>25</v>
      </c>
      <c r="N109" s="54">
        <v>238.43</v>
      </c>
      <c r="O109" s="11" t="s">
        <v>26</v>
      </c>
      <c r="P109" s="62">
        <f t="shared" si="6"/>
        <v>238.43000000000004</v>
      </c>
      <c r="Q109" s="62">
        <f t="shared" si="4"/>
        <v>0</v>
      </c>
      <c r="R109" s="64" t="s">
        <v>1257</v>
      </c>
      <c r="S109" s="11"/>
      <c r="T109" s="44"/>
      <c r="U109" s="21"/>
      <c r="V109" s="21"/>
      <c r="W109" s="44"/>
      <c r="X109" s="34"/>
    </row>
    <row r="110" spans="2:24" ht="14.45" customHeight="1" x14ac:dyDescent="0.25">
      <c r="B110" s="70">
        <v>1</v>
      </c>
      <c r="C110" s="13" t="s">
        <v>19</v>
      </c>
      <c r="D110" s="9">
        <v>1376</v>
      </c>
      <c r="E110" s="9" t="s">
        <v>20</v>
      </c>
      <c r="F110" s="10"/>
      <c r="G110" s="10" t="s">
        <v>94</v>
      </c>
      <c r="H110" s="11">
        <v>2869</v>
      </c>
      <c r="I110" s="11" t="s">
        <v>105</v>
      </c>
      <c r="J110" s="11" t="s">
        <v>106</v>
      </c>
      <c r="K110" s="11" t="s">
        <v>107</v>
      </c>
      <c r="L110" s="11" t="s">
        <v>136</v>
      </c>
      <c r="M110" s="11" t="s">
        <v>25</v>
      </c>
      <c r="N110" s="54">
        <v>238.43</v>
      </c>
      <c r="O110" s="11" t="s">
        <v>26</v>
      </c>
      <c r="P110" s="62">
        <f t="shared" si="6"/>
        <v>238.43000000000004</v>
      </c>
      <c r="Q110" s="62">
        <f t="shared" si="4"/>
        <v>0</v>
      </c>
      <c r="R110" s="64" t="s">
        <v>1257</v>
      </c>
      <c r="S110" s="11"/>
      <c r="T110" s="44"/>
      <c r="U110" s="36"/>
      <c r="V110" s="21"/>
      <c r="W110" s="44"/>
      <c r="X110" s="34"/>
    </row>
    <row r="111" spans="2:24" ht="14.45" customHeight="1" x14ac:dyDescent="0.25">
      <c r="B111" s="70">
        <v>1</v>
      </c>
      <c r="C111" s="13" t="s">
        <v>19</v>
      </c>
      <c r="D111" s="9">
        <v>1201</v>
      </c>
      <c r="E111" s="9" t="s">
        <v>20</v>
      </c>
      <c r="F111" s="10"/>
      <c r="G111" s="10" t="s">
        <v>57</v>
      </c>
      <c r="H111" s="11">
        <v>2870</v>
      </c>
      <c r="I111" s="11" t="s">
        <v>105</v>
      </c>
      <c r="J111" s="11" t="s">
        <v>106</v>
      </c>
      <c r="K111" s="11" t="s">
        <v>107</v>
      </c>
      <c r="L111" s="11" t="s">
        <v>137</v>
      </c>
      <c r="M111" s="11" t="s">
        <v>25</v>
      </c>
      <c r="N111" s="54">
        <v>238.43</v>
      </c>
      <c r="O111" s="11" t="s">
        <v>26</v>
      </c>
      <c r="P111" s="62">
        <f t="shared" si="6"/>
        <v>238.43000000000004</v>
      </c>
      <c r="Q111" s="62">
        <f t="shared" si="4"/>
        <v>0</v>
      </c>
      <c r="R111" s="64" t="s">
        <v>1257</v>
      </c>
      <c r="S111" s="11"/>
      <c r="T111" s="44"/>
      <c r="U111" s="21"/>
      <c r="V111" s="21"/>
      <c r="W111" s="44"/>
      <c r="X111" s="34"/>
    </row>
    <row r="112" spans="2:24" ht="14.45" customHeight="1" x14ac:dyDescent="0.25">
      <c r="B112" s="70">
        <v>1</v>
      </c>
      <c r="C112" s="13" t="s">
        <v>19</v>
      </c>
      <c r="D112" s="9">
        <v>671</v>
      </c>
      <c r="E112" s="9" t="s">
        <v>20</v>
      </c>
      <c r="F112" s="10"/>
      <c r="G112" s="10" t="s">
        <v>57</v>
      </c>
      <c r="H112" s="11">
        <v>2871</v>
      </c>
      <c r="I112" s="11" t="s">
        <v>105</v>
      </c>
      <c r="J112" s="11" t="s">
        <v>106</v>
      </c>
      <c r="K112" s="11" t="s">
        <v>107</v>
      </c>
      <c r="L112" s="11" t="s">
        <v>138</v>
      </c>
      <c r="M112" s="11" t="s">
        <v>25</v>
      </c>
      <c r="N112" s="54">
        <v>238.43</v>
      </c>
      <c r="O112" s="11" t="s">
        <v>26</v>
      </c>
      <c r="P112" s="62">
        <f t="shared" si="6"/>
        <v>238.43000000000004</v>
      </c>
      <c r="Q112" s="62">
        <f t="shared" si="4"/>
        <v>0</v>
      </c>
      <c r="R112" s="64" t="s">
        <v>1257</v>
      </c>
      <c r="S112" s="11"/>
      <c r="T112" s="44"/>
      <c r="U112" s="21"/>
      <c r="V112" s="21"/>
      <c r="W112" s="44"/>
      <c r="X112" s="34"/>
    </row>
    <row r="113" spans="2:24" ht="14.45" customHeight="1" x14ac:dyDescent="0.25">
      <c r="B113" s="70">
        <v>1</v>
      </c>
      <c r="C113" s="13" t="s">
        <v>19</v>
      </c>
      <c r="D113" s="9">
        <v>672</v>
      </c>
      <c r="E113" s="9" t="s">
        <v>20</v>
      </c>
      <c r="F113" s="10"/>
      <c r="G113" s="10" t="s">
        <v>57</v>
      </c>
      <c r="H113" s="11">
        <v>2872</v>
      </c>
      <c r="I113" s="11" t="s">
        <v>105</v>
      </c>
      <c r="J113" s="11" t="s">
        <v>106</v>
      </c>
      <c r="K113" s="11" t="s">
        <v>107</v>
      </c>
      <c r="L113" s="11" t="s">
        <v>139</v>
      </c>
      <c r="M113" s="11" t="s">
        <v>25</v>
      </c>
      <c r="N113" s="54">
        <v>238.43</v>
      </c>
      <c r="O113" s="11" t="s">
        <v>26</v>
      </c>
      <c r="P113" s="62">
        <f t="shared" si="6"/>
        <v>238.43000000000004</v>
      </c>
      <c r="Q113" s="62">
        <f t="shared" si="4"/>
        <v>0</v>
      </c>
      <c r="R113" s="64" t="s">
        <v>1257</v>
      </c>
      <c r="S113" s="11"/>
      <c r="T113" s="44"/>
      <c r="U113" s="21"/>
      <c r="V113" s="21"/>
      <c r="W113" s="44"/>
      <c r="X113" s="34"/>
    </row>
    <row r="114" spans="2:24" ht="14.45" customHeight="1" x14ac:dyDescent="0.25">
      <c r="B114" s="70">
        <v>1</v>
      </c>
      <c r="C114" s="13" t="s">
        <v>19</v>
      </c>
      <c r="D114" s="9">
        <v>1202</v>
      </c>
      <c r="E114" s="9" t="s">
        <v>20</v>
      </c>
      <c r="F114" s="10"/>
      <c r="G114" s="10" t="s">
        <v>57</v>
      </c>
      <c r="H114" s="11">
        <v>2873</v>
      </c>
      <c r="I114" s="11" t="s">
        <v>105</v>
      </c>
      <c r="J114" s="11" t="s">
        <v>106</v>
      </c>
      <c r="K114" s="11" t="s">
        <v>107</v>
      </c>
      <c r="L114" s="11" t="s">
        <v>140</v>
      </c>
      <c r="M114" s="11" t="s">
        <v>25</v>
      </c>
      <c r="N114" s="54">
        <v>238.43</v>
      </c>
      <c r="O114" s="11" t="s">
        <v>26</v>
      </c>
      <c r="P114" s="62">
        <f t="shared" si="6"/>
        <v>238.43000000000004</v>
      </c>
      <c r="Q114" s="62">
        <f t="shared" si="4"/>
        <v>0</v>
      </c>
      <c r="R114" s="64" t="s">
        <v>1257</v>
      </c>
      <c r="S114" s="11"/>
      <c r="T114" s="44"/>
      <c r="U114" s="21"/>
      <c r="V114" s="21"/>
      <c r="W114" s="44"/>
      <c r="X114" s="34"/>
    </row>
    <row r="115" spans="2:24" ht="14.45" customHeight="1" x14ac:dyDescent="0.25">
      <c r="B115" s="70">
        <v>1</v>
      </c>
      <c r="C115" s="13" t="s">
        <v>19</v>
      </c>
      <c r="D115" s="9">
        <v>1203</v>
      </c>
      <c r="E115" s="9" t="s">
        <v>20</v>
      </c>
      <c r="F115" s="10"/>
      <c r="G115" s="10" t="s">
        <v>57</v>
      </c>
      <c r="H115" s="11">
        <v>2874</v>
      </c>
      <c r="I115" s="11" t="s">
        <v>105</v>
      </c>
      <c r="J115" s="11" t="s">
        <v>106</v>
      </c>
      <c r="K115" s="11" t="s">
        <v>107</v>
      </c>
      <c r="L115" s="11" t="s">
        <v>141</v>
      </c>
      <c r="M115" s="11" t="s">
        <v>25</v>
      </c>
      <c r="N115" s="54">
        <v>238.43</v>
      </c>
      <c r="O115" s="11" t="s">
        <v>26</v>
      </c>
      <c r="P115" s="62">
        <f t="shared" si="6"/>
        <v>238.43000000000004</v>
      </c>
      <c r="Q115" s="62">
        <f t="shared" si="4"/>
        <v>0</v>
      </c>
      <c r="R115" s="64" t="s">
        <v>1257</v>
      </c>
      <c r="S115" s="11"/>
      <c r="T115" s="44"/>
      <c r="U115" s="21"/>
      <c r="V115" s="21"/>
      <c r="W115" s="44"/>
      <c r="X115" s="34"/>
    </row>
    <row r="116" spans="2:24" ht="14.45" customHeight="1" x14ac:dyDescent="0.25">
      <c r="B116" s="70">
        <v>1</v>
      </c>
      <c r="C116" s="13" t="s">
        <v>19</v>
      </c>
      <c r="D116" s="9">
        <v>673</v>
      </c>
      <c r="E116" s="9" t="s">
        <v>20</v>
      </c>
      <c r="F116" s="10"/>
      <c r="G116" s="10" t="s">
        <v>57</v>
      </c>
      <c r="H116" s="11">
        <v>2875</v>
      </c>
      <c r="I116" s="11" t="s">
        <v>105</v>
      </c>
      <c r="J116" s="11" t="s">
        <v>106</v>
      </c>
      <c r="K116" s="11" t="s">
        <v>107</v>
      </c>
      <c r="L116" s="11" t="s">
        <v>142</v>
      </c>
      <c r="M116" s="11" t="s">
        <v>25</v>
      </c>
      <c r="N116" s="54">
        <v>238.43</v>
      </c>
      <c r="O116" s="11" t="s">
        <v>26</v>
      </c>
      <c r="P116" s="62">
        <f t="shared" si="6"/>
        <v>238.43000000000004</v>
      </c>
      <c r="Q116" s="62">
        <f t="shared" si="4"/>
        <v>0</v>
      </c>
      <c r="R116" s="64" t="s">
        <v>1257</v>
      </c>
      <c r="S116" s="11"/>
      <c r="T116" s="44"/>
      <c r="U116" s="21"/>
      <c r="V116" s="21"/>
      <c r="W116" s="44"/>
      <c r="X116" s="34"/>
    </row>
    <row r="117" spans="2:24" ht="14.45" customHeight="1" x14ac:dyDescent="0.25">
      <c r="B117" s="70">
        <v>1</v>
      </c>
      <c r="C117" s="13" t="s">
        <v>19</v>
      </c>
      <c r="D117" s="9">
        <v>451</v>
      </c>
      <c r="E117" s="9" t="s">
        <v>20</v>
      </c>
      <c r="F117" s="10"/>
      <c r="G117" s="10" t="s">
        <v>78</v>
      </c>
      <c r="H117" s="11">
        <v>2876</v>
      </c>
      <c r="I117" s="11" t="s">
        <v>105</v>
      </c>
      <c r="J117" s="11" t="s">
        <v>106</v>
      </c>
      <c r="K117" s="11" t="s">
        <v>107</v>
      </c>
      <c r="L117" s="11" t="s">
        <v>143</v>
      </c>
      <c r="M117" s="11" t="s">
        <v>25</v>
      </c>
      <c r="N117" s="54">
        <v>238.43</v>
      </c>
      <c r="O117" s="11" t="s">
        <v>26</v>
      </c>
      <c r="P117" s="62">
        <f t="shared" si="6"/>
        <v>238.43000000000004</v>
      </c>
      <c r="Q117" s="62">
        <f t="shared" si="4"/>
        <v>0</v>
      </c>
      <c r="R117" s="64" t="s">
        <v>1257</v>
      </c>
      <c r="S117" s="11"/>
      <c r="T117" s="44"/>
      <c r="U117" s="10"/>
      <c r="V117" s="21"/>
      <c r="W117" s="44"/>
      <c r="X117" s="34"/>
    </row>
    <row r="118" spans="2:24" ht="14.45" customHeight="1" x14ac:dyDescent="0.25">
      <c r="B118" s="70">
        <v>1</v>
      </c>
      <c r="C118" s="13" t="s">
        <v>19</v>
      </c>
      <c r="D118" s="9">
        <v>1377</v>
      </c>
      <c r="E118" s="9" t="s">
        <v>20</v>
      </c>
      <c r="F118" s="10"/>
      <c r="G118" s="10" t="s">
        <v>94</v>
      </c>
      <c r="H118" s="11">
        <v>2877</v>
      </c>
      <c r="I118" s="11" t="s">
        <v>105</v>
      </c>
      <c r="J118" s="11" t="s">
        <v>106</v>
      </c>
      <c r="K118" s="11" t="s">
        <v>107</v>
      </c>
      <c r="L118" s="11" t="s">
        <v>144</v>
      </c>
      <c r="M118" s="11" t="s">
        <v>25</v>
      </c>
      <c r="N118" s="54">
        <v>238.43</v>
      </c>
      <c r="O118" s="11" t="s">
        <v>26</v>
      </c>
      <c r="P118" s="62">
        <f t="shared" si="6"/>
        <v>238.43000000000004</v>
      </c>
      <c r="Q118" s="62">
        <f t="shared" si="4"/>
        <v>0</v>
      </c>
      <c r="R118" s="64" t="s">
        <v>1257</v>
      </c>
      <c r="S118" s="11"/>
      <c r="T118" s="44"/>
      <c r="U118" s="36"/>
      <c r="V118" s="21"/>
      <c r="W118" s="44"/>
      <c r="X118" s="34"/>
    </row>
    <row r="119" spans="2:24" ht="14.45" customHeight="1" x14ac:dyDescent="0.25">
      <c r="B119" s="70">
        <v>1</v>
      </c>
      <c r="C119" s="13" t="s">
        <v>19</v>
      </c>
      <c r="D119" s="9">
        <v>674</v>
      </c>
      <c r="E119" s="9" t="s">
        <v>20</v>
      </c>
      <c r="F119" s="10"/>
      <c r="G119" s="10" t="s">
        <v>57</v>
      </c>
      <c r="H119" s="11">
        <v>2881</v>
      </c>
      <c r="I119" s="11" t="s">
        <v>105</v>
      </c>
      <c r="J119" s="11" t="s">
        <v>106</v>
      </c>
      <c r="K119" s="11" t="s">
        <v>107</v>
      </c>
      <c r="L119" s="11" t="s">
        <v>145</v>
      </c>
      <c r="M119" s="11" t="s">
        <v>25</v>
      </c>
      <c r="N119" s="54">
        <v>238.43</v>
      </c>
      <c r="O119" s="11" t="s">
        <v>26</v>
      </c>
      <c r="P119" s="62">
        <f t="shared" si="6"/>
        <v>238.43000000000004</v>
      </c>
      <c r="Q119" s="62">
        <f t="shared" si="4"/>
        <v>0</v>
      </c>
      <c r="R119" s="64" t="s">
        <v>1257</v>
      </c>
      <c r="S119" s="11"/>
      <c r="T119" s="44"/>
      <c r="U119" s="21"/>
      <c r="V119" s="21"/>
      <c r="W119" s="44"/>
      <c r="X119" s="34"/>
    </row>
    <row r="120" spans="2:24" ht="14.45" customHeight="1" x14ac:dyDescent="0.25">
      <c r="B120" s="70">
        <v>1</v>
      </c>
      <c r="C120" s="13" t="s">
        <v>19</v>
      </c>
      <c r="D120" s="9">
        <v>448</v>
      </c>
      <c r="E120" s="9" t="s">
        <v>20</v>
      </c>
      <c r="F120" s="10"/>
      <c r="G120" s="10" t="s">
        <v>78</v>
      </c>
      <c r="H120" s="11">
        <v>2883</v>
      </c>
      <c r="I120" s="11" t="s">
        <v>105</v>
      </c>
      <c r="J120" s="11" t="s">
        <v>106</v>
      </c>
      <c r="K120" s="11" t="s">
        <v>107</v>
      </c>
      <c r="L120" s="11" t="s">
        <v>146</v>
      </c>
      <c r="M120" s="11" t="s">
        <v>25</v>
      </c>
      <c r="N120" s="54">
        <v>238.43</v>
      </c>
      <c r="O120" s="11" t="s">
        <v>26</v>
      </c>
      <c r="P120" s="62">
        <f t="shared" si="6"/>
        <v>238.43000000000004</v>
      </c>
      <c r="Q120" s="62">
        <f t="shared" si="4"/>
        <v>0</v>
      </c>
      <c r="R120" s="64" t="s">
        <v>1257</v>
      </c>
      <c r="S120" s="11"/>
      <c r="T120" s="44"/>
      <c r="U120" s="10"/>
      <c r="V120" s="21"/>
      <c r="W120" s="44"/>
      <c r="X120" s="34"/>
    </row>
    <row r="121" spans="2:24" ht="14.45" customHeight="1" x14ac:dyDescent="0.25">
      <c r="B121" s="70">
        <v>1</v>
      </c>
      <c r="C121" s="13" t="s">
        <v>19</v>
      </c>
      <c r="D121" s="9">
        <v>1573</v>
      </c>
      <c r="E121" s="9" t="s">
        <v>20</v>
      </c>
      <c r="F121" s="10"/>
      <c r="G121" s="10" t="s">
        <v>94</v>
      </c>
      <c r="H121" s="11">
        <v>2884</v>
      </c>
      <c r="I121" s="11" t="s">
        <v>105</v>
      </c>
      <c r="J121" s="11" t="s">
        <v>106</v>
      </c>
      <c r="K121" s="11" t="s">
        <v>107</v>
      </c>
      <c r="L121" s="11" t="s">
        <v>147</v>
      </c>
      <c r="M121" s="11" t="s">
        <v>25</v>
      </c>
      <c r="N121" s="54">
        <v>238.43</v>
      </c>
      <c r="O121" s="11" t="s">
        <v>26</v>
      </c>
      <c r="P121" s="62">
        <f t="shared" si="6"/>
        <v>238.43000000000004</v>
      </c>
      <c r="Q121" s="62">
        <f t="shared" si="4"/>
        <v>0</v>
      </c>
      <c r="R121" s="64" t="s">
        <v>1257</v>
      </c>
      <c r="S121" s="11"/>
      <c r="T121" s="44"/>
      <c r="U121" s="36"/>
      <c r="V121" s="21"/>
      <c r="W121" s="44"/>
      <c r="X121" s="34"/>
    </row>
    <row r="122" spans="2:24" ht="14.45" customHeight="1" x14ac:dyDescent="0.25">
      <c r="B122" s="70">
        <v>1</v>
      </c>
      <c r="C122" s="13" t="s">
        <v>19</v>
      </c>
      <c r="D122" s="9">
        <v>452</v>
      </c>
      <c r="E122" s="9" t="s">
        <v>20</v>
      </c>
      <c r="F122" s="10"/>
      <c r="G122" s="10" t="s">
        <v>78</v>
      </c>
      <c r="H122" s="11">
        <v>2885</v>
      </c>
      <c r="I122" s="11" t="s">
        <v>105</v>
      </c>
      <c r="J122" s="11" t="s">
        <v>106</v>
      </c>
      <c r="K122" s="11" t="s">
        <v>107</v>
      </c>
      <c r="L122" s="11" t="s">
        <v>148</v>
      </c>
      <c r="M122" s="11" t="s">
        <v>25</v>
      </c>
      <c r="N122" s="54">
        <v>238.43</v>
      </c>
      <c r="O122" s="11" t="s">
        <v>26</v>
      </c>
      <c r="P122" s="62">
        <f t="shared" si="6"/>
        <v>238.43000000000004</v>
      </c>
      <c r="Q122" s="62">
        <f t="shared" si="4"/>
        <v>0</v>
      </c>
      <c r="R122" s="64" t="s">
        <v>1257</v>
      </c>
      <c r="S122" s="11"/>
      <c r="T122" s="44"/>
      <c r="U122" s="10"/>
      <c r="V122" s="21"/>
      <c r="W122" s="44"/>
      <c r="X122" s="34"/>
    </row>
    <row r="123" spans="2:24" ht="14.45" customHeight="1" x14ac:dyDescent="0.25">
      <c r="B123" s="70">
        <v>1</v>
      </c>
      <c r="C123" s="13" t="s">
        <v>19</v>
      </c>
      <c r="D123" s="9">
        <v>575</v>
      </c>
      <c r="E123" s="9" t="s">
        <v>20</v>
      </c>
      <c r="F123" s="10"/>
      <c r="G123" s="10" t="s">
        <v>57</v>
      </c>
      <c r="H123" s="11">
        <v>2886</v>
      </c>
      <c r="I123" s="11" t="s">
        <v>105</v>
      </c>
      <c r="J123" s="11" t="s">
        <v>106</v>
      </c>
      <c r="K123" s="11" t="s">
        <v>107</v>
      </c>
      <c r="L123" s="11" t="s">
        <v>149</v>
      </c>
      <c r="M123" s="11" t="s">
        <v>25</v>
      </c>
      <c r="N123" s="54">
        <v>238.43</v>
      </c>
      <c r="O123" s="11" t="s">
        <v>26</v>
      </c>
      <c r="P123" s="62">
        <f t="shared" si="6"/>
        <v>238.43000000000004</v>
      </c>
      <c r="Q123" s="62">
        <f t="shared" si="4"/>
        <v>0</v>
      </c>
      <c r="R123" s="64" t="s">
        <v>1257</v>
      </c>
      <c r="S123" s="11"/>
      <c r="T123" s="44"/>
      <c r="U123" s="21"/>
      <c r="V123" s="21"/>
      <c r="W123" s="44"/>
      <c r="X123" s="34"/>
    </row>
    <row r="124" spans="2:24" ht="14.45" customHeight="1" x14ac:dyDescent="0.25">
      <c r="B124" s="70">
        <v>1</v>
      </c>
      <c r="C124" s="13" t="s">
        <v>19</v>
      </c>
      <c r="D124" s="9">
        <v>719</v>
      </c>
      <c r="E124" s="9" t="s">
        <v>20</v>
      </c>
      <c r="F124" s="10"/>
      <c r="G124" s="10" t="s">
        <v>57</v>
      </c>
      <c r="H124" s="11">
        <v>2887</v>
      </c>
      <c r="I124" s="11" t="s">
        <v>105</v>
      </c>
      <c r="J124" s="11" t="s">
        <v>106</v>
      </c>
      <c r="K124" s="11" t="s">
        <v>107</v>
      </c>
      <c r="L124" s="11" t="s">
        <v>150</v>
      </c>
      <c r="M124" s="11" t="s">
        <v>25</v>
      </c>
      <c r="N124" s="54">
        <v>238.43</v>
      </c>
      <c r="O124" s="11" t="s">
        <v>26</v>
      </c>
      <c r="P124" s="62">
        <f t="shared" si="6"/>
        <v>238.43000000000004</v>
      </c>
      <c r="Q124" s="62">
        <f t="shared" si="4"/>
        <v>0</v>
      </c>
      <c r="R124" s="64" t="s">
        <v>1257</v>
      </c>
      <c r="S124" s="11"/>
      <c r="T124" s="44"/>
      <c r="U124" s="21"/>
      <c r="V124" s="21"/>
      <c r="W124" s="44"/>
      <c r="X124" s="34"/>
    </row>
    <row r="125" spans="2:24" ht="14.45" customHeight="1" x14ac:dyDescent="0.25">
      <c r="B125" s="70">
        <v>1</v>
      </c>
      <c r="C125" s="13" t="s">
        <v>19</v>
      </c>
      <c r="D125" s="9">
        <v>576</v>
      </c>
      <c r="E125" s="9" t="s">
        <v>20</v>
      </c>
      <c r="F125" s="10"/>
      <c r="G125" s="10" t="s">
        <v>57</v>
      </c>
      <c r="H125" s="11">
        <v>2888</v>
      </c>
      <c r="I125" s="11" t="s">
        <v>105</v>
      </c>
      <c r="J125" s="11" t="s">
        <v>106</v>
      </c>
      <c r="K125" s="11" t="s">
        <v>107</v>
      </c>
      <c r="L125" s="11" t="s">
        <v>151</v>
      </c>
      <c r="M125" s="11" t="s">
        <v>25</v>
      </c>
      <c r="N125" s="54">
        <v>238.43</v>
      </c>
      <c r="O125" s="11" t="s">
        <v>26</v>
      </c>
      <c r="P125" s="62">
        <f t="shared" si="6"/>
        <v>238.43000000000004</v>
      </c>
      <c r="Q125" s="62">
        <f t="shared" si="4"/>
        <v>0</v>
      </c>
      <c r="R125" s="64" t="s">
        <v>1257</v>
      </c>
      <c r="S125" s="11"/>
      <c r="T125" s="44"/>
      <c r="U125" s="21"/>
      <c r="V125" s="21"/>
      <c r="W125" s="44"/>
      <c r="X125" s="34"/>
    </row>
    <row r="126" spans="2:24" ht="14.45" customHeight="1" x14ac:dyDescent="0.25">
      <c r="B126" s="70">
        <v>1</v>
      </c>
      <c r="C126" s="13" t="s">
        <v>19</v>
      </c>
      <c r="D126" s="9">
        <v>712</v>
      </c>
      <c r="E126" s="9" t="s">
        <v>20</v>
      </c>
      <c r="F126" s="16"/>
      <c r="G126" s="10" t="s">
        <v>57</v>
      </c>
      <c r="H126" s="17" t="s">
        <v>152</v>
      </c>
      <c r="I126" s="17" t="s">
        <v>134</v>
      </c>
      <c r="J126" s="18"/>
      <c r="K126" s="18"/>
      <c r="L126" s="18"/>
      <c r="M126" s="11" t="s">
        <v>60</v>
      </c>
      <c r="N126" s="53">
        <v>31.57</v>
      </c>
      <c r="O126" s="16" t="s">
        <v>26</v>
      </c>
      <c r="P126" s="62">
        <f t="shared" si="6"/>
        <v>31.57</v>
      </c>
      <c r="Q126" s="62">
        <f t="shared" si="4"/>
        <v>0</v>
      </c>
      <c r="R126" s="64" t="s">
        <v>1257</v>
      </c>
      <c r="S126" s="20"/>
      <c r="T126" s="43"/>
      <c r="U126" s="21"/>
      <c r="V126" s="21"/>
      <c r="W126" s="41"/>
      <c r="X126" s="22"/>
    </row>
    <row r="127" spans="2:24" ht="14.45" customHeight="1" x14ac:dyDescent="0.25">
      <c r="B127" s="70">
        <v>1</v>
      </c>
      <c r="C127" s="13" t="s">
        <v>19</v>
      </c>
      <c r="D127" s="9">
        <v>1205</v>
      </c>
      <c r="E127" s="9" t="s">
        <v>20</v>
      </c>
      <c r="F127" s="10"/>
      <c r="G127" s="10" t="s">
        <v>57</v>
      </c>
      <c r="H127" s="11">
        <v>2891</v>
      </c>
      <c r="I127" s="11" t="s">
        <v>95</v>
      </c>
      <c r="J127" s="11" t="s">
        <v>96</v>
      </c>
      <c r="K127" s="11" t="s">
        <v>97</v>
      </c>
      <c r="L127" s="11" t="s">
        <v>153</v>
      </c>
      <c r="M127" s="11" t="s">
        <v>25</v>
      </c>
      <c r="N127" s="54">
        <v>35.61</v>
      </c>
      <c r="O127" s="11" t="s">
        <v>26</v>
      </c>
      <c r="P127" s="62">
        <f t="shared" si="6"/>
        <v>35.61</v>
      </c>
      <c r="Q127" s="62">
        <f t="shared" si="4"/>
        <v>0</v>
      </c>
      <c r="R127" s="64" t="s">
        <v>1257</v>
      </c>
      <c r="S127" s="11"/>
      <c r="T127" s="44"/>
      <c r="U127" s="21"/>
      <c r="V127" s="21"/>
      <c r="W127" s="44"/>
      <c r="X127" s="34"/>
    </row>
    <row r="128" spans="2:24" ht="14.45" customHeight="1" x14ac:dyDescent="0.25">
      <c r="B128" s="70">
        <v>1</v>
      </c>
      <c r="C128" s="13" t="s">
        <v>19</v>
      </c>
      <c r="D128" s="9">
        <v>1378</v>
      </c>
      <c r="E128" s="9" t="s">
        <v>20</v>
      </c>
      <c r="F128" s="10"/>
      <c r="G128" s="10" t="s">
        <v>94</v>
      </c>
      <c r="H128" s="11">
        <v>2892</v>
      </c>
      <c r="I128" s="11" t="s">
        <v>95</v>
      </c>
      <c r="J128" s="11" t="s">
        <v>96</v>
      </c>
      <c r="K128" s="11" t="s">
        <v>97</v>
      </c>
      <c r="L128" s="11" t="s">
        <v>154</v>
      </c>
      <c r="M128" s="11" t="s">
        <v>25</v>
      </c>
      <c r="N128" s="54">
        <v>35.61</v>
      </c>
      <c r="O128" s="11" t="s">
        <v>26</v>
      </c>
      <c r="P128" s="62">
        <f t="shared" si="6"/>
        <v>35.61</v>
      </c>
      <c r="Q128" s="62">
        <f t="shared" si="4"/>
        <v>0</v>
      </c>
      <c r="R128" s="64" t="s">
        <v>1257</v>
      </c>
      <c r="S128" s="11"/>
      <c r="T128" s="44"/>
      <c r="U128" s="36"/>
      <c r="V128" s="21"/>
      <c r="W128" s="44"/>
      <c r="X128" s="34"/>
    </row>
    <row r="129" spans="2:24" ht="14.45" customHeight="1" x14ac:dyDescent="0.25">
      <c r="B129" s="70">
        <v>1</v>
      </c>
      <c r="C129" s="13" t="s">
        <v>19</v>
      </c>
      <c r="D129" s="9">
        <v>1379</v>
      </c>
      <c r="E129" s="9" t="s">
        <v>20</v>
      </c>
      <c r="F129" s="10"/>
      <c r="G129" s="10" t="s">
        <v>94</v>
      </c>
      <c r="H129" s="11">
        <v>2893</v>
      </c>
      <c r="I129" s="11" t="s">
        <v>95</v>
      </c>
      <c r="J129" s="11" t="s">
        <v>96</v>
      </c>
      <c r="K129" s="11" t="s">
        <v>97</v>
      </c>
      <c r="L129" s="11" t="s">
        <v>155</v>
      </c>
      <c r="M129" s="11" t="s">
        <v>25</v>
      </c>
      <c r="N129" s="54">
        <v>35.61</v>
      </c>
      <c r="O129" s="11" t="s">
        <v>26</v>
      </c>
      <c r="P129" s="62">
        <f t="shared" si="6"/>
        <v>35.61</v>
      </c>
      <c r="Q129" s="62">
        <f t="shared" si="4"/>
        <v>0</v>
      </c>
      <c r="R129" s="64" t="s">
        <v>1257</v>
      </c>
      <c r="S129" s="11"/>
      <c r="T129" s="44"/>
      <c r="U129" s="36"/>
      <c r="V129" s="21"/>
      <c r="W129" s="44"/>
      <c r="X129" s="34"/>
    </row>
    <row r="130" spans="2:24" ht="14.45" customHeight="1" x14ac:dyDescent="0.25">
      <c r="B130" s="70">
        <v>1</v>
      </c>
      <c r="C130" s="13" t="s">
        <v>19</v>
      </c>
      <c r="D130" s="9">
        <v>747</v>
      </c>
      <c r="E130" s="9" t="s">
        <v>20</v>
      </c>
      <c r="F130" s="16"/>
      <c r="G130" s="10" t="s">
        <v>57</v>
      </c>
      <c r="H130" s="17" t="s">
        <v>860</v>
      </c>
      <c r="I130" s="17" t="s">
        <v>861</v>
      </c>
      <c r="J130" s="18"/>
      <c r="K130" s="18"/>
      <c r="L130" s="18"/>
      <c r="M130" s="11" t="s">
        <v>25</v>
      </c>
      <c r="N130" s="53">
        <v>6.67</v>
      </c>
      <c r="O130" s="16" t="s">
        <v>26</v>
      </c>
      <c r="P130" s="62">
        <f>N130*0.5*2</f>
        <v>6.67</v>
      </c>
      <c r="Q130" s="62">
        <f t="shared" si="4"/>
        <v>0</v>
      </c>
      <c r="R130" s="9" t="s">
        <v>1258</v>
      </c>
      <c r="S130" s="16"/>
      <c r="T130" s="41"/>
      <c r="U130" s="21"/>
      <c r="V130" s="21"/>
      <c r="W130" s="41"/>
      <c r="X130" s="34"/>
    </row>
    <row r="131" spans="2:24" ht="14.45" customHeight="1" x14ac:dyDescent="0.25">
      <c r="B131" s="70">
        <v>1</v>
      </c>
      <c r="C131" s="13" t="s">
        <v>19</v>
      </c>
      <c r="D131" s="9">
        <v>1261</v>
      </c>
      <c r="E131" s="9" t="s">
        <v>20</v>
      </c>
      <c r="F131" s="16"/>
      <c r="G131" s="10" t="s">
        <v>57</v>
      </c>
      <c r="H131" s="23" t="s">
        <v>160</v>
      </c>
      <c r="I131" s="17" t="s">
        <v>134</v>
      </c>
      <c r="J131" s="18"/>
      <c r="K131" s="18"/>
      <c r="L131" s="18"/>
      <c r="M131" s="11" t="s">
        <v>60</v>
      </c>
      <c r="N131" s="53">
        <v>32.566000000000003</v>
      </c>
      <c r="O131" s="16" t="s">
        <v>26</v>
      </c>
      <c r="P131" s="62">
        <f t="shared" ref="P131:P147" si="7">N131*0.2*5</f>
        <v>32.566000000000003</v>
      </c>
      <c r="Q131" s="62">
        <f t="shared" si="4"/>
        <v>0</v>
      </c>
      <c r="R131" s="64" t="s">
        <v>1257</v>
      </c>
      <c r="S131" s="20"/>
      <c r="T131" s="43"/>
      <c r="U131" s="21"/>
      <c r="V131" s="21"/>
      <c r="W131" s="41"/>
      <c r="X131" s="22"/>
    </row>
    <row r="132" spans="2:24" ht="14.45" customHeight="1" x14ac:dyDescent="0.25">
      <c r="B132" s="70">
        <v>1</v>
      </c>
      <c r="C132" s="13" t="s">
        <v>19</v>
      </c>
      <c r="D132" s="9">
        <v>736</v>
      </c>
      <c r="E132" s="9" t="s">
        <v>20</v>
      </c>
      <c r="F132" s="16"/>
      <c r="G132" s="10" t="s">
        <v>57</v>
      </c>
      <c r="H132" s="23" t="s">
        <v>161</v>
      </c>
      <c r="I132" s="17" t="s">
        <v>162</v>
      </c>
      <c r="J132" s="18" t="s">
        <v>163</v>
      </c>
      <c r="K132" s="18"/>
      <c r="L132" s="18"/>
      <c r="M132" s="11" t="s">
        <v>60</v>
      </c>
      <c r="N132" s="53">
        <v>32.566000000000003</v>
      </c>
      <c r="O132" s="16" t="s">
        <v>26</v>
      </c>
      <c r="P132" s="62">
        <f t="shared" si="7"/>
        <v>32.566000000000003</v>
      </c>
      <c r="Q132" s="62">
        <f t="shared" si="4"/>
        <v>0</v>
      </c>
      <c r="R132" s="64" t="s">
        <v>1257</v>
      </c>
      <c r="S132" s="20"/>
      <c r="T132" s="43"/>
      <c r="U132" s="21"/>
      <c r="V132" s="21"/>
      <c r="W132" s="41"/>
      <c r="X132" s="22"/>
    </row>
    <row r="133" spans="2:24" ht="14.45" customHeight="1" x14ac:dyDescent="0.25">
      <c r="B133" s="70">
        <v>1</v>
      </c>
      <c r="C133" s="13">
        <v>2018</v>
      </c>
      <c r="D133" s="9">
        <v>1911</v>
      </c>
      <c r="E133" s="9" t="s">
        <v>20</v>
      </c>
      <c r="F133" s="16"/>
      <c r="G133" s="10" t="s">
        <v>94</v>
      </c>
      <c r="H133" s="25" t="s">
        <v>164</v>
      </c>
      <c r="I133" s="17" t="s">
        <v>165</v>
      </c>
      <c r="J133" s="18"/>
      <c r="K133" s="18"/>
      <c r="L133" s="18"/>
      <c r="M133" s="11" t="s">
        <v>60</v>
      </c>
      <c r="N133" s="53">
        <v>34.5</v>
      </c>
      <c r="O133" s="16" t="s">
        <v>26</v>
      </c>
      <c r="P133" s="62">
        <f t="shared" si="7"/>
        <v>34.5</v>
      </c>
      <c r="Q133" s="62">
        <f t="shared" si="4"/>
        <v>0</v>
      </c>
      <c r="R133" s="64" t="s">
        <v>1257</v>
      </c>
      <c r="S133" s="20"/>
      <c r="T133" s="43"/>
      <c r="U133" s="21"/>
      <c r="V133" s="21"/>
      <c r="W133" s="41"/>
      <c r="X133" s="22"/>
    </row>
    <row r="134" spans="2:24" ht="14.45" customHeight="1" x14ac:dyDescent="0.25">
      <c r="B134" s="70">
        <v>1</v>
      </c>
      <c r="C134" s="13">
        <v>2018</v>
      </c>
      <c r="D134" s="9">
        <v>1907</v>
      </c>
      <c r="E134" s="9" t="s">
        <v>20</v>
      </c>
      <c r="F134" s="16"/>
      <c r="G134" s="10" t="s">
        <v>94</v>
      </c>
      <c r="H134" s="25" t="s">
        <v>166</v>
      </c>
      <c r="I134" s="17" t="s">
        <v>165</v>
      </c>
      <c r="J134" s="16"/>
      <c r="K134" s="16"/>
      <c r="L134" s="16"/>
      <c r="M134" s="11" t="s">
        <v>60</v>
      </c>
      <c r="N134" s="53">
        <v>34.5</v>
      </c>
      <c r="O134" s="16" t="s">
        <v>26</v>
      </c>
      <c r="P134" s="62">
        <f t="shared" si="7"/>
        <v>34.5</v>
      </c>
      <c r="Q134" s="62">
        <f t="shared" si="4"/>
        <v>0</v>
      </c>
      <c r="R134" s="64" t="s">
        <v>1257</v>
      </c>
      <c r="S134" s="20"/>
      <c r="T134" s="43"/>
      <c r="U134" s="21"/>
      <c r="V134" s="21"/>
      <c r="W134" s="41"/>
      <c r="X134" s="41"/>
    </row>
    <row r="135" spans="2:24" ht="14.45" customHeight="1" x14ac:dyDescent="0.25">
      <c r="B135" s="70">
        <v>1</v>
      </c>
      <c r="C135" s="13">
        <v>2018</v>
      </c>
      <c r="D135" s="9">
        <v>1905</v>
      </c>
      <c r="E135" s="9" t="s">
        <v>20</v>
      </c>
      <c r="F135" s="16"/>
      <c r="G135" s="10" t="s">
        <v>94</v>
      </c>
      <c r="H135" s="25" t="s">
        <v>167</v>
      </c>
      <c r="I135" s="17" t="s">
        <v>165</v>
      </c>
      <c r="J135" s="16"/>
      <c r="K135" s="16"/>
      <c r="L135" s="16"/>
      <c r="M135" s="11" t="s">
        <v>60</v>
      </c>
      <c r="N135" s="53">
        <v>34.5</v>
      </c>
      <c r="O135" s="16" t="s">
        <v>26</v>
      </c>
      <c r="P135" s="62">
        <f t="shared" si="7"/>
        <v>34.5</v>
      </c>
      <c r="Q135" s="62">
        <f t="shared" ref="Q135:Q198" si="8">N135-P135</f>
        <v>0</v>
      </c>
      <c r="R135" s="64" t="s">
        <v>1257</v>
      </c>
      <c r="S135" s="20"/>
      <c r="T135" s="43"/>
      <c r="U135" s="21"/>
      <c r="V135" s="21"/>
      <c r="W135" s="41"/>
      <c r="X135" s="22"/>
    </row>
    <row r="136" spans="2:24" ht="14.45" customHeight="1" x14ac:dyDescent="0.25">
      <c r="B136" s="70">
        <v>1</v>
      </c>
      <c r="C136" s="13">
        <v>2018</v>
      </c>
      <c r="D136" s="9">
        <v>1906</v>
      </c>
      <c r="E136" s="9" t="s">
        <v>20</v>
      </c>
      <c r="F136" s="16"/>
      <c r="G136" s="10" t="s">
        <v>94</v>
      </c>
      <c r="H136" s="25" t="s">
        <v>168</v>
      </c>
      <c r="I136" s="17" t="s">
        <v>165</v>
      </c>
      <c r="J136" s="16"/>
      <c r="K136" s="16"/>
      <c r="L136" s="16"/>
      <c r="M136" s="11" t="s">
        <v>60</v>
      </c>
      <c r="N136" s="53">
        <v>34.5</v>
      </c>
      <c r="O136" s="16" t="s">
        <v>26</v>
      </c>
      <c r="P136" s="62">
        <f t="shared" si="7"/>
        <v>34.5</v>
      </c>
      <c r="Q136" s="62">
        <f t="shared" si="8"/>
        <v>0</v>
      </c>
      <c r="R136" s="64" t="s">
        <v>1257</v>
      </c>
      <c r="S136" s="20"/>
      <c r="T136" s="43"/>
      <c r="U136" s="21"/>
      <c r="V136" s="21"/>
      <c r="W136" s="41"/>
      <c r="X136" s="41"/>
    </row>
    <row r="137" spans="2:24" ht="14.45" customHeight="1" x14ac:dyDescent="0.25">
      <c r="B137" s="70">
        <v>1</v>
      </c>
      <c r="C137" s="13">
        <v>2018</v>
      </c>
      <c r="D137" s="9">
        <v>1901</v>
      </c>
      <c r="E137" s="9" t="s">
        <v>20</v>
      </c>
      <c r="F137" s="16"/>
      <c r="G137" s="13" t="s">
        <v>94</v>
      </c>
      <c r="H137" s="17" t="s">
        <v>169</v>
      </c>
      <c r="I137" s="18" t="s">
        <v>165</v>
      </c>
      <c r="J137" s="18"/>
      <c r="K137" s="18"/>
      <c r="L137" s="18"/>
      <c r="M137" s="11" t="s">
        <v>60</v>
      </c>
      <c r="N137" s="52">
        <v>34.5</v>
      </c>
      <c r="O137" s="16" t="s">
        <v>26</v>
      </c>
      <c r="P137" s="62">
        <f t="shared" si="7"/>
        <v>34.5</v>
      </c>
      <c r="Q137" s="62">
        <f t="shared" si="8"/>
        <v>0</v>
      </c>
      <c r="R137" s="64" t="s">
        <v>1257</v>
      </c>
      <c r="S137" s="20"/>
      <c r="T137" s="43"/>
      <c r="U137" s="21"/>
      <c r="V137" s="13"/>
      <c r="W137" s="27"/>
      <c r="X137" s="41"/>
    </row>
    <row r="138" spans="2:24" ht="14.45" customHeight="1" x14ac:dyDescent="0.25">
      <c r="B138" s="70">
        <v>1</v>
      </c>
      <c r="C138" s="13">
        <v>2018</v>
      </c>
      <c r="D138" s="9">
        <v>1902</v>
      </c>
      <c r="E138" s="9" t="s">
        <v>20</v>
      </c>
      <c r="F138" s="16"/>
      <c r="G138" s="13" t="s">
        <v>94</v>
      </c>
      <c r="H138" s="17" t="s">
        <v>170</v>
      </c>
      <c r="I138" s="18" t="s">
        <v>165</v>
      </c>
      <c r="J138" s="18"/>
      <c r="K138" s="18"/>
      <c r="L138" s="18"/>
      <c r="M138" s="11" t="s">
        <v>60</v>
      </c>
      <c r="N138" s="52">
        <v>34.5</v>
      </c>
      <c r="O138" s="16" t="s">
        <v>26</v>
      </c>
      <c r="P138" s="62">
        <f t="shared" si="7"/>
        <v>34.5</v>
      </c>
      <c r="Q138" s="62">
        <f t="shared" si="8"/>
        <v>0</v>
      </c>
      <c r="R138" s="64" t="s">
        <v>1257</v>
      </c>
      <c r="S138" s="20"/>
      <c r="T138" s="43"/>
      <c r="U138" s="21"/>
      <c r="V138" s="13"/>
      <c r="W138" s="27"/>
      <c r="X138" s="41"/>
    </row>
    <row r="139" spans="2:24" ht="14.45" customHeight="1" x14ac:dyDescent="0.25">
      <c r="B139" s="70">
        <v>1</v>
      </c>
      <c r="C139" s="13" t="s">
        <v>19</v>
      </c>
      <c r="D139" s="9">
        <v>906</v>
      </c>
      <c r="E139" s="9" t="s">
        <v>20</v>
      </c>
      <c r="F139" s="16"/>
      <c r="G139" s="13" t="s">
        <v>57</v>
      </c>
      <c r="H139" s="17" t="s">
        <v>171</v>
      </c>
      <c r="I139" s="18" t="s">
        <v>172</v>
      </c>
      <c r="J139" s="18"/>
      <c r="K139" s="18"/>
      <c r="L139" s="18"/>
      <c r="M139" s="11" t="s">
        <v>60</v>
      </c>
      <c r="N139" s="52">
        <v>34.520000000000003</v>
      </c>
      <c r="O139" s="16" t="s">
        <v>26</v>
      </c>
      <c r="P139" s="62">
        <f t="shared" si="7"/>
        <v>34.520000000000003</v>
      </c>
      <c r="Q139" s="62">
        <f t="shared" si="8"/>
        <v>0</v>
      </c>
      <c r="R139" s="64" t="s">
        <v>1257</v>
      </c>
      <c r="S139" s="20"/>
      <c r="T139" s="43"/>
      <c r="U139" s="21"/>
      <c r="V139" s="21"/>
      <c r="W139" s="41"/>
      <c r="X139" s="41"/>
    </row>
    <row r="140" spans="2:24" ht="14.45" customHeight="1" x14ac:dyDescent="0.25">
      <c r="B140" s="70">
        <v>1</v>
      </c>
      <c r="C140" s="13" t="s">
        <v>19</v>
      </c>
      <c r="D140" s="9">
        <v>907</v>
      </c>
      <c r="E140" s="9" t="s">
        <v>20</v>
      </c>
      <c r="F140" s="16"/>
      <c r="G140" s="13" t="s">
        <v>57</v>
      </c>
      <c r="H140" s="17" t="s">
        <v>173</v>
      </c>
      <c r="I140" s="18" t="s">
        <v>172</v>
      </c>
      <c r="J140" s="18"/>
      <c r="K140" s="18"/>
      <c r="L140" s="18"/>
      <c r="M140" s="11" t="s">
        <v>60</v>
      </c>
      <c r="N140" s="52">
        <v>34.520000000000003</v>
      </c>
      <c r="O140" s="16" t="s">
        <v>26</v>
      </c>
      <c r="P140" s="62">
        <f t="shared" si="7"/>
        <v>34.520000000000003</v>
      </c>
      <c r="Q140" s="62">
        <f t="shared" si="8"/>
        <v>0</v>
      </c>
      <c r="R140" s="64" t="s">
        <v>1257</v>
      </c>
      <c r="S140" s="20"/>
      <c r="T140" s="43"/>
      <c r="U140" s="21"/>
      <c r="V140" s="21"/>
      <c r="W140" s="41"/>
      <c r="X140" s="41"/>
    </row>
    <row r="141" spans="2:24" ht="14.45" customHeight="1" x14ac:dyDescent="0.25">
      <c r="B141" s="70">
        <v>1</v>
      </c>
      <c r="C141" s="13" t="s">
        <v>19</v>
      </c>
      <c r="D141" s="9">
        <v>1364</v>
      </c>
      <c r="E141" s="9" t="s">
        <v>20</v>
      </c>
      <c r="F141" s="10"/>
      <c r="G141" s="10" t="s">
        <v>94</v>
      </c>
      <c r="H141" s="11">
        <v>2811</v>
      </c>
      <c r="I141" s="11" t="s">
        <v>95</v>
      </c>
      <c r="J141" s="11" t="s">
        <v>96</v>
      </c>
      <c r="K141" s="11" t="s">
        <v>97</v>
      </c>
      <c r="L141" s="11" t="s">
        <v>174</v>
      </c>
      <c r="M141" s="11" t="s">
        <v>60</v>
      </c>
      <c r="N141" s="54">
        <v>35.61</v>
      </c>
      <c r="O141" s="11" t="s">
        <v>26</v>
      </c>
      <c r="P141" s="62">
        <f t="shared" si="7"/>
        <v>35.61</v>
      </c>
      <c r="Q141" s="62">
        <f t="shared" si="8"/>
        <v>0</v>
      </c>
      <c r="R141" s="64" t="s">
        <v>1257</v>
      </c>
      <c r="S141" s="20"/>
      <c r="T141" s="43"/>
      <c r="U141" s="21"/>
      <c r="V141" s="21"/>
      <c r="W141" s="44"/>
      <c r="X141" s="44"/>
    </row>
    <row r="142" spans="2:24" ht="14.45" customHeight="1" x14ac:dyDescent="0.25">
      <c r="B142" s="70">
        <v>1</v>
      </c>
      <c r="C142" s="13" t="s">
        <v>19</v>
      </c>
      <c r="D142" s="9">
        <v>71</v>
      </c>
      <c r="E142" s="9" t="s">
        <v>20</v>
      </c>
      <c r="F142" s="10"/>
      <c r="G142" s="10" t="s">
        <v>21</v>
      </c>
      <c r="H142" s="11">
        <v>2910</v>
      </c>
      <c r="I142" s="11" t="s">
        <v>175</v>
      </c>
      <c r="J142" s="11" t="s">
        <v>176</v>
      </c>
      <c r="K142" s="11" t="s">
        <v>177</v>
      </c>
      <c r="L142" s="11" t="s">
        <v>178</v>
      </c>
      <c r="M142" s="11" t="s">
        <v>25</v>
      </c>
      <c r="N142" s="54">
        <v>259.89999999999998</v>
      </c>
      <c r="O142" s="11" t="s">
        <v>26</v>
      </c>
      <c r="P142" s="62">
        <f t="shared" si="7"/>
        <v>259.89999999999998</v>
      </c>
      <c r="Q142" s="62">
        <f t="shared" si="8"/>
        <v>0</v>
      </c>
      <c r="R142" s="64" t="s">
        <v>1257</v>
      </c>
      <c r="S142" s="11"/>
      <c r="T142" s="44"/>
      <c r="U142" s="20"/>
      <c r="V142" s="21"/>
      <c r="W142" s="44"/>
      <c r="X142" s="34"/>
    </row>
    <row r="143" spans="2:24" ht="14.45" customHeight="1" x14ac:dyDescent="0.25">
      <c r="B143" s="70">
        <v>1</v>
      </c>
      <c r="C143" s="13" t="s">
        <v>19</v>
      </c>
      <c r="D143" s="9">
        <v>72</v>
      </c>
      <c r="E143" s="9" t="s">
        <v>20</v>
      </c>
      <c r="F143" s="10"/>
      <c r="G143" s="10" t="s">
        <v>21</v>
      </c>
      <c r="H143" s="11">
        <v>2911</v>
      </c>
      <c r="I143" s="11" t="s">
        <v>175</v>
      </c>
      <c r="J143" s="11" t="s">
        <v>176</v>
      </c>
      <c r="K143" s="11" t="s">
        <v>177</v>
      </c>
      <c r="L143" s="11" t="s">
        <v>179</v>
      </c>
      <c r="M143" s="11" t="s">
        <v>25</v>
      </c>
      <c r="N143" s="54">
        <v>259.89999999999998</v>
      </c>
      <c r="O143" s="11" t="s">
        <v>26</v>
      </c>
      <c r="P143" s="62">
        <f t="shared" si="7"/>
        <v>259.89999999999998</v>
      </c>
      <c r="Q143" s="62">
        <f t="shared" si="8"/>
        <v>0</v>
      </c>
      <c r="R143" s="64" t="s">
        <v>1257</v>
      </c>
      <c r="S143" s="11"/>
      <c r="T143" s="44"/>
      <c r="U143" s="20"/>
      <c r="V143" s="21"/>
      <c r="W143" s="44"/>
      <c r="X143" s="34"/>
    </row>
    <row r="144" spans="2:24" ht="14.45" customHeight="1" x14ac:dyDescent="0.25">
      <c r="B144" s="70">
        <v>1</v>
      </c>
      <c r="C144" s="13" t="s">
        <v>19</v>
      </c>
      <c r="D144" s="9">
        <v>1382</v>
      </c>
      <c r="E144" s="9" t="s">
        <v>20</v>
      </c>
      <c r="F144" s="10"/>
      <c r="G144" s="10" t="s">
        <v>94</v>
      </c>
      <c r="H144" s="11">
        <v>2911</v>
      </c>
      <c r="I144" s="11" t="s">
        <v>95</v>
      </c>
      <c r="J144" s="11" t="s">
        <v>96</v>
      </c>
      <c r="K144" s="11" t="s">
        <v>97</v>
      </c>
      <c r="L144" s="11" t="s">
        <v>180</v>
      </c>
      <c r="M144" s="11" t="s">
        <v>25</v>
      </c>
      <c r="N144" s="54">
        <v>35.61</v>
      </c>
      <c r="O144" s="11" t="s">
        <v>26</v>
      </c>
      <c r="P144" s="62">
        <f t="shared" si="7"/>
        <v>35.61</v>
      </c>
      <c r="Q144" s="62">
        <f t="shared" si="8"/>
        <v>0</v>
      </c>
      <c r="R144" s="64" t="s">
        <v>1257</v>
      </c>
      <c r="S144" s="11"/>
      <c r="T144" s="44"/>
      <c r="U144" s="36"/>
      <c r="V144" s="21"/>
      <c r="W144" s="44"/>
      <c r="X144" s="34"/>
    </row>
    <row r="145" spans="2:24" ht="14.45" customHeight="1" x14ac:dyDescent="0.25">
      <c r="B145" s="70">
        <v>1</v>
      </c>
      <c r="C145" s="13" t="s">
        <v>19</v>
      </c>
      <c r="D145" s="9">
        <v>1207</v>
      </c>
      <c r="E145" s="9" t="s">
        <v>20</v>
      </c>
      <c r="F145" s="10"/>
      <c r="G145" s="10" t="s">
        <v>57</v>
      </c>
      <c r="H145" s="11">
        <v>2912</v>
      </c>
      <c r="I145" s="11" t="s">
        <v>95</v>
      </c>
      <c r="J145" s="11" t="s">
        <v>96</v>
      </c>
      <c r="K145" s="11" t="s">
        <v>97</v>
      </c>
      <c r="L145" s="11" t="s">
        <v>181</v>
      </c>
      <c r="M145" s="11" t="s">
        <v>25</v>
      </c>
      <c r="N145" s="54">
        <v>35.61</v>
      </c>
      <c r="O145" s="11" t="s">
        <v>26</v>
      </c>
      <c r="P145" s="62">
        <f t="shared" si="7"/>
        <v>35.61</v>
      </c>
      <c r="Q145" s="62">
        <f t="shared" si="8"/>
        <v>0</v>
      </c>
      <c r="R145" s="64" t="s">
        <v>1257</v>
      </c>
      <c r="S145" s="11"/>
      <c r="T145" s="44"/>
      <c r="U145" s="21"/>
      <c r="V145" s="21"/>
      <c r="W145" s="44"/>
      <c r="X145" s="34"/>
    </row>
    <row r="146" spans="2:24" ht="14.45" customHeight="1" x14ac:dyDescent="0.25">
      <c r="B146" s="70">
        <v>1</v>
      </c>
      <c r="C146" s="13" t="s">
        <v>19</v>
      </c>
      <c r="D146" s="9">
        <v>1366</v>
      </c>
      <c r="E146" s="9" t="s">
        <v>20</v>
      </c>
      <c r="F146" s="10"/>
      <c r="G146" s="10" t="s">
        <v>94</v>
      </c>
      <c r="H146" s="11">
        <v>2814</v>
      </c>
      <c r="I146" s="11" t="s">
        <v>95</v>
      </c>
      <c r="J146" s="11" t="s">
        <v>96</v>
      </c>
      <c r="K146" s="11" t="s">
        <v>97</v>
      </c>
      <c r="L146" s="11" t="s">
        <v>182</v>
      </c>
      <c r="M146" s="11" t="s">
        <v>60</v>
      </c>
      <c r="N146" s="54">
        <v>35.61</v>
      </c>
      <c r="O146" s="11" t="s">
        <v>26</v>
      </c>
      <c r="P146" s="62">
        <f t="shared" si="7"/>
        <v>35.61</v>
      </c>
      <c r="Q146" s="62">
        <f t="shared" si="8"/>
        <v>0</v>
      </c>
      <c r="R146" s="64" t="s">
        <v>1257</v>
      </c>
      <c r="S146" s="20"/>
      <c r="T146" s="43"/>
      <c r="U146" s="21"/>
      <c r="V146" s="21"/>
      <c r="W146" s="44"/>
      <c r="X146" s="14"/>
    </row>
    <row r="147" spans="2:24" ht="14.45" customHeight="1" x14ac:dyDescent="0.25">
      <c r="B147" s="70">
        <v>1</v>
      </c>
      <c r="C147" s="13" t="s">
        <v>19</v>
      </c>
      <c r="D147" s="9">
        <v>1380</v>
      </c>
      <c r="E147" s="9" t="s">
        <v>20</v>
      </c>
      <c r="F147" s="10"/>
      <c r="G147" s="10" t="s">
        <v>94</v>
      </c>
      <c r="H147" s="11">
        <v>2900</v>
      </c>
      <c r="I147" s="11" t="s">
        <v>95</v>
      </c>
      <c r="J147" s="11" t="s">
        <v>96</v>
      </c>
      <c r="K147" s="11" t="s">
        <v>97</v>
      </c>
      <c r="L147" s="11" t="s">
        <v>183</v>
      </c>
      <c r="M147" s="11" t="s">
        <v>60</v>
      </c>
      <c r="N147" s="54">
        <v>35.61</v>
      </c>
      <c r="O147" s="11" t="s">
        <v>26</v>
      </c>
      <c r="P147" s="62">
        <f t="shared" si="7"/>
        <v>35.61</v>
      </c>
      <c r="Q147" s="62">
        <f t="shared" si="8"/>
        <v>0</v>
      </c>
      <c r="R147" s="64" t="s">
        <v>1257</v>
      </c>
      <c r="S147" s="20"/>
      <c r="T147" s="43"/>
      <c r="U147" s="10"/>
      <c r="V147" s="21"/>
      <c r="W147" s="44"/>
      <c r="X147" s="14"/>
    </row>
    <row r="148" spans="2:24" ht="14.45" customHeight="1" x14ac:dyDescent="0.25">
      <c r="B148" s="70">
        <v>1</v>
      </c>
      <c r="C148" s="13" t="s">
        <v>19</v>
      </c>
      <c r="D148" s="9">
        <v>748</v>
      </c>
      <c r="E148" s="9" t="s">
        <v>20</v>
      </c>
      <c r="F148" s="16"/>
      <c r="G148" s="10" t="s">
        <v>57</v>
      </c>
      <c r="H148" s="17" t="s">
        <v>862</v>
      </c>
      <c r="I148" s="17" t="s">
        <v>861</v>
      </c>
      <c r="J148" s="18"/>
      <c r="K148" s="18"/>
      <c r="L148" s="18"/>
      <c r="M148" s="11" t="s">
        <v>25</v>
      </c>
      <c r="N148" s="53">
        <v>6.67</v>
      </c>
      <c r="O148" s="16" t="s">
        <v>26</v>
      </c>
      <c r="P148" s="62">
        <f t="shared" ref="P148:P164" si="9">N148*0.5*2</f>
        <v>6.67</v>
      </c>
      <c r="Q148" s="62">
        <f t="shared" si="8"/>
        <v>0</v>
      </c>
      <c r="R148" s="9" t="s">
        <v>1258</v>
      </c>
      <c r="S148" s="16"/>
      <c r="T148" s="41"/>
      <c r="U148" s="21"/>
      <c r="V148" s="21"/>
      <c r="W148" s="41"/>
      <c r="X148" s="34"/>
    </row>
    <row r="149" spans="2:24" ht="14.45" customHeight="1" x14ac:dyDescent="0.25">
      <c r="B149" s="70">
        <v>1</v>
      </c>
      <c r="C149" s="13" t="s">
        <v>19</v>
      </c>
      <c r="D149" s="9">
        <v>749</v>
      </c>
      <c r="E149" s="9" t="s">
        <v>20</v>
      </c>
      <c r="F149" s="16"/>
      <c r="G149" s="10" t="s">
        <v>57</v>
      </c>
      <c r="H149" s="25" t="s">
        <v>863</v>
      </c>
      <c r="I149" s="18" t="s">
        <v>861</v>
      </c>
      <c r="J149" s="18"/>
      <c r="K149" s="18"/>
      <c r="L149" s="18"/>
      <c r="M149" s="11" t="s">
        <v>25</v>
      </c>
      <c r="N149" s="52">
        <v>6.67</v>
      </c>
      <c r="O149" s="16" t="s">
        <v>26</v>
      </c>
      <c r="P149" s="62">
        <f t="shared" si="9"/>
        <v>6.67</v>
      </c>
      <c r="Q149" s="62">
        <f t="shared" si="8"/>
        <v>0</v>
      </c>
      <c r="R149" s="9" t="s">
        <v>1258</v>
      </c>
      <c r="S149" s="16"/>
      <c r="T149" s="41"/>
      <c r="U149" s="21"/>
      <c r="V149" s="21"/>
      <c r="W149" s="22"/>
      <c r="X149" s="34"/>
    </row>
    <row r="150" spans="2:24" ht="14.45" customHeight="1" x14ac:dyDescent="0.25">
      <c r="B150" s="70">
        <v>1</v>
      </c>
      <c r="C150" s="13" t="s">
        <v>19</v>
      </c>
      <c r="D150" s="9">
        <v>751</v>
      </c>
      <c r="E150" s="9" t="s">
        <v>20</v>
      </c>
      <c r="F150" s="16"/>
      <c r="G150" s="10" t="s">
        <v>57</v>
      </c>
      <c r="H150" s="25" t="s">
        <v>864</v>
      </c>
      <c r="I150" s="17" t="s">
        <v>861</v>
      </c>
      <c r="J150" s="18"/>
      <c r="K150" s="18"/>
      <c r="L150" s="18"/>
      <c r="M150" s="11" t="s">
        <v>25</v>
      </c>
      <c r="N150" s="53">
        <v>6.67</v>
      </c>
      <c r="O150" s="16" t="s">
        <v>26</v>
      </c>
      <c r="P150" s="62">
        <f t="shared" si="9"/>
        <v>6.67</v>
      </c>
      <c r="Q150" s="62">
        <f t="shared" si="8"/>
        <v>0</v>
      </c>
      <c r="R150" s="9" t="s">
        <v>1258</v>
      </c>
      <c r="S150" s="16"/>
      <c r="T150" s="41"/>
      <c r="U150" s="21"/>
      <c r="V150" s="21"/>
      <c r="W150" s="41"/>
      <c r="X150" s="34"/>
    </row>
    <row r="151" spans="2:24" ht="14.45" customHeight="1" x14ac:dyDescent="0.25">
      <c r="B151" s="70">
        <v>1</v>
      </c>
      <c r="C151" s="13" t="s">
        <v>19</v>
      </c>
      <c r="D151" s="9">
        <v>752</v>
      </c>
      <c r="E151" s="9" t="s">
        <v>20</v>
      </c>
      <c r="F151" s="16"/>
      <c r="G151" s="10" t="s">
        <v>57</v>
      </c>
      <c r="H151" s="25" t="s">
        <v>865</v>
      </c>
      <c r="I151" s="17" t="s">
        <v>861</v>
      </c>
      <c r="J151" s="18"/>
      <c r="K151" s="18"/>
      <c r="L151" s="18"/>
      <c r="M151" s="11" t="s">
        <v>25</v>
      </c>
      <c r="N151" s="53">
        <v>6.67</v>
      </c>
      <c r="O151" s="16" t="s">
        <v>26</v>
      </c>
      <c r="P151" s="62">
        <f t="shared" si="9"/>
        <v>6.67</v>
      </c>
      <c r="Q151" s="62">
        <f t="shared" si="8"/>
        <v>0</v>
      </c>
      <c r="R151" s="9" t="s">
        <v>1258</v>
      </c>
      <c r="S151" s="16"/>
      <c r="T151" s="41"/>
      <c r="U151" s="21"/>
      <c r="V151" s="21"/>
      <c r="W151" s="41"/>
      <c r="X151" s="34"/>
    </row>
    <row r="152" spans="2:24" ht="14.45" customHeight="1" x14ac:dyDescent="0.25">
      <c r="B152" s="70">
        <v>1</v>
      </c>
      <c r="C152" s="13" t="s">
        <v>19</v>
      </c>
      <c r="D152" s="9">
        <v>754</v>
      </c>
      <c r="E152" s="9" t="s">
        <v>20</v>
      </c>
      <c r="F152" s="16"/>
      <c r="G152" s="10" t="s">
        <v>57</v>
      </c>
      <c r="H152" s="25" t="s">
        <v>866</v>
      </c>
      <c r="I152" s="17" t="s">
        <v>861</v>
      </c>
      <c r="J152" s="18"/>
      <c r="K152" s="18"/>
      <c r="L152" s="18"/>
      <c r="M152" s="11" t="s">
        <v>25</v>
      </c>
      <c r="N152" s="53">
        <v>6.67</v>
      </c>
      <c r="O152" s="16" t="s">
        <v>26</v>
      </c>
      <c r="P152" s="62">
        <f t="shared" si="9"/>
        <v>6.67</v>
      </c>
      <c r="Q152" s="62">
        <f t="shared" si="8"/>
        <v>0</v>
      </c>
      <c r="R152" s="9" t="s">
        <v>1258</v>
      </c>
      <c r="S152" s="16"/>
      <c r="T152" s="41"/>
      <c r="U152" s="21"/>
      <c r="V152" s="21"/>
      <c r="W152" s="41"/>
      <c r="X152" s="34"/>
    </row>
    <row r="153" spans="2:24" ht="14.45" customHeight="1" x14ac:dyDescent="0.25">
      <c r="B153" s="70">
        <v>1</v>
      </c>
      <c r="C153" s="13" t="s">
        <v>19</v>
      </c>
      <c r="D153" s="9">
        <v>755</v>
      </c>
      <c r="E153" s="9" t="s">
        <v>20</v>
      </c>
      <c r="F153" s="16"/>
      <c r="G153" s="10" t="s">
        <v>57</v>
      </c>
      <c r="H153" s="17" t="s">
        <v>867</v>
      </c>
      <c r="I153" s="17" t="s">
        <v>861</v>
      </c>
      <c r="J153" s="18"/>
      <c r="K153" s="18"/>
      <c r="L153" s="18"/>
      <c r="M153" s="11" t="s">
        <v>25</v>
      </c>
      <c r="N153" s="53">
        <v>6.67</v>
      </c>
      <c r="O153" s="16" t="s">
        <v>26</v>
      </c>
      <c r="P153" s="62">
        <f t="shared" si="9"/>
        <v>6.67</v>
      </c>
      <c r="Q153" s="62">
        <f t="shared" si="8"/>
        <v>0</v>
      </c>
      <c r="R153" s="9" t="s">
        <v>1258</v>
      </c>
      <c r="S153" s="16"/>
      <c r="T153" s="41"/>
      <c r="U153" s="21"/>
      <c r="V153" s="21"/>
      <c r="W153" s="41"/>
      <c r="X153" s="34"/>
    </row>
    <row r="154" spans="2:24" ht="14.45" customHeight="1" x14ac:dyDescent="0.25">
      <c r="B154" s="70">
        <v>1</v>
      </c>
      <c r="C154" s="13" t="s">
        <v>19</v>
      </c>
      <c r="D154" s="9">
        <v>757</v>
      </c>
      <c r="E154" s="9" t="s">
        <v>20</v>
      </c>
      <c r="F154" s="16"/>
      <c r="G154" s="10" t="s">
        <v>57</v>
      </c>
      <c r="H154" s="17" t="s">
        <v>868</v>
      </c>
      <c r="I154" s="17" t="s">
        <v>861</v>
      </c>
      <c r="J154" s="18"/>
      <c r="K154" s="18"/>
      <c r="L154" s="18"/>
      <c r="M154" s="11" t="s">
        <v>25</v>
      </c>
      <c r="N154" s="53">
        <v>6.67</v>
      </c>
      <c r="O154" s="16" t="s">
        <v>26</v>
      </c>
      <c r="P154" s="62">
        <f t="shared" si="9"/>
        <v>6.67</v>
      </c>
      <c r="Q154" s="62">
        <f t="shared" si="8"/>
        <v>0</v>
      </c>
      <c r="R154" s="9" t="s">
        <v>1258</v>
      </c>
      <c r="S154" s="16"/>
      <c r="T154" s="41"/>
      <c r="U154" s="21"/>
      <c r="V154" s="21"/>
      <c r="W154" s="41"/>
      <c r="X154" s="34"/>
    </row>
    <row r="155" spans="2:24" ht="14.45" customHeight="1" x14ac:dyDescent="0.25">
      <c r="B155" s="70">
        <v>1</v>
      </c>
      <c r="C155" s="13" t="s">
        <v>19</v>
      </c>
      <c r="D155" s="9">
        <v>758</v>
      </c>
      <c r="E155" s="9" t="s">
        <v>20</v>
      </c>
      <c r="F155" s="16"/>
      <c r="G155" s="10" t="s">
        <v>57</v>
      </c>
      <c r="H155" s="17" t="s">
        <v>869</v>
      </c>
      <c r="I155" s="17" t="s">
        <v>861</v>
      </c>
      <c r="J155" s="18"/>
      <c r="K155" s="18"/>
      <c r="L155" s="18"/>
      <c r="M155" s="11" t="s">
        <v>25</v>
      </c>
      <c r="N155" s="53">
        <v>6.67</v>
      </c>
      <c r="O155" s="16" t="s">
        <v>26</v>
      </c>
      <c r="P155" s="62">
        <f t="shared" si="9"/>
        <v>6.67</v>
      </c>
      <c r="Q155" s="62">
        <f t="shared" si="8"/>
        <v>0</v>
      </c>
      <c r="R155" s="9" t="s">
        <v>1258</v>
      </c>
      <c r="S155" s="16"/>
      <c r="T155" s="41"/>
      <c r="U155" s="21"/>
      <c r="V155" s="21"/>
      <c r="W155" s="41"/>
      <c r="X155" s="34"/>
    </row>
    <row r="156" spans="2:24" ht="14.45" customHeight="1" x14ac:dyDescent="0.25">
      <c r="B156" s="70">
        <v>1</v>
      </c>
      <c r="C156" s="13" t="s">
        <v>19</v>
      </c>
      <c r="D156" s="9">
        <v>759</v>
      </c>
      <c r="E156" s="9" t="s">
        <v>20</v>
      </c>
      <c r="F156" s="16"/>
      <c r="G156" s="10" t="s">
        <v>57</v>
      </c>
      <c r="H156" s="17" t="s">
        <v>870</v>
      </c>
      <c r="I156" s="17" t="s">
        <v>861</v>
      </c>
      <c r="J156" s="18"/>
      <c r="K156" s="18"/>
      <c r="L156" s="18"/>
      <c r="M156" s="11" t="s">
        <v>25</v>
      </c>
      <c r="N156" s="53">
        <v>6.67</v>
      </c>
      <c r="O156" s="16" t="s">
        <v>26</v>
      </c>
      <c r="P156" s="62">
        <f t="shared" si="9"/>
        <v>6.67</v>
      </c>
      <c r="Q156" s="62">
        <f t="shared" si="8"/>
        <v>0</v>
      </c>
      <c r="R156" s="9" t="s">
        <v>1258</v>
      </c>
      <c r="S156" s="16"/>
      <c r="T156" s="41"/>
      <c r="U156" s="21"/>
      <c r="V156" s="21"/>
      <c r="W156" s="41"/>
      <c r="X156" s="34"/>
    </row>
    <row r="157" spans="2:24" ht="14.45" customHeight="1" x14ac:dyDescent="0.25">
      <c r="B157" s="70">
        <v>1</v>
      </c>
      <c r="C157" s="13" t="s">
        <v>19</v>
      </c>
      <c r="D157" s="9">
        <v>760</v>
      </c>
      <c r="E157" s="9" t="s">
        <v>20</v>
      </c>
      <c r="F157" s="16"/>
      <c r="G157" s="10" t="s">
        <v>57</v>
      </c>
      <c r="H157" s="17" t="s">
        <v>871</v>
      </c>
      <c r="I157" s="17" t="s">
        <v>861</v>
      </c>
      <c r="J157" s="18"/>
      <c r="K157" s="18"/>
      <c r="L157" s="18"/>
      <c r="M157" s="11" t="s">
        <v>25</v>
      </c>
      <c r="N157" s="53">
        <v>6.67</v>
      </c>
      <c r="O157" s="16" t="s">
        <v>26</v>
      </c>
      <c r="P157" s="62">
        <f t="shared" si="9"/>
        <v>6.67</v>
      </c>
      <c r="Q157" s="62">
        <f t="shared" si="8"/>
        <v>0</v>
      </c>
      <c r="R157" s="9" t="s">
        <v>1258</v>
      </c>
      <c r="S157" s="16"/>
      <c r="T157" s="41"/>
      <c r="U157" s="21"/>
      <c r="V157" s="21"/>
      <c r="W157" s="41"/>
      <c r="X157" s="34"/>
    </row>
    <row r="158" spans="2:24" ht="14.45" customHeight="1" x14ac:dyDescent="0.25">
      <c r="B158" s="70">
        <v>1</v>
      </c>
      <c r="C158" s="13" t="s">
        <v>19</v>
      </c>
      <c r="D158" s="9">
        <v>761</v>
      </c>
      <c r="E158" s="9" t="s">
        <v>20</v>
      </c>
      <c r="F158" s="16"/>
      <c r="G158" s="10" t="s">
        <v>57</v>
      </c>
      <c r="H158" s="17" t="s">
        <v>872</v>
      </c>
      <c r="I158" s="17" t="s">
        <v>861</v>
      </c>
      <c r="J158" s="18"/>
      <c r="K158" s="18"/>
      <c r="L158" s="18"/>
      <c r="M158" s="11" t="s">
        <v>25</v>
      </c>
      <c r="N158" s="53">
        <v>6.67</v>
      </c>
      <c r="O158" s="16" t="s">
        <v>26</v>
      </c>
      <c r="P158" s="62">
        <f t="shared" si="9"/>
        <v>6.67</v>
      </c>
      <c r="Q158" s="62">
        <f t="shared" si="8"/>
        <v>0</v>
      </c>
      <c r="R158" s="9" t="s">
        <v>1258</v>
      </c>
      <c r="S158" s="10"/>
      <c r="T158" s="22"/>
      <c r="U158" s="21"/>
      <c r="V158" s="21"/>
      <c r="W158" s="41"/>
      <c r="X158" s="34"/>
    </row>
    <row r="159" spans="2:24" ht="14.45" customHeight="1" x14ac:dyDescent="0.25">
      <c r="B159" s="70">
        <v>1</v>
      </c>
      <c r="C159" s="13" t="s">
        <v>19</v>
      </c>
      <c r="D159" s="9">
        <v>762</v>
      </c>
      <c r="E159" s="9" t="s">
        <v>20</v>
      </c>
      <c r="F159" s="16"/>
      <c r="G159" s="10" t="s">
        <v>57</v>
      </c>
      <c r="H159" s="17" t="s">
        <v>873</v>
      </c>
      <c r="I159" s="17" t="s">
        <v>861</v>
      </c>
      <c r="J159" s="18"/>
      <c r="K159" s="18"/>
      <c r="L159" s="18"/>
      <c r="M159" s="11" t="s">
        <v>25</v>
      </c>
      <c r="N159" s="53">
        <v>6.67</v>
      </c>
      <c r="O159" s="16" t="s">
        <v>26</v>
      </c>
      <c r="P159" s="62">
        <f t="shared" si="9"/>
        <v>6.67</v>
      </c>
      <c r="Q159" s="62">
        <f t="shared" si="8"/>
        <v>0</v>
      </c>
      <c r="R159" s="9" t="s">
        <v>1258</v>
      </c>
      <c r="S159" s="10"/>
      <c r="T159" s="22"/>
      <c r="U159" s="21"/>
      <c r="V159" s="21"/>
      <c r="W159" s="41"/>
      <c r="X159" s="34"/>
    </row>
    <row r="160" spans="2:24" ht="14.45" customHeight="1" x14ac:dyDescent="0.25">
      <c r="B160" s="70">
        <v>1</v>
      </c>
      <c r="C160" s="13" t="s">
        <v>19</v>
      </c>
      <c r="D160" s="9">
        <v>763</v>
      </c>
      <c r="E160" s="9" t="s">
        <v>20</v>
      </c>
      <c r="F160" s="16"/>
      <c r="G160" s="10" t="s">
        <v>57</v>
      </c>
      <c r="H160" s="17" t="s">
        <v>874</v>
      </c>
      <c r="I160" s="17" t="s">
        <v>861</v>
      </c>
      <c r="J160" s="18"/>
      <c r="K160" s="18"/>
      <c r="L160" s="18"/>
      <c r="M160" s="11" t="s">
        <v>25</v>
      </c>
      <c r="N160" s="53">
        <v>6.67</v>
      </c>
      <c r="O160" s="16" t="s">
        <v>26</v>
      </c>
      <c r="P160" s="62">
        <f t="shared" si="9"/>
        <v>6.67</v>
      </c>
      <c r="Q160" s="62">
        <f t="shared" si="8"/>
        <v>0</v>
      </c>
      <c r="R160" s="9" t="s">
        <v>1258</v>
      </c>
      <c r="S160" s="16"/>
      <c r="T160" s="41"/>
      <c r="U160" s="21"/>
      <c r="V160" s="21"/>
      <c r="W160" s="41"/>
      <c r="X160" s="34"/>
    </row>
    <row r="161" spans="2:24" ht="14.45" customHeight="1" x14ac:dyDescent="0.25">
      <c r="B161" s="70">
        <v>1</v>
      </c>
      <c r="C161" s="13" t="s">
        <v>19</v>
      </c>
      <c r="D161" s="9">
        <v>764</v>
      </c>
      <c r="E161" s="9" t="s">
        <v>20</v>
      </c>
      <c r="F161" s="16"/>
      <c r="G161" s="10" t="s">
        <v>57</v>
      </c>
      <c r="H161" s="17" t="s">
        <v>875</v>
      </c>
      <c r="I161" s="17" t="s">
        <v>861</v>
      </c>
      <c r="J161" s="18"/>
      <c r="K161" s="18"/>
      <c r="L161" s="18"/>
      <c r="M161" s="11" t="s">
        <v>25</v>
      </c>
      <c r="N161" s="53">
        <v>6.67</v>
      </c>
      <c r="O161" s="16" t="s">
        <v>26</v>
      </c>
      <c r="P161" s="62">
        <f t="shared" si="9"/>
        <v>6.67</v>
      </c>
      <c r="Q161" s="62">
        <f t="shared" si="8"/>
        <v>0</v>
      </c>
      <c r="R161" s="9" t="s">
        <v>1258</v>
      </c>
      <c r="S161" s="16"/>
      <c r="T161" s="41"/>
      <c r="U161" s="21"/>
      <c r="V161" s="21"/>
      <c r="W161" s="41"/>
      <c r="X161" s="34"/>
    </row>
    <row r="162" spans="2:24" ht="14.45" customHeight="1" x14ac:dyDescent="0.25">
      <c r="B162" s="70">
        <v>1</v>
      </c>
      <c r="C162" s="13" t="s">
        <v>19</v>
      </c>
      <c r="D162" s="9">
        <v>768</v>
      </c>
      <c r="E162" s="9" t="s">
        <v>20</v>
      </c>
      <c r="F162" s="16"/>
      <c r="G162" s="10" t="s">
        <v>57</v>
      </c>
      <c r="H162" s="17" t="s">
        <v>876</v>
      </c>
      <c r="I162" s="17" t="s">
        <v>861</v>
      </c>
      <c r="J162" s="18"/>
      <c r="K162" s="18"/>
      <c r="L162" s="18"/>
      <c r="M162" s="11" t="s">
        <v>25</v>
      </c>
      <c r="N162" s="53">
        <v>6.67</v>
      </c>
      <c r="O162" s="16" t="s">
        <v>26</v>
      </c>
      <c r="P162" s="62">
        <f t="shared" si="9"/>
        <v>6.67</v>
      </c>
      <c r="Q162" s="62">
        <f t="shared" si="8"/>
        <v>0</v>
      </c>
      <c r="R162" s="9" t="s">
        <v>1258</v>
      </c>
      <c r="S162" s="16"/>
      <c r="T162" s="41"/>
      <c r="U162" s="21"/>
      <c r="V162" s="21"/>
      <c r="W162" s="41"/>
      <c r="X162" s="34"/>
    </row>
    <row r="163" spans="2:24" ht="14.45" customHeight="1" x14ac:dyDescent="0.25">
      <c r="B163" s="70">
        <v>1</v>
      </c>
      <c r="C163" s="13" t="s">
        <v>19</v>
      </c>
      <c r="D163" s="9">
        <v>769</v>
      </c>
      <c r="E163" s="9" t="s">
        <v>20</v>
      </c>
      <c r="F163" s="16"/>
      <c r="G163" s="10" t="s">
        <v>57</v>
      </c>
      <c r="H163" s="17" t="s">
        <v>877</v>
      </c>
      <c r="I163" s="17" t="s">
        <v>861</v>
      </c>
      <c r="J163" s="18"/>
      <c r="K163" s="18"/>
      <c r="L163" s="18"/>
      <c r="M163" s="11" t="s">
        <v>25</v>
      </c>
      <c r="N163" s="53">
        <v>6.67</v>
      </c>
      <c r="O163" s="16" t="s">
        <v>26</v>
      </c>
      <c r="P163" s="62">
        <f t="shared" si="9"/>
        <v>6.67</v>
      </c>
      <c r="Q163" s="62">
        <f t="shared" si="8"/>
        <v>0</v>
      </c>
      <c r="R163" s="9" t="s">
        <v>1258</v>
      </c>
      <c r="S163" s="16"/>
      <c r="T163" s="41"/>
      <c r="U163" s="21"/>
      <c r="V163" s="21"/>
      <c r="W163" s="41"/>
      <c r="X163" s="34"/>
    </row>
    <row r="164" spans="2:24" ht="14.45" customHeight="1" x14ac:dyDescent="0.25">
      <c r="B164" s="70">
        <v>1</v>
      </c>
      <c r="C164" s="13" t="s">
        <v>19</v>
      </c>
      <c r="D164" s="9">
        <v>746</v>
      </c>
      <c r="E164" s="9" t="s">
        <v>20</v>
      </c>
      <c r="F164" s="16"/>
      <c r="G164" s="10" t="s">
        <v>57</v>
      </c>
      <c r="H164" s="17" t="s">
        <v>878</v>
      </c>
      <c r="I164" s="17" t="s">
        <v>861</v>
      </c>
      <c r="J164" s="18"/>
      <c r="K164" s="18"/>
      <c r="L164" s="18"/>
      <c r="M164" s="11" t="s">
        <v>25</v>
      </c>
      <c r="N164" s="53">
        <v>6.67</v>
      </c>
      <c r="O164" s="16" t="s">
        <v>26</v>
      </c>
      <c r="P164" s="62">
        <f t="shared" si="9"/>
        <v>6.67</v>
      </c>
      <c r="Q164" s="62">
        <f t="shared" si="8"/>
        <v>0</v>
      </c>
      <c r="R164" s="9" t="s">
        <v>1258</v>
      </c>
      <c r="S164" s="16"/>
      <c r="T164" s="41"/>
      <c r="U164" s="21"/>
      <c r="V164" s="21"/>
      <c r="W164" s="41"/>
      <c r="X164" s="34"/>
    </row>
    <row r="165" spans="2:24" ht="14.45" customHeight="1" x14ac:dyDescent="0.25">
      <c r="B165" s="70">
        <v>1</v>
      </c>
      <c r="C165" s="13" t="s">
        <v>19</v>
      </c>
      <c r="D165" s="9">
        <v>564</v>
      </c>
      <c r="E165" s="9" t="s">
        <v>20</v>
      </c>
      <c r="F165" s="16"/>
      <c r="G165" s="13" t="s">
        <v>78</v>
      </c>
      <c r="H165" s="17" t="s">
        <v>1217</v>
      </c>
      <c r="I165" s="18" t="s">
        <v>1218</v>
      </c>
      <c r="J165" s="18" t="s">
        <v>1219</v>
      </c>
      <c r="K165" s="18"/>
      <c r="L165" s="18"/>
      <c r="M165" s="11" t="s">
        <v>25</v>
      </c>
      <c r="N165" s="52">
        <v>7.95</v>
      </c>
      <c r="O165" s="16" t="s">
        <v>26</v>
      </c>
      <c r="P165" s="62">
        <f>N165*0.2*5</f>
        <v>7.95</v>
      </c>
      <c r="Q165" s="62">
        <f t="shared" si="8"/>
        <v>0</v>
      </c>
      <c r="R165" s="64" t="s">
        <v>1257</v>
      </c>
      <c r="S165" s="16"/>
      <c r="T165" s="41"/>
      <c r="U165" s="10"/>
      <c r="V165" s="13"/>
      <c r="W165" s="27"/>
      <c r="X165" s="34"/>
    </row>
    <row r="166" spans="2:24" ht="14.45" customHeight="1" x14ac:dyDescent="0.25">
      <c r="B166" s="70">
        <v>1</v>
      </c>
      <c r="C166" s="13" t="s">
        <v>19</v>
      </c>
      <c r="D166" s="9">
        <v>565</v>
      </c>
      <c r="E166" s="9" t="s">
        <v>20</v>
      </c>
      <c r="F166" s="16"/>
      <c r="G166" s="13" t="s">
        <v>78</v>
      </c>
      <c r="H166" s="17" t="s">
        <v>1220</v>
      </c>
      <c r="I166" s="18" t="s">
        <v>1218</v>
      </c>
      <c r="J166" s="18" t="s">
        <v>1219</v>
      </c>
      <c r="K166" s="18"/>
      <c r="L166" s="18"/>
      <c r="M166" s="11" t="s">
        <v>25</v>
      </c>
      <c r="N166" s="52">
        <v>7.95</v>
      </c>
      <c r="O166" s="16" t="s">
        <v>26</v>
      </c>
      <c r="P166" s="62">
        <f>N166*0.2*5</f>
        <v>7.95</v>
      </c>
      <c r="Q166" s="62">
        <f t="shared" si="8"/>
        <v>0</v>
      </c>
      <c r="R166" s="64" t="s">
        <v>1257</v>
      </c>
      <c r="S166" s="16"/>
      <c r="T166" s="41"/>
      <c r="U166" s="10"/>
      <c r="V166" s="13"/>
      <c r="W166" s="27"/>
      <c r="X166" s="34"/>
    </row>
    <row r="167" spans="2:24" ht="14.45" customHeight="1" x14ac:dyDescent="0.25">
      <c r="B167" s="70">
        <v>1</v>
      </c>
      <c r="C167" s="13" t="s">
        <v>19</v>
      </c>
      <c r="D167" s="9">
        <v>341</v>
      </c>
      <c r="E167" s="9" t="s">
        <v>392</v>
      </c>
      <c r="F167" s="16"/>
      <c r="G167" s="10" t="s">
        <v>393</v>
      </c>
      <c r="H167" s="18" t="s">
        <v>643</v>
      </c>
      <c r="I167" s="18" t="s">
        <v>644</v>
      </c>
      <c r="J167" s="18" t="s">
        <v>590</v>
      </c>
      <c r="K167" s="18"/>
      <c r="L167" s="18"/>
      <c r="M167" s="11" t="s">
        <v>389</v>
      </c>
      <c r="N167" s="52">
        <v>8.0500000000000007</v>
      </c>
      <c r="O167" s="16" t="s">
        <v>26</v>
      </c>
      <c r="P167" s="62">
        <f t="shared" ref="P167:P198" si="10">N167*0.5*2</f>
        <v>8.0500000000000007</v>
      </c>
      <c r="Q167" s="62">
        <f t="shared" si="8"/>
        <v>0</v>
      </c>
      <c r="R167" s="9" t="s">
        <v>1258</v>
      </c>
      <c r="S167" s="16"/>
      <c r="T167" s="41"/>
      <c r="U167" s="21"/>
      <c r="V167" s="24"/>
      <c r="W167" s="41"/>
      <c r="X167" s="22"/>
    </row>
    <row r="168" spans="2:24" ht="14.45" customHeight="1" x14ac:dyDescent="0.25">
      <c r="B168" s="70">
        <v>1</v>
      </c>
      <c r="C168" s="13" t="s">
        <v>19</v>
      </c>
      <c r="D168" s="9">
        <v>342</v>
      </c>
      <c r="E168" s="9" t="s">
        <v>392</v>
      </c>
      <c r="F168" s="16"/>
      <c r="G168" s="10" t="s">
        <v>393</v>
      </c>
      <c r="H168" s="18" t="s">
        <v>645</v>
      </c>
      <c r="I168" s="18" t="s">
        <v>644</v>
      </c>
      <c r="J168" s="18" t="s">
        <v>590</v>
      </c>
      <c r="K168" s="18"/>
      <c r="L168" s="18"/>
      <c r="M168" s="11" t="s">
        <v>389</v>
      </c>
      <c r="N168" s="52">
        <v>8.0500000000000007</v>
      </c>
      <c r="O168" s="16" t="s">
        <v>26</v>
      </c>
      <c r="P168" s="62">
        <f t="shared" si="10"/>
        <v>8.0500000000000007</v>
      </c>
      <c r="Q168" s="62">
        <f t="shared" si="8"/>
        <v>0</v>
      </c>
      <c r="R168" s="9" t="s">
        <v>1258</v>
      </c>
      <c r="S168" s="16"/>
      <c r="T168" s="41"/>
      <c r="U168" s="21"/>
      <c r="V168" s="24"/>
      <c r="W168" s="41"/>
      <c r="X168" s="22"/>
    </row>
    <row r="169" spans="2:24" ht="14.45" customHeight="1" x14ac:dyDescent="0.25">
      <c r="B169" s="70">
        <v>1</v>
      </c>
      <c r="C169" s="13" t="s">
        <v>19</v>
      </c>
      <c r="D169" s="9">
        <v>343</v>
      </c>
      <c r="E169" s="9" t="s">
        <v>392</v>
      </c>
      <c r="F169" s="16"/>
      <c r="G169" s="10" t="s">
        <v>393</v>
      </c>
      <c r="H169" s="18" t="s">
        <v>646</v>
      </c>
      <c r="I169" s="18" t="s">
        <v>644</v>
      </c>
      <c r="J169" s="18" t="s">
        <v>590</v>
      </c>
      <c r="K169" s="18"/>
      <c r="L169" s="18"/>
      <c r="M169" s="11" t="s">
        <v>389</v>
      </c>
      <c r="N169" s="52">
        <v>8.0500000000000007</v>
      </c>
      <c r="O169" s="16" t="s">
        <v>26</v>
      </c>
      <c r="P169" s="62">
        <f t="shared" si="10"/>
        <v>8.0500000000000007</v>
      </c>
      <c r="Q169" s="62">
        <f t="shared" si="8"/>
        <v>0</v>
      </c>
      <c r="R169" s="9" t="s">
        <v>1258</v>
      </c>
      <c r="S169" s="10"/>
      <c r="T169" s="41"/>
      <c r="U169" s="21"/>
      <c r="V169" s="24"/>
      <c r="W169" s="41"/>
      <c r="X169" s="41"/>
    </row>
    <row r="170" spans="2:24" ht="14.45" customHeight="1" x14ac:dyDescent="0.25">
      <c r="B170" s="70">
        <v>1</v>
      </c>
      <c r="C170" s="13" t="s">
        <v>19</v>
      </c>
      <c r="D170" s="9">
        <v>344</v>
      </c>
      <c r="E170" s="9" t="s">
        <v>392</v>
      </c>
      <c r="F170" s="16"/>
      <c r="G170" s="10" t="s">
        <v>393</v>
      </c>
      <c r="H170" s="18" t="s">
        <v>647</v>
      </c>
      <c r="I170" s="18" t="s">
        <v>644</v>
      </c>
      <c r="J170" s="18" t="s">
        <v>590</v>
      </c>
      <c r="K170" s="18"/>
      <c r="L170" s="18"/>
      <c r="M170" s="11" t="s">
        <v>389</v>
      </c>
      <c r="N170" s="52">
        <v>8.0500000000000007</v>
      </c>
      <c r="O170" s="16" t="s">
        <v>26</v>
      </c>
      <c r="P170" s="62">
        <f t="shared" si="10"/>
        <v>8.0500000000000007</v>
      </c>
      <c r="Q170" s="62">
        <f t="shared" si="8"/>
        <v>0</v>
      </c>
      <c r="R170" s="9" t="s">
        <v>1258</v>
      </c>
      <c r="S170" s="10"/>
      <c r="T170" s="41"/>
      <c r="U170" s="21"/>
      <c r="V170" s="24"/>
      <c r="W170" s="41"/>
      <c r="X170" s="41"/>
    </row>
    <row r="171" spans="2:24" ht="14.45" customHeight="1" x14ac:dyDescent="0.25">
      <c r="B171" s="70">
        <v>1</v>
      </c>
      <c r="C171" s="13" t="s">
        <v>19</v>
      </c>
      <c r="D171" s="9">
        <v>345</v>
      </c>
      <c r="E171" s="9" t="s">
        <v>392</v>
      </c>
      <c r="F171" s="16"/>
      <c r="G171" s="10" t="s">
        <v>393</v>
      </c>
      <c r="H171" s="18" t="s">
        <v>648</v>
      </c>
      <c r="I171" s="18" t="s">
        <v>644</v>
      </c>
      <c r="J171" s="18" t="s">
        <v>590</v>
      </c>
      <c r="K171" s="18"/>
      <c r="L171" s="18"/>
      <c r="M171" s="11" t="s">
        <v>389</v>
      </c>
      <c r="N171" s="52">
        <v>8.0500000000000007</v>
      </c>
      <c r="O171" s="16" t="s">
        <v>26</v>
      </c>
      <c r="P171" s="62">
        <f t="shared" si="10"/>
        <v>8.0500000000000007</v>
      </c>
      <c r="Q171" s="62">
        <f t="shared" si="8"/>
        <v>0</v>
      </c>
      <c r="R171" s="9" t="s">
        <v>1258</v>
      </c>
      <c r="S171" s="10"/>
      <c r="T171" s="41"/>
      <c r="U171" s="21"/>
      <c r="V171" s="24"/>
      <c r="W171" s="41"/>
      <c r="X171" s="41"/>
    </row>
    <row r="172" spans="2:24" ht="14.45" customHeight="1" x14ac:dyDescent="0.25">
      <c r="B172" s="70">
        <v>1</v>
      </c>
      <c r="C172" s="13" t="s">
        <v>19</v>
      </c>
      <c r="D172" s="9">
        <v>346</v>
      </c>
      <c r="E172" s="9" t="s">
        <v>392</v>
      </c>
      <c r="F172" s="16"/>
      <c r="G172" s="10" t="s">
        <v>393</v>
      </c>
      <c r="H172" s="18" t="s">
        <v>649</v>
      </c>
      <c r="I172" s="18" t="s">
        <v>644</v>
      </c>
      <c r="J172" s="18" t="s">
        <v>590</v>
      </c>
      <c r="K172" s="18"/>
      <c r="L172" s="18"/>
      <c r="M172" s="11" t="s">
        <v>389</v>
      </c>
      <c r="N172" s="52">
        <v>8.0500000000000007</v>
      </c>
      <c r="O172" s="16" t="s">
        <v>26</v>
      </c>
      <c r="P172" s="62">
        <f t="shared" si="10"/>
        <v>8.0500000000000007</v>
      </c>
      <c r="Q172" s="62">
        <f t="shared" si="8"/>
        <v>0</v>
      </c>
      <c r="R172" s="9" t="s">
        <v>1258</v>
      </c>
      <c r="S172" s="10"/>
      <c r="T172" s="41"/>
      <c r="U172" s="21"/>
      <c r="V172" s="24"/>
      <c r="W172" s="41"/>
      <c r="X172" s="41"/>
    </row>
    <row r="173" spans="2:24" ht="14.45" customHeight="1" x14ac:dyDescent="0.25">
      <c r="B173" s="70">
        <v>1</v>
      </c>
      <c r="C173" s="13" t="s">
        <v>19</v>
      </c>
      <c r="D173" s="9">
        <v>347</v>
      </c>
      <c r="E173" s="9" t="s">
        <v>392</v>
      </c>
      <c r="F173" s="16"/>
      <c r="G173" s="10" t="s">
        <v>393</v>
      </c>
      <c r="H173" s="18" t="s">
        <v>650</v>
      </c>
      <c r="I173" s="18" t="s">
        <v>644</v>
      </c>
      <c r="J173" s="18" t="s">
        <v>590</v>
      </c>
      <c r="K173" s="18"/>
      <c r="L173" s="18"/>
      <c r="M173" s="11" t="s">
        <v>389</v>
      </c>
      <c r="N173" s="52">
        <v>8.0500000000000007</v>
      </c>
      <c r="O173" s="16" t="s">
        <v>26</v>
      </c>
      <c r="P173" s="62">
        <f t="shared" si="10"/>
        <v>8.0500000000000007</v>
      </c>
      <c r="Q173" s="62">
        <f t="shared" si="8"/>
        <v>0</v>
      </c>
      <c r="R173" s="9" t="s">
        <v>1258</v>
      </c>
      <c r="S173" s="10"/>
      <c r="T173" s="41"/>
      <c r="U173" s="21"/>
      <c r="V173" s="24"/>
      <c r="W173" s="41"/>
      <c r="X173" s="41"/>
    </row>
    <row r="174" spans="2:24" ht="14.45" customHeight="1" x14ac:dyDescent="0.25">
      <c r="B174" s="70">
        <v>1</v>
      </c>
      <c r="C174" s="13" t="s">
        <v>19</v>
      </c>
      <c r="D174" s="9">
        <v>348</v>
      </c>
      <c r="E174" s="9" t="s">
        <v>392</v>
      </c>
      <c r="F174" s="16"/>
      <c r="G174" s="10" t="s">
        <v>393</v>
      </c>
      <c r="H174" s="18" t="s">
        <v>651</v>
      </c>
      <c r="I174" s="18" t="s">
        <v>644</v>
      </c>
      <c r="J174" s="18" t="s">
        <v>590</v>
      </c>
      <c r="K174" s="18"/>
      <c r="L174" s="18"/>
      <c r="M174" s="11" t="s">
        <v>389</v>
      </c>
      <c r="N174" s="52">
        <v>8.0500000000000007</v>
      </c>
      <c r="O174" s="16" t="s">
        <v>26</v>
      </c>
      <c r="P174" s="62">
        <f t="shared" si="10"/>
        <v>8.0500000000000007</v>
      </c>
      <c r="Q174" s="62">
        <f t="shared" si="8"/>
        <v>0</v>
      </c>
      <c r="R174" s="9" t="s">
        <v>1258</v>
      </c>
      <c r="S174" s="10"/>
      <c r="T174" s="41"/>
      <c r="U174" s="21"/>
      <c r="V174" s="24"/>
      <c r="W174" s="41"/>
      <c r="X174" s="41"/>
    </row>
    <row r="175" spans="2:24" ht="14.45" customHeight="1" x14ac:dyDescent="0.25">
      <c r="B175" s="70">
        <v>1</v>
      </c>
      <c r="C175" s="13" t="s">
        <v>19</v>
      </c>
      <c r="D175" s="9">
        <v>349</v>
      </c>
      <c r="E175" s="9" t="s">
        <v>392</v>
      </c>
      <c r="F175" s="16"/>
      <c r="G175" s="10" t="s">
        <v>393</v>
      </c>
      <c r="H175" s="18" t="s">
        <v>652</v>
      </c>
      <c r="I175" s="18" t="s">
        <v>644</v>
      </c>
      <c r="J175" s="18" t="s">
        <v>590</v>
      </c>
      <c r="K175" s="18"/>
      <c r="L175" s="18"/>
      <c r="M175" s="11" t="s">
        <v>389</v>
      </c>
      <c r="N175" s="52">
        <v>8.0500000000000007</v>
      </c>
      <c r="O175" s="16" t="s">
        <v>26</v>
      </c>
      <c r="P175" s="62">
        <f t="shared" si="10"/>
        <v>8.0500000000000007</v>
      </c>
      <c r="Q175" s="62">
        <f t="shared" si="8"/>
        <v>0</v>
      </c>
      <c r="R175" s="9" t="s">
        <v>1258</v>
      </c>
      <c r="S175" s="10"/>
      <c r="T175" s="41"/>
      <c r="U175" s="21"/>
      <c r="V175" s="24"/>
      <c r="W175" s="41"/>
      <c r="X175" s="41"/>
    </row>
    <row r="176" spans="2:24" ht="14.45" customHeight="1" x14ac:dyDescent="0.25">
      <c r="B176" s="70">
        <v>1</v>
      </c>
      <c r="C176" s="13" t="s">
        <v>19</v>
      </c>
      <c r="D176" s="9">
        <v>350</v>
      </c>
      <c r="E176" s="9" t="s">
        <v>392</v>
      </c>
      <c r="F176" s="16"/>
      <c r="G176" s="10" t="s">
        <v>393</v>
      </c>
      <c r="H176" s="18" t="s">
        <v>653</v>
      </c>
      <c r="I176" s="18" t="s">
        <v>644</v>
      </c>
      <c r="J176" s="18" t="s">
        <v>590</v>
      </c>
      <c r="K176" s="18"/>
      <c r="L176" s="18"/>
      <c r="M176" s="11" t="s">
        <v>389</v>
      </c>
      <c r="N176" s="52">
        <v>8.0500000000000007</v>
      </c>
      <c r="O176" s="16" t="s">
        <v>26</v>
      </c>
      <c r="P176" s="62">
        <f t="shared" si="10"/>
        <v>8.0500000000000007</v>
      </c>
      <c r="Q176" s="62">
        <f t="shared" si="8"/>
        <v>0</v>
      </c>
      <c r="R176" s="9" t="s">
        <v>1258</v>
      </c>
      <c r="S176" s="10"/>
      <c r="T176" s="41"/>
      <c r="U176" s="21"/>
      <c r="V176" s="24"/>
      <c r="W176" s="41"/>
      <c r="X176" s="41"/>
    </row>
    <row r="177" spans="2:24" ht="14.45" customHeight="1" x14ac:dyDescent="0.25">
      <c r="B177" s="70">
        <v>1</v>
      </c>
      <c r="C177" s="13" t="s">
        <v>19</v>
      </c>
      <c r="D177" s="9">
        <v>1462</v>
      </c>
      <c r="E177" s="9" t="s">
        <v>20</v>
      </c>
      <c r="F177" s="16"/>
      <c r="G177" s="10" t="s">
        <v>94</v>
      </c>
      <c r="H177" s="25" t="s">
        <v>1066</v>
      </c>
      <c r="I177" s="17" t="s">
        <v>644</v>
      </c>
      <c r="J177" s="16" t="s">
        <v>590</v>
      </c>
      <c r="K177" s="16"/>
      <c r="L177" s="16"/>
      <c r="M177" s="11" t="s">
        <v>25</v>
      </c>
      <c r="N177" s="53">
        <v>8.0500000000000007</v>
      </c>
      <c r="O177" s="16" t="s">
        <v>26</v>
      </c>
      <c r="P177" s="62">
        <f t="shared" si="10"/>
        <v>8.0500000000000007</v>
      </c>
      <c r="Q177" s="62">
        <f t="shared" si="8"/>
        <v>0</v>
      </c>
      <c r="R177" s="9" t="s">
        <v>1258</v>
      </c>
      <c r="S177" s="10"/>
      <c r="T177" s="41"/>
      <c r="U177" s="36"/>
      <c r="V177" s="21"/>
      <c r="W177" s="41"/>
      <c r="X177" s="34"/>
    </row>
    <row r="178" spans="2:24" ht="14.45" customHeight="1" x14ac:dyDescent="0.25">
      <c r="B178" s="70">
        <v>1</v>
      </c>
      <c r="C178" s="13" t="s">
        <v>19</v>
      </c>
      <c r="D178" s="9">
        <v>1463</v>
      </c>
      <c r="E178" s="9" t="s">
        <v>20</v>
      </c>
      <c r="F178" s="16"/>
      <c r="G178" s="10" t="s">
        <v>94</v>
      </c>
      <c r="H178" s="25" t="s">
        <v>1067</v>
      </c>
      <c r="I178" s="17" t="s">
        <v>644</v>
      </c>
      <c r="J178" s="16" t="s">
        <v>590</v>
      </c>
      <c r="K178" s="16"/>
      <c r="L178" s="16"/>
      <c r="M178" s="11" t="s">
        <v>25</v>
      </c>
      <c r="N178" s="53">
        <v>8.0500000000000007</v>
      </c>
      <c r="O178" s="16" t="s">
        <v>26</v>
      </c>
      <c r="P178" s="62">
        <f t="shared" si="10"/>
        <v>8.0500000000000007</v>
      </c>
      <c r="Q178" s="62">
        <f t="shared" si="8"/>
        <v>0</v>
      </c>
      <c r="R178" s="9" t="s">
        <v>1258</v>
      </c>
      <c r="S178" s="10"/>
      <c r="T178" s="41"/>
      <c r="U178" s="36"/>
      <c r="V178" s="21"/>
      <c r="W178" s="41"/>
      <c r="X178" s="34"/>
    </row>
    <row r="179" spans="2:24" ht="14.45" customHeight="1" x14ac:dyDescent="0.25">
      <c r="B179" s="70">
        <v>1</v>
      </c>
      <c r="C179" s="13" t="s">
        <v>19</v>
      </c>
      <c r="D179" s="9">
        <v>1464</v>
      </c>
      <c r="E179" s="9" t="s">
        <v>20</v>
      </c>
      <c r="F179" s="16"/>
      <c r="G179" s="10" t="s">
        <v>94</v>
      </c>
      <c r="H179" s="25" t="s">
        <v>1068</v>
      </c>
      <c r="I179" s="17" t="s">
        <v>644</v>
      </c>
      <c r="J179" s="16" t="s">
        <v>590</v>
      </c>
      <c r="K179" s="16"/>
      <c r="L179" s="16"/>
      <c r="M179" s="11" t="s">
        <v>25</v>
      </c>
      <c r="N179" s="53">
        <v>8.0500000000000007</v>
      </c>
      <c r="O179" s="16" t="s">
        <v>26</v>
      </c>
      <c r="P179" s="62">
        <f t="shared" si="10"/>
        <v>8.0500000000000007</v>
      </c>
      <c r="Q179" s="62">
        <f t="shared" si="8"/>
        <v>0</v>
      </c>
      <c r="R179" s="9" t="s">
        <v>1258</v>
      </c>
      <c r="S179" s="10"/>
      <c r="T179" s="22"/>
      <c r="U179" s="36"/>
      <c r="V179" s="21"/>
      <c r="W179" s="41"/>
      <c r="X179" s="34"/>
    </row>
    <row r="180" spans="2:24" ht="14.45" customHeight="1" x14ac:dyDescent="0.25">
      <c r="B180" s="70">
        <v>1</v>
      </c>
      <c r="C180" s="13" t="s">
        <v>19</v>
      </c>
      <c r="D180" s="9">
        <v>1465</v>
      </c>
      <c r="E180" s="9" t="s">
        <v>20</v>
      </c>
      <c r="F180" s="16"/>
      <c r="G180" s="10" t="s">
        <v>94</v>
      </c>
      <c r="H180" s="25" t="s">
        <v>1069</v>
      </c>
      <c r="I180" s="17" t="s">
        <v>644</v>
      </c>
      <c r="J180" s="16" t="s">
        <v>590</v>
      </c>
      <c r="K180" s="16"/>
      <c r="L180" s="16"/>
      <c r="M180" s="11" t="s">
        <v>25</v>
      </c>
      <c r="N180" s="53">
        <v>8.0500000000000007</v>
      </c>
      <c r="O180" s="16" t="s">
        <v>26</v>
      </c>
      <c r="P180" s="62">
        <f t="shared" si="10"/>
        <v>8.0500000000000007</v>
      </c>
      <c r="Q180" s="62">
        <f t="shared" si="8"/>
        <v>0</v>
      </c>
      <c r="R180" s="9" t="s">
        <v>1258</v>
      </c>
      <c r="S180" s="10"/>
      <c r="T180" s="22"/>
      <c r="U180" s="36"/>
      <c r="V180" s="21"/>
      <c r="W180" s="41"/>
      <c r="X180" s="34"/>
    </row>
    <row r="181" spans="2:24" ht="14.45" customHeight="1" x14ac:dyDescent="0.25">
      <c r="B181" s="70">
        <v>1</v>
      </c>
      <c r="C181" s="13" t="s">
        <v>19</v>
      </c>
      <c r="D181" s="9">
        <v>1466</v>
      </c>
      <c r="E181" s="9" t="s">
        <v>20</v>
      </c>
      <c r="F181" s="16"/>
      <c r="G181" s="10" t="s">
        <v>94</v>
      </c>
      <c r="H181" s="25" t="s">
        <v>1070</v>
      </c>
      <c r="I181" s="17" t="s">
        <v>644</v>
      </c>
      <c r="J181" s="16" t="s">
        <v>590</v>
      </c>
      <c r="K181" s="16"/>
      <c r="L181" s="16"/>
      <c r="M181" s="11" t="s">
        <v>25</v>
      </c>
      <c r="N181" s="53">
        <v>8.0500000000000007</v>
      </c>
      <c r="O181" s="16" t="s">
        <v>26</v>
      </c>
      <c r="P181" s="62">
        <f t="shared" si="10"/>
        <v>8.0500000000000007</v>
      </c>
      <c r="Q181" s="62">
        <f t="shared" si="8"/>
        <v>0</v>
      </c>
      <c r="R181" s="9" t="s">
        <v>1258</v>
      </c>
      <c r="S181" s="10"/>
      <c r="T181" s="22"/>
      <c r="U181" s="36"/>
      <c r="V181" s="21"/>
      <c r="W181" s="41"/>
      <c r="X181" s="34"/>
    </row>
    <row r="182" spans="2:24" ht="14.45" customHeight="1" x14ac:dyDescent="0.25">
      <c r="B182" s="70">
        <v>1</v>
      </c>
      <c r="C182" s="13" t="s">
        <v>19</v>
      </c>
      <c r="D182" s="9">
        <v>1467</v>
      </c>
      <c r="E182" s="9" t="s">
        <v>20</v>
      </c>
      <c r="F182" s="16"/>
      <c r="G182" s="10" t="s">
        <v>94</v>
      </c>
      <c r="H182" s="25" t="s">
        <v>1071</v>
      </c>
      <c r="I182" s="17" t="s">
        <v>644</v>
      </c>
      <c r="J182" s="16" t="s">
        <v>590</v>
      </c>
      <c r="K182" s="16"/>
      <c r="L182" s="16"/>
      <c r="M182" s="11" t="s">
        <v>25</v>
      </c>
      <c r="N182" s="53">
        <v>8.0500000000000007</v>
      </c>
      <c r="O182" s="16" t="s">
        <v>26</v>
      </c>
      <c r="P182" s="62">
        <f t="shared" si="10"/>
        <v>8.0500000000000007</v>
      </c>
      <c r="Q182" s="62">
        <f t="shared" si="8"/>
        <v>0</v>
      </c>
      <c r="R182" s="9" t="s">
        <v>1258</v>
      </c>
      <c r="S182" s="10"/>
      <c r="T182" s="22"/>
      <c r="U182" s="36"/>
      <c r="V182" s="21"/>
      <c r="W182" s="41"/>
      <c r="X182" s="34"/>
    </row>
    <row r="183" spans="2:24" ht="14.45" customHeight="1" x14ac:dyDescent="0.25">
      <c r="B183" s="70">
        <v>1</v>
      </c>
      <c r="C183" s="13" t="s">
        <v>19</v>
      </c>
      <c r="D183" s="9">
        <v>1468</v>
      </c>
      <c r="E183" s="9" t="s">
        <v>20</v>
      </c>
      <c r="F183" s="16"/>
      <c r="G183" s="10" t="s">
        <v>94</v>
      </c>
      <c r="H183" s="25" t="s">
        <v>1072</v>
      </c>
      <c r="I183" s="17" t="s">
        <v>644</v>
      </c>
      <c r="J183" s="16" t="s">
        <v>590</v>
      </c>
      <c r="K183" s="16"/>
      <c r="L183" s="16"/>
      <c r="M183" s="11" t="s">
        <v>25</v>
      </c>
      <c r="N183" s="53">
        <v>8.0500000000000007</v>
      </c>
      <c r="O183" s="16" t="s">
        <v>26</v>
      </c>
      <c r="P183" s="62">
        <f t="shared" si="10"/>
        <v>8.0500000000000007</v>
      </c>
      <c r="Q183" s="62">
        <f t="shared" si="8"/>
        <v>0</v>
      </c>
      <c r="R183" s="9" t="s">
        <v>1258</v>
      </c>
      <c r="S183" s="16"/>
      <c r="T183" s="41"/>
      <c r="U183" s="36"/>
      <c r="V183" s="21"/>
      <c r="W183" s="41"/>
      <c r="X183" s="34"/>
    </row>
    <row r="184" spans="2:24" ht="14.45" customHeight="1" x14ac:dyDescent="0.25">
      <c r="B184" s="70">
        <v>1</v>
      </c>
      <c r="C184" s="13" t="s">
        <v>19</v>
      </c>
      <c r="D184" s="9">
        <v>1543</v>
      </c>
      <c r="E184" s="9" t="s">
        <v>20</v>
      </c>
      <c r="F184" s="16"/>
      <c r="G184" s="13" t="s">
        <v>94</v>
      </c>
      <c r="H184" s="17" t="s">
        <v>1096</v>
      </c>
      <c r="I184" s="18" t="s">
        <v>589</v>
      </c>
      <c r="J184" s="18" t="s">
        <v>590</v>
      </c>
      <c r="K184" s="18"/>
      <c r="L184" s="18"/>
      <c r="M184" s="11" t="s">
        <v>25</v>
      </c>
      <c r="N184" s="52">
        <v>8.0500000000000007</v>
      </c>
      <c r="O184" s="16" t="s">
        <v>26</v>
      </c>
      <c r="P184" s="62">
        <f t="shared" si="10"/>
        <v>8.0500000000000007</v>
      </c>
      <c r="Q184" s="62">
        <f t="shared" si="8"/>
        <v>0</v>
      </c>
      <c r="R184" s="9" t="s">
        <v>1258</v>
      </c>
      <c r="S184" s="16"/>
      <c r="T184" s="41"/>
      <c r="U184" s="36"/>
      <c r="V184" s="13"/>
      <c r="W184" s="27"/>
      <c r="X184" s="34"/>
    </row>
    <row r="185" spans="2:24" ht="14.45" customHeight="1" x14ac:dyDescent="0.25">
      <c r="B185" s="70">
        <v>1</v>
      </c>
      <c r="C185" s="13" t="s">
        <v>19</v>
      </c>
      <c r="D185" s="9">
        <v>1544</v>
      </c>
      <c r="E185" s="9" t="s">
        <v>20</v>
      </c>
      <c r="F185" s="16"/>
      <c r="G185" s="13" t="s">
        <v>94</v>
      </c>
      <c r="H185" s="17" t="s">
        <v>1097</v>
      </c>
      <c r="I185" s="18" t="s">
        <v>589</v>
      </c>
      <c r="J185" s="18" t="s">
        <v>590</v>
      </c>
      <c r="K185" s="18"/>
      <c r="L185" s="18"/>
      <c r="M185" s="11" t="s">
        <v>25</v>
      </c>
      <c r="N185" s="52">
        <v>8.0500000000000007</v>
      </c>
      <c r="O185" s="16" t="s">
        <v>26</v>
      </c>
      <c r="P185" s="62">
        <f t="shared" si="10"/>
        <v>8.0500000000000007</v>
      </c>
      <c r="Q185" s="62">
        <f t="shared" si="8"/>
        <v>0</v>
      </c>
      <c r="R185" s="9" t="s">
        <v>1258</v>
      </c>
      <c r="S185" s="16"/>
      <c r="T185" s="41"/>
      <c r="U185" s="36"/>
      <c r="V185" s="13"/>
      <c r="W185" s="27"/>
      <c r="X185" s="34"/>
    </row>
    <row r="186" spans="2:24" ht="14.45" customHeight="1" x14ac:dyDescent="0.25">
      <c r="B186" s="70">
        <v>1</v>
      </c>
      <c r="C186" s="13" t="s">
        <v>19</v>
      </c>
      <c r="D186" s="9">
        <v>1546</v>
      </c>
      <c r="E186" s="9" t="s">
        <v>20</v>
      </c>
      <c r="F186" s="16"/>
      <c r="G186" s="13" t="s">
        <v>94</v>
      </c>
      <c r="H186" s="17" t="s">
        <v>1098</v>
      </c>
      <c r="I186" s="18" t="s">
        <v>589</v>
      </c>
      <c r="J186" s="18" t="s">
        <v>590</v>
      </c>
      <c r="K186" s="18"/>
      <c r="L186" s="18"/>
      <c r="M186" s="11" t="s">
        <v>25</v>
      </c>
      <c r="N186" s="52">
        <v>8.0500000000000007</v>
      </c>
      <c r="O186" s="16" t="s">
        <v>26</v>
      </c>
      <c r="P186" s="62">
        <f t="shared" si="10"/>
        <v>8.0500000000000007</v>
      </c>
      <c r="Q186" s="62">
        <f t="shared" si="8"/>
        <v>0</v>
      </c>
      <c r="R186" s="9" t="s">
        <v>1258</v>
      </c>
      <c r="S186" s="16"/>
      <c r="T186" s="41"/>
      <c r="U186" s="36"/>
      <c r="V186" s="13"/>
      <c r="W186" s="27"/>
      <c r="X186" s="34"/>
    </row>
    <row r="187" spans="2:24" ht="14.45" customHeight="1" x14ac:dyDescent="0.25">
      <c r="B187" s="70">
        <v>1</v>
      </c>
      <c r="C187" s="13" t="s">
        <v>19</v>
      </c>
      <c r="D187" s="9">
        <v>1547</v>
      </c>
      <c r="E187" s="9" t="s">
        <v>20</v>
      </c>
      <c r="F187" s="16"/>
      <c r="G187" s="13" t="s">
        <v>94</v>
      </c>
      <c r="H187" s="17" t="s">
        <v>1099</v>
      </c>
      <c r="I187" s="18" t="s">
        <v>589</v>
      </c>
      <c r="J187" s="18" t="s">
        <v>590</v>
      </c>
      <c r="K187" s="18"/>
      <c r="L187" s="18"/>
      <c r="M187" s="11" t="s">
        <v>25</v>
      </c>
      <c r="N187" s="52">
        <v>8.0500000000000007</v>
      </c>
      <c r="O187" s="16" t="s">
        <v>26</v>
      </c>
      <c r="P187" s="62">
        <f t="shared" si="10"/>
        <v>8.0500000000000007</v>
      </c>
      <c r="Q187" s="62">
        <f t="shared" si="8"/>
        <v>0</v>
      </c>
      <c r="R187" s="9" t="s">
        <v>1258</v>
      </c>
      <c r="S187" s="16"/>
      <c r="T187" s="41"/>
      <c r="U187" s="36"/>
      <c r="V187" s="13"/>
      <c r="W187" s="27"/>
      <c r="X187" s="34"/>
    </row>
    <row r="188" spans="2:24" ht="14.45" customHeight="1" x14ac:dyDescent="0.25">
      <c r="B188" s="70">
        <v>1</v>
      </c>
      <c r="C188" s="13" t="s">
        <v>19</v>
      </c>
      <c r="D188" s="9">
        <v>1548</v>
      </c>
      <c r="E188" s="9" t="s">
        <v>20</v>
      </c>
      <c r="F188" s="16"/>
      <c r="G188" s="13" t="s">
        <v>94</v>
      </c>
      <c r="H188" s="17" t="s">
        <v>1100</v>
      </c>
      <c r="I188" s="18" t="s">
        <v>589</v>
      </c>
      <c r="J188" s="18" t="s">
        <v>590</v>
      </c>
      <c r="K188" s="18"/>
      <c r="L188" s="18"/>
      <c r="M188" s="11" t="s">
        <v>25</v>
      </c>
      <c r="N188" s="52">
        <v>8.0500000000000007</v>
      </c>
      <c r="O188" s="16" t="s">
        <v>26</v>
      </c>
      <c r="P188" s="62">
        <f t="shared" si="10"/>
        <v>8.0500000000000007</v>
      </c>
      <c r="Q188" s="62">
        <f t="shared" si="8"/>
        <v>0</v>
      </c>
      <c r="R188" s="9" t="s">
        <v>1258</v>
      </c>
      <c r="S188" s="16"/>
      <c r="T188" s="41"/>
      <c r="U188" s="36"/>
      <c r="V188" s="13"/>
      <c r="W188" s="27"/>
      <c r="X188" s="34"/>
    </row>
    <row r="189" spans="2:24" ht="14.45" customHeight="1" x14ac:dyDescent="0.25">
      <c r="B189" s="70">
        <v>1</v>
      </c>
      <c r="C189" s="13" t="s">
        <v>19</v>
      </c>
      <c r="D189" s="9">
        <v>1549</v>
      </c>
      <c r="E189" s="9" t="s">
        <v>20</v>
      </c>
      <c r="F189" s="16"/>
      <c r="G189" s="13" t="s">
        <v>94</v>
      </c>
      <c r="H189" s="17" t="s">
        <v>1101</v>
      </c>
      <c r="I189" s="18" t="s">
        <v>589</v>
      </c>
      <c r="J189" s="18" t="s">
        <v>590</v>
      </c>
      <c r="K189" s="18"/>
      <c r="L189" s="18"/>
      <c r="M189" s="11" t="s">
        <v>25</v>
      </c>
      <c r="N189" s="52">
        <v>8.0500000000000007</v>
      </c>
      <c r="O189" s="16" t="s">
        <v>26</v>
      </c>
      <c r="P189" s="62">
        <f t="shared" si="10"/>
        <v>8.0500000000000007</v>
      </c>
      <c r="Q189" s="62">
        <f t="shared" si="8"/>
        <v>0</v>
      </c>
      <c r="R189" s="9" t="s">
        <v>1258</v>
      </c>
      <c r="S189" s="16"/>
      <c r="T189" s="41"/>
      <c r="U189" s="36"/>
      <c r="V189" s="13"/>
      <c r="W189" s="27"/>
      <c r="X189" s="34"/>
    </row>
    <row r="190" spans="2:24" ht="14.45" customHeight="1" x14ac:dyDescent="0.25">
      <c r="B190" s="70">
        <v>1</v>
      </c>
      <c r="C190" s="13" t="s">
        <v>19</v>
      </c>
      <c r="D190" s="9">
        <v>1550</v>
      </c>
      <c r="E190" s="9" t="s">
        <v>20</v>
      </c>
      <c r="F190" s="16"/>
      <c r="G190" s="13" t="s">
        <v>94</v>
      </c>
      <c r="H190" s="17" t="s">
        <v>1102</v>
      </c>
      <c r="I190" s="18" t="s">
        <v>589</v>
      </c>
      <c r="J190" s="18" t="s">
        <v>590</v>
      </c>
      <c r="K190" s="18"/>
      <c r="L190" s="18"/>
      <c r="M190" s="11" t="s">
        <v>25</v>
      </c>
      <c r="N190" s="52">
        <v>8.0500000000000007</v>
      </c>
      <c r="O190" s="16" t="s">
        <v>26</v>
      </c>
      <c r="P190" s="62">
        <f t="shared" si="10"/>
        <v>8.0500000000000007</v>
      </c>
      <c r="Q190" s="62">
        <f t="shared" si="8"/>
        <v>0</v>
      </c>
      <c r="R190" s="9" t="s">
        <v>1258</v>
      </c>
      <c r="S190" s="16"/>
      <c r="T190" s="41"/>
      <c r="U190" s="36"/>
      <c r="V190" s="13"/>
      <c r="W190" s="27"/>
      <c r="X190" s="34"/>
    </row>
    <row r="191" spans="2:24" ht="14.45" customHeight="1" x14ac:dyDescent="0.25">
      <c r="B191" s="70">
        <v>1</v>
      </c>
      <c r="C191" s="13" t="s">
        <v>19</v>
      </c>
      <c r="D191" s="9">
        <v>1551</v>
      </c>
      <c r="E191" s="9" t="s">
        <v>20</v>
      </c>
      <c r="F191" s="16"/>
      <c r="G191" s="13" t="s">
        <v>94</v>
      </c>
      <c r="H191" s="17" t="s">
        <v>1103</v>
      </c>
      <c r="I191" s="18" t="s">
        <v>589</v>
      </c>
      <c r="J191" s="18" t="s">
        <v>590</v>
      </c>
      <c r="K191" s="18"/>
      <c r="L191" s="18"/>
      <c r="M191" s="11" t="s">
        <v>25</v>
      </c>
      <c r="N191" s="52">
        <v>8.0500000000000007</v>
      </c>
      <c r="O191" s="16" t="s">
        <v>26</v>
      </c>
      <c r="P191" s="62">
        <f t="shared" si="10"/>
        <v>8.0500000000000007</v>
      </c>
      <c r="Q191" s="62">
        <f t="shared" si="8"/>
        <v>0</v>
      </c>
      <c r="R191" s="9" t="s">
        <v>1258</v>
      </c>
      <c r="S191" s="16"/>
      <c r="T191" s="41"/>
      <c r="U191" s="36"/>
      <c r="V191" s="13"/>
      <c r="W191" s="27"/>
      <c r="X191" s="34"/>
    </row>
    <row r="192" spans="2:24" ht="14.45" customHeight="1" x14ac:dyDescent="0.25">
      <c r="B192" s="70">
        <v>1</v>
      </c>
      <c r="C192" s="13" t="s">
        <v>19</v>
      </c>
      <c r="D192" s="9">
        <v>1587</v>
      </c>
      <c r="E192" s="9" t="s">
        <v>20</v>
      </c>
      <c r="F192" s="16"/>
      <c r="G192" s="13" t="s">
        <v>94</v>
      </c>
      <c r="H192" s="17" t="s">
        <v>1138</v>
      </c>
      <c r="I192" s="18" t="s">
        <v>589</v>
      </c>
      <c r="J192" s="18" t="s">
        <v>590</v>
      </c>
      <c r="K192" s="18"/>
      <c r="L192" s="18"/>
      <c r="M192" s="11" t="s">
        <v>25</v>
      </c>
      <c r="N192" s="52">
        <v>8.0500000000000007</v>
      </c>
      <c r="O192" s="16" t="s">
        <v>26</v>
      </c>
      <c r="P192" s="62">
        <f t="shared" si="10"/>
        <v>8.0500000000000007</v>
      </c>
      <c r="Q192" s="62">
        <f t="shared" si="8"/>
        <v>0</v>
      </c>
      <c r="R192" s="9" t="s">
        <v>1258</v>
      </c>
      <c r="S192" s="16"/>
      <c r="T192" s="41"/>
      <c r="U192" s="36"/>
      <c r="V192" s="13"/>
      <c r="W192" s="27"/>
      <c r="X192" s="34"/>
    </row>
    <row r="193" spans="2:24" ht="14.45" customHeight="1" x14ac:dyDescent="0.25">
      <c r="B193" s="70">
        <v>1</v>
      </c>
      <c r="C193" s="13" t="s">
        <v>19</v>
      </c>
      <c r="D193" s="9">
        <v>1588</v>
      </c>
      <c r="E193" s="9" t="s">
        <v>20</v>
      </c>
      <c r="F193" s="16"/>
      <c r="G193" s="13" t="s">
        <v>94</v>
      </c>
      <c r="H193" s="17" t="s">
        <v>1139</v>
      </c>
      <c r="I193" s="18" t="s">
        <v>589</v>
      </c>
      <c r="J193" s="18" t="s">
        <v>590</v>
      </c>
      <c r="K193" s="18"/>
      <c r="L193" s="18"/>
      <c r="M193" s="11" t="s">
        <v>25</v>
      </c>
      <c r="N193" s="52">
        <v>8.0500000000000007</v>
      </c>
      <c r="O193" s="16" t="s">
        <v>26</v>
      </c>
      <c r="P193" s="62">
        <f t="shared" si="10"/>
        <v>8.0500000000000007</v>
      </c>
      <c r="Q193" s="62">
        <f t="shared" si="8"/>
        <v>0</v>
      </c>
      <c r="R193" s="9" t="s">
        <v>1258</v>
      </c>
      <c r="S193" s="16"/>
      <c r="T193" s="41"/>
      <c r="U193" s="36"/>
      <c r="V193" s="13"/>
      <c r="W193" s="27"/>
      <c r="X193" s="34"/>
    </row>
    <row r="194" spans="2:24" ht="14.45" customHeight="1" x14ac:dyDescent="0.25">
      <c r="B194" s="70">
        <v>1</v>
      </c>
      <c r="C194" s="13" t="s">
        <v>19</v>
      </c>
      <c r="D194" s="9">
        <v>1589</v>
      </c>
      <c r="E194" s="9" t="s">
        <v>20</v>
      </c>
      <c r="F194" s="16"/>
      <c r="G194" s="13" t="s">
        <v>94</v>
      </c>
      <c r="H194" s="17" t="s">
        <v>1140</v>
      </c>
      <c r="I194" s="18" t="s">
        <v>589</v>
      </c>
      <c r="J194" s="18" t="s">
        <v>590</v>
      </c>
      <c r="K194" s="18"/>
      <c r="L194" s="18"/>
      <c r="M194" s="11" t="s">
        <v>25</v>
      </c>
      <c r="N194" s="52">
        <v>8.0500000000000007</v>
      </c>
      <c r="O194" s="16" t="s">
        <v>26</v>
      </c>
      <c r="P194" s="62">
        <f t="shared" si="10"/>
        <v>8.0500000000000007</v>
      </c>
      <c r="Q194" s="62">
        <f t="shared" si="8"/>
        <v>0</v>
      </c>
      <c r="R194" s="9" t="s">
        <v>1258</v>
      </c>
      <c r="S194" s="13"/>
      <c r="T194" s="41"/>
      <c r="U194" s="36"/>
      <c r="V194" s="21"/>
      <c r="W194" s="41"/>
      <c r="X194" s="34"/>
    </row>
    <row r="195" spans="2:24" ht="14.45" customHeight="1" x14ac:dyDescent="0.25">
      <c r="B195" s="70">
        <v>1</v>
      </c>
      <c r="C195" s="13" t="s">
        <v>19</v>
      </c>
      <c r="D195" s="9">
        <v>1580</v>
      </c>
      <c r="E195" s="9" t="s">
        <v>20</v>
      </c>
      <c r="F195" s="16"/>
      <c r="G195" s="13" t="s">
        <v>94</v>
      </c>
      <c r="H195" s="17" t="s">
        <v>1141</v>
      </c>
      <c r="I195" s="18" t="s">
        <v>589</v>
      </c>
      <c r="J195" s="18" t="s">
        <v>590</v>
      </c>
      <c r="K195" s="18"/>
      <c r="L195" s="18"/>
      <c r="M195" s="11" t="s">
        <v>25</v>
      </c>
      <c r="N195" s="52">
        <v>8.0500000000000007</v>
      </c>
      <c r="O195" s="16" t="s">
        <v>26</v>
      </c>
      <c r="P195" s="62">
        <f t="shared" si="10"/>
        <v>8.0500000000000007</v>
      </c>
      <c r="Q195" s="62">
        <f t="shared" si="8"/>
        <v>0</v>
      </c>
      <c r="R195" s="9" t="s">
        <v>1258</v>
      </c>
      <c r="S195" s="13"/>
      <c r="T195" s="41"/>
      <c r="U195" s="36"/>
      <c r="V195" s="21"/>
      <c r="W195" s="41"/>
      <c r="X195" s="34"/>
    </row>
    <row r="196" spans="2:24" ht="14.45" customHeight="1" x14ac:dyDescent="0.25">
      <c r="B196" s="70">
        <v>1</v>
      </c>
      <c r="C196" s="13" t="s">
        <v>19</v>
      </c>
      <c r="D196" s="9">
        <v>1581</v>
      </c>
      <c r="E196" s="9" t="s">
        <v>20</v>
      </c>
      <c r="F196" s="16"/>
      <c r="G196" s="13" t="s">
        <v>94</v>
      </c>
      <c r="H196" s="17" t="s">
        <v>1142</v>
      </c>
      <c r="I196" s="18" t="s">
        <v>589</v>
      </c>
      <c r="J196" s="18" t="s">
        <v>590</v>
      </c>
      <c r="K196" s="18"/>
      <c r="L196" s="18"/>
      <c r="M196" s="11" t="s">
        <v>25</v>
      </c>
      <c r="N196" s="52">
        <v>8.0500000000000007</v>
      </c>
      <c r="O196" s="16" t="s">
        <v>26</v>
      </c>
      <c r="P196" s="62">
        <f t="shared" si="10"/>
        <v>8.0500000000000007</v>
      </c>
      <c r="Q196" s="62">
        <f t="shared" si="8"/>
        <v>0</v>
      </c>
      <c r="R196" s="9" t="s">
        <v>1258</v>
      </c>
      <c r="S196" s="16"/>
      <c r="T196" s="41"/>
      <c r="U196" s="36"/>
      <c r="V196" s="13"/>
      <c r="W196" s="27"/>
      <c r="X196" s="34"/>
    </row>
    <row r="197" spans="2:24" ht="14.45" customHeight="1" x14ac:dyDescent="0.25">
      <c r="B197" s="70">
        <v>1</v>
      </c>
      <c r="C197" s="13" t="s">
        <v>19</v>
      </c>
      <c r="D197" s="9">
        <v>1582</v>
      </c>
      <c r="E197" s="9" t="s">
        <v>20</v>
      </c>
      <c r="F197" s="16"/>
      <c r="G197" s="13" t="s">
        <v>94</v>
      </c>
      <c r="H197" s="17" t="s">
        <v>1143</v>
      </c>
      <c r="I197" s="18" t="s">
        <v>589</v>
      </c>
      <c r="J197" s="18" t="s">
        <v>590</v>
      </c>
      <c r="K197" s="18"/>
      <c r="L197" s="18"/>
      <c r="M197" s="11" t="s">
        <v>25</v>
      </c>
      <c r="N197" s="52">
        <v>8.0500000000000007</v>
      </c>
      <c r="O197" s="16" t="s">
        <v>26</v>
      </c>
      <c r="P197" s="62">
        <f t="shared" si="10"/>
        <v>8.0500000000000007</v>
      </c>
      <c r="Q197" s="62">
        <f t="shared" si="8"/>
        <v>0</v>
      </c>
      <c r="R197" s="9" t="s">
        <v>1258</v>
      </c>
      <c r="S197" s="16"/>
      <c r="T197" s="41"/>
      <c r="U197" s="36"/>
      <c r="V197" s="13"/>
      <c r="W197" s="27"/>
      <c r="X197" s="34"/>
    </row>
    <row r="198" spans="2:24" ht="14.45" customHeight="1" x14ac:dyDescent="0.25">
      <c r="B198" s="70">
        <v>1</v>
      </c>
      <c r="C198" s="13" t="s">
        <v>19</v>
      </c>
      <c r="D198" s="9">
        <v>1583</v>
      </c>
      <c r="E198" s="9" t="s">
        <v>20</v>
      </c>
      <c r="F198" s="16"/>
      <c r="G198" s="13" t="s">
        <v>94</v>
      </c>
      <c r="H198" s="17" t="s">
        <v>1144</v>
      </c>
      <c r="I198" s="18" t="s">
        <v>589</v>
      </c>
      <c r="J198" s="18" t="s">
        <v>590</v>
      </c>
      <c r="K198" s="18"/>
      <c r="L198" s="18"/>
      <c r="M198" s="11" t="s">
        <v>25</v>
      </c>
      <c r="N198" s="52">
        <v>8.0500000000000007</v>
      </c>
      <c r="O198" s="16" t="s">
        <v>26</v>
      </c>
      <c r="P198" s="62">
        <f t="shared" si="10"/>
        <v>8.0500000000000007</v>
      </c>
      <c r="Q198" s="62">
        <f t="shared" si="8"/>
        <v>0</v>
      </c>
      <c r="R198" s="9" t="s">
        <v>1258</v>
      </c>
      <c r="S198" s="16"/>
      <c r="T198" s="41"/>
      <c r="U198" s="36"/>
      <c r="V198" s="13"/>
      <c r="W198" s="27"/>
      <c r="X198" s="34"/>
    </row>
    <row r="199" spans="2:24" ht="14.45" customHeight="1" x14ac:dyDescent="0.25">
      <c r="B199" s="70">
        <v>1</v>
      </c>
      <c r="C199" s="13" t="s">
        <v>19</v>
      </c>
      <c r="D199" s="9">
        <v>1584</v>
      </c>
      <c r="E199" s="9" t="s">
        <v>20</v>
      </c>
      <c r="F199" s="16"/>
      <c r="G199" s="13" t="s">
        <v>94</v>
      </c>
      <c r="H199" s="17" t="s">
        <v>1145</v>
      </c>
      <c r="I199" s="18" t="s">
        <v>589</v>
      </c>
      <c r="J199" s="18" t="s">
        <v>590</v>
      </c>
      <c r="K199" s="18"/>
      <c r="L199" s="18"/>
      <c r="M199" s="11" t="s">
        <v>25</v>
      </c>
      <c r="N199" s="52">
        <v>8.0500000000000007</v>
      </c>
      <c r="O199" s="16" t="s">
        <v>26</v>
      </c>
      <c r="P199" s="62">
        <f t="shared" ref="P199:P230" si="11">N199*0.5*2</f>
        <v>8.0500000000000007</v>
      </c>
      <c r="Q199" s="62">
        <f t="shared" ref="Q199:Q262" si="12">N199-P199</f>
        <v>0</v>
      </c>
      <c r="R199" s="9" t="s">
        <v>1258</v>
      </c>
      <c r="S199" s="16"/>
      <c r="T199" s="41"/>
      <c r="U199" s="36"/>
      <c r="V199" s="13"/>
      <c r="W199" s="27"/>
      <c r="X199" s="34"/>
    </row>
    <row r="200" spans="2:24" ht="14.45" customHeight="1" x14ac:dyDescent="0.25">
      <c r="B200" s="70">
        <v>1</v>
      </c>
      <c r="C200" s="13" t="s">
        <v>19</v>
      </c>
      <c r="D200" s="9">
        <v>1585</v>
      </c>
      <c r="E200" s="9" t="s">
        <v>20</v>
      </c>
      <c r="F200" s="16"/>
      <c r="G200" s="13" t="s">
        <v>94</v>
      </c>
      <c r="H200" s="17" t="s">
        <v>1146</v>
      </c>
      <c r="I200" s="18" t="s">
        <v>589</v>
      </c>
      <c r="J200" s="18" t="s">
        <v>590</v>
      </c>
      <c r="K200" s="18"/>
      <c r="L200" s="18"/>
      <c r="M200" s="11" t="s">
        <v>25</v>
      </c>
      <c r="N200" s="52">
        <v>8.0500000000000007</v>
      </c>
      <c r="O200" s="16" t="s">
        <v>26</v>
      </c>
      <c r="P200" s="62">
        <f t="shared" si="11"/>
        <v>8.0500000000000007</v>
      </c>
      <c r="Q200" s="62">
        <f t="shared" si="12"/>
        <v>0</v>
      </c>
      <c r="R200" s="9" t="s">
        <v>1258</v>
      </c>
      <c r="S200" s="16"/>
      <c r="T200" s="41"/>
      <c r="U200" s="36"/>
      <c r="V200" s="13"/>
      <c r="W200" s="27"/>
      <c r="X200" s="34"/>
    </row>
    <row r="201" spans="2:24" ht="14.45" customHeight="1" x14ac:dyDescent="0.25">
      <c r="B201" s="70">
        <v>1</v>
      </c>
      <c r="C201" s="13" t="s">
        <v>19</v>
      </c>
      <c r="D201" s="9">
        <v>1586</v>
      </c>
      <c r="E201" s="9" t="s">
        <v>20</v>
      </c>
      <c r="F201" s="16"/>
      <c r="G201" s="13" t="s">
        <v>94</v>
      </c>
      <c r="H201" s="17" t="s">
        <v>1147</v>
      </c>
      <c r="I201" s="18" t="s">
        <v>589</v>
      </c>
      <c r="J201" s="18" t="s">
        <v>590</v>
      </c>
      <c r="K201" s="18"/>
      <c r="L201" s="18"/>
      <c r="M201" s="11" t="s">
        <v>25</v>
      </c>
      <c r="N201" s="52">
        <v>8.0500000000000007</v>
      </c>
      <c r="O201" s="16" t="s">
        <v>26</v>
      </c>
      <c r="P201" s="62">
        <f t="shared" si="11"/>
        <v>8.0500000000000007</v>
      </c>
      <c r="Q201" s="62">
        <f t="shared" si="12"/>
        <v>0</v>
      </c>
      <c r="R201" s="9" t="s">
        <v>1258</v>
      </c>
      <c r="S201" s="16"/>
      <c r="T201" s="41"/>
      <c r="U201" s="36"/>
      <c r="V201" s="13"/>
      <c r="W201" s="27"/>
      <c r="X201" s="34"/>
    </row>
    <row r="202" spans="2:24" ht="14.45" customHeight="1" x14ac:dyDescent="0.25">
      <c r="B202" s="70">
        <v>1</v>
      </c>
      <c r="C202" s="13" t="s">
        <v>19</v>
      </c>
      <c r="D202" s="9">
        <v>458</v>
      </c>
      <c r="E202" s="9" t="s">
        <v>20</v>
      </c>
      <c r="F202" s="16"/>
      <c r="G202" s="10" t="s">
        <v>78</v>
      </c>
      <c r="H202" s="17" t="s">
        <v>588</v>
      </c>
      <c r="I202" s="18" t="s">
        <v>589</v>
      </c>
      <c r="J202" s="18" t="s">
        <v>590</v>
      </c>
      <c r="K202" s="18"/>
      <c r="L202" s="18"/>
      <c r="M202" s="11" t="s">
        <v>25</v>
      </c>
      <c r="N202" s="52">
        <v>8.0530000000000008</v>
      </c>
      <c r="O202" s="16" t="s">
        <v>26</v>
      </c>
      <c r="P202" s="62">
        <f t="shared" si="11"/>
        <v>8.0530000000000008</v>
      </c>
      <c r="Q202" s="62">
        <f t="shared" si="12"/>
        <v>0</v>
      </c>
      <c r="R202" s="9" t="s">
        <v>1258</v>
      </c>
      <c r="S202" s="16"/>
      <c r="T202" s="41"/>
      <c r="U202" s="10"/>
      <c r="V202" s="21"/>
      <c r="W202" s="41"/>
      <c r="X202" s="34"/>
    </row>
    <row r="203" spans="2:24" ht="14.45" customHeight="1" x14ac:dyDescent="0.25">
      <c r="B203" s="70">
        <v>1</v>
      </c>
      <c r="C203" s="13" t="s">
        <v>19</v>
      </c>
      <c r="D203" s="9">
        <v>459</v>
      </c>
      <c r="E203" s="9" t="s">
        <v>20</v>
      </c>
      <c r="F203" s="16"/>
      <c r="G203" s="10" t="s">
        <v>78</v>
      </c>
      <c r="H203" s="17" t="s">
        <v>591</v>
      </c>
      <c r="I203" s="18" t="s">
        <v>589</v>
      </c>
      <c r="J203" s="18" t="s">
        <v>590</v>
      </c>
      <c r="K203" s="18"/>
      <c r="L203" s="18"/>
      <c r="M203" s="11" t="s">
        <v>25</v>
      </c>
      <c r="N203" s="52">
        <v>8.0530000000000008</v>
      </c>
      <c r="O203" s="16" t="s">
        <v>26</v>
      </c>
      <c r="P203" s="62">
        <f t="shared" si="11"/>
        <v>8.0530000000000008</v>
      </c>
      <c r="Q203" s="62">
        <f t="shared" si="12"/>
        <v>0</v>
      </c>
      <c r="R203" s="9" t="s">
        <v>1258</v>
      </c>
      <c r="S203" s="16"/>
      <c r="T203" s="41"/>
      <c r="U203" s="10"/>
      <c r="V203" s="21"/>
      <c r="W203" s="41"/>
      <c r="X203" s="34"/>
    </row>
    <row r="204" spans="2:24" ht="14.45" customHeight="1" x14ac:dyDescent="0.25">
      <c r="B204" s="70">
        <v>1</v>
      </c>
      <c r="C204" s="13" t="s">
        <v>19</v>
      </c>
      <c r="D204" s="9">
        <v>460</v>
      </c>
      <c r="E204" s="9" t="s">
        <v>20</v>
      </c>
      <c r="F204" s="16"/>
      <c r="G204" s="10" t="s">
        <v>78</v>
      </c>
      <c r="H204" s="17" t="s">
        <v>592</v>
      </c>
      <c r="I204" s="18" t="s">
        <v>589</v>
      </c>
      <c r="J204" s="18" t="s">
        <v>590</v>
      </c>
      <c r="K204" s="18"/>
      <c r="L204" s="18"/>
      <c r="M204" s="11" t="s">
        <v>25</v>
      </c>
      <c r="N204" s="52">
        <v>8.0530000000000008</v>
      </c>
      <c r="O204" s="16" t="s">
        <v>26</v>
      </c>
      <c r="P204" s="62">
        <f t="shared" si="11"/>
        <v>8.0530000000000008</v>
      </c>
      <c r="Q204" s="62">
        <f t="shared" si="12"/>
        <v>0</v>
      </c>
      <c r="R204" s="9" t="s">
        <v>1258</v>
      </c>
      <c r="S204" s="16"/>
      <c r="T204" s="41"/>
      <c r="U204" s="10"/>
      <c r="V204" s="21"/>
      <c r="W204" s="41"/>
      <c r="X204" s="34"/>
    </row>
    <row r="205" spans="2:24" ht="14.45" customHeight="1" x14ac:dyDescent="0.25">
      <c r="B205" s="70">
        <v>1</v>
      </c>
      <c r="C205" s="13" t="s">
        <v>19</v>
      </c>
      <c r="D205" s="9">
        <v>461</v>
      </c>
      <c r="E205" s="9" t="s">
        <v>20</v>
      </c>
      <c r="F205" s="16"/>
      <c r="G205" s="10" t="s">
        <v>78</v>
      </c>
      <c r="H205" s="17" t="s">
        <v>593</v>
      </c>
      <c r="I205" s="18" t="s">
        <v>589</v>
      </c>
      <c r="J205" s="18" t="s">
        <v>590</v>
      </c>
      <c r="K205" s="18"/>
      <c r="L205" s="18"/>
      <c r="M205" s="11" t="s">
        <v>25</v>
      </c>
      <c r="N205" s="52">
        <v>8.0530000000000008</v>
      </c>
      <c r="O205" s="16" t="s">
        <v>26</v>
      </c>
      <c r="P205" s="62">
        <f t="shared" si="11"/>
        <v>8.0530000000000008</v>
      </c>
      <c r="Q205" s="62">
        <f t="shared" si="12"/>
        <v>0</v>
      </c>
      <c r="R205" s="9" t="s">
        <v>1258</v>
      </c>
      <c r="S205" s="16"/>
      <c r="T205" s="41"/>
      <c r="U205" s="10"/>
      <c r="V205" s="21"/>
      <c r="W205" s="41"/>
      <c r="X205" s="34"/>
    </row>
    <row r="206" spans="2:24" ht="14.45" customHeight="1" x14ac:dyDescent="0.25">
      <c r="B206" s="70">
        <v>1</v>
      </c>
      <c r="C206" s="13" t="s">
        <v>19</v>
      </c>
      <c r="D206" s="9">
        <v>462</v>
      </c>
      <c r="E206" s="9" t="s">
        <v>20</v>
      </c>
      <c r="F206" s="16"/>
      <c r="G206" s="10" t="s">
        <v>78</v>
      </c>
      <c r="H206" s="17" t="s">
        <v>594</v>
      </c>
      <c r="I206" s="18" t="s">
        <v>589</v>
      </c>
      <c r="J206" s="18" t="s">
        <v>590</v>
      </c>
      <c r="K206" s="18"/>
      <c r="L206" s="18"/>
      <c r="M206" s="11" t="s">
        <v>25</v>
      </c>
      <c r="N206" s="52">
        <v>8.0530000000000008</v>
      </c>
      <c r="O206" s="16" t="s">
        <v>26</v>
      </c>
      <c r="P206" s="62">
        <f t="shared" si="11"/>
        <v>8.0530000000000008</v>
      </c>
      <c r="Q206" s="62">
        <f t="shared" si="12"/>
        <v>0</v>
      </c>
      <c r="R206" s="9" t="s">
        <v>1258</v>
      </c>
      <c r="S206" s="16"/>
      <c r="T206" s="41"/>
      <c r="U206" s="10"/>
      <c r="V206" s="21"/>
      <c r="W206" s="41"/>
      <c r="X206" s="34"/>
    </row>
    <row r="207" spans="2:24" ht="14.45" customHeight="1" x14ac:dyDescent="0.25">
      <c r="B207" s="70">
        <v>1</v>
      </c>
      <c r="C207" s="13" t="s">
        <v>19</v>
      </c>
      <c r="D207" s="9">
        <v>463</v>
      </c>
      <c r="E207" s="9" t="s">
        <v>20</v>
      </c>
      <c r="F207" s="16"/>
      <c r="G207" s="10" t="s">
        <v>78</v>
      </c>
      <c r="H207" s="17" t="s">
        <v>595</v>
      </c>
      <c r="I207" s="18" t="s">
        <v>589</v>
      </c>
      <c r="J207" s="18" t="s">
        <v>590</v>
      </c>
      <c r="K207" s="18"/>
      <c r="L207" s="18"/>
      <c r="M207" s="11" t="s">
        <v>25</v>
      </c>
      <c r="N207" s="52">
        <v>8.0530000000000008</v>
      </c>
      <c r="O207" s="16" t="s">
        <v>26</v>
      </c>
      <c r="P207" s="62">
        <f t="shared" si="11"/>
        <v>8.0530000000000008</v>
      </c>
      <c r="Q207" s="62">
        <f t="shared" si="12"/>
        <v>0</v>
      </c>
      <c r="R207" s="9" t="s">
        <v>1258</v>
      </c>
      <c r="S207" s="16"/>
      <c r="T207" s="41"/>
      <c r="U207" s="10"/>
      <c r="V207" s="21"/>
      <c r="W207" s="41"/>
      <c r="X207" s="34"/>
    </row>
    <row r="208" spans="2:24" ht="14.45" customHeight="1" x14ac:dyDescent="0.25">
      <c r="B208" s="70">
        <v>1</v>
      </c>
      <c r="C208" s="13" t="s">
        <v>19</v>
      </c>
      <c r="D208" s="9">
        <v>464</v>
      </c>
      <c r="E208" s="9" t="s">
        <v>20</v>
      </c>
      <c r="F208" s="16"/>
      <c r="G208" s="10" t="s">
        <v>78</v>
      </c>
      <c r="H208" s="17" t="s">
        <v>596</v>
      </c>
      <c r="I208" s="18" t="s">
        <v>589</v>
      </c>
      <c r="J208" s="18" t="s">
        <v>590</v>
      </c>
      <c r="K208" s="18"/>
      <c r="L208" s="18"/>
      <c r="M208" s="11" t="s">
        <v>25</v>
      </c>
      <c r="N208" s="52">
        <v>8.0530000000000008</v>
      </c>
      <c r="O208" s="16" t="s">
        <v>26</v>
      </c>
      <c r="P208" s="62">
        <f t="shared" si="11"/>
        <v>8.0530000000000008</v>
      </c>
      <c r="Q208" s="62">
        <f t="shared" si="12"/>
        <v>0</v>
      </c>
      <c r="R208" s="9" t="s">
        <v>1258</v>
      </c>
      <c r="S208" s="16"/>
      <c r="T208" s="41"/>
      <c r="U208" s="10"/>
      <c r="V208" s="21"/>
      <c r="W208" s="41"/>
      <c r="X208" s="34"/>
    </row>
    <row r="209" spans="2:24" ht="14.45" customHeight="1" x14ac:dyDescent="0.25">
      <c r="B209" s="70">
        <v>1</v>
      </c>
      <c r="C209" s="13" t="s">
        <v>19</v>
      </c>
      <c r="D209" s="9">
        <v>465</v>
      </c>
      <c r="E209" s="9" t="s">
        <v>20</v>
      </c>
      <c r="F209" s="16"/>
      <c r="G209" s="10" t="s">
        <v>78</v>
      </c>
      <c r="H209" s="17" t="s">
        <v>597</v>
      </c>
      <c r="I209" s="18" t="s">
        <v>589</v>
      </c>
      <c r="J209" s="18" t="s">
        <v>590</v>
      </c>
      <c r="K209" s="18"/>
      <c r="L209" s="18"/>
      <c r="M209" s="11" t="s">
        <v>25</v>
      </c>
      <c r="N209" s="52">
        <v>8.0530000000000008</v>
      </c>
      <c r="O209" s="16" t="s">
        <v>26</v>
      </c>
      <c r="P209" s="62">
        <f t="shared" si="11"/>
        <v>8.0530000000000008</v>
      </c>
      <c r="Q209" s="62">
        <f t="shared" si="12"/>
        <v>0</v>
      </c>
      <c r="R209" s="9" t="s">
        <v>1258</v>
      </c>
      <c r="S209" s="16"/>
      <c r="T209" s="41"/>
      <c r="U209" s="10"/>
      <c r="V209" s="21"/>
      <c r="W209" s="41"/>
      <c r="X209" s="34"/>
    </row>
    <row r="210" spans="2:24" ht="14.45" customHeight="1" x14ac:dyDescent="0.25">
      <c r="B210" s="70">
        <v>1</v>
      </c>
      <c r="C210" s="13" t="s">
        <v>19</v>
      </c>
      <c r="D210" s="9">
        <v>466</v>
      </c>
      <c r="E210" s="9" t="s">
        <v>20</v>
      </c>
      <c r="F210" s="16"/>
      <c r="G210" s="10" t="s">
        <v>78</v>
      </c>
      <c r="H210" s="17" t="s">
        <v>598</v>
      </c>
      <c r="I210" s="18" t="s">
        <v>589</v>
      </c>
      <c r="J210" s="18" t="s">
        <v>590</v>
      </c>
      <c r="K210" s="18"/>
      <c r="L210" s="18"/>
      <c r="M210" s="11" t="s">
        <v>25</v>
      </c>
      <c r="N210" s="52">
        <v>8.0530000000000008</v>
      </c>
      <c r="O210" s="16" t="s">
        <v>26</v>
      </c>
      <c r="P210" s="62">
        <f t="shared" si="11"/>
        <v>8.0530000000000008</v>
      </c>
      <c r="Q210" s="62">
        <f t="shared" si="12"/>
        <v>0</v>
      </c>
      <c r="R210" s="9" t="s">
        <v>1258</v>
      </c>
      <c r="S210" s="10"/>
      <c r="T210" s="41"/>
      <c r="U210" s="10"/>
      <c r="V210" s="21"/>
      <c r="W210" s="41"/>
      <c r="X210" s="34"/>
    </row>
    <row r="211" spans="2:24" ht="14.45" customHeight="1" x14ac:dyDescent="0.25">
      <c r="B211" s="70">
        <v>1</v>
      </c>
      <c r="C211" s="13" t="s">
        <v>19</v>
      </c>
      <c r="D211" s="9">
        <v>467</v>
      </c>
      <c r="E211" s="9" t="s">
        <v>20</v>
      </c>
      <c r="F211" s="16"/>
      <c r="G211" s="10" t="s">
        <v>78</v>
      </c>
      <c r="H211" s="17" t="s">
        <v>599</v>
      </c>
      <c r="I211" s="18" t="s">
        <v>589</v>
      </c>
      <c r="J211" s="18" t="s">
        <v>590</v>
      </c>
      <c r="K211" s="18"/>
      <c r="L211" s="18"/>
      <c r="M211" s="11" t="s">
        <v>25</v>
      </c>
      <c r="N211" s="52">
        <v>8.0530000000000008</v>
      </c>
      <c r="O211" s="16" t="s">
        <v>26</v>
      </c>
      <c r="P211" s="62">
        <f t="shared" si="11"/>
        <v>8.0530000000000008</v>
      </c>
      <c r="Q211" s="62">
        <f t="shared" si="12"/>
        <v>0</v>
      </c>
      <c r="R211" s="9" t="s">
        <v>1258</v>
      </c>
      <c r="S211" s="10"/>
      <c r="T211" s="41"/>
      <c r="U211" s="10"/>
      <c r="V211" s="21"/>
      <c r="W211" s="41"/>
      <c r="X211" s="34"/>
    </row>
    <row r="212" spans="2:24" ht="14.45" customHeight="1" x14ac:dyDescent="0.25">
      <c r="B212" s="70">
        <v>1</v>
      </c>
      <c r="C212" s="13" t="s">
        <v>19</v>
      </c>
      <c r="D212" s="9">
        <v>696</v>
      </c>
      <c r="E212" s="9" t="s">
        <v>20</v>
      </c>
      <c r="F212" s="16"/>
      <c r="G212" s="10" t="s">
        <v>57</v>
      </c>
      <c r="H212" s="25" t="s">
        <v>823</v>
      </c>
      <c r="I212" s="17" t="s">
        <v>644</v>
      </c>
      <c r="J212" s="18" t="s">
        <v>590</v>
      </c>
      <c r="K212" s="18"/>
      <c r="L212" s="18"/>
      <c r="M212" s="11" t="s">
        <v>25</v>
      </c>
      <c r="N212" s="53">
        <v>8.0530000000000008</v>
      </c>
      <c r="O212" s="16" t="s">
        <v>26</v>
      </c>
      <c r="P212" s="62">
        <f t="shared" si="11"/>
        <v>8.0530000000000008</v>
      </c>
      <c r="Q212" s="62">
        <f t="shared" si="12"/>
        <v>0</v>
      </c>
      <c r="R212" s="9" t="s">
        <v>1258</v>
      </c>
      <c r="S212" s="10"/>
      <c r="T212" s="41"/>
      <c r="U212" s="21"/>
      <c r="V212" s="21"/>
      <c r="W212" s="41"/>
      <c r="X212" s="34"/>
    </row>
    <row r="213" spans="2:24" ht="14.45" customHeight="1" x14ac:dyDescent="0.25">
      <c r="B213" s="70">
        <v>1</v>
      </c>
      <c r="C213" s="13" t="s">
        <v>19</v>
      </c>
      <c r="D213" s="9">
        <v>697</v>
      </c>
      <c r="E213" s="9" t="s">
        <v>20</v>
      </c>
      <c r="F213" s="16"/>
      <c r="G213" s="10" t="s">
        <v>57</v>
      </c>
      <c r="H213" s="25" t="s">
        <v>824</v>
      </c>
      <c r="I213" s="17" t="s">
        <v>644</v>
      </c>
      <c r="J213" s="18" t="s">
        <v>590</v>
      </c>
      <c r="K213" s="18"/>
      <c r="L213" s="18"/>
      <c r="M213" s="11" t="s">
        <v>25</v>
      </c>
      <c r="N213" s="53">
        <v>8.0530000000000008</v>
      </c>
      <c r="O213" s="16" t="s">
        <v>26</v>
      </c>
      <c r="P213" s="62">
        <f t="shared" si="11"/>
        <v>8.0530000000000008</v>
      </c>
      <c r="Q213" s="62">
        <f t="shared" si="12"/>
        <v>0</v>
      </c>
      <c r="R213" s="9" t="s">
        <v>1258</v>
      </c>
      <c r="S213" s="16"/>
      <c r="T213" s="41"/>
      <c r="U213" s="21"/>
      <c r="V213" s="21"/>
      <c r="W213" s="41"/>
      <c r="X213" s="34"/>
    </row>
    <row r="214" spans="2:24" ht="30" x14ac:dyDescent="0.25">
      <c r="B214" s="70">
        <v>1</v>
      </c>
      <c r="C214" s="13" t="s">
        <v>19</v>
      </c>
      <c r="D214" s="9">
        <v>698</v>
      </c>
      <c r="E214" s="9" t="s">
        <v>20</v>
      </c>
      <c r="F214" s="16"/>
      <c r="G214" s="10" t="s">
        <v>57</v>
      </c>
      <c r="H214" s="25" t="s">
        <v>825</v>
      </c>
      <c r="I214" s="17" t="s">
        <v>644</v>
      </c>
      <c r="J214" s="18" t="s">
        <v>590</v>
      </c>
      <c r="K214" s="18"/>
      <c r="L214" s="18"/>
      <c r="M214" s="11" t="s">
        <v>25</v>
      </c>
      <c r="N214" s="53">
        <v>8.0530000000000008</v>
      </c>
      <c r="O214" s="16" t="s">
        <v>26</v>
      </c>
      <c r="P214" s="62">
        <f t="shared" si="11"/>
        <v>8.0530000000000008</v>
      </c>
      <c r="Q214" s="62">
        <f t="shared" si="12"/>
        <v>0</v>
      </c>
      <c r="R214" s="9" t="s">
        <v>1258</v>
      </c>
      <c r="S214" s="16"/>
      <c r="T214" s="41"/>
      <c r="U214" s="21"/>
      <c r="V214" s="21"/>
      <c r="W214" s="41"/>
      <c r="X214" s="34"/>
    </row>
    <row r="215" spans="2:24" ht="30" x14ac:dyDescent="0.25">
      <c r="B215" s="70">
        <v>1</v>
      </c>
      <c r="C215" s="13" t="s">
        <v>19</v>
      </c>
      <c r="D215" s="9">
        <v>699</v>
      </c>
      <c r="E215" s="9" t="s">
        <v>20</v>
      </c>
      <c r="F215" s="16"/>
      <c r="G215" s="10" t="s">
        <v>57</v>
      </c>
      <c r="H215" s="25" t="s">
        <v>826</v>
      </c>
      <c r="I215" s="17" t="s">
        <v>644</v>
      </c>
      <c r="J215" s="18" t="s">
        <v>590</v>
      </c>
      <c r="K215" s="18"/>
      <c r="L215" s="18"/>
      <c r="M215" s="11" t="s">
        <v>25</v>
      </c>
      <c r="N215" s="53">
        <v>8.0530000000000008</v>
      </c>
      <c r="O215" s="16" t="s">
        <v>26</v>
      </c>
      <c r="P215" s="62">
        <f t="shared" si="11"/>
        <v>8.0530000000000008</v>
      </c>
      <c r="Q215" s="62">
        <f t="shared" si="12"/>
        <v>0</v>
      </c>
      <c r="R215" s="9" t="s">
        <v>1258</v>
      </c>
      <c r="S215" s="16"/>
      <c r="T215" s="41"/>
      <c r="U215" s="21"/>
      <c r="V215" s="21"/>
      <c r="W215" s="41"/>
      <c r="X215" s="34"/>
    </row>
    <row r="216" spans="2:24" ht="30" x14ac:dyDescent="0.25">
      <c r="B216" s="70">
        <v>1</v>
      </c>
      <c r="C216" s="13" t="s">
        <v>19</v>
      </c>
      <c r="D216" s="9">
        <v>700</v>
      </c>
      <c r="E216" s="9" t="s">
        <v>20</v>
      </c>
      <c r="F216" s="16"/>
      <c r="G216" s="10" t="s">
        <v>57</v>
      </c>
      <c r="H216" s="25" t="s">
        <v>827</v>
      </c>
      <c r="I216" s="17" t="s">
        <v>644</v>
      </c>
      <c r="J216" s="18" t="s">
        <v>590</v>
      </c>
      <c r="K216" s="18"/>
      <c r="L216" s="18"/>
      <c r="M216" s="11" t="s">
        <v>25</v>
      </c>
      <c r="N216" s="53">
        <v>8.0530000000000008</v>
      </c>
      <c r="O216" s="16" t="s">
        <v>26</v>
      </c>
      <c r="P216" s="62">
        <f t="shared" si="11"/>
        <v>8.0530000000000008</v>
      </c>
      <c r="Q216" s="62">
        <f t="shared" si="12"/>
        <v>0</v>
      </c>
      <c r="R216" s="9" t="s">
        <v>1258</v>
      </c>
      <c r="S216" s="16"/>
      <c r="T216" s="41"/>
      <c r="U216" s="21"/>
      <c r="V216" s="21"/>
      <c r="W216" s="41"/>
      <c r="X216" s="34"/>
    </row>
    <row r="217" spans="2:24" ht="30" x14ac:dyDescent="0.25">
      <c r="B217" s="70">
        <v>1</v>
      </c>
      <c r="C217" s="13" t="s">
        <v>19</v>
      </c>
      <c r="D217" s="9">
        <v>701</v>
      </c>
      <c r="E217" s="9" t="s">
        <v>20</v>
      </c>
      <c r="F217" s="16"/>
      <c r="G217" s="10" t="s">
        <v>57</v>
      </c>
      <c r="H217" s="25" t="s">
        <v>828</v>
      </c>
      <c r="I217" s="17" t="s">
        <v>644</v>
      </c>
      <c r="J217" s="18" t="s">
        <v>590</v>
      </c>
      <c r="K217" s="18"/>
      <c r="L217" s="18"/>
      <c r="M217" s="11" t="s">
        <v>25</v>
      </c>
      <c r="N217" s="53">
        <v>8.0530000000000008</v>
      </c>
      <c r="O217" s="16" t="s">
        <v>26</v>
      </c>
      <c r="P217" s="62">
        <f t="shared" si="11"/>
        <v>8.0530000000000008</v>
      </c>
      <c r="Q217" s="62">
        <f t="shared" si="12"/>
        <v>0</v>
      </c>
      <c r="R217" s="9" t="s">
        <v>1258</v>
      </c>
      <c r="S217" s="16"/>
      <c r="T217" s="41"/>
      <c r="U217" s="21"/>
      <c r="V217" s="21"/>
      <c r="W217" s="41"/>
      <c r="X217" s="34"/>
    </row>
    <row r="218" spans="2:24" ht="30" x14ac:dyDescent="0.25">
      <c r="B218" s="70">
        <v>1</v>
      </c>
      <c r="C218" s="13" t="s">
        <v>19</v>
      </c>
      <c r="D218" s="9">
        <v>702</v>
      </c>
      <c r="E218" s="9" t="s">
        <v>20</v>
      </c>
      <c r="F218" s="16"/>
      <c r="G218" s="10" t="s">
        <v>57</v>
      </c>
      <c r="H218" s="25" t="s">
        <v>829</v>
      </c>
      <c r="I218" s="17" t="s">
        <v>644</v>
      </c>
      <c r="J218" s="18" t="s">
        <v>590</v>
      </c>
      <c r="K218" s="18"/>
      <c r="L218" s="18"/>
      <c r="M218" s="11" t="s">
        <v>25</v>
      </c>
      <c r="N218" s="53">
        <v>8.0530000000000008</v>
      </c>
      <c r="O218" s="16" t="s">
        <v>26</v>
      </c>
      <c r="P218" s="62">
        <f t="shared" si="11"/>
        <v>8.0530000000000008</v>
      </c>
      <c r="Q218" s="62">
        <f t="shared" si="12"/>
        <v>0</v>
      </c>
      <c r="R218" s="9" t="s">
        <v>1258</v>
      </c>
      <c r="S218" s="16"/>
      <c r="T218" s="41"/>
      <c r="U218" s="21"/>
      <c r="V218" s="21"/>
      <c r="W218" s="41"/>
      <c r="X218" s="34"/>
    </row>
    <row r="219" spans="2:24" ht="30" x14ac:dyDescent="0.25">
      <c r="B219" s="70">
        <v>1</v>
      </c>
      <c r="C219" s="13" t="s">
        <v>19</v>
      </c>
      <c r="D219" s="9">
        <v>776</v>
      </c>
      <c r="E219" s="9" t="s">
        <v>20</v>
      </c>
      <c r="F219" s="16"/>
      <c r="G219" s="10" t="s">
        <v>57</v>
      </c>
      <c r="H219" s="17" t="s">
        <v>879</v>
      </c>
      <c r="I219" s="17" t="s">
        <v>644</v>
      </c>
      <c r="J219" s="18" t="s">
        <v>590</v>
      </c>
      <c r="K219" s="18"/>
      <c r="L219" s="18"/>
      <c r="M219" s="11" t="s">
        <v>25</v>
      </c>
      <c r="N219" s="53">
        <v>8.0530000000000008</v>
      </c>
      <c r="O219" s="16" t="s">
        <v>26</v>
      </c>
      <c r="P219" s="62">
        <f t="shared" si="11"/>
        <v>8.0530000000000008</v>
      </c>
      <c r="Q219" s="62">
        <f t="shared" si="12"/>
        <v>0</v>
      </c>
      <c r="R219" s="9" t="s">
        <v>1258</v>
      </c>
      <c r="S219" s="10"/>
      <c r="T219" s="41"/>
      <c r="U219" s="21"/>
      <c r="V219" s="21"/>
      <c r="W219" s="41"/>
      <c r="X219" s="34"/>
    </row>
    <row r="220" spans="2:24" ht="30" x14ac:dyDescent="0.25">
      <c r="B220" s="70">
        <v>1</v>
      </c>
      <c r="C220" s="13" t="s">
        <v>19</v>
      </c>
      <c r="D220" s="9">
        <v>777</v>
      </c>
      <c r="E220" s="9" t="s">
        <v>20</v>
      </c>
      <c r="F220" s="16"/>
      <c r="G220" s="10" t="s">
        <v>57</v>
      </c>
      <c r="H220" s="17" t="s">
        <v>880</v>
      </c>
      <c r="I220" s="17" t="s">
        <v>644</v>
      </c>
      <c r="J220" s="18" t="s">
        <v>590</v>
      </c>
      <c r="K220" s="18"/>
      <c r="L220" s="18"/>
      <c r="M220" s="11" t="s">
        <v>25</v>
      </c>
      <c r="N220" s="53">
        <v>8.0530000000000008</v>
      </c>
      <c r="O220" s="16" t="s">
        <v>26</v>
      </c>
      <c r="P220" s="62">
        <f t="shared" si="11"/>
        <v>8.0530000000000008</v>
      </c>
      <c r="Q220" s="62">
        <f t="shared" si="12"/>
        <v>0</v>
      </c>
      <c r="R220" s="9" t="s">
        <v>1258</v>
      </c>
      <c r="S220" s="10"/>
      <c r="T220" s="41"/>
      <c r="U220" s="21"/>
      <c r="V220" s="21"/>
      <c r="W220" s="41"/>
      <c r="X220" s="34"/>
    </row>
    <row r="221" spans="2:24" ht="30" x14ac:dyDescent="0.25">
      <c r="B221" s="70">
        <v>1</v>
      </c>
      <c r="C221" s="13" t="s">
        <v>19</v>
      </c>
      <c r="D221" s="9">
        <v>778</v>
      </c>
      <c r="E221" s="9" t="s">
        <v>20</v>
      </c>
      <c r="F221" s="16"/>
      <c r="G221" s="10" t="s">
        <v>57</v>
      </c>
      <c r="H221" s="17" t="s">
        <v>881</v>
      </c>
      <c r="I221" s="17" t="s">
        <v>644</v>
      </c>
      <c r="J221" s="16" t="s">
        <v>590</v>
      </c>
      <c r="K221" s="18"/>
      <c r="L221" s="18"/>
      <c r="M221" s="11" t="s">
        <v>25</v>
      </c>
      <c r="N221" s="53">
        <v>8.0530000000000008</v>
      </c>
      <c r="O221" s="16" t="s">
        <v>26</v>
      </c>
      <c r="P221" s="62">
        <f t="shared" si="11"/>
        <v>8.0530000000000008</v>
      </c>
      <c r="Q221" s="62">
        <f t="shared" si="12"/>
        <v>0</v>
      </c>
      <c r="R221" s="9" t="s">
        <v>1258</v>
      </c>
      <c r="S221" s="10"/>
      <c r="T221" s="41"/>
      <c r="U221" s="21"/>
      <c r="V221" s="21"/>
      <c r="W221" s="41"/>
      <c r="X221" s="34"/>
    </row>
    <row r="222" spans="2:24" ht="30" x14ac:dyDescent="0.25">
      <c r="B222" s="70">
        <v>1</v>
      </c>
      <c r="C222" s="13" t="s">
        <v>19</v>
      </c>
      <c r="D222" s="9">
        <v>779</v>
      </c>
      <c r="E222" s="9" t="s">
        <v>20</v>
      </c>
      <c r="F222" s="16"/>
      <c r="G222" s="10" t="s">
        <v>57</v>
      </c>
      <c r="H222" s="17" t="s">
        <v>882</v>
      </c>
      <c r="I222" s="17" t="s">
        <v>644</v>
      </c>
      <c r="J222" s="18" t="s">
        <v>590</v>
      </c>
      <c r="K222" s="18"/>
      <c r="L222" s="18"/>
      <c r="M222" s="11" t="s">
        <v>25</v>
      </c>
      <c r="N222" s="53">
        <v>8.0530000000000008</v>
      </c>
      <c r="O222" s="16" t="s">
        <v>26</v>
      </c>
      <c r="P222" s="62">
        <f t="shared" si="11"/>
        <v>8.0530000000000008</v>
      </c>
      <c r="Q222" s="62">
        <f t="shared" si="12"/>
        <v>0</v>
      </c>
      <c r="R222" s="9" t="s">
        <v>1258</v>
      </c>
      <c r="S222" s="10"/>
      <c r="T222" s="41"/>
      <c r="U222" s="21"/>
      <c r="V222" s="21"/>
      <c r="W222" s="41"/>
      <c r="X222" s="34"/>
    </row>
    <row r="223" spans="2:24" ht="30" x14ac:dyDescent="0.25">
      <c r="B223" s="70">
        <v>1</v>
      </c>
      <c r="C223" s="13" t="s">
        <v>19</v>
      </c>
      <c r="D223" s="9">
        <v>780</v>
      </c>
      <c r="E223" s="9" t="s">
        <v>20</v>
      </c>
      <c r="F223" s="16"/>
      <c r="G223" s="10" t="s">
        <v>57</v>
      </c>
      <c r="H223" s="17" t="s">
        <v>883</v>
      </c>
      <c r="I223" s="17" t="s">
        <v>644</v>
      </c>
      <c r="J223" s="18" t="s">
        <v>590</v>
      </c>
      <c r="K223" s="18"/>
      <c r="L223" s="18"/>
      <c r="M223" s="11" t="s">
        <v>25</v>
      </c>
      <c r="N223" s="53">
        <v>8.0530000000000008</v>
      </c>
      <c r="O223" s="16" t="s">
        <v>26</v>
      </c>
      <c r="P223" s="62">
        <f t="shared" si="11"/>
        <v>8.0530000000000008</v>
      </c>
      <c r="Q223" s="62">
        <f t="shared" si="12"/>
        <v>0</v>
      </c>
      <c r="R223" s="9" t="s">
        <v>1258</v>
      </c>
      <c r="S223" s="16"/>
      <c r="T223" s="41"/>
      <c r="U223" s="21"/>
      <c r="V223" s="21"/>
      <c r="W223" s="41"/>
      <c r="X223" s="34"/>
    </row>
    <row r="224" spans="2:24" ht="30" x14ac:dyDescent="0.25">
      <c r="B224" s="70">
        <v>1</v>
      </c>
      <c r="C224" s="13" t="s">
        <v>19</v>
      </c>
      <c r="D224" s="9">
        <v>781</v>
      </c>
      <c r="E224" s="9" t="s">
        <v>20</v>
      </c>
      <c r="F224" s="16"/>
      <c r="G224" s="10" t="s">
        <v>57</v>
      </c>
      <c r="H224" s="17" t="s">
        <v>884</v>
      </c>
      <c r="I224" s="17" t="s">
        <v>644</v>
      </c>
      <c r="J224" s="18" t="s">
        <v>590</v>
      </c>
      <c r="K224" s="18"/>
      <c r="L224" s="18"/>
      <c r="M224" s="11" t="s">
        <v>25</v>
      </c>
      <c r="N224" s="53">
        <v>8.0530000000000008</v>
      </c>
      <c r="O224" s="16" t="s">
        <v>26</v>
      </c>
      <c r="P224" s="62">
        <f t="shared" si="11"/>
        <v>8.0530000000000008</v>
      </c>
      <c r="Q224" s="62">
        <f t="shared" si="12"/>
        <v>0</v>
      </c>
      <c r="R224" s="9" t="s">
        <v>1258</v>
      </c>
      <c r="S224" s="10"/>
      <c r="T224" s="22"/>
      <c r="U224" s="21"/>
      <c r="V224" s="21"/>
      <c r="W224" s="41"/>
      <c r="X224" s="34"/>
    </row>
    <row r="225" spans="2:24" ht="30" x14ac:dyDescent="0.25">
      <c r="B225" s="70">
        <v>1</v>
      </c>
      <c r="C225" s="13" t="s">
        <v>19</v>
      </c>
      <c r="D225" s="9">
        <v>782</v>
      </c>
      <c r="E225" s="9" t="s">
        <v>20</v>
      </c>
      <c r="F225" s="16"/>
      <c r="G225" s="10" t="s">
        <v>57</v>
      </c>
      <c r="H225" s="17" t="s">
        <v>885</v>
      </c>
      <c r="I225" s="17" t="s">
        <v>644</v>
      </c>
      <c r="J225" s="18" t="s">
        <v>590</v>
      </c>
      <c r="K225" s="18"/>
      <c r="L225" s="18"/>
      <c r="M225" s="11" t="s">
        <v>25</v>
      </c>
      <c r="N225" s="53">
        <v>8.0530000000000008</v>
      </c>
      <c r="O225" s="16" t="s">
        <v>26</v>
      </c>
      <c r="P225" s="62">
        <f t="shared" si="11"/>
        <v>8.0530000000000008</v>
      </c>
      <c r="Q225" s="62">
        <f t="shared" si="12"/>
        <v>0</v>
      </c>
      <c r="R225" s="9" t="s">
        <v>1258</v>
      </c>
      <c r="S225" s="10"/>
      <c r="T225" s="41"/>
      <c r="U225" s="21"/>
      <c r="V225" s="21"/>
      <c r="W225" s="41"/>
      <c r="X225" s="34"/>
    </row>
    <row r="226" spans="2:24" ht="30" x14ac:dyDescent="0.25">
      <c r="B226" s="70">
        <v>1</v>
      </c>
      <c r="C226" s="13" t="s">
        <v>19</v>
      </c>
      <c r="D226" s="9">
        <v>783</v>
      </c>
      <c r="E226" s="9" t="s">
        <v>20</v>
      </c>
      <c r="F226" s="16"/>
      <c r="G226" s="10" t="s">
        <v>57</v>
      </c>
      <c r="H226" s="17" t="s">
        <v>886</v>
      </c>
      <c r="I226" s="17" t="s">
        <v>644</v>
      </c>
      <c r="J226" s="18" t="s">
        <v>590</v>
      </c>
      <c r="K226" s="18"/>
      <c r="L226" s="18"/>
      <c r="M226" s="11" t="s">
        <v>25</v>
      </c>
      <c r="N226" s="53">
        <v>8.0530000000000008</v>
      </c>
      <c r="O226" s="16" t="s">
        <v>26</v>
      </c>
      <c r="P226" s="62">
        <f t="shared" si="11"/>
        <v>8.0530000000000008</v>
      </c>
      <c r="Q226" s="62">
        <f t="shared" si="12"/>
        <v>0</v>
      </c>
      <c r="R226" s="9" t="s">
        <v>1258</v>
      </c>
      <c r="S226" s="16"/>
      <c r="T226" s="41"/>
      <c r="U226" s="21"/>
      <c r="V226" s="21"/>
      <c r="W226" s="41"/>
      <c r="X226" s="34"/>
    </row>
    <row r="227" spans="2:24" ht="30" x14ac:dyDescent="0.25">
      <c r="B227" s="70">
        <v>1</v>
      </c>
      <c r="C227" s="13" t="s">
        <v>19</v>
      </c>
      <c r="D227" s="9">
        <v>784</v>
      </c>
      <c r="E227" s="9" t="s">
        <v>20</v>
      </c>
      <c r="F227" s="16"/>
      <c r="G227" s="10" t="s">
        <v>57</v>
      </c>
      <c r="H227" s="17" t="s">
        <v>887</v>
      </c>
      <c r="I227" s="17" t="s">
        <v>644</v>
      </c>
      <c r="J227" s="18" t="s">
        <v>590</v>
      </c>
      <c r="K227" s="18"/>
      <c r="L227" s="18"/>
      <c r="M227" s="11" t="s">
        <v>25</v>
      </c>
      <c r="N227" s="53">
        <v>8.0530000000000008</v>
      </c>
      <c r="O227" s="16" t="s">
        <v>26</v>
      </c>
      <c r="P227" s="62">
        <f t="shared" si="11"/>
        <v>8.0530000000000008</v>
      </c>
      <c r="Q227" s="62">
        <f t="shared" si="12"/>
        <v>0</v>
      </c>
      <c r="R227" s="9" t="s">
        <v>1258</v>
      </c>
      <c r="S227" s="16"/>
      <c r="T227" s="41"/>
      <c r="U227" s="21"/>
      <c r="V227" s="21"/>
      <c r="W227" s="41"/>
      <c r="X227" s="34"/>
    </row>
    <row r="228" spans="2:24" ht="30" x14ac:dyDescent="0.25">
      <c r="B228" s="70">
        <v>1</v>
      </c>
      <c r="C228" s="13" t="s">
        <v>19</v>
      </c>
      <c r="D228" s="9">
        <v>785</v>
      </c>
      <c r="E228" s="9" t="s">
        <v>20</v>
      </c>
      <c r="F228" s="16"/>
      <c r="G228" s="10" t="s">
        <v>57</v>
      </c>
      <c r="H228" s="17" t="s">
        <v>888</v>
      </c>
      <c r="I228" s="17" t="s">
        <v>644</v>
      </c>
      <c r="J228" s="18" t="s">
        <v>590</v>
      </c>
      <c r="K228" s="18"/>
      <c r="L228" s="18"/>
      <c r="M228" s="11" t="s">
        <v>25</v>
      </c>
      <c r="N228" s="53">
        <v>8.0530000000000008</v>
      </c>
      <c r="O228" s="16" t="s">
        <v>26</v>
      </c>
      <c r="P228" s="62">
        <f t="shared" si="11"/>
        <v>8.0530000000000008</v>
      </c>
      <c r="Q228" s="62">
        <f t="shared" si="12"/>
        <v>0</v>
      </c>
      <c r="R228" s="9" t="s">
        <v>1258</v>
      </c>
      <c r="S228" s="16"/>
      <c r="T228" s="41"/>
      <c r="U228" s="21"/>
      <c r="V228" s="21"/>
      <c r="W228" s="41"/>
      <c r="X228" s="34"/>
    </row>
    <row r="229" spans="2:24" ht="30" x14ac:dyDescent="0.25">
      <c r="B229" s="70">
        <v>1</v>
      </c>
      <c r="C229" s="13" t="s">
        <v>19</v>
      </c>
      <c r="D229" s="9">
        <v>1486</v>
      </c>
      <c r="E229" s="9" t="s">
        <v>20</v>
      </c>
      <c r="F229" s="16"/>
      <c r="G229" s="10" t="s">
        <v>94</v>
      </c>
      <c r="H229" s="17" t="s">
        <v>973</v>
      </c>
      <c r="I229" s="17" t="s">
        <v>644</v>
      </c>
      <c r="J229" s="16" t="s">
        <v>590</v>
      </c>
      <c r="K229" s="16"/>
      <c r="L229" s="16"/>
      <c r="M229" s="11" t="s">
        <v>25</v>
      </c>
      <c r="N229" s="53">
        <v>8.0530000000000008</v>
      </c>
      <c r="O229" s="16" t="s">
        <v>26</v>
      </c>
      <c r="P229" s="62">
        <f t="shared" si="11"/>
        <v>8.0530000000000008</v>
      </c>
      <c r="Q229" s="62">
        <f t="shared" si="12"/>
        <v>0</v>
      </c>
      <c r="R229" s="9" t="s">
        <v>1258</v>
      </c>
      <c r="S229" s="16"/>
      <c r="T229" s="41"/>
      <c r="U229" s="36"/>
      <c r="V229" s="21"/>
      <c r="W229" s="41"/>
      <c r="X229" s="34"/>
    </row>
    <row r="230" spans="2:24" ht="30" x14ac:dyDescent="0.25">
      <c r="B230" s="70">
        <v>1</v>
      </c>
      <c r="C230" s="13" t="s">
        <v>19</v>
      </c>
      <c r="D230" s="9">
        <v>1487</v>
      </c>
      <c r="E230" s="9" t="s">
        <v>20</v>
      </c>
      <c r="F230" s="16"/>
      <c r="G230" s="10" t="s">
        <v>94</v>
      </c>
      <c r="H230" s="17" t="s">
        <v>974</v>
      </c>
      <c r="I230" s="17" t="s">
        <v>644</v>
      </c>
      <c r="J230" s="16" t="s">
        <v>590</v>
      </c>
      <c r="K230" s="16"/>
      <c r="L230" s="16"/>
      <c r="M230" s="11" t="s">
        <v>25</v>
      </c>
      <c r="N230" s="53">
        <v>8.0530000000000008</v>
      </c>
      <c r="O230" s="16" t="s">
        <v>26</v>
      </c>
      <c r="P230" s="62">
        <f t="shared" si="11"/>
        <v>8.0530000000000008</v>
      </c>
      <c r="Q230" s="62">
        <f t="shared" si="12"/>
        <v>0</v>
      </c>
      <c r="R230" s="9" t="s">
        <v>1258</v>
      </c>
      <c r="S230" s="16"/>
      <c r="T230" s="41"/>
      <c r="U230" s="36"/>
      <c r="V230" s="21"/>
      <c r="W230" s="41"/>
      <c r="X230" s="34"/>
    </row>
    <row r="231" spans="2:24" ht="30" x14ac:dyDescent="0.25">
      <c r="B231" s="70">
        <v>1</v>
      </c>
      <c r="C231" s="13" t="s">
        <v>19</v>
      </c>
      <c r="D231" s="9">
        <v>1488</v>
      </c>
      <c r="E231" s="9" t="s">
        <v>20</v>
      </c>
      <c r="F231" s="16"/>
      <c r="G231" s="10" t="s">
        <v>94</v>
      </c>
      <c r="H231" s="17" t="s">
        <v>975</v>
      </c>
      <c r="I231" s="17" t="s">
        <v>644</v>
      </c>
      <c r="J231" s="16" t="s">
        <v>590</v>
      </c>
      <c r="K231" s="16"/>
      <c r="L231" s="16"/>
      <c r="M231" s="11" t="s">
        <v>25</v>
      </c>
      <c r="N231" s="53">
        <v>8.0530000000000008</v>
      </c>
      <c r="O231" s="16" t="s">
        <v>26</v>
      </c>
      <c r="P231" s="62">
        <f t="shared" ref="P231:P238" si="13">N231*0.5*2</f>
        <v>8.0530000000000008</v>
      </c>
      <c r="Q231" s="62">
        <f t="shared" si="12"/>
        <v>0</v>
      </c>
      <c r="R231" s="9" t="s">
        <v>1258</v>
      </c>
      <c r="S231" s="10"/>
      <c r="T231" s="22"/>
      <c r="U231" s="36"/>
      <c r="V231" s="21"/>
      <c r="W231" s="41"/>
      <c r="X231" s="34"/>
    </row>
    <row r="232" spans="2:24" ht="30" x14ac:dyDescent="0.25">
      <c r="B232" s="70">
        <v>1</v>
      </c>
      <c r="C232" s="13" t="s">
        <v>19</v>
      </c>
      <c r="D232" s="9">
        <v>1489</v>
      </c>
      <c r="E232" s="9" t="s">
        <v>20</v>
      </c>
      <c r="F232" s="16"/>
      <c r="G232" s="10" t="s">
        <v>94</v>
      </c>
      <c r="H232" s="17" t="s">
        <v>976</v>
      </c>
      <c r="I232" s="18" t="s">
        <v>644</v>
      </c>
      <c r="J232" s="16" t="s">
        <v>590</v>
      </c>
      <c r="K232" s="16"/>
      <c r="L232" s="16"/>
      <c r="M232" s="11" t="s">
        <v>25</v>
      </c>
      <c r="N232" s="52">
        <v>8.0530000000000008</v>
      </c>
      <c r="O232" s="16" t="s">
        <v>26</v>
      </c>
      <c r="P232" s="62">
        <f t="shared" si="13"/>
        <v>8.0530000000000008</v>
      </c>
      <c r="Q232" s="62">
        <f t="shared" si="12"/>
        <v>0</v>
      </c>
      <c r="R232" s="9" t="s">
        <v>1258</v>
      </c>
      <c r="S232" s="16"/>
      <c r="T232" s="41"/>
      <c r="U232" s="36"/>
      <c r="V232" s="21"/>
      <c r="W232" s="22"/>
      <c r="X232" s="34"/>
    </row>
    <row r="233" spans="2:24" ht="30" x14ac:dyDescent="0.25">
      <c r="B233" s="70">
        <v>1</v>
      </c>
      <c r="C233" s="13" t="s">
        <v>19</v>
      </c>
      <c r="D233" s="9">
        <v>1490</v>
      </c>
      <c r="E233" s="9" t="s">
        <v>20</v>
      </c>
      <c r="F233" s="25"/>
      <c r="G233" s="10" t="s">
        <v>94</v>
      </c>
      <c r="H233" s="17" t="s">
        <v>977</v>
      </c>
      <c r="I233" s="17" t="s">
        <v>644</v>
      </c>
      <c r="J233" s="25" t="s">
        <v>590</v>
      </c>
      <c r="K233" s="25"/>
      <c r="L233" s="25"/>
      <c r="M233" s="11" t="s">
        <v>25</v>
      </c>
      <c r="N233" s="53">
        <v>8.0530000000000008</v>
      </c>
      <c r="O233" s="16" t="s">
        <v>26</v>
      </c>
      <c r="P233" s="62">
        <f t="shared" si="13"/>
        <v>8.0530000000000008</v>
      </c>
      <c r="Q233" s="62">
        <f t="shared" si="12"/>
        <v>0</v>
      </c>
      <c r="R233" s="9" t="s">
        <v>1258</v>
      </c>
      <c r="S233" s="25"/>
      <c r="T233" s="44"/>
      <c r="U233" s="36"/>
      <c r="V233" s="21"/>
      <c r="W233" s="44"/>
      <c r="X233" s="34"/>
    </row>
    <row r="234" spans="2:24" ht="30" x14ac:dyDescent="0.25">
      <c r="B234" s="70">
        <v>1</v>
      </c>
      <c r="C234" s="13" t="s">
        <v>19</v>
      </c>
      <c r="D234" s="9">
        <v>1491</v>
      </c>
      <c r="E234" s="9" t="s">
        <v>20</v>
      </c>
      <c r="F234" s="16"/>
      <c r="G234" s="10" t="s">
        <v>94</v>
      </c>
      <c r="H234" s="25" t="s">
        <v>978</v>
      </c>
      <c r="I234" s="17" t="s">
        <v>644</v>
      </c>
      <c r="J234" s="18" t="s">
        <v>590</v>
      </c>
      <c r="K234" s="18"/>
      <c r="L234" s="18"/>
      <c r="M234" s="11" t="s">
        <v>25</v>
      </c>
      <c r="N234" s="53">
        <v>8.0530000000000008</v>
      </c>
      <c r="O234" s="16" t="s">
        <v>26</v>
      </c>
      <c r="P234" s="62">
        <f t="shared" si="13"/>
        <v>8.0530000000000008</v>
      </c>
      <c r="Q234" s="62">
        <f t="shared" si="12"/>
        <v>0</v>
      </c>
      <c r="R234" s="9" t="s">
        <v>1258</v>
      </c>
      <c r="S234" s="16"/>
      <c r="T234" s="41"/>
      <c r="U234" s="36"/>
      <c r="V234" s="21"/>
      <c r="W234" s="41"/>
      <c r="X234" s="34"/>
    </row>
    <row r="235" spans="2:24" ht="30" x14ac:dyDescent="0.25">
      <c r="B235" s="70">
        <v>1</v>
      </c>
      <c r="C235" s="13" t="s">
        <v>19</v>
      </c>
      <c r="D235" s="9">
        <v>1492</v>
      </c>
      <c r="E235" s="9" t="s">
        <v>20</v>
      </c>
      <c r="F235" s="16"/>
      <c r="G235" s="10" t="s">
        <v>94</v>
      </c>
      <c r="H235" s="25" t="s">
        <v>979</v>
      </c>
      <c r="I235" s="17" t="s">
        <v>644</v>
      </c>
      <c r="J235" s="18" t="s">
        <v>590</v>
      </c>
      <c r="K235" s="18"/>
      <c r="L235" s="18"/>
      <c r="M235" s="11" t="s">
        <v>25</v>
      </c>
      <c r="N235" s="53">
        <v>8.0530000000000008</v>
      </c>
      <c r="O235" s="16" t="s">
        <v>26</v>
      </c>
      <c r="P235" s="62">
        <f t="shared" si="13"/>
        <v>8.0530000000000008</v>
      </c>
      <c r="Q235" s="62">
        <f t="shared" si="12"/>
        <v>0</v>
      </c>
      <c r="R235" s="9" t="s">
        <v>1258</v>
      </c>
      <c r="S235" s="16"/>
      <c r="T235" s="41"/>
      <c r="U235" s="36"/>
      <c r="V235" s="21"/>
      <c r="W235" s="41"/>
      <c r="X235" s="34"/>
    </row>
    <row r="236" spans="2:24" ht="30" x14ac:dyDescent="0.25">
      <c r="B236" s="70">
        <v>1</v>
      </c>
      <c r="C236" s="13" t="s">
        <v>19</v>
      </c>
      <c r="D236" s="9">
        <v>1493</v>
      </c>
      <c r="E236" s="9" t="s">
        <v>20</v>
      </c>
      <c r="F236" s="16"/>
      <c r="G236" s="10" t="s">
        <v>94</v>
      </c>
      <c r="H236" s="25" t="s">
        <v>980</v>
      </c>
      <c r="I236" s="17" t="s">
        <v>644</v>
      </c>
      <c r="J236" s="18" t="s">
        <v>590</v>
      </c>
      <c r="K236" s="18"/>
      <c r="L236" s="18"/>
      <c r="M236" s="11" t="s">
        <v>25</v>
      </c>
      <c r="N236" s="53">
        <v>8.0530000000000008</v>
      </c>
      <c r="O236" s="16" t="s">
        <v>26</v>
      </c>
      <c r="P236" s="62">
        <f t="shared" si="13"/>
        <v>8.0530000000000008</v>
      </c>
      <c r="Q236" s="62">
        <f t="shared" si="12"/>
        <v>0</v>
      </c>
      <c r="R236" s="9" t="s">
        <v>1258</v>
      </c>
      <c r="S236" s="16"/>
      <c r="T236" s="41"/>
      <c r="U236" s="36"/>
      <c r="V236" s="21"/>
      <c r="W236" s="41"/>
      <c r="X236" s="34"/>
    </row>
    <row r="237" spans="2:24" ht="30" x14ac:dyDescent="0.25">
      <c r="B237" s="70">
        <v>1</v>
      </c>
      <c r="C237" s="13" t="s">
        <v>19</v>
      </c>
      <c r="D237" s="9">
        <v>1494</v>
      </c>
      <c r="E237" s="9" t="s">
        <v>20</v>
      </c>
      <c r="F237" s="16"/>
      <c r="G237" s="10" t="s">
        <v>94</v>
      </c>
      <c r="H237" s="25" t="s">
        <v>981</v>
      </c>
      <c r="I237" s="17" t="s">
        <v>644</v>
      </c>
      <c r="J237" s="18" t="s">
        <v>590</v>
      </c>
      <c r="K237" s="18"/>
      <c r="L237" s="18"/>
      <c r="M237" s="11" t="s">
        <v>25</v>
      </c>
      <c r="N237" s="53">
        <v>8.0530000000000008</v>
      </c>
      <c r="O237" s="16" t="s">
        <v>26</v>
      </c>
      <c r="P237" s="62">
        <f t="shared" si="13"/>
        <v>8.0530000000000008</v>
      </c>
      <c r="Q237" s="62">
        <f t="shared" si="12"/>
        <v>0</v>
      </c>
      <c r="R237" s="9" t="s">
        <v>1258</v>
      </c>
      <c r="S237" s="16"/>
      <c r="T237" s="41"/>
      <c r="U237" s="36"/>
      <c r="V237" s="21"/>
      <c r="W237" s="41"/>
      <c r="X237" s="34"/>
    </row>
    <row r="238" spans="2:24" ht="30" x14ac:dyDescent="0.25">
      <c r="B238" s="70">
        <v>1</v>
      </c>
      <c r="C238" s="13" t="s">
        <v>19</v>
      </c>
      <c r="D238" s="9">
        <v>1495</v>
      </c>
      <c r="E238" s="9" t="s">
        <v>20</v>
      </c>
      <c r="F238" s="16"/>
      <c r="G238" s="10" t="s">
        <v>94</v>
      </c>
      <c r="H238" s="25" t="s">
        <v>982</v>
      </c>
      <c r="I238" s="17" t="s">
        <v>644</v>
      </c>
      <c r="J238" s="18" t="s">
        <v>590</v>
      </c>
      <c r="K238" s="18"/>
      <c r="L238" s="18"/>
      <c r="M238" s="11" t="s">
        <v>25</v>
      </c>
      <c r="N238" s="53">
        <v>8.0530000000000008</v>
      </c>
      <c r="O238" s="16" t="s">
        <v>26</v>
      </c>
      <c r="P238" s="62">
        <f t="shared" si="13"/>
        <v>8.0530000000000008</v>
      </c>
      <c r="Q238" s="62">
        <f t="shared" si="12"/>
        <v>0</v>
      </c>
      <c r="R238" s="9" t="s">
        <v>1258</v>
      </c>
      <c r="S238" s="16"/>
      <c r="T238" s="41"/>
      <c r="U238" s="36"/>
      <c r="V238" s="21"/>
      <c r="W238" s="41"/>
      <c r="X238" s="34"/>
    </row>
    <row r="239" spans="2:24" ht="15" x14ac:dyDescent="0.25">
      <c r="B239" s="70">
        <v>1</v>
      </c>
      <c r="C239" s="13" t="s">
        <v>19</v>
      </c>
      <c r="D239" s="9">
        <v>566</v>
      </c>
      <c r="E239" s="9" t="s">
        <v>20</v>
      </c>
      <c r="F239" s="16"/>
      <c r="G239" s="13" t="s">
        <v>78</v>
      </c>
      <c r="H239" s="17" t="s">
        <v>1200</v>
      </c>
      <c r="I239" s="18" t="s">
        <v>1201</v>
      </c>
      <c r="J239" s="18" t="s">
        <v>1202</v>
      </c>
      <c r="K239" s="18"/>
      <c r="L239" s="18"/>
      <c r="M239" s="11" t="s">
        <v>25</v>
      </c>
      <c r="N239" s="52">
        <v>9.5</v>
      </c>
      <c r="O239" s="16" t="s">
        <v>26</v>
      </c>
      <c r="P239" s="62">
        <f>N239*0.2*5</f>
        <v>9.5</v>
      </c>
      <c r="Q239" s="62">
        <f t="shared" si="12"/>
        <v>0</v>
      </c>
      <c r="R239" s="64" t="s">
        <v>1257</v>
      </c>
      <c r="S239" s="16"/>
      <c r="T239" s="41"/>
      <c r="U239" s="10"/>
      <c r="V239" s="13"/>
      <c r="W239" s="27"/>
      <c r="X239" s="34"/>
    </row>
    <row r="240" spans="2:24" ht="30" x14ac:dyDescent="0.25">
      <c r="B240" s="70">
        <v>1</v>
      </c>
      <c r="C240" s="13" t="s">
        <v>19</v>
      </c>
      <c r="D240" s="9">
        <v>477</v>
      </c>
      <c r="E240" s="9" t="s">
        <v>20</v>
      </c>
      <c r="F240" s="16"/>
      <c r="G240" s="10" t="s">
        <v>78</v>
      </c>
      <c r="H240" s="17" t="s">
        <v>608</v>
      </c>
      <c r="I240" s="18" t="s">
        <v>609</v>
      </c>
      <c r="J240" s="18"/>
      <c r="K240" s="18"/>
      <c r="L240" s="18"/>
      <c r="M240" s="11" t="s">
        <v>25</v>
      </c>
      <c r="N240" s="52">
        <v>15.93</v>
      </c>
      <c r="O240" s="16" t="s">
        <v>26</v>
      </c>
      <c r="P240" s="62">
        <f t="shared" ref="P240:P271" si="14">N240*0.5*2</f>
        <v>15.93</v>
      </c>
      <c r="Q240" s="62">
        <f t="shared" si="12"/>
        <v>0</v>
      </c>
      <c r="R240" s="9" t="s">
        <v>1258</v>
      </c>
      <c r="S240" s="16"/>
      <c r="T240" s="41"/>
      <c r="U240" s="10"/>
      <c r="V240" s="21"/>
      <c r="W240" s="41"/>
      <c r="X240" s="34"/>
    </row>
    <row r="241" spans="2:24" ht="30" x14ac:dyDescent="0.25">
      <c r="B241" s="70">
        <v>1</v>
      </c>
      <c r="C241" s="13" t="s">
        <v>19</v>
      </c>
      <c r="D241" s="9">
        <v>478</v>
      </c>
      <c r="E241" s="9" t="s">
        <v>20</v>
      </c>
      <c r="F241" s="16"/>
      <c r="G241" s="10" t="s">
        <v>78</v>
      </c>
      <c r="H241" s="17" t="s">
        <v>610</v>
      </c>
      <c r="I241" s="18" t="s">
        <v>609</v>
      </c>
      <c r="J241" s="18"/>
      <c r="K241" s="18"/>
      <c r="L241" s="18"/>
      <c r="M241" s="11" t="s">
        <v>25</v>
      </c>
      <c r="N241" s="53">
        <v>15.93</v>
      </c>
      <c r="O241" s="16" t="s">
        <v>26</v>
      </c>
      <c r="P241" s="62">
        <f t="shared" si="14"/>
        <v>15.93</v>
      </c>
      <c r="Q241" s="62">
        <f t="shared" si="12"/>
        <v>0</v>
      </c>
      <c r="R241" s="9" t="s">
        <v>1258</v>
      </c>
      <c r="S241" s="16"/>
      <c r="T241" s="41"/>
      <c r="U241" s="10"/>
      <c r="V241" s="21"/>
      <c r="W241" s="41"/>
      <c r="X241" s="34"/>
    </row>
    <row r="242" spans="2:24" ht="30" x14ac:dyDescent="0.25">
      <c r="B242" s="70">
        <v>1</v>
      </c>
      <c r="C242" s="13" t="s">
        <v>19</v>
      </c>
      <c r="D242" s="9">
        <v>479</v>
      </c>
      <c r="E242" s="9" t="s">
        <v>20</v>
      </c>
      <c r="F242" s="16"/>
      <c r="G242" s="10" t="s">
        <v>78</v>
      </c>
      <c r="H242" s="17" t="s">
        <v>611</v>
      </c>
      <c r="I242" s="18" t="s">
        <v>609</v>
      </c>
      <c r="J242" s="18"/>
      <c r="K242" s="18"/>
      <c r="L242" s="18"/>
      <c r="M242" s="11" t="s">
        <v>25</v>
      </c>
      <c r="N242" s="53">
        <v>15.93</v>
      </c>
      <c r="O242" s="16" t="s">
        <v>26</v>
      </c>
      <c r="P242" s="62">
        <f t="shared" si="14"/>
        <v>15.93</v>
      </c>
      <c r="Q242" s="62">
        <f t="shared" si="12"/>
        <v>0</v>
      </c>
      <c r="R242" s="9" t="s">
        <v>1258</v>
      </c>
      <c r="S242" s="16"/>
      <c r="T242" s="41"/>
      <c r="U242" s="10"/>
      <c r="V242" s="21"/>
      <c r="W242" s="41"/>
      <c r="X242" s="34"/>
    </row>
    <row r="243" spans="2:24" ht="30" x14ac:dyDescent="0.25">
      <c r="B243" s="70">
        <v>1</v>
      </c>
      <c r="C243" s="13" t="s">
        <v>19</v>
      </c>
      <c r="D243" s="9">
        <v>1598</v>
      </c>
      <c r="E243" s="9" t="s">
        <v>20</v>
      </c>
      <c r="F243" s="16"/>
      <c r="G243" s="10" t="s">
        <v>94</v>
      </c>
      <c r="H243" s="17" t="s">
        <v>953</v>
      </c>
      <c r="I243" s="17" t="s">
        <v>609</v>
      </c>
      <c r="J243" s="18"/>
      <c r="K243" s="18"/>
      <c r="L243" s="18"/>
      <c r="M243" s="11" t="s">
        <v>25</v>
      </c>
      <c r="N243" s="53">
        <v>15.93</v>
      </c>
      <c r="O243" s="16" t="s">
        <v>26</v>
      </c>
      <c r="P243" s="62">
        <f t="shared" si="14"/>
        <v>15.93</v>
      </c>
      <c r="Q243" s="62">
        <f t="shared" si="12"/>
        <v>0</v>
      </c>
      <c r="R243" s="9" t="s">
        <v>1258</v>
      </c>
      <c r="S243" s="16"/>
      <c r="T243" s="41"/>
      <c r="U243" s="36"/>
      <c r="V243" s="21"/>
      <c r="W243" s="41"/>
      <c r="X243" s="34"/>
    </row>
    <row r="244" spans="2:24" ht="30" x14ac:dyDescent="0.25">
      <c r="B244" s="70">
        <v>1</v>
      </c>
      <c r="C244" s="13" t="s">
        <v>19</v>
      </c>
      <c r="D244" s="9">
        <v>1599</v>
      </c>
      <c r="E244" s="9" t="s">
        <v>20</v>
      </c>
      <c r="F244" s="16"/>
      <c r="G244" s="10" t="s">
        <v>94</v>
      </c>
      <c r="H244" s="17" t="s">
        <v>954</v>
      </c>
      <c r="I244" s="17" t="s">
        <v>609</v>
      </c>
      <c r="J244" s="18"/>
      <c r="K244" s="18"/>
      <c r="L244" s="18"/>
      <c r="M244" s="11" t="s">
        <v>25</v>
      </c>
      <c r="N244" s="53">
        <v>15.93</v>
      </c>
      <c r="O244" s="16" t="s">
        <v>26</v>
      </c>
      <c r="P244" s="62">
        <f t="shared" si="14"/>
        <v>15.93</v>
      </c>
      <c r="Q244" s="62">
        <f t="shared" si="12"/>
        <v>0</v>
      </c>
      <c r="R244" s="9" t="s">
        <v>1258</v>
      </c>
      <c r="S244" s="10"/>
      <c r="T244" s="41"/>
      <c r="U244" s="36"/>
      <c r="V244" s="21"/>
      <c r="W244" s="41"/>
      <c r="X244" s="34"/>
    </row>
    <row r="245" spans="2:24" ht="30" x14ac:dyDescent="0.25">
      <c r="B245" s="70">
        <v>1</v>
      </c>
      <c r="C245" s="13" t="s">
        <v>19</v>
      </c>
      <c r="D245" s="9">
        <v>1600</v>
      </c>
      <c r="E245" s="9" t="s">
        <v>20</v>
      </c>
      <c r="F245" s="16"/>
      <c r="G245" s="10" t="s">
        <v>94</v>
      </c>
      <c r="H245" s="17" t="s">
        <v>955</v>
      </c>
      <c r="I245" s="17" t="s">
        <v>609</v>
      </c>
      <c r="J245" s="18"/>
      <c r="K245" s="18"/>
      <c r="L245" s="18"/>
      <c r="M245" s="11" t="s">
        <v>25</v>
      </c>
      <c r="N245" s="53">
        <v>15.93</v>
      </c>
      <c r="O245" s="16" t="s">
        <v>26</v>
      </c>
      <c r="P245" s="62">
        <f t="shared" si="14"/>
        <v>15.93</v>
      </c>
      <c r="Q245" s="62">
        <f t="shared" si="12"/>
        <v>0</v>
      </c>
      <c r="R245" s="9" t="s">
        <v>1258</v>
      </c>
      <c r="S245" s="16"/>
      <c r="T245" s="41"/>
      <c r="U245" s="36"/>
      <c r="V245" s="21"/>
      <c r="W245" s="41"/>
      <c r="X245" s="34"/>
    </row>
    <row r="246" spans="2:24" ht="30" x14ac:dyDescent="0.25">
      <c r="B246" s="70">
        <v>1</v>
      </c>
      <c r="C246" s="13" t="s">
        <v>19</v>
      </c>
      <c r="D246" s="9">
        <v>1536</v>
      </c>
      <c r="E246" s="9" t="s">
        <v>20</v>
      </c>
      <c r="F246" s="16"/>
      <c r="G246" s="10" t="s">
        <v>94</v>
      </c>
      <c r="H246" s="25" t="s">
        <v>1088</v>
      </c>
      <c r="I246" s="17" t="s">
        <v>609</v>
      </c>
      <c r="J246" s="16"/>
      <c r="K246" s="16"/>
      <c r="L246" s="16"/>
      <c r="M246" s="11" t="s">
        <v>25</v>
      </c>
      <c r="N246" s="53">
        <v>15.93</v>
      </c>
      <c r="O246" s="16" t="s">
        <v>26</v>
      </c>
      <c r="P246" s="62">
        <f t="shared" si="14"/>
        <v>15.93</v>
      </c>
      <c r="Q246" s="62">
        <f t="shared" si="12"/>
        <v>0</v>
      </c>
      <c r="R246" s="9" t="s">
        <v>1258</v>
      </c>
      <c r="S246" s="16"/>
      <c r="T246" s="41"/>
      <c r="U246" s="36"/>
      <c r="V246" s="21"/>
      <c r="W246" s="41"/>
      <c r="X246" s="34"/>
    </row>
    <row r="247" spans="2:24" ht="30" x14ac:dyDescent="0.25">
      <c r="B247" s="70">
        <v>1</v>
      </c>
      <c r="C247" s="13" t="s">
        <v>19</v>
      </c>
      <c r="D247" s="9">
        <v>1537</v>
      </c>
      <c r="E247" s="9" t="s">
        <v>20</v>
      </c>
      <c r="F247" s="16"/>
      <c r="G247" s="10" t="s">
        <v>94</v>
      </c>
      <c r="H247" s="25" t="s">
        <v>1089</v>
      </c>
      <c r="I247" s="17" t="s">
        <v>609</v>
      </c>
      <c r="J247" s="16"/>
      <c r="K247" s="16"/>
      <c r="L247" s="16"/>
      <c r="M247" s="11" t="s">
        <v>25</v>
      </c>
      <c r="N247" s="53">
        <v>15.93</v>
      </c>
      <c r="O247" s="16" t="s">
        <v>26</v>
      </c>
      <c r="P247" s="62">
        <f t="shared" si="14"/>
        <v>15.93</v>
      </c>
      <c r="Q247" s="62">
        <f t="shared" si="12"/>
        <v>0</v>
      </c>
      <c r="R247" s="9" t="s">
        <v>1258</v>
      </c>
      <c r="S247" s="16"/>
      <c r="T247" s="41"/>
      <c r="U247" s="36"/>
      <c r="V247" s="21"/>
      <c r="W247" s="41"/>
      <c r="X247" s="34"/>
    </row>
    <row r="248" spans="2:24" ht="30" x14ac:dyDescent="0.25">
      <c r="B248" s="70">
        <v>1</v>
      </c>
      <c r="C248" s="13" t="s">
        <v>19</v>
      </c>
      <c r="D248" s="9">
        <v>1538</v>
      </c>
      <c r="E248" s="9" t="s">
        <v>20</v>
      </c>
      <c r="F248" s="16"/>
      <c r="G248" s="10" t="s">
        <v>94</v>
      </c>
      <c r="H248" s="25" t="s">
        <v>1090</v>
      </c>
      <c r="I248" s="17" t="s">
        <v>609</v>
      </c>
      <c r="J248" s="16"/>
      <c r="K248" s="16"/>
      <c r="L248" s="16"/>
      <c r="M248" s="11" t="s">
        <v>25</v>
      </c>
      <c r="N248" s="53">
        <v>15.93</v>
      </c>
      <c r="O248" s="16" t="s">
        <v>26</v>
      </c>
      <c r="P248" s="62">
        <f t="shared" si="14"/>
        <v>15.93</v>
      </c>
      <c r="Q248" s="62">
        <f t="shared" si="12"/>
        <v>0</v>
      </c>
      <c r="R248" s="9" t="s">
        <v>1258</v>
      </c>
      <c r="S248" s="10"/>
      <c r="T248" s="22"/>
      <c r="U248" s="36"/>
      <c r="V248" s="21"/>
      <c r="W248" s="41"/>
      <c r="X248" s="34"/>
    </row>
    <row r="249" spans="2:24" ht="30" x14ac:dyDescent="0.25">
      <c r="B249" s="70">
        <v>1</v>
      </c>
      <c r="C249" s="13" t="s">
        <v>19</v>
      </c>
      <c r="D249" s="9">
        <v>560</v>
      </c>
      <c r="E249" s="9" t="s">
        <v>20</v>
      </c>
      <c r="F249" s="16"/>
      <c r="G249" s="13" t="s">
        <v>78</v>
      </c>
      <c r="H249" s="17" t="s">
        <v>1211</v>
      </c>
      <c r="I249" s="18" t="s">
        <v>1212</v>
      </c>
      <c r="J249" s="18"/>
      <c r="K249" s="18"/>
      <c r="L249" s="18"/>
      <c r="M249" s="11" t="s">
        <v>25</v>
      </c>
      <c r="N249" s="52">
        <v>16.989999999999998</v>
      </c>
      <c r="O249" s="16" t="s">
        <v>26</v>
      </c>
      <c r="P249" s="62">
        <f t="shared" si="14"/>
        <v>16.989999999999998</v>
      </c>
      <c r="Q249" s="62">
        <f t="shared" si="12"/>
        <v>0</v>
      </c>
      <c r="R249" s="9" t="s">
        <v>1258</v>
      </c>
      <c r="S249" s="16"/>
      <c r="T249" s="41"/>
      <c r="U249" s="10"/>
      <c r="V249" s="13"/>
      <c r="W249" s="27"/>
      <c r="X249" s="34"/>
    </row>
    <row r="250" spans="2:24" ht="30" x14ac:dyDescent="0.25">
      <c r="B250" s="70">
        <v>1</v>
      </c>
      <c r="C250" s="13" t="s">
        <v>19</v>
      </c>
      <c r="D250" s="9">
        <v>792</v>
      </c>
      <c r="E250" s="9" t="s">
        <v>20</v>
      </c>
      <c r="F250" s="16"/>
      <c r="G250" s="10" t="s">
        <v>57</v>
      </c>
      <c r="H250" s="17" t="s">
        <v>753</v>
      </c>
      <c r="I250" s="18" t="s">
        <v>754</v>
      </c>
      <c r="J250" s="18"/>
      <c r="K250" s="18"/>
      <c r="L250" s="18"/>
      <c r="M250" s="11" t="s">
        <v>25</v>
      </c>
      <c r="N250" s="52">
        <v>22</v>
      </c>
      <c r="O250" s="16" t="s">
        <v>26</v>
      </c>
      <c r="P250" s="62">
        <f t="shared" si="14"/>
        <v>22</v>
      </c>
      <c r="Q250" s="62">
        <f t="shared" si="12"/>
        <v>0</v>
      </c>
      <c r="R250" s="9" t="s">
        <v>1258</v>
      </c>
      <c r="S250" s="16"/>
      <c r="T250" s="41"/>
      <c r="U250" s="21"/>
      <c r="V250" s="21"/>
      <c r="W250" s="22"/>
      <c r="X250" s="34"/>
    </row>
    <row r="251" spans="2:24" ht="30" x14ac:dyDescent="0.25">
      <c r="B251" s="70">
        <v>1</v>
      </c>
      <c r="C251" s="13" t="s">
        <v>19</v>
      </c>
      <c r="D251" s="9">
        <v>520</v>
      </c>
      <c r="E251" s="13" t="s">
        <v>20</v>
      </c>
      <c r="F251" s="18"/>
      <c r="G251" s="13" t="s">
        <v>78</v>
      </c>
      <c r="H251" s="11" t="s">
        <v>567</v>
      </c>
      <c r="I251" s="9" t="s">
        <v>80</v>
      </c>
      <c r="J251" s="9"/>
      <c r="K251" s="9"/>
      <c r="L251" s="9"/>
      <c r="M251" s="11" t="s">
        <v>25</v>
      </c>
      <c r="N251" s="55">
        <v>23.01</v>
      </c>
      <c r="O251" s="16" t="s">
        <v>26</v>
      </c>
      <c r="P251" s="62">
        <f t="shared" si="14"/>
        <v>23.01</v>
      </c>
      <c r="Q251" s="62">
        <f t="shared" si="12"/>
        <v>0</v>
      </c>
      <c r="R251" s="9" t="s">
        <v>1258</v>
      </c>
      <c r="S251" s="13"/>
      <c r="T251" s="44"/>
      <c r="U251" s="10"/>
      <c r="V251" s="21"/>
      <c r="W251" s="44"/>
      <c r="X251" s="34"/>
    </row>
    <row r="252" spans="2:24" ht="30" x14ac:dyDescent="0.25">
      <c r="B252" s="70">
        <v>1</v>
      </c>
      <c r="C252" s="13" t="s">
        <v>19</v>
      </c>
      <c r="D252" s="9">
        <v>521</v>
      </c>
      <c r="E252" s="13" t="s">
        <v>20</v>
      </c>
      <c r="F252" s="18"/>
      <c r="G252" s="13" t="s">
        <v>78</v>
      </c>
      <c r="H252" s="11" t="s">
        <v>568</v>
      </c>
      <c r="I252" s="9" t="s">
        <v>80</v>
      </c>
      <c r="J252" s="9"/>
      <c r="K252" s="9"/>
      <c r="L252" s="9"/>
      <c r="M252" s="11" t="s">
        <v>25</v>
      </c>
      <c r="N252" s="55">
        <v>23.01</v>
      </c>
      <c r="O252" s="16" t="s">
        <v>26</v>
      </c>
      <c r="P252" s="62">
        <f t="shared" si="14"/>
        <v>23.01</v>
      </c>
      <c r="Q252" s="62">
        <f t="shared" si="12"/>
        <v>0</v>
      </c>
      <c r="R252" s="9" t="s">
        <v>1258</v>
      </c>
      <c r="S252" s="21"/>
      <c r="T252" s="44"/>
      <c r="U252" s="10"/>
      <c r="V252" s="21"/>
      <c r="W252" s="44"/>
      <c r="X252" s="34"/>
    </row>
    <row r="253" spans="2:24" ht="30" x14ac:dyDescent="0.25">
      <c r="B253" s="70">
        <v>1</v>
      </c>
      <c r="C253" s="13" t="s">
        <v>19</v>
      </c>
      <c r="D253" s="9">
        <v>522</v>
      </c>
      <c r="E253" s="13" t="s">
        <v>20</v>
      </c>
      <c r="F253" s="18"/>
      <c r="G253" s="13" t="s">
        <v>78</v>
      </c>
      <c r="H253" s="11" t="s">
        <v>569</v>
      </c>
      <c r="I253" s="9" t="s">
        <v>80</v>
      </c>
      <c r="J253" s="9"/>
      <c r="K253" s="9"/>
      <c r="L253" s="9"/>
      <c r="M253" s="11" t="s">
        <v>25</v>
      </c>
      <c r="N253" s="55">
        <v>23.01</v>
      </c>
      <c r="O253" s="16" t="s">
        <v>26</v>
      </c>
      <c r="P253" s="62">
        <f t="shared" si="14"/>
        <v>23.01</v>
      </c>
      <c r="Q253" s="62">
        <f t="shared" si="12"/>
        <v>0</v>
      </c>
      <c r="R253" s="9" t="s">
        <v>1258</v>
      </c>
      <c r="S253" s="21"/>
      <c r="T253" s="44"/>
      <c r="U253" s="10"/>
      <c r="V253" s="21"/>
      <c r="W253" s="44"/>
      <c r="X253" s="34"/>
    </row>
    <row r="254" spans="2:24" ht="30" x14ac:dyDescent="0.25">
      <c r="B254" s="70">
        <v>1</v>
      </c>
      <c r="C254" s="13" t="s">
        <v>19</v>
      </c>
      <c r="D254" s="9">
        <v>523</v>
      </c>
      <c r="E254" s="13" t="s">
        <v>20</v>
      </c>
      <c r="F254" s="18"/>
      <c r="G254" s="13" t="s">
        <v>78</v>
      </c>
      <c r="H254" s="11" t="s">
        <v>570</v>
      </c>
      <c r="I254" s="9" t="s">
        <v>80</v>
      </c>
      <c r="J254" s="9"/>
      <c r="K254" s="9"/>
      <c r="L254" s="9"/>
      <c r="M254" s="11" t="s">
        <v>25</v>
      </c>
      <c r="N254" s="55">
        <v>23.01</v>
      </c>
      <c r="O254" s="16" t="s">
        <v>26</v>
      </c>
      <c r="P254" s="62">
        <f t="shared" si="14"/>
        <v>23.01</v>
      </c>
      <c r="Q254" s="62">
        <f t="shared" si="12"/>
        <v>0</v>
      </c>
      <c r="R254" s="9" t="s">
        <v>1258</v>
      </c>
      <c r="S254" s="21"/>
      <c r="T254" s="44"/>
      <c r="U254" s="10"/>
      <c r="V254" s="21"/>
      <c r="W254" s="44"/>
      <c r="X254" s="34"/>
    </row>
    <row r="255" spans="2:24" ht="30" x14ac:dyDescent="0.25">
      <c r="B255" s="70">
        <v>1</v>
      </c>
      <c r="C255" s="13" t="s">
        <v>19</v>
      </c>
      <c r="D255" s="9">
        <v>524</v>
      </c>
      <c r="E255" s="13" t="s">
        <v>20</v>
      </c>
      <c r="F255" s="18"/>
      <c r="G255" s="13" t="s">
        <v>78</v>
      </c>
      <c r="H255" s="11" t="s">
        <v>571</v>
      </c>
      <c r="I255" s="9" t="s">
        <v>80</v>
      </c>
      <c r="J255" s="9"/>
      <c r="K255" s="9"/>
      <c r="L255" s="9"/>
      <c r="M255" s="11" t="s">
        <v>25</v>
      </c>
      <c r="N255" s="55">
        <v>23.01</v>
      </c>
      <c r="O255" s="16" t="s">
        <v>26</v>
      </c>
      <c r="P255" s="62">
        <f t="shared" si="14"/>
        <v>23.01</v>
      </c>
      <c r="Q255" s="62">
        <f t="shared" si="12"/>
        <v>0</v>
      </c>
      <c r="R255" s="9" t="s">
        <v>1258</v>
      </c>
      <c r="S255" s="21"/>
      <c r="T255" s="44"/>
      <c r="U255" s="10"/>
      <c r="V255" s="21"/>
      <c r="W255" s="44"/>
      <c r="X255" s="34"/>
    </row>
    <row r="256" spans="2:24" ht="30" x14ac:dyDescent="0.25">
      <c r="B256" s="70">
        <v>1</v>
      </c>
      <c r="C256" s="13" t="s">
        <v>19</v>
      </c>
      <c r="D256" s="9">
        <v>525</v>
      </c>
      <c r="E256" s="9" t="s">
        <v>20</v>
      </c>
      <c r="F256" s="16"/>
      <c r="G256" s="10" t="s">
        <v>78</v>
      </c>
      <c r="H256" s="17" t="s">
        <v>572</v>
      </c>
      <c r="I256" s="18" t="s">
        <v>80</v>
      </c>
      <c r="J256" s="18"/>
      <c r="K256" s="18"/>
      <c r="L256" s="18"/>
      <c r="M256" s="11" t="s">
        <v>25</v>
      </c>
      <c r="N256" s="53">
        <v>23.01</v>
      </c>
      <c r="O256" s="16" t="s">
        <v>26</v>
      </c>
      <c r="P256" s="62">
        <f t="shared" si="14"/>
        <v>23.01</v>
      </c>
      <c r="Q256" s="62">
        <f t="shared" si="12"/>
        <v>0</v>
      </c>
      <c r="R256" s="9" t="s">
        <v>1258</v>
      </c>
      <c r="S256" s="16"/>
      <c r="T256" s="41"/>
      <c r="U256" s="10"/>
      <c r="V256" s="21"/>
      <c r="W256" s="41"/>
      <c r="X256" s="34"/>
    </row>
    <row r="257" spans="2:24" ht="30" x14ac:dyDescent="0.25">
      <c r="B257" s="70">
        <v>1</v>
      </c>
      <c r="C257" s="13" t="s">
        <v>19</v>
      </c>
      <c r="D257" s="9">
        <v>526</v>
      </c>
      <c r="E257" s="9" t="s">
        <v>20</v>
      </c>
      <c r="F257" s="16"/>
      <c r="G257" s="10" t="s">
        <v>78</v>
      </c>
      <c r="H257" s="17" t="s">
        <v>573</v>
      </c>
      <c r="I257" s="18" t="s">
        <v>80</v>
      </c>
      <c r="J257" s="18"/>
      <c r="K257" s="18"/>
      <c r="L257" s="18"/>
      <c r="M257" s="11" t="s">
        <v>25</v>
      </c>
      <c r="N257" s="53">
        <v>23.01</v>
      </c>
      <c r="O257" s="16" t="s">
        <v>26</v>
      </c>
      <c r="P257" s="62">
        <f t="shared" si="14"/>
        <v>23.01</v>
      </c>
      <c r="Q257" s="62">
        <f t="shared" si="12"/>
        <v>0</v>
      </c>
      <c r="R257" s="9" t="s">
        <v>1258</v>
      </c>
      <c r="S257" s="16"/>
      <c r="T257" s="41"/>
      <c r="U257" s="10"/>
      <c r="V257" s="21"/>
      <c r="W257" s="41"/>
      <c r="X257" s="34"/>
    </row>
    <row r="258" spans="2:24" ht="30" x14ac:dyDescent="0.25">
      <c r="B258" s="70">
        <v>1</v>
      </c>
      <c r="C258" s="13" t="s">
        <v>19</v>
      </c>
      <c r="D258" s="9">
        <v>527</v>
      </c>
      <c r="E258" s="9" t="s">
        <v>20</v>
      </c>
      <c r="F258" s="16"/>
      <c r="G258" s="10" t="s">
        <v>78</v>
      </c>
      <c r="H258" s="17" t="s">
        <v>574</v>
      </c>
      <c r="I258" s="18" t="s">
        <v>80</v>
      </c>
      <c r="J258" s="18"/>
      <c r="K258" s="18"/>
      <c r="L258" s="18"/>
      <c r="M258" s="11" t="s">
        <v>25</v>
      </c>
      <c r="N258" s="52">
        <v>23.01</v>
      </c>
      <c r="O258" s="16" t="s">
        <v>26</v>
      </c>
      <c r="P258" s="62">
        <f t="shared" si="14"/>
        <v>23.01</v>
      </c>
      <c r="Q258" s="62">
        <f t="shared" si="12"/>
        <v>0</v>
      </c>
      <c r="R258" s="9" t="s">
        <v>1258</v>
      </c>
      <c r="S258" s="16"/>
      <c r="T258" s="41"/>
      <c r="U258" s="10"/>
      <c r="V258" s="21"/>
      <c r="W258" s="41"/>
      <c r="X258" s="34"/>
    </row>
    <row r="259" spans="2:24" ht="30" x14ac:dyDescent="0.25">
      <c r="B259" s="70">
        <v>1</v>
      </c>
      <c r="C259" s="13" t="s">
        <v>19</v>
      </c>
      <c r="D259" s="9">
        <v>528</v>
      </c>
      <c r="E259" s="9" t="s">
        <v>20</v>
      </c>
      <c r="F259" s="16"/>
      <c r="G259" s="10" t="s">
        <v>78</v>
      </c>
      <c r="H259" s="17" t="s">
        <v>575</v>
      </c>
      <c r="I259" s="18" t="s">
        <v>80</v>
      </c>
      <c r="J259" s="18"/>
      <c r="K259" s="18"/>
      <c r="L259" s="18"/>
      <c r="M259" s="11" t="s">
        <v>25</v>
      </c>
      <c r="N259" s="52">
        <v>23.01</v>
      </c>
      <c r="O259" s="16" t="s">
        <v>26</v>
      </c>
      <c r="P259" s="62">
        <f t="shared" si="14"/>
        <v>23.01</v>
      </c>
      <c r="Q259" s="62">
        <f t="shared" si="12"/>
        <v>0</v>
      </c>
      <c r="R259" s="9" t="s">
        <v>1258</v>
      </c>
      <c r="S259" s="16"/>
      <c r="T259" s="41"/>
      <c r="U259" s="10"/>
      <c r="V259" s="21"/>
      <c r="W259" s="41"/>
      <c r="X259" s="34"/>
    </row>
    <row r="260" spans="2:24" ht="30" x14ac:dyDescent="0.25">
      <c r="B260" s="70">
        <v>1</v>
      </c>
      <c r="C260" s="13" t="s">
        <v>19</v>
      </c>
      <c r="D260" s="9">
        <v>529</v>
      </c>
      <c r="E260" s="9" t="s">
        <v>20</v>
      </c>
      <c r="F260" s="16"/>
      <c r="G260" s="10" t="s">
        <v>78</v>
      </c>
      <c r="H260" s="17" t="s">
        <v>576</v>
      </c>
      <c r="I260" s="18" t="s">
        <v>80</v>
      </c>
      <c r="J260" s="18"/>
      <c r="K260" s="18"/>
      <c r="L260" s="18"/>
      <c r="M260" s="11" t="s">
        <v>25</v>
      </c>
      <c r="N260" s="52">
        <v>23.01</v>
      </c>
      <c r="O260" s="16" t="s">
        <v>26</v>
      </c>
      <c r="P260" s="62">
        <f t="shared" si="14"/>
        <v>23.01</v>
      </c>
      <c r="Q260" s="62">
        <f t="shared" si="12"/>
        <v>0</v>
      </c>
      <c r="R260" s="9" t="s">
        <v>1258</v>
      </c>
      <c r="S260" s="16"/>
      <c r="T260" s="41"/>
      <c r="U260" s="10"/>
      <c r="V260" s="21"/>
      <c r="W260" s="41"/>
      <c r="X260" s="34"/>
    </row>
    <row r="261" spans="2:24" ht="30" x14ac:dyDescent="0.25">
      <c r="B261" s="70">
        <v>1</v>
      </c>
      <c r="C261" s="13" t="s">
        <v>19</v>
      </c>
      <c r="D261" s="9">
        <v>530</v>
      </c>
      <c r="E261" s="9" t="s">
        <v>20</v>
      </c>
      <c r="F261" s="16"/>
      <c r="G261" s="10" t="s">
        <v>78</v>
      </c>
      <c r="H261" s="17" t="s">
        <v>577</v>
      </c>
      <c r="I261" s="18" t="s">
        <v>80</v>
      </c>
      <c r="J261" s="18"/>
      <c r="K261" s="18"/>
      <c r="L261" s="18"/>
      <c r="M261" s="11" t="s">
        <v>25</v>
      </c>
      <c r="N261" s="52">
        <v>23.01</v>
      </c>
      <c r="O261" s="16" t="s">
        <v>26</v>
      </c>
      <c r="P261" s="62">
        <f t="shared" si="14"/>
        <v>23.01</v>
      </c>
      <c r="Q261" s="62">
        <f t="shared" si="12"/>
        <v>0</v>
      </c>
      <c r="R261" s="9" t="s">
        <v>1258</v>
      </c>
      <c r="S261" s="16"/>
      <c r="T261" s="41"/>
      <c r="U261" s="10"/>
      <c r="V261" s="21"/>
      <c r="W261" s="41"/>
      <c r="X261" s="34"/>
    </row>
    <row r="262" spans="2:24" ht="30" x14ac:dyDescent="0.25">
      <c r="B262" s="70">
        <v>1</v>
      </c>
      <c r="C262" s="13" t="s">
        <v>19</v>
      </c>
      <c r="D262" s="9">
        <v>531</v>
      </c>
      <c r="E262" s="9" t="s">
        <v>20</v>
      </c>
      <c r="F262" s="16"/>
      <c r="G262" s="10" t="s">
        <v>78</v>
      </c>
      <c r="H262" s="17" t="s">
        <v>578</v>
      </c>
      <c r="I262" s="18" t="s">
        <v>80</v>
      </c>
      <c r="J262" s="18"/>
      <c r="K262" s="18"/>
      <c r="L262" s="18"/>
      <c r="M262" s="11" t="s">
        <v>25</v>
      </c>
      <c r="N262" s="53">
        <v>23.01</v>
      </c>
      <c r="O262" s="16" t="s">
        <v>26</v>
      </c>
      <c r="P262" s="62">
        <f t="shared" si="14"/>
        <v>23.01</v>
      </c>
      <c r="Q262" s="62">
        <f t="shared" si="12"/>
        <v>0</v>
      </c>
      <c r="R262" s="9" t="s">
        <v>1258</v>
      </c>
      <c r="S262" s="16"/>
      <c r="T262" s="41"/>
      <c r="U262" s="10"/>
      <c r="V262" s="21"/>
      <c r="W262" s="41"/>
      <c r="X262" s="34"/>
    </row>
    <row r="263" spans="2:24" ht="30" x14ac:dyDescent="0.25">
      <c r="B263" s="70">
        <v>1</v>
      </c>
      <c r="C263" s="13" t="s">
        <v>19</v>
      </c>
      <c r="D263" s="9">
        <v>495</v>
      </c>
      <c r="E263" s="9" t="s">
        <v>20</v>
      </c>
      <c r="F263" s="16"/>
      <c r="G263" s="10" t="s">
        <v>78</v>
      </c>
      <c r="H263" s="17" t="s">
        <v>612</v>
      </c>
      <c r="I263" s="18" t="s">
        <v>80</v>
      </c>
      <c r="J263" s="18"/>
      <c r="K263" s="18"/>
      <c r="L263" s="18"/>
      <c r="M263" s="11" t="s">
        <v>25</v>
      </c>
      <c r="N263" s="53">
        <v>23.01</v>
      </c>
      <c r="O263" s="16" t="s">
        <v>26</v>
      </c>
      <c r="P263" s="62">
        <f t="shared" si="14"/>
        <v>23.01</v>
      </c>
      <c r="Q263" s="62">
        <f t="shared" ref="Q263:Q326" si="15">N263-P263</f>
        <v>0</v>
      </c>
      <c r="R263" s="9" t="s">
        <v>1258</v>
      </c>
      <c r="S263" s="16"/>
      <c r="T263" s="41"/>
      <c r="U263" s="10"/>
      <c r="V263" s="21"/>
      <c r="W263" s="41"/>
      <c r="X263" s="34"/>
    </row>
    <row r="264" spans="2:24" ht="30" x14ac:dyDescent="0.25">
      <c r="B264" s="70">
        <v>1</v>
      </c>
      <c r="C264" s="13" t="s">
        <v>19</v>
      </c>
      <c r="D264" s="9">
        <v>491</v>
      </c>
      <c r="E264" s="9" t="s">
        <v>20</v>
      </c>
      <c r="F264" s="16"/>
      <c r="G264" s="10" t="s">
        <v>78</v>
      </c>
      <c r="H264" s="17" t="s">
        <v>616</v>
      </c>
      <c r="I264" s="18" t="s">
        <v>80</v>
      </c>
      <c r="J264" s="18"/>
      <c r="K264" s="18"/>
      <c r="L264" s="18"/>
      <c r="M264" s="11" t="s">
        <v>25</v>
      </c>
      <c r="N264" s="52">
        <v>23.01</v>
      </c>
      <c r="O264" s="16" t="s">
        <v>26</v>
      </c>
      <c r="P264" s="62">
        <f t="shared" si="14"/>
        <v>23.01</v>
      </c>
      <c r="Q264" s="62">
        <f t="shared" si="15"/>
        <v>0</v>
      </c>
      <c r="R264" s="9" t="s">
        <v>1258</v>
      </c>
      <c r="S264" s="16"/>
      <c r="T264" s="41"/>
      <c r="U264" s="10"/>
      <c r="V264" s="21"/>
      <c r="W264" s="22"/>
      <c r="X264" s="34"/>
    </row>
    <row r="265" spans="2:24" ht="30" x14ac:dyDescent="0.25">
      <c r="B265" s="70">
        <v>1</v>
      </c>
      <c r="C265" s="13" t="s">
        <v>19</v>
      </c>
      <c r="D265" s="9">
        <v>492</v>
      </c>
      <c r="E265" s="9" t="s">
        <v>20</v>
      </c>
      <c r="F265" s="16"/>
      <c r="G265" s="10" t="s">
        <v>78</v>
      </c>
      <c r="H265" s="17" t="s">
        <v>617</v>
      </c>
      <c r="I265" s="18" t="s">
        <v>80</v>
      </c>
      <c r="J265" s="18"/>
      <c r="K265" s="18"/>
      <c r="L265" s="18"/>
      <c r="M265" s="11" t="s">
        <v>25</v>
      </c>
      <c r="N265" s="52">
        <v>23.01</v>
      </c>
      <c r="O265" s="16" t="s">
        <v>26</v>
      </c>
      <c r="P265" s="62">
        <f t="shared" si="14"/>
        <v>23.01</v>
      </c>
      <c r="Q265" s="62">
        <f t="shared" si="15"/>
        <v>0</v>
      </c>
      <c r="R265" s="9" t="s">
        <v>1258</v>
      </c>
      <c r="S265" s="16"/>
      <c r="T265" s="41"/>
      <c r="U265" s="10"/>
      <c r="V265" s="21"/>
      <c r="W265" s="22"/>
      <c r="X265" s="34"/>
    </row>
    <row r="266" spans="2:24" ht="30" x14ac:dyDescent="0.25">
      <c r="B266" s="70">
        <v>1</v>
      </c>
      <c r="C266" s="13" t="s">
        <v>19</v>
      </c>
      <c r="D266" s="9">
        <v>493</v>
      </c>
      <c r="E266" s="9" t="s">
        <v>20</v>
      </c>
      <c r="F266" s="16"/>
      <c r="G266" s="10" t="s">
        <v>78</v>
      </c>
      <c r="H266" s="17" t="s">
        <v>618</v>
      </c>
      <c r="I266" s="18" t="s">
        <v>80</v>
      </c>
      <c r="J266" s="18"/>
      <c r="K266" s="18"/>
      <c r="L266" s="18"/>
      <c r="M266" s="11" t="s">
        <v>25</v>
      </c>
      <c r="N266" s="52">
        <v>23.01</v>
      </c>
      <c r="O266" s="16" t="s">
        <v>26</v>
      </c>
      <c r="P266" s="62">
        <f t="shared" si="14"/>
        <v>23.01</v>
      </c>
      <c r="Q266" s="62">
        <f t="shared" si="15"/>
        <v>0</v>
      </c>
      <c r="R266" s="9" t="s">
        <v>1258</v>
      </c>
      <c r="S266" s="16"/>
      <c r="T266" s="41"/>
      <c r="U266" s="10"/>
      <c r="V266" s="21"/>
      <c r="W266" s="22"/>
      <c r="X266" s="34"/>
    </row>
    <row r="267" spans="2:24" ht="30" x14ac:dyDescent="0.25">
      <c r="B267" s="70">
        <v>1</v>
      </c>
      <c r="C267" s="13" t="s">
        <v>19</v>
      </c>
      <c r="D267" s="9">
        <v>494</v>
      </c>
      <c r="E267" s="9" t="s">
        <v>20</v>
      </c>
      <c r="F267" s="16"/>
      <c r="G267" s="10" t="s">
        <v>78</v>
      </c>
      <c r="H267" s="17" t="s">
        <v>619</v>
      </c>
      <c r="I267" s="18" t="s">
        <v>80</v>
      </c>
      <c r="J267" s="18"/>
      <c r="K267" s="18"/>
      <c r="L267" s="18"/>
      <c r="M267" s="11" t="s">
        <v>25</v>
      </c>
      <c r="N267" s="52">
        <v>23.01</v>
      </c>
      <c r="O267" s="16" t="s">
        <v>26</v>
      </c>
      <c r="P267" s="62">
        <f t="shared" si="14"/>
        <v>23.01</v>
      </c>
      <c r="Q267" s="62">
        <f t="shared" si="15"/>
        <v>0</v>
      </c>
      <c r="R267" s="9" t="s">
        <v>1258</v>
      </c>
      <c r="S267" s="16"/>
      <c r="T267" s="41"/>
      <c r="U267" s="10"/>
      <c r="V267" s="21"/>
      <c r="W267" s="22"/>
      <c r="X267" s="34"/>
    </row>
    <row r="268" spans="2:24" ht="30" x14ac:dyDescent="0.25">
      <c r="B268" s="70">
        <v>1</v>
      </c>
      <c r="C268" s="13" t="s">
        <v>19</v>
      </c>
      <c r="D268" s="9">
        <v>496</v>
      </c>
      <c r="E268" s="9" t="s">
        <v>20</v>
      </c>
      <c r="F268" s="16"/>
      <c r="G268" s="10" t="s">
        <v>78</v>
      </c>
      <c r="H268" s="17" t="s">
        <v>620</v>
      </c>
      <c r="I268" s="18" t="s">
        <v>80</v>
      </c>
      <c r="J268" s="18"/>
      <c r="K268" s="18"/>
      <c r="L268" s="18"/>
      <c r="M268" s="11" t="s">
        <v>25</v>
      </c>
      <c r="N268" s="52">
        <v>23.01</v>
      </c>
      <c r="O268" s="16" t="s">
        <v>26</v>
      </c>
      <c r="P268" s="62">
        <f t="shared" si="14"/>
        <v>23.01</v>
      </c>
      <c r="Q268" s="62">
        <f t="shared" si="15"/>
        <v>0</v>
      </c>
      <c r="R268" s="9" t="s">
        <v>1258</v>
      </c>
      <c r="S268" s="16"/>
      <c r="T268" s="41"/>
      <c r="U268" s="10"/>
      <c r="V268" s="21"/>
      <c r="W268" s="22"/>
      <c r="X268" s="34"/>
    </row>
    <row r="269" spans="2:24" ht="30" x14ac:dyDescent="0.25">
      <c r="B269" s="70">
        <v>1</v>
      </c>
      <c r="C269" s="13" t="s">
        <v>19</v>
      </c>
      <c r="D269" s="9">
        <v>518</v>
      </c>
      <c r="E269" s="9" t="s">
        <v>20</v>
      </c>
      <c r="F269" s="16"/>
      <c r="G269" s="10" t="s">
        <v>78</v>
      </c>
      <c r="H269" s="17" t="s">
        <v>622</v>
      </c>
      <c r="I269" s="18" t="s">
        <v>80</v>
      </c>
      <c r="J269" s="18"/>
      <c r="K269" s="18"/>
      <c r="L269" s="18"/>
      <c r="M269" s="11" t="s">
        <v>25</v>
      </c>
      <c r="N269" s="52">
        <v>23.01</v>
      </c>
      <c r="O269" s="16" t="s">
        <v>26</v>
      </c>
      <c r="P269" s="62">
        <f t="shared" si="14"/>
        <v>23.01</v>
      </c>
      <c r="Q269" s="62">
        <f t="shared" si="15"/>
        <v>0</v>
      </c>
      <c r="R269" s="9" t="s">
        <v>1258</v>
      </c>
      <c r="S269" s="16"/>
      <c r="T269" s="41"/>
      <c r="U269" s="10"/>
      <c r="V269" s="21"/>
      <c r="W269" s="22"/>
      <c r="X269" s="34"/>
    </row>
    <row r="270" spans="2:24" ht="30" x14ac:dyDescent="0.25">
      <c r="B270" s="70">
        <v>1</v>
      </c>
      <c r="C270" s="13" t="s">
        <v>19</v>
      </c>
      <c r="D270" s="9">
        <v>519</v>
      </c>
      <c r="E270" s="9" t="s">
        <v>20</v>
      </c>
      <c r="F270" s="16"/>
      <c r="G270" s="10" t="s">
        <v>78</v>
      </c>
      <c r="H270" s="17" t="s">
        <v>623</v>
      </c>
      <c r="I270" s="18" t="s">
        <v>80</v>
      </c>
      <c r="J270" s="18"/>
      <c r="K270" s="18"/>
      <c r="L270" s="18"/>
      <c r="M270" s="11" t="s">
        <v>25</v>
      </c>
      <c r="N270" s="52">
        <v>23.01</v>
      </c>
      <c r="O270" s="16" t="s">
        <v>26</v>
      </c>
      <c r="P270" s="62">
        <f t="shared" si="14"/>
        <v>23.01</v>
      </c>
      <c r="Q270" s="62">
        <f t="shared" si="15"/>
        <v>0</v>
      </c>
      <c r="R270" s="9" t="s">
        <v>1258</v>
      </c>
      <c r="S270" s="16"/>
      <c r="T270" s="41"/>
      <c r="U270" s="10"/>
      <c r="V270" s="21"/>
      <c r="W270" s="22"/>
      <c r="X270" s="34"/>
    </row>
    <row r="271" spans="2:24" ht="30" x14ac:dyDescent="0.25">
      <c r="B271" s="74">
        <v>1</v>
      </c>
      <c r="C271" s="75" t="s">
        <v>19</v>
      </c>
      <c r="D271" s="76">
        <v>651</v>
      </c>
      <c r="E271" s="76" t="s">
        <v>20</v>
      </c>
      <c r="F271" s="16"/>
      <c r="G271" s="77" t="s">
        <v>57</v>
      </c>
      <c r="H271" s="90" t="s">
        <v>693</v>
      </c>
      <c r="I271" s="91" t="s">
        <v>80</v>
      </c>
      <c r="J271" s="91"/>
      <c r="K271" s="91"/>
      <c r="L271" s="91"/>
      <c r="M271" s="80" t="s">
        <v>25</v>
      </c>
      <c r="N271" s="81">
        <v>23.01</v>
      </c>
      <c r="O271" s="82" t="s">
        <v>26</v>
      </c>
      <c r="P271" s="83">
        <f t="shared" si="14"/>
        <v>23.01</v>
      </c>
      <c r="Q271" s="83">
        <f t="shared" si="15"/>
        <v>0</v>
      </c>
      <c r="R271" s="76" t="s">
        <v>1258</v>
      </c>
      <c r="S271" s="82"/>
      <c r="T271" s="85"/>
      <c r="U271" s="86"/>
      <c r="V271" s="86" t="s">
        <v>57</v>
      </c>
      <c r="W271" s="85"/>
      <c r="X271" s="87"/>
    </row>
    <row r="272" spans="2:24" ht="30" x14ac:dyDescent="0.25">
      <c r="B272" s="74">
        <v>1</v>
      </c>
      <c r="C272" s="75" t="s">
        <v>19</v>
      </c>
      <c r="D272" s="76">
        <v>652</v>
      </c>
      <c r="E272" s="76" t="s">
        <v>20</v>
      </c>
      <c r="F272" s="16"/>
      <c r="G272" s="77" t="s">
        <v>57</v>
      </c>
      <c r="H272" s="90" t="s">
        <v>694</v>
      </c>
      <c r="I272" s="91" t="s">
        <v>80</v>
      </c>
      <c r="J272" s="91"/>
      <c r="K272" s="91"/>
      <c r="L272" s="91"/>
      <c r="M272" s="80" t="s">
        <v>25</v>
      </c>
      <c r="N272" s="81">
        <v>23.01</v>
      </c>
      <c r="O272" s="82" t="s">
        <v>26</v>
      </c>
      <c r="P272" s="83">
        <f t="shared" ref="P272:P303" si="16">N272*0.5*2</f>
        <v>23.01</v>
      </c>
      <c r="Q272" s="83">
        <f t="shared" si="15"/>
        <v>0</v>
      </c>
      <c r="R272" s="76" t="s">
        <v>1258</v>
      </c>
      <c r="S272" s="82"/>
      <c r="T272" s="85"/>
      <c r="U272" s="86"/>
      <c r="V272" s="86" t="s">
        <v>57</v>
      </c>
      <c r="W272" s="85"/>
      <c r="X272" s="87"/>
    </row>
    <row r="273" spans="2:24" ht="30" x14ac:dyDescent="0.25">
      <c r="B273" s="74">
        <v>1</v>
      </c>
      <c r="C273" s="75" t="s">
        <v>19</v>
      </c>
      <c r="D273" s="76">
        <v>653</v>
      </c>
      <c r="E273" s="76" t="s">
        <v>20</v>
      </c>
      <c r="F273" s="16"/>
      <c r="G273" s="77" t="s">
        <v>57</v>
      </c>
      <c r="H273" s="90" t="s">
        <v>695</v>
      </c>
      <c r="I273" s="91" t="s">
        <v>80</v>
      </c>
      <c r="J273" s="91"/>
      <c r="K273" s="91"/>
      <c r="L273" s="91"/>
      <c r="M273" s="80" t="s">
        <v>25</v>
      </c>
      <c r="N273" s="81">
        <v>23.01</v>
      </c>
      <c r="O273" s="82" t="s">
        <v>26</v>
      </c>
      <c r="P273" s="83">
        <f t="shared" si="16"/>
        <v>23.01</v>
      </c>
      <c r="Q273" s="83">
        <f t="shared" si="15"/>
        <v>0</v>
      </c>
      <c r="R273" s="76" t="s">
        <v>1258</v>
      </c>
      <c r="S273" s="82"/>
      <c r="T273" s="85"/>
      <c r="U273" s="86"/>
      <c r="V273" s="86" t="s">
        <v>57</v>
      </c>
      <c r="W273" s="85"/>
      <c r="X273" s="87"/>
    </row>
    <row r="274" spans="2:24" ht="30" x14ac:dyDescent="0.25">
      <c r="B274" s="74">
        <v>1</v>
      </c>
      <c r="C274" s="75" t="s">
        <v>19</v>
      </c>
      <c r="D274" s="76">
        <v>654</v>
      </c>
      <c r="E274" s="76" t="s">
        <v>20</v>
      </c>
      <c r="F274" s="16"/>
      <c r="G274" s="77" t="s">
        <v>57</v>
      </c>
      <c r="H274" s="90" t="s">
        <v>696</v>
      </c>
      <c r="I274" s="91" t="s">
        <v>80</v>
      </c>
      <c r="J274" s="91"/>
      <c r="K274" s="91"/>
      <c r="L274" s="91"/>
      <c r="M274" s="80" t="s">
        <v>25</v>
      </c>
      <c r="N274" s="81">
        <v>23.01</v>
      </c>
      <c r="O274" s="82" t="s">
        <v>26</v>
      </c>
      <c r="P274" s="83">
        <f t="shared" si="16"/>
        <v>23.01</v>
      </c>
      <c r="Q274" s="83">
        <f t="shared" si="15"/>
        <v>0</v>
      </c>
      <c r="R274" s="76" t="s">
        <v>1258</v>
      </c>
      <c r="S274" s="82"/>
      <c r="T274" s="85"/>
      <c r="U274" s="86"/>
      <c r="V274" s="86" t="s">
        <v>57</v>
      </c>
      <c r="W274" s="85"/>
      <c r="X274" s="87"/>
    </row>
    <row r="275" spans="2:24" ht="30" x14ac:dyDescent="0.25">
      <c r="B275" s="74">
        <v>1</v>
      </c>
      <c r="C275" s="75" t="s">
        <v>19</v>
      </c>
      <c r="D275" s="76">
        <v>655</v>
      </c>
      <c r="E275" s="76" t="s">
        <v>20</v>
      </c>
      <c r="F275" s="16"/>
      <c r="G275" s="77" t="s">
        <v>57</v>
      </c>
      <c r="H275" s="90" t="s">
        <v>697</v>
      </c>
      <c r="I275" s="91" t="s">
        <v>80</v>
      </c>
      <c r="J275" s="91"/>
      <c r="K275" s="91"/>
      <c r="L275" s="91"/>
      <c r="M275" s="80" t="s">
        <v>25</v>
      </c>
      <c r="N275" s="81">
        <v>23.01</v>
      </c>
      <c r="O275" s="82" t="s">
        <v>26</v>
      </c>
      <c r="P275" s="83">
        <f t="shared" si="16"/>
        <v>23.01</v>
      </c>
      <c r="Q275" s="83">
        <f t="shared" si="15"/>
        <v>0</v>
      </c>
      <c r="R275" s="76" t="s">
        <v>1258</v>
      </c>
      <c r="S275" s="82"/>
      <c r="T275" s="85"/>
      <c r="U275" s="86"/>
      <c r="V275" s="86" t="s">
        <v>57</v>
      </c>
      <c r="W275" s="85"/>
      <c r="X275" s="87"/>
    </row>
    <row r="276" spans="2:24" ht="30" x14ac:dyDescent="0.25">
      <c r="B276" s="70">
        <v>1</v>
      </c>
      <c r="C276" s="13" t="s">
        <v>19</v>
      </c>
      <c r="D276" s="9">
        <v>656</v>
      </c>
      <c r="E276" s="9" t="s">
        <v>20</v>
      </c>
      <c r="F276" s="16"/>
      <c r="G276" s="10" t="s">
        <v>57</v>
      </c>
      <c r="H276" s="24" t="s">
        <v>698</v>
      </c>
      <c r="I276" s="19" t="s">
        <v>80</v>
      </c>
      <c r="J276" s="19"/>
      <c r="K276" s="19"/>
      <c r="L276" s="19"/>
      <c r="M276" s="11" t="s">
        <v>25</v>
      </c>
      <c r="N276" s="52">
        <v>23.01</v>
      </c>
      <c r="O276" s="16" t="s">
        <v>26</v>
      </c>
      <c r="P276" s="62">
        <f t="shared" si="16"/>
        <v>23.01</v>
      </c>
      <c r="Q276" s="62">
        <f t="shared" si="15"/>
        <v>0</v>
      </c>
      <c r="R276" s="9" t="s">
        <v>1258</v>
      </c>
      <c r="S276" s="16"/>
      <c r="T276" s="41"/>
      <c r="U276" s="21"/>
      <c r="V276" s="21"/>
      <c r="W276" s="41"/>
      <c r="X276" s="34"/>
    </row>
    <row r="277" spans="2:24" ht="30" x14ac:dyDescent="0.25">
      <c r="B277" s="70">
        <v>1</v>
      </c>
      <c r="C277" s="13" t="s">
        <v>19</v>
      </c>
      <c r="D277" s="9">
        <v>657</v>
      </c>
      <c r="E277" s="9" t="s">
        <v>20</v>
      </c>
      <c r="F277" s="16"/>
      <c r="G277" s="10" t="s">
        <v>57</v>
      </c>
      <c r="H277" s="24" t="s">
        <v>699</v>
      </c>
      <c r="I277" s="19" t="s">
        <v>80</v>
      </c>
      <c r="J277" s="19"/>
      <c r="K277" s="19"/>
      <c r="L277" s="19"/>
      <c r="M277" s="11" t="s">
        <v>25</v>
      </c>
      <c r="N277" s="52">
        <v>23.01</v>
      </c>
      <c r="O277" s="16" t="s">
        <v>26</v>
      </c>
      <c r="P277" s="62">
        <f t="shared" si="16"/>
        <v>23.01</v>
      </c>
      <c r="Q277" s="62">
        <f t="shared" si="15"/>
        <v>0</v>
      </c>
      <c r="R277" s="9" t="s">
        <v>1258</v>
      </c>
      <c r="S277" s="16"/>
      <c r="T277" s="41"/>
      <c r="U277" s="21"/>
      <c r="V277" s="21"/>
      <c r="W277" s="41"/>
      <c r="X277" s="34"/>
    </row>
    <row r="278" spans="2:24" ht="30" x14ac:dyDescent="0.25">
      <c r="B278" s="70">
        <v>1</v>
      </c>
      <c r="C278" s="13" t="s">
        <v>19</v>
      </c>
      <c r="D278" s="9">
        <v>658</v>
      </c>
      <c r="E278" s="9" t="s">
        <v>20</v>
      </c>
      <c r="F278" s="16"/>
      <c r="G278" s="10" t="s">
        <v>57</v>
      </c>
      <c r="H278" s="24" t="s">
        <v>700</v>
      </c>
      <c r="I278" s="19" t="s">
        <v>80</v>
      </c>
      <c r="J278" s="19"/>
      <c r="K278" s="19"/>
      <c r="L278" s="19"/>
      <c r="M278" s="11" t="s">
        <v>25</v>
      </c>
      <c r="N278" s="52">
        <v>23.01</v>
      </c>
      <c r="O278" s="16" t="s">
        <v>26</v>
      </c>
      <c r="P278" s="62">
        <f t="shared" si="16"/>
        <v>23.01</v>
      </c>
      <c r="Q278" s="62">
        <f t="shared" si="15"/>
        <v>0</v>
      </c>
      <c r="R278" s="9" t="s">
        <v>1258</v>
      </c>
      <c r="S278" s="16"/>
      <c r="T278" s="41"/>
      <c r="U278" s="21"/>
      <c r="V278" s="21"/>
      <c r="W278" s="41"/>
      <c r="X278" s="34"/>
    </row>
    <row r="279" spans="2:24" ht="30" x14ac:dyDescent="0.25">
      <c r="B279" s="70">
        <v>1</v>
      </c>
      <c r="C279" s="13" t="s">
        <v>19</v>
      </c>
      <c r="D279" s="9">
        <v>659</v>
      </c>
      <c r="E279" s="9" t="s">
        <v>20</v>
      </c>
      <c r="F279" s="16"/>
      <c r="G279" s="10" t="s">
        <v>57</v>
      </c>
      <c r="H279" s="24" t="s">
        <v>701</v>
      </c>
      <c r="I279" s="19" t="s">
        <v>80</v>
      </c>
      <c r="J279" s="19"/>
      <c r="K279" s="19"/>
      <c r="L279" s="19"/>
      <c r="M279" s="11" t="s">
        <v>25</v>
      </c>
      <c r="N279" s="52">
        <v>23.01</v>
      </c>
      <c r="O279" s="16" t="s">
        <v>26</v>
      </c>
      <c r="P279" s="62">
        <f t="shared" si="16"/>
        <v>23.01</v>
      </c>
      <c r="Q279" s="62">
        <f t="shared" si="15"/>
        <v>0</v>
      </c>
      <c r="R279" s="9" t="s">
        <v>1258</v>
      </c>
      <c r="S279" s="16"/>
      <c r="T279" s="41"/>
      <c r="U279" s="21"/>
      <c r="V279" s="21"/>
      <c r="W279" s="41"/>
      <c r="X279" s="34"/>
    </row>
    <row r="280" spans="2:24" ht="30" x14ac:dyDescent="0.25">
      <c r="B280" s="70">
        <v>1</v>
      </c>
      <c r="C280" s="13" t="s">
        <v>19</v>
      </c>
      <c r="D280" s="9">
        <v>660</v>
      </c>
      <c r="E280" s="9" t="s">
        <v>20</v>
      </c>
      <c r="F280" s="16"/>
      <c r="G280" s="10" t="s">
        <v>57</v>
      </c>
      <c r="H280" s="24" t="s">
        <v>702</v>
      </c>
      <c r="I280" s="19" t="s">
        <v>80</v>
      </c>
      <c r="J280" s="19"/>
      <c r="K280" s="19"/>
      <c r="L280" s="19"/>
      <c r="M280" s="11" t="s">
        <v>25</v>
      </c>
      <c r="N280" s="52">
        <v>23.01</v>
      </c>
      <c r="O280" s="16" t="s">
        <v>26</v>
      </c>
      <c r="P280" s="62">
        <f t="shared" si="16"/>
        <v>23.01</v>
      </c>
      <c r="Q280" s="62">
        <f t="shared" si="15"/>
        <v>0</v>
      </c>
      <c r="R280" s="9" t="s">
        <v>1258</v>
      </c>
      <c r="S280" s="16"/>
      <c r="T280" s="41"/>
      <c r="U280" s="21"/>
      <c r="V280" s="21"/>
      <c r="W280" s="41"/>
      <c r="X280" s="34"/>
    </row>
    <row r="281" spans="2:24" ht="30" x14ac:dyDescent="0.25">
      <c r="B281" s="70">
        <v>1</v>
      </c>
      <c r="C281" s="13" t="s">
        <v>19</v>
      </c>
      <c r="D281" s="9">
        <v>661</v>
      </c>
      <c r="E281" s="9" t="s">
        <v>20</v>
      </c>
      <c r="F281" s="16"/>
      <c r="G281" s="10" t="s">
        <v>57</v>
      </c>
      <c r="H281" s="24" t="s">
        <v>703</v>
      </c>
      <c r="I281" s="19" t="s">
        <v>80</v>
      </c>
      <c r="J281" s="19"/>
      <c r="K281" s="19"/>
      <c r="L281" s="19"/>
      <c r="M281" s="11" t="s">
        <v>25</v>
      </c>
      <c r="N281" s="52">
        <v>23.01</v>
      </c>
      <c r="O281" s="16" t="s">
        <v>26</v>
      </c>
      <c r="P281" s="62">
        <f t="shared" si="16"/>
        <v>23.01</v>
      </c>
      <c r="Q281" s="62">
        <f t="shared" si="15"/>
        <v>0</v>
      </c>
      <c r="R281" s="9" t="s">
        <v>1258</v>
      </c>
      <c r="S281" s="16"/>
      <c r="T281" s="41"/>
      <c r="U281" s="21"/>
      <c r="V281" s="21"/>
      <c r="W281" s="41"/>
      <c r="X281" s="34"/>
    </row>
    <row r="282" spans="2:24" ht="30" x14ac:dyDescent="0.25">
      <c r="B282" s="70">
        <v>1</v>
      </c>
      <c r="C282" s="13" t="s">
        <v>19</v>
      </c>
      <c r="D282" s="9">
        <v>662</v>
      </c>
      <c r="E282" s="9" t="s">
        <v>20</v>
      </c>
      <c r="F282" s="16"/>
      <c r="G282" s="10" t="s">
        <v>57</v>
      </c>
      <c r="H282" s="24" t="s">
        <v>704</v>
      </c>
      <c r="I282" s="19" t="s">
        <v>80</v>
      </c>
      <c r="J282" s="19"/>
      <c r="K282" s="19"/>
      <c r="L282" s="19"/>
      <c r="M282" s="11" t="s">
        <v>25</v>
      </c>
      <c r="N282" s="52">
        <v>23.01</v>
      </c>
      <c r="O282" s="16" t="s">
        <v>26</v>
      </c>
      <c r="P282" s="62">
        <f t="shared" si="16"/>
        <v>23.01</v>
      </c>
      <c r="Q282" s="62">
        <f t="shared" si="15"/>
        <v>0</v>
      </c>
      <c r="R282" s="9" t="s">
        <v>1258</v>
      </c>
      <c r="S282" s="16"/>
      <c r="T282" s="41"/>
      <c r="U282" s="21"/>
      <c r="V282" s="21"/>
      <c r="W282" s="41"/>
      <c r="X282" s="34"/>
    </row>
    <row r="283" spans="2:24" ht="30" x14ac:dyDescent="0.25">
      <c r="B283" s="70">
        <v>1</v>
      </c>
      <c r="C283" s="13" t="s">
        <v>19</v>
      </c>
      <c r="D283" s="9">
        <v>663</v>
      </c>
      <c r="E283" s="9" t="s">
        <v>20</v>
      </c>
      <c r="F283" s="16"/>
      <c r="G283" s="10" t="s">
        <v>57</v>
      </c>
      <c r="H283" s="24" t="s">
        <v>705</v>
      </c>
      <c r="I283" s="19" t="s">
        <v>80</v>
      </c>
      <c r="J283" s="19"/>
      <c r="K283" s="19"/>
      <c r="L283" s="19"/>
      <c r="M283" s="11" t="s">
        <v>25</v>
      </c>
      <c r="N283" s="52">
        <v>23.01</v>
      </c>
      <c r="O283" s="16" t="s">
        <v>26</v>
      </c>
      <c r="P283" s="62">
        <f t="shared" si="16"/>
        <v>23.01</v>
      </c>
      <c r="Q283" s="62">
        <f t="shared" si="15"/>
        <v>0</v>
      </c>
      <c r="R283" s="9" t="s">
        <v>1258</v>
      </c>
      <c r="S283" s="16"/>
      <c r="T283" s="41"/>
      <c r="U283" s="21"/>
      <c r="V283" s="21"/>
      <c r="W283" s="41"/>
      <c r="X283" s="34"/>
    </row>
    <row r="284" spans="2:24" ht="30" x14ac:dyDescent="0.25">
      <c r="B284" s="70">
        <v>1</v>
      </c>
      <c r="C284" s="13" t="s">
        <v>19</v>
      </c>
      <c r="D284" s="9">
        <v>664</v>
      </c>
      <c r="E284" s="9" t="s">
        <v>20</v>
      </c>
      <c r="F284" s="16"/>
      <c r="G284" s="10" t="s">
        <v>57</v>
      </c>
      <c r="H284" s="24" t="s">
        <v>706</v>
      </c>
      <c r="I284" s="19" t="s">
        <v>80</v>
      </c>
      <c r="J284" s="19"/>
      <c r="K284" s="19"/>
      <c r="L284" s="19"/>
      <c r="M284" s="11" t="s">
        <v>25</v>
      </c>
      <c r="N284" s="52">
        <v>23.01</v>
      </c>
      <c r="O284" s="16" t="s">
        <v>26</v>
      </c>
      <c r="P284" s="62">
        <f t="shared" si="16"/>
        <v>23.01</v>
      </c>
      <c r="Q284" s="62">
        <f t="shared" si="15"/>
        <v>0</v>
      </c>
      <c r="R284" s="9" t="s">
        <v>1258</v>
      </c>
      <c r="S284" s="16"/>
      <c r="T284" s="41"/>
      <c r="U284" s="21"/>
      <c r="V284" s="21"/>
      <c r="W284" s="41"/>
      <c r="X284" s="34"/>
    </row>
    <row r="285" spans="2:24" ht="30" x14ac:dyDescent="0.25">
      <c r="B285" s="70">
        <v>1</v>
      </c>
      <c r="C285" s="13" t="s">
        <v>19</v>
      </c>
      <c r="D285" s="9">
        <v>665</v>
      </c>
      <c r="E285" s="9" t="s">
        <v>20</v>
      </c>
      <c r="F285" s="16"/>
      <c r="G285" s="10" t="s">
        <v>57</v>
      </c>
      <c r="H285" s="24" t="s">
        <v>707</v>
      </c>
      <c r="I285" s="19" t="s">
        <v>80</v>
      </c>
      <c r="J285" s="19"/>
      <c r="K285" s="19"/>
      <c r="L285" s="19"/>
      <c r="M285" s="11" t="s">
        <v>25</v>
      </c>
      <c r="N285" s="52">
        <v>23.01</v>
      </c>
      <c r="O285" s="16" t="s">
        <v>26</v>
      </c>
      <c r="P285" s="62">
        <f t="shared" si="16"/>
        <v>23.01</v>
      </c>
      <c r="Q285" s="62">
        <f t="shared" si="15"/>
        <v>0</v>
      </c>
      <c r="R285" s="9" t="s">
        <v>1258</v>
      </c>
      <c r="S285" s="16"/>
      <c r="T285" s="41"/>
      <c r="U285" s="21"/>
      <c r="V285" s="21"/>
      <c r="W285" s="41"/>
      <c r="X285" s="34"/>
    </row>
    <row r="286" spans="2:24" ht="30" x14ac:dyDescent="0.25">
      <c r="B286" s="70">
        <v>1</v>
      </c>
      <c r="C286" s="13" t="s">
        <v>19</v>
      </c>
      <c r="D286" s="9">
        <v>678</v>
      </c>
      <c r="E286" s="9" t="s">
        <v>20</v>
      </c>
      <c r="F286" s="16"/>
      <c r="G286" s="10" t="s">
        <v>57</v>
      </c>
      <c r="H286" s="17" t="s">
        <v>743</v>
      </c>
      <c r="I286" s="17" t="s">
        <v>80</v>
      </c>
      <c r="J286" s="18"/>
      <c r="K286" s="18"/>
      <c r="L286" s="18"/>
      <c r="M286" s="11" t="s">
        <v>25</v>
      </c>
      <c r="N286" s="53">
        <v>23.01</v>
      </c>
      <c r="O286" s="16" t="s">
        <v>26</v>
      </c>
      <c r="P286" s="62">
        <f t="shared" si="16"/>
        <v>23.01</v>
      </c>
      <c r="Q286" s="62">
        <f t="shared" si="15"/>
        <v>0</v>
      </c>
      <c r="R286" s="9" t="s">
        <v>1258</v>
      </c>
      <c r="S286" s="10"/>
      <c r="T286" s="41"/>
      <c r="U286" s="21"/>
      <c r="V286" s="21"/>
      <c r="W286" s="41"/>
      <c r="X286" s="34"/>
    </row>
    <row r="287" spans="2:24" ht="30" x14ac:dyDescent="0.25">
      <c r="B287" s="70">
        <v>1</v>
      </c>
      <c r="C287" s="13" t="s">
        <v>19</v>
      </c>
      <c r="D287" s="9">
        <v>679</v>
      </c>
      <c r="E287" s="9" t="s">
        <v>20</v>
      </c>
      <c r="F287" s="16"/>
      <c r="G287" s="10" t="s">
        <v>57</v>
      </c>
      <c r="H287" s="17" t="s">
        <v>744</v>
      </c>
      <c r="I287" s="18" t="s">
        <v>80</v>
      </c>
      <c r="J287" s="18"/>
      <c r="K287" s="18"/>
      <c r="L287" s="18"/>
      <c r="M287" s="11" t="s">
        <v>25</v>
      </c>
      <c r="N287" s="52">
        <v>23.01</v>
      </c>
      <c r="O287" s="16" t="s">
        <v>26</v>
      </c>
      <c r="P287" s="62">
        <f t="shared" si="16"/>
        <v>23.01</v>
      </c>
      <c r="Q287" s="62">
        <f t="shared" si="15"/>
        <v>0</v>
      </c>
      <c r="R287" s="9" t="s">
        <v>1258</v>
      </c>
      <c r="S287" s="16"/>
      <c r="T287" s="41"/>
      <c r="U287" s="21"/>
      <c r="V287" s="21"/>
      <c r="W287" s="22"/>
      <c r="X287" s="34"/>
    </row>
    <row r="288" spans="2:24" ht="30" x14ac:dyDescent="0.25">
      <c r="B288" s="70">
        <v>1</v>
      </c>
      <c r="C288" s="13" t="s">
        <v>19</v>
      </c>
      <c r="D288" s="9">
        <v>681</v>
      </c>
      <c r="E288" s="9" t="s">
        <v>20</v>
      </c>
      <c r="F288" s="16"/>
      <c r="G288" s="10" t="s">
        <v>57</v>
      </c>
      <c r="H288" s="17" t="s">
        <v>745</v>
      </c>
      <c r="I288" s="17" t="s">
        <v>80</v>
      </c>
      <c r="J288" s="18"/>
      <c r="K288" s="18"/>
      <c r="L288" s="18"/>
      <c r="M288" s="11" t="s">
        <v>25</v>
      </c>
      <c r="N288" s="53">
        <v>23.01</v>
      </c>
      <c r="O288" s="16" t="s">
        <v>26</v>
      </c>
      <c r="P288" s="62">
        <f t="shared" si="16"/>
        <v>23.01</v>
      </c>
      <c r="Q288" s="62">
        <f t="shared" si="15"/>
        <v>0</v>
      </c>
      <c r="R288" s="9" t="s">
        <v>1258</v>
      </c>
      <c r="S288" s="10"/>
      <c r="T288" s="41"/>
      <c r="U288" s="21"/>
      <c r="V288" s="21"/>
      <c r="W288" s="41"/>
      <c r="X288" s="34"/>
    </row>
    <row r="289" spans="2:24" ht="28.15" customHeight="1" x14ac:dyDescent="0.25">
      <c r="B289" s="70">
        <v>1</v>
      </c>
      <c r="C289" s="13" t="s">
        <v>19</v>
      </c>
      <c r="D289" s="9">
        <v>682</v>
      </c>
      <c r="E289" s="9" t="s">
        <v>20</v>
      </c>
      <c r="F289" s="16"/>
      <c r="G289" s="10" t="s">
        <v>57</v>
      </c>
      <c r="H289" s="17" t="s">
        <v>746</v>
      </c>
      <c r="I289" s="18" t="s">
        <v>80</v>
      </c>
      <c r="J289" s="18"/>
      <c r="K289" s="18"/>
      <c r="L289" s="18"/>
      <c r="M289" s="11" t="s">
        <v>25</v>
      </c>
      <c r="N289" s="52">
        <v>23.01</v>
      </c>
      <c r="O289" s="16" t="s">
        <v>26</v>
      </c>
      <c r="P289" s="62">
        <f t="shared" si="16"/>
        <v>23.01</v>
      </c>
      <c r="Q289" s="62">
        <f t="shared" si="15"/>
        <v>0</v>
      </c>
      <c r="R289" s="9" t="s">
        <v>1258</v>
      </c>
      <c r="S289" s="16"/>
      <c r="T289" s="41"/>
      <c r="U289" s="21"/>
      <c r="V289" s="21"/>
      <c r="W289" s="22"/>
      <c r="X289" s="34"/>
    </row>
    <row r="290" spans="2:24" ht="30" x14ac:dyDescent="0.25">
      <c r="B290" s="70">
        <v>1</v>
      </c>
      <c r="C290" s="13" t="s">
        <v>19</v>
      </c>
      <c r="D290" s="9">
        <v>683</v>
      </c>
      <c r="E290" s="9" t="s">
        <v>20</v>
      </c>
      <c r="F290" s="16"/>
      <c r="G290" s="10" t="s">
        <v>57</v>
      </c>
      <c r="H290" s="17" t="s">
        <v>747</v>
      </c>
      <c r="I290" s="18" t="s">
        <v>80</v>
      </c>
      <c r="J290" s="18"/>
      <c r="K290" s="18"/>
      <c r="L290" s="18"/>
      <c r="M290" s="11" t="s">
        <v>25</v>
      </c>
      <c r="N290" s="52">
        <v>23.01</v>
      </c>
      <c r="O290" s="16" t="s">
        <v>26</v>
      </c>
      <c r="P290" s="62">
        <f t="shared" si="16"/>
        <v>23.01</v>
      </c>
      <c r="Q290" s="62">
        <f t="shared" si="15"/>
        <v>0</v>
      </c>
      <c r="R290" s="9" t="s">
        <v>1258</v>
      </c>
      <c r="S290" s="16"/>
      <c r="T290" s="41"/>
      <c r="U290" s="21"/>
      <c r="V290" s="21"/>
      <c r="W290" s="22"/>
      <c r="X290" s="34"/>
    </row>
    <row r="291" spans="2:24" ht="30" x14ac:dyDescent="0.25">
      <c r="B291" s="70">
        <v>1</v>
      </c>
      <c r="C291" s="13" t="s">
        <v>19</v>
      </c>
      <c r="D291" s="9">
        <v>685</v>
      </c>
      <c r="E291" s="9" t="s">
        <v>20</v>
      </c>
      <c r="F291" s="16"/>
      <c r="G291" s="10" t="s">
        <v>57</v>
      </c>
      <c r="H291" s="17" t="s">
        <v>748</v>
      </c>
      <c r="I291" s="18" t="s">
        <v>80</v>
      </c>
      <c r="J291" s="18"/>
      <c r="K291" s="18"/>
      <c r="L291" s="18"/>
      <c r="M291" s="11" t="s">
        <v>25</v>
      </c>
      <c r="N291" s="52">
        <v>23.01</v>
      </c>
      <c r="O291" s="16" t="s">
        <v>26</v>
      </c>
      <c r="P291" s="62">
        <f t="shared" si="16"/>
        <v>23.01</v>
      </c>
      <c r="Q291" s="62">
        <f t="shared" si="15"/>
        <v>0</v>
      </c>
      <c r="R291" s="9" t="s">
        <v>1258</v>
      </c>
      <c r="S291" s="16"/>
      <c r="T291" s="41"/>
      <c r="U291" s="21"/>
      <c r="V291" s="21"/>
      <c r="W291" s="22"/>
      <c r="X291" s="34"/>
    </row>
    <row r="292" spans="2:24" ht="30" x14ac:dyDescent="0.25">
      <c r="B292" s="70">
        <v>1</v>
      </c>
      <c r="C292" s="13" t="s">
        <v>19</v>
      </c>
      <c r="D292" s="9">
        <v>686</v>
      </c>
      <c r="E292" s="9" t="s">
        <v>20</v>
      </c>
      <c r="F292" s="16"/>
      <c r="G292" s="10" t="s">
        <v>57</v>
      </c>
      <c r="H292" s="17" t="s">
        <v>749</v>
      </c>
      <c r="I292" s="18" t="s">
        <v>80</v>
      </c>
      <c r="J292" s="18"/>
      <c r="K292" s="18"/>
      <c r="L292" s="18"/>
      <c r="M292" s="11" t="s">
        <v>25</v>
      </c>
      <c r="N292" s="52">
        <v>23.01</v>
      </c>
      <c r="O292" s="16" t="s">
        <v>26</v>
      </c>
      <c r="P292" s="62">
        <f t="shared" si="16"/>
        <v>23.01</v>
      </c>
      <c r="Q292" s="62">
        <f t="shared" si="15"/>
        <v>0</v>
      </c>
      <c r="R292" s="9" t="s">
        <v>1258</v>
      </c>
      <c r="S292" s="16"/>
      <c r="T292" s="41"/>
      <c r="U292" s="21"/>
      <c r="V292" s="21"/>
      <c r="W292" s="22"/>
      <c r="X292" s="34"/>
    </row>
    <row r="293" spans="2:24" ht="30" x14ac:dyDescent="0.25">
      <c r="B293" s="70">
        <v>1</v>
      </c>
      <c r="C293" s="13" t="s">
        <v>19</v>
      </c>
      <c r="D293" s="9">
        <v>688</v>
      </c>
      <c r="E293" s="9" t="s">
        <v>20</v>
      </c>
      <c r="F293" s="16"/>
      <c r="G293" s="10" t="s">
        <v>57</v>
      </c>
      <c r="H293" s="17" t="s">
        <v>768</v>
      </c>
      <c r="I293" s="17" t="s">
        <v>80</v>
      </c>
      <c r="J293" s="18"/>
      <c r="K293" s="18"/>
      <c r="L293" s="18"/>
      <c r="M293" s="11" t="s">
        <v>25</v>
      </c>
      <c r="N293" s="53">
        <v>23.01</v>
      </c>
      <c r="O293" s="16" t="s">
        <v>26</v>
      </c>
      <c r="P293" s="62">
        <f t="shared" si="16"/>
        <v>23.01</v>
      </c>
      <c r="Q293" s="62">
        <f t="shared" si="15"/>
        <v>0</v>
      </c>
      <c r="R293" s="9" t="s">
        <v>1258</v>
      </c>
      <c r="S293" s="10"/>
      <c r="T293" s="41"/>
      <c r="U293" s="21"/>
      <c r="V293" s="21"/>
      <c r="W293" s="41"/>
      <c r="X293" s="34"/>
    </row>
    <row r="294" spans="2:24" ht="30" x14ac:dyDescent="0.25">
      <c r="B294" s="70">
        <v>1</v>
      </c>
      <c r="C294" s="13" t="s">
        <v>19</v>
      </c>
      <c r="D294" s="9">
        <v>1263</v>
      </c>
      <c r="E294" s="9" t="s">
        <v>20</v>
      </c>
      <c r="F294" s="16"/>
      <c r="G294" s="10" t="s">
        <v>57</v>
      </c>
      <c r="H294" s="17" t="s">
        <v>774</v>
      </c>
      <c r="I294" s="18" t="s">
        <v>80</v>
      </c>
      <c r="J294" s="18"/>
      <c r="K294" s="18"/>
      <c r="L294" s="18"/>
      <c r="M294" s="11" t="s">
        <v>25</v>
      </c>
      <c r="N294" s="52">
        <v>23.01</v>
      </c>
      <c r="O294" s="16" t="s">
        <v>26</v>
      </c>
      <c r="P294" s="62">
        <f t="shared" si="16"/>
        <v>23.01</v>
      </c>
      <c r="Q294" s="62">
        <f t="shared" si="15"/>
        <v>0</v>
      </c>
      <c r="R294" s="9" t="s">
        <v>1258</v>
      </c>
      <c r="S294" s="16"/>
      <c r="T294" s="41"/>
      <c r="U294" s="21"/>
      <c r="V294" s="21"/>
      <c r="W294" s="22"/>
      <c r="X294" s="34"/>
    </row>
    <row r="295" spans="2:24" ht="30" x14ac:dyDescent="0.25">
      <c r="B295" s="70">
        <v>1</v>
      </c>
      <c r="C295" s="13" t="s">
        <v>19</v>
      </c>
      <c r="D295" s="9">
        <v>1264</v>
      </c>
      <c r="E295" s="9" t="s">
        <v>20</v>
      </c>
      <c r="F295" s="16"/>
      <c r="G295" s="10" t="s">
        <v>57</v>
      </c>
      <c r="H295" s="17" t="s">
        <v>775</v>
      </c>
      <c r="I295" s="18" t="s">
        <v>80</v>
      </c>
      <c r="J295" s="18"/>
      <c r="K295" s="18"/>
      <c r="L295" s="18"/>
      <c r="M295" s="11" t="s">
        <v>25</v>
      </c>
      <c r="N295" s="52">
        <v>23.01</v>
      </c>
      <c r="O295" s="16" t="s">
        <v>26</v>
      </c>
      <c r="P295" s="62">
        <f t="shared" si="16"/>
        <v>23.01</v>
      </c>
      <c r="Q295" s="62">
        <f t="shared" si="15"/>
        <v>0</v>
      </c>
      <c r="R295" s="9" t="s">
        <v>1258</v>
      </c>
      <c r="S295" s="16"/>
      <c r="T295" s="41"/>
      <c r="U295" s="21"/>
      <c r="V295" s="21"/>
      <c r="W295" s="22"/>
      <c r="X295" s="34"/>
    </row>
    <row r="296" spans="2:24" ht="30" x14ac:dyDescent="0.25">
      <c r="B296" s="70">
        <v>1</v>
      </c>
      <c r="C296" s="13" t="s">
        <v>19</v>
      </c>
      <c r="D296" s="9">
        <v>1265</v>
      </c>
      <c r="E296" s="9" t="s">
        <v>20</v>
      </c>
      <c r="F296" s="16"/>
      <c r="G296" s="10" t="s">
        <v>57</v>
      </c>
      <c r="H296" s="17" t="s">
        <v>776</v>
      </c>
      <c r="I296" s="18" t="s">
        <v>80</v>
      </c>
      <c r="J296" s="18"/>
      <c r="K296" s="18"/>
      <c r="L296" s="18"/>
      <c r="M296" s="11" t="s">
        <v>25</v>
      </c>
      <c r="N296" s="52">
        <v>23.01</v>
      </c>
      <c r="O296" s="16" t="s">
        <v>26</v>
      </c>
      <c r="P296" s="62">
        <f t="shared" si="16"/>
        <v>23.01</v>
      </c>
      <c r="Q296" s="62">
        <f t="shared" si="15"/>
        <v>0</v>
      </c>
      <c r="R296" s="9" t="s">
        <v>1258</v>
      </c>
      <c r="S296" s="16"/>
      <c r="T296" s="41"/>
      <c r="U296" s="21"/>
      <c r="V296" s="21"/>
      <c r="W296" s="22"/>
      <c r="X296" s="34"/>
    </row>
    <row r="297" spans="2:24" ht="30" x14ac:dyDescent="0.25">
      <c r="B297" s="70">
        <v>1</v>
      </c>
      <c r="C297" s="13" t="s">
        <v>19</v>
      </c>
      <c r="D297" s="9">
        <v>1266</v>
      </c>
      <c r="E297" s="9" t="s">
        <v>20</v>
      </c>
      <c r="F297" s="16"/>
      <c r="G297" s="10" t="s">
        <v>57</v>
      </c>
      <c r="H297" s="17" t="s">
        <v>777</v>
      </c>
      <c r="I297" s="18" t="s">
        <v>80</v>
      </c>
      <c r="J297" s="18"/>
      <c r="K297" s="18"/>
      <c r="L297" s="18"/>
      <c r="M297" s="11" t="s">
        <v>25</v>
      </c>
      <c r="N297" s="52">
        <v>23.01</v>
      </c>
      <c r="O297" s="16" t="s">
        <v>26</v>
      </c>
      <c r="P297" s="62">
        <f t="shared" si="16"/>
        <v>23.01</v>
      </c>
      <c r="Q297" s="62">
        <f t="shared" si="15"/>
        <v>0</v>
      </c>
      <c r="R297" s="9" t="s">
        <v>1258</v>
      </c>
      <c r="S297" s="16"/>
      <c r="T297" s="41"/>
      <c r="U297" s="21"/>
      <c r="V297" s="21"/>
      <c r="W297" s="22"/>
      <c r="X297" s="34"/>
    </row>
    <row r="298" spans="2:24" ht="30" x14ac:dyDescent="0.25">
      <c r="B298" s="70">
        <v>1</v>
      </c>
      <c r="C298" s="13" t="s">
        <v>19</v>
      </c>
      <c r="D298" s="9">
        <v>689</v>
      </c>
      <c r="E298" s="9" t="s">
        <v>20</v>
      </c>
      <c r="F298" s="16"/>
      <c r="G298" s="10" t="s">
        <v>57</v>
      </c>
      <c r="H298" s="17" t="s">
        <v>778</v>
      </c>
      <c r="I298" s="18" t="s">
        <v>80</v>
      </c>
      <c r="J298" s="18"/>
      <c r="K298" s="18"/>
      <c r="L298" s="18"/>
      <c r="M298" s="11" t="s">
        <v>25</v>
      </c>
      <c r="N298" s="52">
        <v>23.01</v>
      </c>
      <c r="O298" s="16" t="s">
        <v>26</v>
      </c>
      <c r="P298" s="62">
        <f t="shared" si="16"/>
        <v>23.01</v>
      </c>
      <c r="Q298" s="62">
        <f t="shared" si="15"/>
        <v>0</v>
      </c>
      <c r="R298" s="9" t="s">
        <v>1258</v>
      </c>
      <c r="S298" s="16"/>
      <c r="T298" s="41"/>
      <c r="U298" s="21"/>
      <c r="V298" s="21"/>
      <c r="W298" s="22"/>
      <c r="X298" s="34"/>
    </row>
    <row r="299" spans="2:24" ht="30" x14ac:dyDescent="0.25">
      <c r="B299" s="70">
        <v>1</v>
      </c>
      <c r="C299" s="13" t="s">
        <v>19</v>
      </c>
      <c r="D299" s="9">
        <v>1267</v>
      </c>
      <c r="E299" s="9" t="s">
        <v>20</v>
      </c>
      <c r="F299" s="16"/>
      <c r="G299" s="10" t="s">
        <v>57</v>
      </c>
      <c r="H299" s="17" t="s">
        <v>779</v>
      </c>
      <c r="I299" s="18" t="s">
        <v>80</v>
      </c>
      <c r="J299" s="18"/>
      <c r="K299" s="18"/>
      <c r="L299" s="18"/>
      <c r="M299" s="11" t="s">
        <v>25</v>
      </c>
      <c r="N299" s="52">
        <v>23.01</v>
      </c>
      <c r="O299" s="16" t="s">
        <v>26</v>
      </c>
      <c r="P299" s="62">
        <f t="shared" si="16"/>
        <v>23.01</v>
      </c>
      <c r="Q299" s="62">
        <f t="shared" si="15"/>
        <v>0</v>
      </c>
      <c r="R299" s="9" t="s">
        <v>1258</v>
      </c>
      <c r="S299" s="16"/>
      <c r="T299" s="41"/>
      <c r="U299" s="21"/>
      <c r="V299" s="21"/>
      <c r="W299" s="22"/>
      <c r="X299" s="34"/>
    </row>
    <row r="300" spans="2:24" ht="30" x14ac:dyDescent="0.25">
      <c r="B300" s="70">
        <v>1</v>
      </c>
      <c r="C300" s="13" t="s">
        <v>19</v>
      </c>
      <c r="D300" s="9">
        <v>1268</v>
      </c>
      <c r="E300" s="9" t="s">
        <v>20</v>
      </c>
      <c r="F300" s="16"/>
      <c r="G300" s="10" t="s">
        <v>57</v>
      </c>
      <c r="H300" s="17" t="s">
        <v>780</v>
      </c>
      <c r="I300" s="18" t="s">
        <v>80</v>
      </c>
      <c r="J300" s="18"/>
      <c r="K300" s="18"/>
      <c r="L300" s="18"/>
      <c r="M300" s="11" t="s">
        <v>25</v>
      </c>
      <c r="N300" s="52">
        <v>23.01</v>
      </c>
      <c r="O300" s="16" t="s">
        <v>26</v>
      </c>
      <c r="P300" s="62">
        <f t="shared" si="16"/>
        <v>23.01</v>
      </c>
      <c r="Q300" s="62">
        <f t="shared" si="15"/>
        <v>0</v>
      </c>
      <c r="R300" s="9" t="s">
        <v>1258</v>
      </c>
      <c r="S300" s="16"/>
      <c r="T300" s="41"/>
      <c r="U300" s="21"/>
      <c r="V300" s="21"/>
      <c r="W300" s="22"/>
      <c r="X300" s="34"/>
    </row>
    <row r="301" spans="2:24" ht="30" x14ac:dyDescent="0.25">
      <c r="B301" s="70">
        <v>1</v>
      </c>
      <c r="C301" s="13" t="s">
        <v>19</v>
      </c>
      <c r="D301" s="9">
        <v>1269</v>
      </c>
      <c r="E301" s="9" t="s">
        <v>20</v>
      </c>
      <c r="F301" s="16"/>
      <c r="G301" s="10" t="s">
        <v>57</v>
      </c>
      <c r="H301" s="17" t="s">
        <v>781</v>
      </c>
      <c r="I301" s="18" t="s">
        <v>80</v>
      </c>
      <c r="J301" s="18"/>
      <c r="K301" s="18"/>
      <c r="L301" s="18"/>
      <c r="M301" s="11" t="s">
        <v>25</v>
      </c>
      <c r="N301" s="52">
        <v>23.01</v>
      </c>
      <c r="O301" s="16" t="s">
        <v>26</v>
      </c>
      <c r="P301" s="62">
        <f t="shared" si="16"/>
        <v>23.01</v>
      </c>
      <c r="Q301" s="62">
        <f t="shared" si="15"/>
        <v>0</v>
      </c>
      <c r="R301" s="9" t="s">
        <v>1258</v>
      </c>
      <c r="S301" s="16"/>
      <c r="T301" s="41"/>
      <c r="U301" s="21"/>
      <c r="V301" s="21"/>
      <c r="W301" s="22"/>
      <c r="X301" s="34"/>
    </row>
    <row r="302" spans="2:24" ht="30" x14ac:dyDescent="0.25">
      <c r="B302" s="70">
        <v>1</v>
      </c>
      <c r="C302" s="13" t="s">
        <v>19</v>
      </c>
      <c r="D302" s="9">
        <v>1270</v>
      </c>
      <c r="E302" s="9" t="s">
        <v>20</v>
      </c>
      <c r="F302" s="16"/>
      <c r="G302" s="10" t="s">
        <v>57</v>
      </c>
      <c r="H302" s="17" t="s">
        <v>782</v>
      </c>
      <c r="I302" s="18" t="s">
        <v>80</v>
      </c>
      <c r="J302" s="18"/>
      <c r="K302" s="18"/>
      <c r="L302" s="18"/>
      <c r="M302" s="11" t="s">
        <v>25</v>
      </c>
      <c r="N302" s="52">
        <v>23.01</v>
      </c>
      <c r="O302" s="16" t="s">
        <v>26</v>
      </c>
      <c r="P302" s="62">
        <f t="shared" si="16"/>
        <v>23.01</v>
      </c>
      <c r="Q302" s="62">
        <f t="shared" si="15"/>
        <v>0</v>
      </c>
      <c r="R302" s="9" t="s">
        <v>1258</v>
      </c>
      <c r="S302" s="16"/>
      <c r="T302" s="41"/>
      <c r="U302" s="21"/>
      <c r="V302" s="21"/>
      <c r="W302" s="22"/>
      <c r="X302" s="34"/>
    </row>
    <row r="303" spans="2:24" ht="30" x14ac:dyDescent="0.25">
      <c r="B303" s="70">
        <v>1</v>
      </c>
      <c r="C303" s="13" t="s">
        <v>19</v>
      </c>
      <c r="D303" s="9">
        <v>1271</v>
      </c>
      <c r="E303" s="9" t="s">
        <v>20</v>
      </c>
      <c r="F303" s="16"/>
      <c r="G303" s="10" t="s">
        <v>57</v>
      </c>
      <c r="H303" s="17" t="s">
        <v>783</v>
      </c>
      <c r="I303" s="18" t="s">
        <v>80</v>
      </c>
      <c r="J303" s="18"/>
      <c r="K303" s="18"/>
      <c r="L303" s="18"/>
      <c r="M303" s="11" t="s">
        <v>25</v>
      </c>
      <c r="N303" s="52">
        <v>23.01</v>
      </c>
      <c r="O303" s="16" t="s">
        <v>26</v>
      </c>
      <c r="P303" s="62">
        <f t="shared" si="16"/>
        <v>23.01</v>
      </c>
      <c r="Q303" s="62">
        <f t="shared" si="15"/>
        <v>0</v>
      </c>
      <c r="R303" s="9" t="s">
        <v>1258</v>
      </c>
      <c r="S303" s="16"/>
      <c r="T303" s="41"/>
      <c r="U303" s="21"/>
      <c r="V303" s="21"/>
      <c r="W303" s="22"/>
      <c r="X303" s="34"/>
    </row>
    <row r="304" spans="2:24" ht="30" x14ac:dyDescent="0.25">
      <c r="B304" s="70">
        <v>1</v>
      </c>
      <c r="C304" s="13" t="s">
        <v>19</v>
      </c>
      <c r="D304" s="9">
        <v>1272</v>
      </c>
      <c r="E304" s="9" t="s">
        <v>20</v>
      </c>
      <c r="F304" s="16"/>
      <c r="G304" s="10" t="s">
        <v>57</v>
      </c>
      <c r="H304" s="17" t="s">
        <v>784</v>
      </c>
      <c r="I304" s="18" t="s">
        <v>80</v>
      </c>
      <c r="J304" s="18"/>
      <c r="K304" s="18"/>
      <c r="L304" s="18"/>
      <c r="M304" s="11" t="s">
        <v>25</v>
      </c>
      <c r="N304" s="52">
        <v>23.01</v>
      </c>
      <c r="O304" s="16" t="s">
        <v>26</v>
      </c>
      <c r="P304" s="62">
        <f t="shared" ref="P304:P335" si="17">N304*0.5*2</f>
        <v>23.01</v>
      </c>
      <c r="Q304" s="62">
        <f t="shared" si="15"/>
        <v>0</v>
      </c>
      <c r="R304" s="9" t="s">
        <v>1258</v>
      </c>
      <c r="S304" s="16"/>
      <c r="T304" s="41"/>
      <c r="U304" s="21"/>
      <c r="V304" s="21"/>
      <c r="W304" s="22"/>
      <c r="X304" s="34"/>
    </row>
    <row r="305" spans="2:24" ht="30" x14ac:dyDescent="0.25">
      <c r="B305" s="70">
        <v>1</v>
      </c>
      <c r="C305" s="13" t="s">
        <v>19</v>
      </c>
      <c r="D305" s="9">
        <v>1274</v>
      </c>
      <c r="E305" s="9" t="s">
        <v>20</v>
      </c>
      <c r="F305" s="16"/>
      <c r="G305" s="10" t="s">
        <v>57</v>
      </c>
      <c r="H305" s="17" t="s">
        <v>785</v>
      </c>
      <c r="I305" s="17" t="s">
        <v>80</v>
      </c>
      <c r="J305" s="16"/>
      <c r="K305" s="16"/>
      <c r="L305" s="16"/>
      <c r="M305" s="11" t="s">
        <v>25</v>
      </c>
      <c r="N305" s="53">
        <v>23.01</v>
      </c>
      <c r="O305" s="16" t="s">
        <v>26</v>
      </c>
      <c r="P305" s="62">
        <f t="shared" si="17"/>
        <v>23.01</v>
      </c>
      <c r="Q305" s="62">
        <f t="shared" si="15"/>
        <v>0</v>
      </c>
      <c r="R305" s="9" t="s">
        <v>1258</v>
      </c>
      <c r="S305" s="16"/>
      <c r="T305" s="41"/>
      <c r="U305" s="21"/>
      <c r="V305" s="21"/>
      <c r="W305" s="41"/>
      <c r="X305" s="34"/>
    </row>
    <row r="306" spans="2:24" ht="30" x14ac:dyDescent="0.25">
      <c r="B306" s="70">
        <v>1</v>
      </c>
      <c r="C306" s="13" t="s">
        <v>19</v>
      </c>
      <c r="D306" s="9">
        <v>1275</v>
      </c>
      <c r="E306" s="9" t="s">
        <v>20</v>
      </c>
      <c r="F306" s="16"/>
      <c r="G306" s="10" t="s">
        <v>57</v>
      </c>
      <c r="H306" s="17" t="s">
        <v>786</v>
      </c>
      <c r="I306" s="17" t="s">
        <v>80</v>
      </c>
      <c r="J306" s="16"/>
      <c r="K306" s="16"/>
      <c r="L306" s="16"/>
      <c r="M306" s="11" t="s">
        <v>25</v>
      </c>
      <c r="N306" s="53">
        <v>23.01</v>
      </c>
      <c r="O306" s="16" t="s">
        <v>26</v>
      </c>
      <c r="P306" s="62">
        <f t="shared" si="17"/>
        <v>23.01</v>
      </c>
      <c r="Q306" s="62">
        <f t="shared" si="15"/>
        <v>0</v>
      </c>
      <c r="R306" s="9" t="s">
        <v>1258</v>
      </c>
      <c r="S306" s="16"/>
      <c r="T306" s="41"/>
      <c r="U306" s="21"/>
      <c r="V306" s="21"/>
      <c r="W306" s="41"/>
      <c r="X306" s="34"/>
    </row>
    <row r="307" spans="2:24" ht="30" x14ac:dyDescent="0.25">
      <c r="B307" s="70">
        <v>1</v>
      </c>
      <c r="C307" s="13" t="s">
        <v>19</v>
      </c>
      <c r="D307" s="9">
        <v>1276</v>
      </c>
      <c r="E307" s="9" t="s">
        <v>20</v>
      </c>
      <c r="F307" s="16"/>
      <c r="G307" s="10" t="s">
        <v>57</v>
      </c>
      <c r="H307" s="17" t="s">
        <v>787</v>
      </c>
      <c r="I307" s="17" t="s">
        <v>80</v>
      </c>
      <c r="J307" s="16"/>
      <c r="K307" s="18"/>
      <c r="L307" s="16"/>
      <c r="M307" s="11" t="s">
        <v>25</v>
      </c>
      <c r="N307" s="53">
        <v>23.01</v>
      </c>
      <c r="O307" s="16" t="s">
        <v>26</v>
      </c>
      <c r="P307" s="62">
        <f t="shared" si="17"/>
        <v>23.01</v>
      </c>
      <c r="Q307" s="62">
        <f t="shared" si="15"/>
        <v>0</v>
      </c>
      <c r="R307" s="9" t="s">
        <v>1258</v>
      </c>
      <c r="S307" s="16"/>
      <c r="T307" s="41"/>
      <c r="U307" s="21"/>
      <c r="V307" s="21"/>
      <c r="W307" s="41"/>
      <c r="X307" s="34"/>
    </row>
    <row r="308" spans="2:24" ht="30" x14ac:dyDescent="0.25">
      <c r="B308" s="70">
        <v>1</v>
      </c>
      <c r="C308" s="13" t="s">
        <v>19</v>
      </c>
      <c r="D308" s="9">
        <v>1273</v>
      </c>
      <c r="E308" s="9" t="s">
        <v>20</v>
      </c>
      <c r="F308" s="16"/>
      <c r="G308" s="10" t="s">
        <v>57</v>
      </c>
      <c r="H308" s="17" t="s">
        <v>789</v>
      </c>
      <c r="I308" s="17" t="s">
        <v>80</v>
      </c>
      <c r="J308" s="16"/>
      <c r="K308" s="16"/>
      <c r="L308" s="16"/>
      <c r="M308" s="11" t="s">
        <v>25</v>
      </c>
      <c r="N308" s="53">
        <v>23.01</v>
      </c>
      <c r="O308" s="16" t="s">
        <v>26</v>
      </c>
      <c r="P308" s="62">
        <f t="shared" si="17"/>
        <v>23.01</v>
      </c>
      <c r="Q308" s="62">
        <f t="shared" si="15"/>
        <v>0</v>
      </c>
      <c r="R308" s="9" t="s">
        <v>1258</v>
      </c>
      <c r="S308" s="16"/>
      <c r="T308" s="41"/>
      <c r="U308" s="21"/>
      <c r="V308" s="21"/>
      <c r="W308" s="41"/>
      <c r="X308" s="34"/>
    </row>
    <row r="309" spans="2:24" ht="30" x14ac:dyDescent="0.25">
      <c r="B309" s="70">
        <v>1</v>
      </c>
      <c r="C309" s="13" t="s">
        <v>19</v>
      </c>
      <c r="D309" s="9">
        <v>691</v>
      </c>
      <c r="E309" s="9" t="s">
        <v>20</v>
      </c>
      <c r="F309" s="16"/>
      <c r="G309" s="10" t="s">
        <v>57</v>
      </c>
      <c r="H309" s="17" t="s">
        <v>801</v>
      </c>
      <c r="I309" s="17" t="s">
        <v>80</v>
      </c>
      <c r="J309" s="16"/>
      <c r="K309" s="16"/>
      <c r="L309" s="16"/>
      <c r="M309" s="11" t="s">
        <v>25</v>
      </c>
      <c r="N309" s="53">
        <v>23.01</v>
      </c>
      <c r="O309" s="16" t="s">
        <v>26</v>
      </c>
      <c r="P309" s="62">
        <f t="shared" si="17"/>
        <v>23.01</v>
      </c>
      <c r="Q309" s="62">
        <f t="shared" si="15"/>
        <v>0</v>
      </c>
      <c r="R309" s="9" t="s">
        <v>1258</v>
      </c>
      <c r="S309" s="16"/>
      <c r="T309" s="41"/>
      <c r="U309" s="21"/>
      <c r="V309" s="21"/>
      <c r="W309" s="41"/>
      <c r="X309" s="34"/>
    </row>
    <row r="310" spans="2:24" ht="30" x14ac:dyDescent="0.25">
      <c r="B310" s="70">
        <v>1</v>
      </c>
      <c r="C310" s="13" t="s">
        <v>19</v>
      </c>
      <c r="D310" s="9">
        <v>692</v>
      </c>
      <c r="E310" s="9" t="s">
        <v>20</v>
      </c>
      <c r="F310" s="16"/>
      <c r="G310" s="10" t="s">
        <v>57</v>
      </c>
      <c r="H310" s="17" t="s">
        <v>812</v>
      </c>
      <c r="I310" s="17" t="s">
        <v>80</v>
      </c>
      <c r="J310" s="18"/>
      <c r="K310" s="18"/>
      <c r="L310" s="18"/>
      <c r="M310" s="11" t="s">
        <v>25</v>
      </c>
      <c r="N310" s="53">
        <v>23.01</v>
      </c>
      <c r="O310" s="16" t="s">
        <v>26</v>
      </c>
      <c r="P310" s="62">
        <f t="shared" si="17"/>
        <v>23.01</v>
      </c>
      <c r="Q310" s="62">
        <f t="shared" si="15"/>
        <v>0</v>
      </c>
      <c r="R310" s="9" t="s">
        <v>1258</v>
      </c>
      <c r="S310" s="16"/>
      <c r="T310" s="41"/>
      <c r="U310" s="21"/>
      <c r="V310" s="21"/>
      <c r="W310" s="41"/>
      <c r="X310" s="34"/>
    </row>
    <row r="311" spans="2:24" ht="30" x14ac:dyDescent="0.25">
      <c r="B311" s="70">
        <v>1</v>
      </c>
      <c r="C311" s="13" t="s">
        <v>19</v>
      </c>
      <c r="D311" s="9">
        <v>793</v>
      </c>
      <c r="E311" s="9" t="s">
        <v>20</v>
      </c>
      <c r="F311" s="16"/>
      <c r="G311" s="10" t="s">
        <v>57</v>
      </c>
      <c r="H311" s="25" t="s">
        <v>839</v>
      </c>
      <c r="I311" s="18" t="s">
        <v>80</v>
      </c>
      <c r="J311" s="18"/>
      <c r="K311" s="18"/>
      <c r="L311" s="18"/>
      <c r="M311" s="11" t="s">
        <v>25</v>
      </c>
      <c r="N311" s="52">
        <v>23.01</v>
      </c>
      <c r="O311" s="16" t="s">
        <v>26</v>
      </c>
      <c r="P311" s="62">
        <f t="shared" si="17"/>
        <v>23.01</v>
      </c>
      <c r="Q311" s="62">
        <f t="shared" si="15"/>
        <v>0</v>
      </c>
      <c r="R311" s="9" t="s">
        <v>1258</v>
      </c>
      <c r="S311" s="16"/>
      <c r="T311" s="41"/>
      <c r="U311" s="21"/>
      <c r="V311" s="21"/>
      <c r="W311" s="22"/>
      <c r="X311" s="34"/>
    </row>
    <row r="312" spans="2:24" ht="30" x14ac:dyDescent="0.25">
      <c r="B312" s="70">
        <v>1</v>
      </c>
      <c r="C312" s="13" t="s">
        <v>19</v>
      </c>
      <c r="D312" s="9">
        <v>794</v>
      </c>
      <c r="E312" s="9" t="s">
        <v>20</v>
      </c>
      <c r="F312" s="16"/>
      <c r="G312" s="10" t="s">
        <v>57</v>
      </c>
      <c r="H312" s="25" t="s">
        <v>840</v>
      </c>
      <c r="I312" s="17" t="s">
        <v>80</v>
      </c>
      <c r="J312" s="18"/>
      <c r="K312" s="18"/>
      <c r="L312" s="18"/>
      <c r="M312" s="11" t="s">
        <v>25</v>
      </c>
      <c r="N312" s="53">
        <v>23.01</v>
      </c>
      <c r="O312" s="16" t="s">
        <v>26</v>
      </c>
      <c r="P312" s="62">
        <f t="shared" si="17"/>
        <v>23.01</v>
      </c>
      <c r="Q312" s="62">
        <f t="shared" si="15"/>
        <v>0</v>
      </c>
      <c r="R312" s="9" t="s">
        <v>1258</v>
      </c>
      <c r="S312" s="16"/>
      <c r="T312" s="41"/>
      <c r="U312" s="21"/>
      <c r="V312" s="21"/>
      <c r="W312" s="41"/>
      <c r="X312" s="34"/>
    </row>
    <row r="313" spans="2:24" ht="30" x14ac:dyDescent="0.25">
      <c r="B313" s="70">
        <v>1</v>
      </c>
      <c r="C313" s="13" t="s">
        <v>19</v>
      </c>
      <c r="D313" s="9">
        <v>795</v>
      </c>
      <c r="E313" s="9" t="s">
        <v>20</v>
      </c>
      <c r="F313" s="16"/>
      <c r="G313" s="10" t="s">
        <v>57</v>
      </c>
      <c r="H313" s="25" t="s">
        <v>841</v>
      </c>
      <c r="I313" s="17" t="s">
        <v>80</v>
      </c>
      <c r="J313" s="18"/>
      <c r="K313" s="18"/>
      <c r="L313" s="18"/>
      <c r="M313" s="11" t="s">
        <v>25</v>
      </c>
      <c r="N313" s="53">
        <v>23.01</v>
      </c>
      <c r="O313" s="16" t="s">
        <v>26</v>
      </c>
      <c r="P313" s="62">
        <f t="shared" si="17"/>
        <v>23.01</v>
      </c>
      <c r="Q313" s="62">
        <f t="shared" si="15"/>
        <v>0</v>
      </c>
      <c r="R313" s="9" t="s">
        <v>1258</v>
      </c>
      <c r="S313" s="16"/>
      <c r="T313" s="41"/>
      <c r="U313" s="21"/>
      <c r="V313" s="21"/>
      <c r="W313" s="41"/>
      <c r="X313" s="34"/>
    </row>
    <row r="314" spans="2:24" ht="30" x14ac:dyDescent="0.25">
      <c r="B314" s="70">
        <v>1</v>
      </c>
      <c r="C314" s="13" t="s">
        <v>19</v>
      </c>
      <c r="D314" s="9">
        <v>796</v>
      </c>
      <c r="E314" s="9" t="s">
        <v>20</v>
      </c>
      <c r="F314" s="16"/>
      <c r="G314" s="10" t="s">
        <v>57</v>
      </c>
      <c r="H314" s="25" t="s">
        <v>842</v>
      </c>
      <c r="I314" s="17" t="s">
        <v>80</v>
      </c>
      <c r="J314" s="18"/>
      <c r="K314" s="18"/>
      <c r="L314" s="18"/>
      <c r="M314" s="11" t="s">
        <v>25</v>
      </c>
      <c r="N314" s="53">
        <v>23.01</v>
      </c>
      <c r="O314" s="16" t="s">
        <v>26</v>
      </c>
      <c r="P314" s="62">
        <f t="shared" si="17"/>
        <v>23.01</v>
      </c>
      <c r="Q314" s="62">
        <f t="shared" si="15"/>
        <v>0</v>
      </c>
      <c r="R314" s="9" t="s">
        <v>1258</v>
      </c>
      <c r="S314" s="16"/>
      <c r="T314" s="41"/>
      <c r="U314" s="21"/>
      <c r="V314" s="21"/>
      <c r="W314" s="41"/>
      <c r="X314" s="34"/>
    </row>
    <row r="315" spans="2:24" ht="30" x14ac:dyDescent="0.25">
      <c r="B315" s="70">
        <v>1</v>
      </c>
      <c r="C315" s="13" t="s">
        <v>19</v>
      </c>
      <c r="D315" s="9">
        <v>797</v>
      </c>
      <c r="E315" s="9" t="s">
        <v>20</v>
      </c>
      <c r="F315" s="16"/>
      <c r="G315" s="10" t="s">
        <v>57</v>
      </c>
      <c r="H315" s="25" t="s">
        <v>843</v>
      </c>
      <c r="I315" s="17" t="s">
        <v>80</v>
      </c>
      <c r="J315" s="18"/>
      <c r="K315" s="18"/>
      <c r="L315" s="18"/>
      <c r="M315" s="11" t="s">
        <v>25</v>
      </c>
      <c r="N315" s="53">
        <v>23.01</v>
      </c>
      <c r="O315" s="16" t="s">
        <v>26</v>
      </c>
      <c r="P315" s="62">
        <f t="shared" si="17"/>
        <v>23.01</v>
      </c>
      <c r="Q315" s="62">
        <f t="shared" si="15"/>
        <v>0</v>
      </c>
      <c r="R315" s="9" t="s">
        <v>1258</v>
      </c>
      <c r="S315" s="16"/>
      <c r="T315" s="41"/>
      <c r="U315" s="21"/>
      <c r="V315" s="21"/>
      <c r="W315" s="41"/>
      <c r="X315" s="34"/>
    </row>
    <row r="316" spans="2:24" ht="30" x14ac:dyDescent="0.25">
      <c r="B316" s="70">
        <v>1</v>
      </c>
      <c r="C316" s="13" t="s">
        <v>19</v>
      </c>
      <c r="D316" s="9">
        <v>798</v>
      </c>
      <c r="E316" s="9" t="s">
        <v>20</v>
      </c>
      <c r="F316" s="16"/>
      <c r="G316" s="10" t="s">
        <v>57</v>
      </c>
      <c r="H316" s="25" t="s">
        <v>844</v>
      </c>
      <c r="I316" s="17" t="s">
        <v>80</v>
      </c>
      <c r="J316" s="18"/>
      <c r="K316" s="18"/>
      <c r="L316" s="18"/>
      <c r="M316" s="11" t="s">
        <v>25</v>
      </c>
      <c r="N316" s="53">
        <v>23.01</v>
      </c>
      <c r="O316" s="16" t="s">
        <v>26</v>
      </c>
      <c r="P316" s="62">
        <f t="shared" si="17"/>
        <v>23.01</v>
      </c>
      <c r="Q316" s="62">
        <f t="shared" si="15"/>
        <v>0</v>
      </c>
      <c r="R316" s="9" t="s">
        <v>1258</v>
      </c>
      <c r="S316" s="16"/>
      <c r="T316" s="41"/>
      <c r="U316" s="21"/>
      <c r="V316" s="21"/>
      <c r="W316" s="41"/>
      <c r="X316" s="34"/>
    </row>
    <row r="317" spans="2:24" ht="25.15" customHeight="1" x14ac:dyDescent="0.25">
      <c r="B317" s="70">
        <v>1</v>
      </c>
      <c r="C317" s="13" t="s">
        <v>19</v>
      </c>
      <c r="D317" s="9">
        <v>801</v>
      </c>
      <c r="E317" s="9" t="s">
        <v>20</v>
      </c>
      <c r="F317" s="16"/>
      <c r="G317" s="10" t="s">
        <v>57</v>
      </c>
      <c r="H317" s="25" t="s">
        <v>848</v>
      </c>
      <c r="I317" s="18" t="s">
        <v>80</v>
      </c>
      <c r="J317" s="18"/>
      <c r="K317" s="18"/>
      <c r="L317" s="18"/>
      <c r="M317" s="11" t="s">
        <v>25</v>
      </c>
      <c r="N317" s="52">
        <v>23.01</v>
      </c>
      <c r="O317" s="16" t="s">
        <v>26</v>
      </c>
      <c r="P317" s="62">
        <f t="shared" si="17"/>
        <v>23.01</v>
      </c>
      <c r="Q317" s="62">
        <f t="shared" si="15"/>
        <v>0</v>
      </c>
      <c r="R317" s="9" t="s">
        <v>1258</v>
      </c>
      <c r="S317" s="16"/>
      <c r="T317" s="41"/>
      <c r="U317" s="21"/>
      <c r="V317" s="21"/>
      <c r="W317" s="22"/>
      <c r="X317" s="34"/>
    </row>
    <row r="318" spans="2:24" ht="30" x14ac:dyDescent="0.25">
      <c r="B318" s="70">
        <v>1</v>
      </c>
      <c r="C318" s="13" t="s">
        <v>19</v>
      </c>
      <c r="D318" s="9">
        <v>802</v>
      </c>
      <c r="E318" s="9" t="s">
        <v>20</v>
      </c>
      <c r="F318" s="16"/>
      <c r="G318" s="10" t="s">
        <v>57</v>
      </c>
      <c r="H318" s="25" t="s">
        <v>849</v>
      </c>
      <c r="I318" s="18" t="s">
        <v>80</v>
      </c>
      <c r="J318" s="18"/>
      <c r="K318" s="18"/>
      <c r="L318" s="18"/>
      <c r="M318" s="11" t="s">
        <v>25</v>
      </c>
      <c r="N318" s="52">
        <v>23.01</v>
      </c>
      <c r="O318" s="16" t="s">
        <v>26</v>
      </c>
      <c r="P318" s="62">
        <f t="shared" si="17"/>
        <v>23.01</v>
      </c>
      <c r="Q318" s="62">
        <f t="shared" si="15"/>
        <v>0</v>
      </c>
      <c r="R318" s="9" t="s">
        <v>1258</v>
      </c>
      <c r="S318" s="16"/>
      <c r="T318" s="41"/>
      <c r="U318" s="21"/>
      <c r="V318" s="21"/>
      <c r="W318" s="22"/>
      <c r="X318" s="34"/>
    </row>
    <row r="319" spans="2:24" ht="30" x14ac:dyDescent="0.25">
      <c r="B319" s="70">
        <v>1</v>
      </c>
      <c r="C319" s="13" t="s">
        <v>19</v>
      </c>
      <c r="D319" s="9">
        <v>803</v>
      </c>
      <c r="E319" s="9" t="s">
        <v>20</v>
      </c>
      <c r="F319" s="16"/>
      <c r="G319" s="10" t="s">
        <v>57</v>
      </c>
      <c r="H319" s="25" t="s">
        <v>850</v>
      </c>
      <c r="I319" s="18" t="s">
        <v>80</v>
      </c>
      <c r="J319" s="18"/>
      <c r="K319" s="18"/>
      <c r="L319" s="18"/>
      <c r="M319" s="11" t="s">
        <v>25</v>
      </c>
      <c r="N319" s="52">
        <v>23.01</v>
      </c>
      <c r="O319" s="16" t="s">
        <v>26</v>
      </c>
      <c r="P319" s="62">
        <f t="shared" si="17"/>
        <v>23.01</v>
      </c>
      <c r="Q319" s="62">
        <f t="shared" si="15"/>
        <v>0</v>
      </c>
      <c r="R319" s="9" t="s">
        <v>1258</v>
      </c>
      <c r="S319" s="16"/>
      <c r="T319" s="41"/>
      <c r="U319" s="21"/>
      <c r="V319" s="21"/>
      <c r="W319" s="22"/>
      <c r="X319" s="34"/>
    </row>
    <row r="320" spans="2:24" ht="30" x14ac:dyDescent="0.25">
      <c r="B320" s="70">
        <v>1</v>
      </c>
      <c r="C320" s="13" t="s">
        <v>19</v>
      </c>
      <c r="D320" s="9">
        <v>804</v>
      </c>
      <c r="E320" s="9" t="s">
        <v>20</v>
      </c>
      <c r="F320" s="25"/>
      <c r="G320" s="10" t="s">
        <v>57</v>
      </c>
      <c r="H320" s="25" t="s">
        <v>851</v>
      </c>
      <c r="I320" s="17" t="s">
        <v>80</v>
      </c>
      <c r="J320" s="17"/>
      <c r="K320" s="17"/>
      <c r="L320" s="17"/>
      <c r="M320" s="11" t="s">
        <v>25</v>
      </c>
      <c r="N320" s="53">
        <v>23.01</v>
      </c>
      <c r="O320" s="16" t="s">
        <v>26</v>
      </c>
      <c r="P320" s="62">
        <f t="shared" si="17"/>
        <v>23.01</v>
      </c>
      <c r="Q320" s="62">
        <f t="shared" si="15"/>
        <v>0</v>
      </c>
      <c r="R320" s="9" t="s">
        <v>1258</v>
      </c>
      <c r="S320" s="25"/>
      <c r="T320" s="44"/>
      <c r="U320" s="21"/>
      <c r="V320" s="21"/>
      <c r="W320" s="44"/>
      <c r="X320" s="34"/>
    </row>
    <row r="321" spans="2:24" ht="30" x14ac:dyDescent="0.25">
      <c r="B321" s="70">
        <v>1</v>
      </c>
      <c r="C321" s="13" t="s">
        <v>19</v>
      </c>
      <c r="D321" s="9">
        <v>805</v>
      </c>
      <c r="E321" s="9" t="s">
        <v>20</v>
      </c>
      <c r="F321" s="25"/>
      <c r="G321" s="10" t="s">
        <v>57</v>
      </c>
      <c r="H321" s="25" t="s">
        <v>852</v>
      </c>
      <c r="I321" s="17" t="s">
        <v>80</v>
      </c>
      <c r="J321" s="17"/>
      <c r="K321" s="17"/>
      <c r="L321" s="17"/>
      <c r="M321" s="11" t="s">
        <v>25</v>
      </c>
      <c r="N321" s="53">
        <v>23.01</v>
      </c>
      <c r="O321" s="16" t="s">
        <v>26</v>
      </c>
      <c r="P321" s="62">
        <f t="shared" si="17"/>
        <v>23.01</v>
      </c>
      <c r="Q321" s="62">
        <f t="shared" si="15"/>
        <v>0</v>
      </c>
      <c r="R321" s="9" t="s">
        <v>1258</v>
      </c>
      <c r="S321" s="25"/>
      <c r="T321" s="44"/>
      <c r="U321" s="21"/>
      <c r="V321" s="21"/>
      <c r="W321" s="44"/>
      <c r="X321" s="34"/>
    </row>
    <row r="322" spans="2:24" ht="30" x14ac:dyDescent="0.25">
      <c r="B322" s="70">
        <v>1</v>
      </c>
      <c r="C322" s="13" t="s">
        <v>19</v>
      </c>
      <c r="D322" s="9">
        <v>806</v>
      </c>
      <c r="E322" s="9" t="s">
        <v>20</v>
      </c>
      <c r="F322" s="16"/>
      <c r="G322" s="10" t="s">
        <v>57</v>
      </c>
      <c r="H322" s="25" t="s">
        <v>853</v>
      </c>
      <c r="I322" s="17" t="s">
        <v>80</v>
      </c>
      <c r="J322" s="18"/>
      <c r="K322" s="18"/>
      <c r="L322" s="18"/>
      <c r="M322" s="11" t="s">
        <v>25</v>
      </c>
      <c r="N322" s="53">
        <v>23.01</v>
      </c>
      <c r="O322" s="16" t="s">
        <v>26</v>
      </c>
      <c r="P322" s="62">
        <f t="shared" si="17"/>
        <v>23.01</v>
      </c>
      <c r="Q322" s="62">
        <f t="shared" si="15"/>
        <v>0</v>
      </c>
      <c r="R322" s="9" t="s">
        <v>1258</v>
      </c>
      <c r="S322" s="16"/>
      <c r="T322" s="41"/>
      <c r="U322" s="21"/>
      <c r="V322" s="21"/>
      <c r="W322" s="41"/>
      <c r="X322" s="34"/>
    </row>
    <row r="323" spans="2:24" ht="30" x14ac:dyDescent="0.25">
      <c r="B323" s="70">
        <v>1</v>
      </c>
      <c r="C323" s="13" t="s">
        <v>19</v>
      </c>
      <c r="D323" s="9">
        <v>1604</v>
      </c>
      <c r="E323" s="9" t="s">
        <v>20</v>
      </c>
      <c r="F323" s="16"/>
      <c r="G323" s="10" t="s">
        <v>94</v>
      </c>
      <c r="H323" s="17" t="s">
        <v>956</v>
      </c>
      <c r="I323" s="17" t="s">
        <v>80</v>
      </c>
      <c r="J323" s="18"/>
      <c r="K323" s="18"/>
      <c r="L323" s="18"/>
      <c r="M323" s="11" t="s">
        <v>25</v>
      </c>
      <c r="N323" s="53">
        <v>23.01</v>
      </c>
      <c r="O323" s="16" t="s">
        <v>26</v>
      </c>
      <c r="P323" s="62">
        <f t="shared" si="17"/>
        <v>23.01</v>
      </c>
      <c r="Q323" s="62">
        <f t="shared" si="15"/>
        <v>0</v>
      </c>
      <c r="R323" s="9" t="s">
        <v>1258</v>
      </c>
      <c r="S323" s="16"/>
      <c r="T323" s="41"/>
      <c r="U323" s="36"/>
      <c r="V323" s="21"/>
      <c r="W323" s="41"/>
      <c r="X323" s="34"/>
    </row>
    <row r="324" spans="2:24" ht="30" x14ac:dyDescent="0.25">
      <c r="B324" s="70">
        <v>1</v>
      </c>
      <c r="C324" s="13" t="s">
        <v>19</v>
      </c>
      <c r="D324" s="9">
        <v>1605</v>
      </c>
      <c r="E324" s="9" t="s">
        <v>20</v>
      </c>
      <c r="F324" s="16"/>
      <c r="G324" s="10" t="s">
        <v>94</v>
      </c>
      <c r="H324" s="17" t="s">
        <v>957</v>
      </c>
      <c r="I324" s="17" t="s">
        <v>80</v>
      </c>
      <c r="J324" s="16"/>
      <c r="K324" s="16"/>
      <c r="L324" s="16"/>
      <c r="M324" s="11" t="s">
        <v>25</v>
      </c>
      <c r="N324" s="53">
        <v>23.01</v>
      </c>
      <c r="O324" s="16" t="s">
        <v>26</v>
      </c>
      <c r="P324" s="62">
        <f t="shared" si="17"/>
        <v>23.01</v>
      </c>
      <c r="Q324" s="62">
        <f t="shared" si="15"/>
        <v>0</v>
      </c>
      <c r="R324" s="9" t="s">
        <v>1258</v>
      </c>
      <c r="S324" s="16"/>
      <c r="T324" s="41"/>
      <c r="U324" s="36"/>
      <c r="V324" s="21"/>
      <c r="W324" s="41"/>
      <c r="X324" s="34"/>
    </row>
    <row r="325" spans="2:24" ht="30" x14ac:dyDescent="0.25">
      <c r="B325" s="70">
        <v>1</v>
      </c>
      <c r="C325" s="13" t="s">
        <v>19</v>
      </c>
      <c r="D325" s="9">
        <v>1606</v>
      </c>
      <c r="E325" s="9" t="s">
        <v>20</v>
      </c>
      <c r="F325" s="16"/>
      <c r="G325" s="10" t="s">
        <v>94</v>
      </c>
      <c r="H325" s="17" t="s">
        <v>958</v>
      </c>
      <c r="I325" s="18" t="s">
        <v>80</v>
      </c>
      <c r="J325" s="16"/>
      <c r="K325" s="16"/>
      <c r="L325" s="16"/>
      <c r="M325" s="11" t="s">
        <v>25</v>
      </c>
      <c r="N325" s="52">
        <v>23.01</v>
      </c>
      <c r="O325" s="16" t="s">
        <v>26</v>
      </c>
      <c r="P325" s="62">
        <f t="shared" si="17"/>
        <v>23.01</v>
      </c>
      <c r="Q325" s="62">
        <f t="shared" si="15"/>
        <v>0</v>
      </c>
      <c r="R325" s="9" t="s">
        <v>1258</v>
      </c>
      <c r="S325" s="16"/>
      <c r="T325" s="41"/>
      <c r="U325" s="36"/>
      <c r="V325" s="21"/>
      <c r="W325" s="22"/>
      <c r="X325" s="34"/>
    </row>
    <row r="326" spans="2:24" ht="30" x14ac:dyDescent="0.25">
      <c r="B326" s="70">
        <v>1</v>
      </c>
      <c r="C326" s="13" t="s">
        <v>19</v>
      </c>
      <c r="D326" s="9">
        <v>1607</v>
      </c>
      <c r="E326" s="9" t="s">
        <v>20</v>
      </c>
      <c r="F326" s="16"/>
      <c r="G326" s="10" t="s">
        <v>94</v>
      </c>
      <c r="H326" s="17" t="s">
        <v>959</v>
      </c>
      <c r="I326" s="17" t="s">
        <v>80</v>
      </c>
      <c r="J326" s="16"/>
      <c r="K326" s="16"/>
      <c r="L326" s="16"/>
      <c r="M326" s="11" t="s">
        <v>25</v>
      </c>
      <c r="N326" s="53">
        <v>23.01</v>
      </c>
      <c r="O326" s="16" t="s">
        <v>26</v>
      </c>
      <c r="P326" s="62">
        <f t="shared" si="17"/>
        <v>23.01</v>
      </c>
      <c r="Q326" s="62">
        <f t="shared" si="15"/>
        <v>0</v>
      </c>
      <c r="R326" s="9" t="s">
        <v>1258</v>
      </c>
      <c r="S326" s="16"/>
      <c r="T326" s="41"/>
      <c r="U326" s="36"/>
      <c r="V326" s="21"/>
      <c r="W326" s="41"/>
      <c r="X326" s="34"/>
    </row>
    <row r="327" spans="2:24" ht="30" x14ac:dyDescent="0.25">
      <c r="B327" s="70">
        <v>1</v>
      </c>
      <c r="C327" s="13" t="s">
        <v>19</v>
      </c>
      <c r="D327" s="9">
        <v>1608</v>
      </c>
      <c r="E327" s="9" t="s">
        <v>20</v>
      </c>
      <c r="F327" s="16"/>
      <c r="G327" s="10" t="s">
        <v>94</v>
      </c>
      <c r="H327" s="17" t="s">
        <v>960</v>
      </c>
      <c r="I327" s="17" t="s">
        <v>80</v>
      </c>
      <c r="J327" s="16"/>
      <c r="K327" s="16"/>
      <c r="L327" s="16"/>
      <c r="M327" s="11" t="s">
        <v>25</v>
      </c>
      <c r="N327" s="53">
        <v>23.01</v>
      </c>
      <c r="O327" s="16" t="s">
        <v>26</v>
      </c>
      <c r="P327" s="62">
        <f t="shared" si="17"/>
        <v>23.01</v>
      </c>
      <c r="Q327" s="62">
        <f t="shared" ref="Q327:Q390" si="18">N327-P327</f>
        <v>0</v>
      </c>
      <c r="R327" s="9" t="s">
        <v>1258</v>
      </c>
      <c r="S327" s="16"/>
      <c r="T327" s="41"/>
      <c r="U327" s="36"/>
      <c r="V327" s="21"/>
      <c r="W327" s="41"/>
      <c r="X327" s="34"/>
    </row>
    <row r="328" spans="2:24" ht="30" x14ac:dyDescent="0.25">
      <c r="B328" s="70">
        <v>1</v>
      </c>
      <c r="C328" s="13" t="s">
        <v>19</v>
      </c>
      <c r="D328" s="9">
        <v>1609</v>
      </c>
      <c r="E328" s="9" t="s">
        <v>20</v>
      </c>
      <c r="F328" s="16"/>
      <c r="G328" s="10" t="s">
        <v>94</v>
      </c>
      <c r="H328" s="17" t="s">
        <v>961</v>
      </c>
      <c r="I328" s="17" t="s">
        <v>80</v>
      </c>
      <c r="J328" s="16"/>
      <c r="K328" s="16"/>
      <c r="L328" s="16"/>
      <c r="M328" s="11" t="s">
        <v>25</v>
      </c>
      <c r="N328" s="53">
        <v>23.01</v>
      </c>
      <c r="O328" s="16" t="s">
        <v>26</v>
      </c>
      <c r="P328" s="62">
        <f t="shared" si="17"/>
        <v>23.01</v>
      </c>
      <c r="Q328" s="62">
        <f t="shared" si="18"/>
        <v>0</v>
      </c>
      <c r="R328" s="9" t="s">
        <v>1258</v>
      </c>
      <c r="S328" s="16"/>
      <c r="T328" s="41"/>
      <c r="U328" s="36"/>
      <c r="V328" s="21"/>
      <c r="W328" s="41"/>
      <c r="X328" s="34"/>
    </row>
    <row r="329" spans="2:24" ht="30" x14ac:dyDescent="0.25">
      <c r="B329" s="70">
        <v>1</v>
      </c>
      <c r="C329" s="13" t="s">
        <v>19</v>
      </c>
      <c r="D329" s="9">
        <v>1610</v>
      </c>
      <c r="E329" s="9" t="s">
        <v>20</v>
      </c>
      <c r="F329" s="16"/>
      <c r="G329" s="10" t="s">
        <v>94</v>
      </c>
      <c r="H329" s="17" t="s">
        <v>962</v>
      </c>
      <c r="I329" s="17" t="s">
        <v>80</v>
      </c>
      <c r="J329" s="16"/>
      <c r="K329" s="16"/>
      <c r="L329" s="16"/>
      <c r="M329" s="11" t="s">
        <v>25</v>
      </c>
      <c r="N329" s="53">
        <v>23.01</v>
      </c>
      <c r="O329" s="16" t="s">
        <v>26</v>
      </c>
      <c r="P329" s="62">
        <f t="shared" si="17"/>
        <v>23.01</v>
      </c>
      <c r="Q329" s="62">
        <f t="shared" si="18"/>
        <v>0</v>
      </c>
      <c r="R329" s="9" t="s">
        <v>1258</v>
      </c>
      <c r="S329" s="16"/>
      <c r="T329" s="41"/>
      <c r="U329" s="36"/>
      <c r="V329" s="21"/>
      <c r="W329" s="41"/>
      <c r="X329" s="34"/>
    </row>
    <row r="330" spans="2:24" ht="30" x14ac:dyDescent="0.25">
      <c r="B330" s="70">
        <v>1</v>
      </c>
      <c r="C330" s="13" t="s">
        <v>19</v>
      </c>
      <c r="D330" s="9">
        <v>1611</v>
      </c>
      <c r="E330" s="9" t="s">
        <v>20</v>
      </c>
      <c r="F330" s="16"/>
      <c r="G330" s="10" t="s">
        <v>94</v>
      </c>
      <c r="H330" s="17" t="s">
        <v>963</v>
      </c>
      <c r="I330" s="17" t="s">
        <v>80</v>
      </c>
      <c r="J330" s="16"/>
      <c r="K330" s="16"/>
      <c r="L330" s="16"/>
      <c r="M330" s="11" t="s">
        <v>25</v>
      </c>
      <c r="N330" s="53">
        <v>23.01</v>
      </c>
      <c r="O330" s="16" t="s">
        <v>26</v>
      </c>
      <c r="P330" s="62">
        <f t="shared" si="17"/>
        <v>23.01</v>
      </c>
      <c r="Q330" s="62">
        <f t="shared" si="18"/>
        <v>0</v>
      </c>
      <c r="R330" s="9" t="s">
        <v>1258</v>
      </c>
      <c r="S330" s="16"/>
      <c r="T330" s="41"/>
      <c r="U330" s="36"/>
      <c r="V330" s="21"/>
      <c r="W330" s="41"/>
      <c r="X330" s="34"/>
    </row>
    <row r="331" spans="2:24" ht="30" x14ac:dyDescent="0.25">
      <c r="B331" s="70">
        <v>1</v>
      </c>
      <c r="C331" s="13" t="s">
        <v>19</v>
      </c>
      <c r="D331" s="9">
        <v>1612</v>
      </c>
      <c r="E331" s="9" t="s">
        <v>20</v>
      </c>
      <c r="F331" s="16"/>
      <c r="G331" s="10" t="s">
        <v>94</v>
      </c>
      <c r="H331" s="17" t="s">
        <v>964</v>
      </c>
      <c r="I331" s="17" t="s">
        <v>80</v>
      </c>
      <c r="J331" s="16"/>
      <c r="K331" s="16"/>
      <c r="L331" s="16"/>
      <c r="M331" s="11" t="s">
        <v>25</v>
      </c>
      <c r="N331" s="53">
        <v>23.01</v>
      </c>
      <c r="O331" s="16" t="s">
        <v>26</v>
      </c>
      <c r="P331" s="62">
        <f t="shared" si="17"/>
        <v>23.01</v>
      </c>
      <c r="Q331" s="62">
        <f t="shared" si="18"/>
        <v>0</v>
      </c>
      <c r="R331" s="9" t="s">
        <v>1258</v>
      </c>
      <c r="S331" s="16"/>
      <c r="T331" s="41"/>
      <c r="U331" s="36"/>
      <c r="V331" s="21"/>
      <c r="W331" s="41"/>
      <c r="X331" s="34"/>
    </row>
    <row r="332" spans="2:24" ht="30" x14ac:dyDescent="0.25">
      <c r="B332" s="70">
        <v>1</v>
      </c>
      <c r="C332" s="13" t="s">
        <v>19</v>
      </c>
      <c r="D332" s="9">
        <v>1613</v>
      </c>
      <c r="E332" s="9" t="s">
        <v>20</v>
      </c>
      <c r="F332" s="16"/>
      <c r="G332" s="10" t="s">
        <v>94</v>
      </c>
      <c r="H332" s="17" t="s">
        <v>965</v>
      </c>
      <c r="I332" s="17" t="s">
        <v>80</v>
      </c>
      <c r="J332" s="16"/>
      <c r="K332" s="16"/>
      <c r="L332" s="16"/>
      <c r="M332" s="11" t="s">
        <v>25</v>
      </c>
      <c r="N332" s="53">
        <v>23.01</v>
      </c>
      <c r="O332" s="16" t="s">
        <v>26</v>
      </c>
      <c r="P332" s="62">
        <f t="shared" si="17"/>
        <v>23.01</v>
      </c>
      <c r="Q332" s="62">
        <f t="shared" si="18"/>
        <v>0</v>
      </c>
      <c r="R332" s="9" t="s">
        <v>1258</v>
      </c>
      <c r="S332" s="16"/>
      <c r="T332" s="41"/>
      <c r="U332" s="36"/>
      <c r="V332" s="21"/>
      <c r="W332" s="41"/>
      <c r="X332" s="34"/>
    </row>
    <row r="333" spans="2:24" ht="30" x14ac:dyDescent="0.25">
      <c r="B333" s="70">
        <v>1</v>
      </c>
      <c r="C333" s="13" t="s">
        <v>19</v>
      </c>
      <c r="D333" s="9">
        <v>1614</v>
      </c>
      <c r="E333" s="9" t="s">
        <v>20</v>
      </c>
      <c r="F333" s="16"/>
      <c r="G333" s="10" t="s">
        <v>94</v>
      </c>
      <c r="H333" s="17" t="s">
        <v>966</v>
      </c>
      <c r="I333" s="17" t="s">
        <v>80</v>
      </c>
      <c r="J333" s="16"/>
      <c r="K333" s="16"/>
      <c r="L333" s="16"/>
      <c r="M333" s="11" t="s">
        <v>25</v>
      </c>
      <c r="N333" s="53">
        <v>23.01</v>
      </c>
      <c r="O333" s="16" t="s">
        <v>26</v>
      </c>
      <c r="P333" s="62">
        <f t="shared" si="17"/>
        <v>23.01</v>
      </c>
      <c r="Q333" s="62">
        <f t="shared" si="18"/>
        <v>0</v>
      </c>
      <c r="R333" s="9" t="s">
        <v>1258</v>
      </c>
      <c r="S333" s="16"/>
      <c r="T333" s="41"/>
      <c r="U333" s="36"/>
      <c r="V333" s="21"/>
      <c r="W333" s="41"/>
      <c r="X333" s="34"/>
    </row>
    <row r="334" spans="2:24" ht="30" x14ac:dyDescent="0.25">
      <c r="B334" s="70">
        <v>1</v>
      </c>
      <c r="C334" s="13" t="s">
        <v>19</v>
      </c>
      <c r="D334" s="9">
        <v>1615</v>
      </c>
      <c r="E334" s="9" t="s">
        <v>20</v>
      </c>
      <c r="F334" s="16"/>
      <c r="G334" s="10" t="s">
        <v>94</v>
      </c>
      <c r="H334" s="17" t="s">
        <v>967</v>
      </c>
      <c r="I334" s="17" t="s">
        <v>80</v>
      </c>
      <c r="J334" s="16"/>
      <c r="K334" s="16"/>
      <c r="L334" s="16"/>
      <c r="M334" s="11" t="s">
        <v>25</v>
      </c>
      <c r="N334" s="53">
        <v>23.01</v>
      </c>
      <c r="O334" s="16" t="s">
        <v>26</v>
      </c>
      <c r="P334" s="62">
        <f t="shared" si="17"/>
        <v>23.01</v>
      </c>
      <c r="Q334" s="62">
        <f t="shared" si="18"/>
        <v>0</v>
      </c>
      <c r="R334" s="9" t="s">
        <v>1258</v>
      </c>
      <c r="S334" s="16"/>
      <c r="T334" s="41"/>
      <c r="U334" s="36"/>
      <c r="V334" s="21"/>
      <c r="W334" s="41"/>
      <c r="X334" s="34"/>
    </row>
    <row r="335" spans="2:24" ht="30" x14ac:dyDescent="0.25">
      <c r="B335" s="70">
        <v>1</v>
      </c>
      <c r="C335" s="13" t="s">
        <v>19</v>
      </c>
      <c r="D335" s="9">
        <v>1616</v>
      </c>
      <c r="E335" s="9" t="s">
        <v>20</v>
      </c>
      <c r="F335" s="16"/>
      <c r="G335" s="10" t="s">
        <v>94</v>
      </c>
      <c r="H335" s="17" t="s">
        <v>968</v>
      </c>
      <c r="I335" s="17" t="s">
        <v>80</v>
      </c>
      <c r="J335" s="16"/>
      <c r="K335" s="16"/>
      <c r="L335" s="16"/>
      <c r="M335" s="11" t="s">
        <v>25</v>
      </c>
      <c r="N335" s="53">
        <v>23.01</v>
      </c>
      <c r="O335" s="16" t="s">
        <v>26</v>
      </c>
      <c r="P335" s="62">
        <f t="shared" si="17"/>
        <v>23.01</v>
      </c>
      <c r="Q335" s="62">
        <f t="shared" si="18"/>
        <v>0</v>
      </c>
      <c r="R335" s="9" t="s">
        <v>1258</v>
      </c>
      <c r="S335" s="16"/>
      <c r="T335" s="41"/>
      <c r="U335" s="36"/>
      <c r="V335" s="21"/>
      <c r="W335" s="41"/>
      <c r="X335" s="34"/>
    </row>
    <row r="336" spans="2:24" ht="30" x14ac:dyDescent="0.25">
      <c r="B336" s="70">
        <v>1</v>
      </c>
      <c r="C336" s="13" t="s">
        <v>19</v>
      </c>
      <c r="D336" s="9">
        <v>1617</v>
      </c>
      <c r="E336" s="9" t="s">
        <v>20</v>
      </c>
      <c r="F336" s="16"/>
      <c r="G336" s="10" t="s">
        <v>94</v>
      </c>
      <c r="H336" s="17" t="s">
        <v>969</v>
      </c>
      <c r="I336" s="17" t="s">
        <v>80</v>
      </c>
      <c r="J336" s="16"/>
      <c r="K336" s="16"/>
      <c r="L336" s="16"/>
      <c r="M336" s="11" t="s">
        <v>25</v>
      </c>
      <c r="N336" s="53">
        <v>23.01</v>
      </c>
      <c r="O336" s="16" t="s">
        <v>26</v>
      </c>
      <c r="P336" s="62">
        <f t="shared" ref="P336:P367" si="19">N336*0.5*2</f>
        <v>23.01</v>
      </c>
      <c r="Q336" s="62">
        <f t="shared" si="18"/>
        <v>0</v>
      </c>
      <c r="R336" s="9" t="s">
        <v>1258</v>
      </c>
      <c r="S336" s="16"/>
      <c r="T336" s="41"/>
      <c r="U336" s="36"/>
      <c r="V336" s="21"/>
      <c r="W336" s="41"/>
      <c r="X336" s="34"/>
    </row>
    <row r="337" spans="2:24" ht="30" x14ac:dyDescent="0.25">
      <c r="B337" s="70">
        <v>1</v>
      </c>
      <c r="C337" s="13" t="s">
        <v>19</v>
      </c>
      <c r="D337" s="9">
        <v>1618</v>
      </c>
      <c r="E337" s="9" t="s">
        <v>20</v>
      </c>
      <c r="F337" s="16"/>
      <c r="G337" s="10" t="s">
        <v>94</v>
      </c>
      <c r="H337" s="17" t="s">
        <v>970</v>
      </c>
      <c r="I337" s="17" t="s">
        <v>80</v>
      </c>
      <c r="J337" s="16"/>
      <c r="K337" s="16"/>
      <c r="L337" s="16"/>
      <c r="M337" s="11" t="s">
        <v>25</v>
      </c>
      <c r="N337" s="53">
        <v>23.01</v>
      </c>
      <c r="O337" s="16" t="s">
        <v>26</v>
      </c>
      <c r="P337" s="62">
        <f t="shared" si="19"/>
        <v>23.01</v>
      </c>
      <c r="Q337" s="62">
        <f t="shared" si="18"/>
        <v>0</v>
      </c>
      <c r="R337" s="9" t="s">
        <v>1258</v>
      </c>
      <c r="S337" s="16"/>
      <c r="T337" s="41"/>
      <c r="U337" s="36"/>
      <c r="V337" s="21"/>
      <c r="W337" s="41"/>
      <c r="X337" s="34"/>
    </row>
    <row r="338" spans="2:24" ht="30" x14ac:dyDescent="0.25">
      <c r="B338" s="70">
        <v>1</v>
      </c>
      <c r="C338" s="13" t="s">
        <v>19</v>
      </c>
      <c r="D338" s="9">
        <v>1497</v>
      </c>
      <c r="E338" s="9" t="s">
        <v>20</v>
      </c>
      <c r="F338" s="16"/>
      <c r="G338" s="10" t="s">
        <v>94</v>
      </c>
      <c r="H338" s="25" t="s">
        <v>983</v>
      </c>
      <c r="I338" s="17" t="s">
        <v>80</v>
      </c>
      <c r="J338" s="18"/>
      <c r="K338" s="18"/>
      <c r="L338" s="18"/>
      <c r="M338" s="11" t="s">
        <v>25</v>
      </c>
      <c r="N338" s="53">
        <v>23.01</v>
      </c>
      <c r="O338" s="16" t="s">
        <v>26</v>
      </c>
      <c r="P338" s="62">
        <f t="shared" si="19"/>
        <v>23.01</v>
      </c>
      <c r="Q338" s="62">
        <f t="shared" si="18"/>
        <v>0</v>
      </c>
      <c r="R338" s="9" t="s">
        <v>1258</v>
      </c>
      <c r="S338" s="16"/>
      <c r="T338" s="41"/>
      <c r="U338" s="36"/>
      <c r="V338" s="21"/>
      <c r="W338" s="41"/>
      <c r="X338" s="34"/>
    </row>
    <row r="339" spans="2:24" ht="30" x14ac:dyDescent="0.25">
      <c r="B339" s="70">
        <v>1</v>
      </c>
      <c r="C339" s="13" t="s">
        <v>19</v>
      </c>
      <c r="D339" s="9">
        <v>1498</v>
      </c>
      <c r="E339" s="9" t="s">
        <v>20</v>
      </c>
      <c r="F339" s="16"/>
      <c r="G339" s="10" t="s">
        <v>94</v>
      </c>
      <c r="H339" s="25" t="s">
        <v>984</v>
      </c>
      <c r="I339" s="17" t="s">
        <v>80</v>
      </c>
      <c r="J339" s="18"/>
      <c r="K339" s="18"/>
      <c r="L339" s="18"/>
      <c r="M339" s="11" t="s">
        <v>25</v>
      </c>
      <c r="N339" s="53">
        <v>23.01</v>
      </c>
      <c r="O339" s="16" t="s">
        <v>26</v>
      </c>
      <c r="P339" s="62">
        <f t="shared" si="19"/>
        <v>23.01</v>
      </c>
      <c r="Q339" s="62">
        <f t="shared" si="18"/>
        <v>0</v>
      </c>
      <c r="R339" s="9" t="s">
        <v>1258</v>
      </c>
      <c r="S339" s="16"/>
      <c r="T339" s="41"/>
      <c r="U339" s="36"/>
      <c r="V339" s="21"/>
      <c r="W339" s="41"/>
      <c r="X339" s="34"/>
    </row>
    <row r="340" spans="2:24" ht="30" x14ac:dyDescent="0.25">
      <c r="B340" s="70">
        <v>1</v>
      </c>
      <c r="C340" s="13" t="s">
        <v>19</v>
      </c>
      <c r="D340" s="9">
        <v>1499</v>
      </c>
      <c r="E340" s="9" t="s">
        <v>20</v>
      </c>
      <c r="F340" s="16"/>
      <c r="G340" s="10" t="s">
        <v>94</v>
      </c>
      <c r="H340" s="25" t="s">
        <v>985</v>
      </c>
      <c r="I340" s="17" t="s">
        <v>80</v>
      </c>
      <c r="J340" s="18"/>
      <c r="K340" s="18"/>
      <c r="L340" s="18"/>
      <c r="M340" s="11" t="s">
        <v>25</v>
      </c>
      <c r="N340" s="53">
        <v>23.01</v>
      </c>
      <c r="O340" s="16" t="s">
        <v>26</v>
      </c>
      <c r="P340" s="62">
        <f t="shared" si="19"/>
        <v>23.01</v>
      </c>
      <c r="Q340" s="62">
        <f t="shared" si="18"/>
        <v>0</v>
      </c>
      <c r="R340" s="9" t="s">
        <v>1258</v>
      </c>
      <c r="S340" s="16"/>
      <c r="T340" s="41"/>
      <c r="U340" s="36"/>
      <c r="V340" s="21"/>
      <c r="W340" s="41"/>
      <c r="X340" s="34"/>
    </row>
    <row r="341" spans="2:24" ht="30" x14ac:dyDescent="0.25">
      <c r="B341" s="70">
        <v>1</v>
      </c>
      <c r="C341" s="13" t="s">
        <v>19</v>
      </c>
      <c r="D341" s="9">
        <v>1500</v>
      </c>
      <c r="E341" s="9" t="s">
        <v>20</v>
      </c>
      <c r="F341" s="16"/>
      <c r="G341" s="10" t="s">
        <v>94</v>
      </c>
      <c r="H341" s="25" t="s">
        <v>986</v>
      </c>
      <c r="I341" s="17" t="s">
        <v>80</v>
      </c>
      <c r="J341" s="18"/>
      <c r="K341" s="18"/>
      <c r="L341" s="18"/>
      <c r="M341" s="11" t="s">
        <v>25</v>
      </c>
      <c r="N341" s="53">
        <v>23.01</v>
      </c>
      <c r="O341" s="16" t="s">
        <v>26</v>
      </c>
      <c r="P341" s="62">
        <f t="shared" si="19"/>
        <v>23.01</v>
      </c>
      <c r="Q341" s="62">
        <f t="shared" si="18"/>
        <v>0</v>
      </c>
      <c r="R341" s="9" t="s">
        <v>1258</v>
      </c>
      <c r="S341" s="16"/>
      <c r="T341" s="41"/>
      <c r="U341" s="36"/>
      <c r="V341" s="21"/>
      <c r="W341" s="41"/>
      <c r="X341" s="34"/>
    </row>
    <row r="342" spans="2:24" ht="30" x14ac:dyDescent="0.25">
      <c r="B342" s="70">
        <v>1</v>
      </c>
      <c r="C342" s="13" t="s">
        <v>19</v>
      </c>
      <c r="D342" s="9">
        <v>1501</v>
      </c>
      <c r="E342" s="9" t="s">
        <v>20</v>
      </c>
      <c r="F342" s="16"/>
      <c r="G342" s="10" t="s">
        <v>94</v>
      </c>
      <c r="H342" s="25" t="s">
        <v>987</v>
      </c>
      <c r="I342" s="17" t="s">
        <v>80</v>
      </c>
      <c r="J342" s="18"/>
      <c r="K342" s="18"/>
      <c r="L342" s="18"/>
      <c r="M342" s="11" t="s">
        <v>25</v>
      </c>
      <c r="N342" s="53">
        <v>23.01</v>
      </c>
      <c r="O342" s="16" t="s">
        <v>26</v>
      </c>
      <c r="P342" s="62">
        <f t="shared" si="19"/>
        <v>23.01</v>
      </c>
      <c r="Q342" s="62">
        <f t="shared" si="18"/>
        <v>0</v>
      </c>
      <c r="R342" s="9" t="s">
        <v>1258</v>
      </c>
      <c r="S342" s="10"/>
      <c r="T342" s="22"/>
      <c r="U342" s="36"/>
      <c r="V342" s="21"/>
      <c r="W342" s="41"/>
      <c r="X342" s="34"/>
    </row>
    <row r="343" spans="2:24" ht="30" x14ac:dyDescent="0.25">
      <c r="B343" s="70">
        <v>1</v>
      </c>
      <c r="C343" s="13" t="s">
        <v>19</v>
      </c>
      <c r="D343" s="9">
        <v>1502</v>
      </c>
      <c r="E343" s="9" t="s">
        <v>20</v>
      </c>
      <c r="F343" s="16"/>
      <c r="G343" s="10" t="s">
        <v>94</v>
      </c>
      <c r="H343" s="25" t="s">
        <v>988</v>
      </c>
      <c r="I343" s="17" t="s">
        <v>80</v>
      </c>
      <c r="J343" s="18"/>
      <c r="K343" s="18"/>
      <c r="L343" s="18"/>
      <c r="M343" s="11" t="s">
        <v>25</v>
      </c>
      <c r="N343" s="53">
        <v>23.01</v>
      </c>
      <c r="O343" s="16" t="s">
        <v>26</v>
      </c>
      <c r="P343" s="62">
        <f t="shared" si="19"/>
        <v>23.01</v>
      </c>
      <c r="Q343" s="62">
        <f t="shared" si="18"/>
        <v>0</v>
      </c>
      <c r="R343" s="9" t="s">
        <v>1258</v>
      </c>
      <c r="S343" s="10"/>
      <c r="T343" s="41"/>
      <c r="U343" s="36"/>
      <c r="V343" s="21"/>
      <c r="W343" s="41"/>
      <c r="X343" s="34"/>
    </row>
    <row r="344" spans="2:24" ht="30" x14ac:dyDescent="0.25">
      <c r="B344" s="70">
        <v>1</v>
      </c>
      <c r="C344" s="13" t="s">
        <v>19</v>
      </c>
      <c r="D344" s="9">
        <v>1503</v>
      </c>
      <c r="E344" s="9" t="s">
        <v>20</v>
      </c>
      <c r="F344" s="16"/>
      <c r="G344" s="10" t="s">
        <v>94</v>
      </c>
      <c r="H344" s="25" t="s">
        <v>989</v>
      </c>
      <c r="I344" s="17" t="s">
        <v>80</v>
      </c>
      <c r="J344" s="18"/>
      <c r="K344" s="18"/>
      <c r="L344" s="18"/>
      <c r="M344" s="11" t="s">
        <v>25</v>
      </c>
      <c r="N344" s="53">
        <v>23.01</v>
      </c>
      <c r="O344" s="16" t="s">
        <v>26</v>
      </c>
      <c r="P344" s="62">
        <f t="shared" si="19"/>
        <v>23.01</v>
      </c>
      <c r="Q344" s="62">
        <f t="shared" si="18"/>
        <v>0</v>
      </c>
      <c r="R344" s="9" t="s">
        <v>1258</v>
      </c>
      <c r="S344" s="16"/>
      <c r="T344" s="41"/>
      <c r="U344" s="36"/>
      <c r="V344" s="21"/>
      <c r="W344" s="41"/>
      <c r="X344" s="34"/>
    </row>
    <row r="345" spans="2:24" ht="30" x14ac:dyDescent="0.25">
      <c r="B345" s="70">
        <v>1</v>
      </c>
      <c r="C345" s="13" t="s">
        <v>19</v>
      </c>
      <c r="D345" s="9">
        <v>1504</v>
      </c>
      <c r="E345" s="9" t="s">
        <v>20</v>
      </c>
      <c r="F345" s="16"/>
      <c r="G345" s="10" t="s">
        <v>94</v>
      </c>
      <c r="H345" s="25" t="s">
        <v>990</v>
      </c>
      <c r="I345" s="17" t="s">
        <v>80</v>
      </c>
      <c r="J345" s="18"/>
      <c r="K345" s="18"/>
      <c r="L345" s="18"/>
      <c r="M345" s="11" t="s">
        <v>25</v>
      </c>
      <c r="N345" s="53">
        <v>23.01</v>
      </c>
      <c r="O345" s="16" t="s">
        <v>26</v>
      </c>
      <c r="P345" s="62">
        <f t="shared" si="19"/>
        <v>23.01</v>
      </c>
      <c r="Q345" s="62">
        <f t="shared" si="18"/>
        <v>0</v>
      </c>
      <c r="R345" s="9" t="s">
        <v>1258</v>
      </c>
      <c r="S345" s="16"/>
      <c r="T345" s="41"/>
      <c r="U345" s="36"/>
      <c r="V345" s="21"/>
      <c r="W345" s="41"/>
      <c r="X345" s="34"/>
    </row>
    <row r="346" spans="2:24" ht="30" x14ac:dyDescent="0.25">
      <c r="B346" s="70">
        <v>1</v>
      </c>
      <c r="C346" s="13" t="s">
        <v>19</v>
      </c>
      <c r="D346" s="9">
        <v>1505</v>
      </c>
      <c r="E346" s="9" t="s">
        <v>20</v>
      </c>
      <c r="F346" s="16"/>
      <c r="G346" s="10" t="s">
        <v>94</v>
      </c>
      <c r="H346" s="25" t="s">
        <v>991</v>
      </c>
      <c r="I346" s="17" t="s">
        <v>80</v>
      </c>
      <c r="J346" s="18"/>
      <c r="K346" s="18"/>
      <c r="L346" s="18"/>
      <c r="M346" s="11" t="s">
        <v>25</v>
      </c>
      <c r="N346" s="53">
        <v>23.01</v>
      </c>
      <c r="O346" s="16" t="s">
        <v>26</v>
      </c>
      <c r="P346" s="62">
        <f t="shared" si="19"/>
        <v>23.01</v>
      </c>
      <c r="Q346" s="62">
        <f t="shared" si="18"/>
        <v>0</v>
      </c>
      <c r="R346" s="9" t="s">
        <v>1258</v>
      </c>
      <c r="S346" s="16"/>
      <c r="T346" s="41"/>
      <c r="U346" s="36"/>
      <c r="V346" s="21"/>
      <c r="W346" s="41"/>
      <c r="X346" s="34"/>
    </row>
    <row r="347" spans="2:24" ht="30" x14ac:dyDescent="0.25">
      <c r="B347" s="70">
        <v>1</v>
      </c>
      <c r="C347" s="13" t="s">
        <v>19</v>
      </c>
      <c r="D347" s="9">
        <v>1506</v>
      </c>
      <c r="E347" s="9" t="s">
        <v>20</v>
      </c>
      <c r="F347" s="16"/>
      <c r="G347" s="10" t="s">
        <v>94</v>
      </c>
      <c r="H347" s="25" t="s">
        <v>992</v>
      </c>
      <c r="I347" s="17" t="s">
        <v>80</v>
      </c>
      <c r="J347" s="18"/>
      <c r="K347" s="18"/>
      <c r="L347" s="18"/>
      <c r="M347" s="11" t="s">
        <v>25</v>
      </c>
      <c r="N347" s="53">
        <v>23.01</v>
      </c>
      <c r="O347" s="16" t="s">
        <v>26</v>
      </c>
      <c r="P347" s="62">
        <f t="shared" si="19"/>
        <v>23.01</v>
      </c>
      <c r="Q347" s="62">
        <f t="shared" si="18"/>
        <v>0</v>
      </c>
      <c r="R347" s="9" t="s">
        <v>1258</v>
      </c>
      <c r="S347" s="16"/>
      <c r="T347" s="41"/>
      <c r="U347" s="36"/>
      <c r="V347" s="21"/>
      <c r="W347" s="41"/>
      <c r="X347" s="34"/>
    </row>
    <row r="348" spans="2:24" ht="30" x14ac:dyDescent="0.25">
      <c r="B348" s="70">
        <v>1</v>
      </c>
      <c r="C348" s="13" t="s">
        <v>19</v>
      </c>
      <c r="D348" s="9">
        <v>1509</v>
      </c>
      <c r="E348" s="9" t="s">
        <v>20</v>
      </c>
      <c r="F348" s="16"/>
      <c r="G348" s="10" t="s">
        <v>94</v>
      </c>
      <c r="H348" s="25" t="s">
        <v>995</v>
      </c>
      <c r="I348" s="17" t="s">
        <v>80</v>
      </c>
      <c r="J348" s="18"/>
      <c r="K348" s="18"/>
      <c r="L348" s="18"/>
      <c r="M348" s="11" t="s">
        <v>25</v>
      </c>
      <c r="N348" s="53">
        <v>23.01</v>
      </c>
      <c r="O348" s="16" t="s">
        <v>26</v>
      </c>
      <c r="P348" s="62">
        <f t="shared" si="19"/>
        <v>23.01</v>
      </c>
      <c r="Q348" s="62">
        <f t="shared" si="18"/>
        <v>0</v>
      </c>
      <c r="R348" s="9" t="s">
        <v>1258</v>
      </c>
      <c r="S348" s="10"/>
      <c r="T348" s="22"/>
      <c r="U348" s="36"/>
      <c r="V348" s="21"/>
      <c r="W348" s="41"/>
      <c r="X348" s="34"/>
    </row>
    <row r="349" spans="2:24" ht="30" x14ac:dyDescent="0.25">
      <c r="B349" s="70">
        <v>1</v>
      </c>
      <c r="C349" s="13" t="s">
        <v>19</v>
      </c>
      <c r="D349" s="9">
        <v>1510</v>
      </c>
      <c r="E349" s="9" t="s">
        <v>20</v>
      </c>
      <c r="F349" s="16"/>
      <c r="G349" s="10" t="s">
        <v>94</v>
      </c>
      <c r="H349" s="25" t="s">
        <v>996</v>
      </c>
      <c r="I349" s="17" t="s">
        <v>80</v>
      </c>
      <c r="J349" s="18"/>
      <c r="K349" s="18"/>
      <c r="L349" s="18"/>
      <c r="M349" s="11" t="s">
        <v>25</v>
      </c>
      <c r="N349" s="53">
        <v>23.01</v>
      </c>
      <c r="O349" s="16" t="s">
        <v>26</v>
      </c>
      <c r="P349" s="62">
        <f t="shared" si="19"/>
        <v>23.01</v>
      </c>
      <c r="Q349" s="62">
        <f t="shared" si="18"/>
        <v>0</v>
      </c>
      <c r="R349" s="9" t="s">
        <v>1258</v>
      </c>
      <c r="S349" s="16"/>
      <c r="T349" s="41"/>
      <c r="U349" s="36"/>
      <c r="V349" s="21"/>
      <c r="W349" s="41"/>
      <c r="X349" s="34"/>
    </row>
    <row r="350" spans="2:24" ht="30" x14ac:dyDescent="0.25">
      <c r="B350" s="70">
        <v>1</v>
      </c>
      <c r="C350" s="13" t="s">
        <v>19</v>
      </c>
      <c r="D350" s="9">
        <v>1514</v>
      </c>
      <c r="E350" s="9" t="s">
        <v>20</v>
      </c>
      <c r="F350" s="16"/>
      <c r="G350" s="10" t="s">
        <v>94</v>
      </c>
      <c r="H350" s="25" t="s">
        <v>998</v>
      </c>
      <c r="I350" s="17" t="s">
        <v>80</v>
      </c>
      <c r="J350" s="18"/>
      <c r="K350" s="18"/>
      <c r="L350" s="18"/>
      <c r="M350" s="11" t="s">
        <v>25</v>
      </c>
      <c r="N350" s="53">
        <v>23.01</v>
      </c>
      <c r="O350" s="16" t="s">
        <v>26</v>
      </c>
      <c r="P350" s="62">
        <f t="shared" si="19"/>
        <v>23.01</v>
      </c>
      <c r="Q350" s="62">
        <f t="shared" si="18"/>
        <v>0</v>
      </c>
      <c r="R350" s="9" t="s">
        <v>1258</v>
      </c>
      <c r="S350" s="16"/>
      <c r="T350" s="41"/>
      <c r="U350" s="36"/>
      <c r="V350" s="21"/>
      <c r="W350" s="41"/>
      <c r="X350" s="34"/>
    </row>
    <row r="351" spans="2:24" ht="30" x14ac:dyDescent="0.25">
      <c r="B351" s="70">
        <v>1</v>
      </c>
      <c r="C351" s="13" t="s">
        <v>19</v>
      </c>
      <c r="D351" s="9">
        <v>1515</v>
      </c>
      <c r="E351" s="9" t="s">
        <v>20</v>
      </c>
      <c r="F351" s="16"/>
      <c r="G351" s="10" t="s">
        <v>94</v>
      </c>
      <c r="H351" s="25" t="s">
        <v>999</v>
      </c>
      <c r="I351" s="17" t="s">
        <v>80</v>
      </c>
      <c r="J351" s="18"/>
      <c r="K351" s="18"/>
      <c r="L351" s="18"/>
      <c r="M351" s="11" t="s">
        <v>25</v>
      </c>
      <c r="N351" s="53">
        <v>23.01</v>
      </c>
      <c r="O351" s="16" t="s">
        <v>26</v>
      </c>
      <c r="P351" s="62">
        <f t="shared" si="19"/>
        <v>23.01</v>
      </c>
      <c r="Q351" s="62">
        <f t="shared" si="18"/>
        <v>0</v>
      </c>
      <c r="R351" s="9" t="s">
        <v>1258</v>
      </c>
      <c r="S351" s="16"/>
      <c r="T351" s="41"/>
      <c r="U351" s="36"/>
      <c r="V351" s="21"/>
      <c r="W351" s="41"/>
      <c r="X351" s="34"/>
    </row>
    <row r="352" spans="2:24" ht="30" x14ac:dyDescent="0.25">
      <c r="B352" s="70">
        <v>1</v>
      </c>
      <c r="C352" s="13" t="s">
        <v>19</v>
      </c>
      <c r="D352" s="9">
        <v>1516</v>
      </c>
      <c r="E352" s="9" t="s">
        <v>20</v>
      </c>
      <c r="F352" s="16"/>
      <c r="G352" s="10" t="s">
        <v>94</v>
      </c>
      <c r="H352" s="25" t="s">
        <v>1000</v>
      </c>
      <c r="I352" s="17" t="s">
        <v>80</v>
      </c>
      <c r="J352" s="18"/>
      <c r="K352" s="18"/>
      <c r="L352" s="18"/>
      <c r="M352" s="11" t="s">
        <v>25</v>
      </c>
      <c r="N352" s="53">
        <v>23.01</v>
      </c>
      <c r="O352" s="16" t="s">
        <v>26</v>
      </c>
      <c r="P352" s="62">
        <f t="shared" si="19"/>
        <v>23.01</v>
      </c>
      <c r="Q352" s="62">
        <f t="shared" si="18"/>
        <v>0</v>
      </c>
      <c r="R352" s="9" t="s">
        <v>1258</v>
      </c>
      <c r="S352" s="16"/>
      <c r="T352" s="41"/>
      <c r="U352" s="36"/>
      <c r="V352" s="21"/>
      <c r="W352" s="41"/>
      <c r="X352" s="34"/>
    </row>
    <row r="353" spans="2:24" ht="30" x14ac:dyDescent="0.25">
      <c r="B353" s="70">
        <v>1</v>
      </c>
      <c r="C353" s="13" t="s">
        <v>19</v>
      </c>
      <c r="D353" s="9">
        <v>1411</v>
      </c>
      <c r="E353" s="9" t="s">
        <v>20</v>
      </c>
      <c r="F353" s="16"/>
      <c r="G353" s="10" t="s">
        <v>94</v>
      </c>
      <c r="H353" s="25" t="s">
        <v>1050</v>
      </c>
      <c r="I353" s="17" t="s">
        <v>80</v>
      </c>
      <c r="J353" s="18"/>
      <c r="K353" s="18"/>
      <c r="L353" s="18"/>
      <c r="M353" s="11" t="s">
        <v>25</v>
      </c>
      <c r="N353" s="53">
        <v>23.01</v>
      </c>
      <c r="O353" s="16" t="s">
        <v>26</v>
      </c>
      <c r="P353" s="62">
        <f t="shared" si="19"/>
        <v>23.01</v>
      </c>
      <c r="Q353" s="62">
        <f t="shared" si="18"/>
        <v>0</v>
      </c>
      <c r="R353" s="9" t="s">
        <v>1258</v>
      </c>
      <c r="S353" s="16"/>
      <c r="T353" s="41"/>
      <c r="U353" s="36"/>
      <c r="V353" s="21"/>
      <c r="W353" s="41"/>
      <c r="X353" s="34"/>
    </row>
    <row r="354" spans="2:24" ht="30" x14ac:dyDescent="0.25">
      <c r="B354" s="70">
        <v>1</v>
      </c>
      <c r="C354" s="13" t="s">
        <v>19</v>
      </c>
      <c r="D354" s="9">
        <v>1412</v>
      </c>
      <c r="E354" s="9" t="s">
        <v>20</v>
      </c>
      <c r="F354" s="16"/>
      <c r="G354" s="10" t="s">
        <v>94</v>
      </c>
      <c r="H354" s="25" t="s">
        <v>1051</v>
      </c>
      <c r="I354" s="17" t="s">
        <v>80</v>
      </c>
      <c r="J354" s="16"/>
      <c r="K354" s="16"/>
      <c r="L354" s="16"/>
      <c r="M354" s="11" t="s">
        <v>25</v>
      </c>
      <c r="N354" s="53">
        <v>23.01</v>
      </c>
      <c r="O354" s="16" t="s">
        <v>26</v>
      </c>
      <c r="P354" s="62">
        <f t="shared" si="19"/>
        <v>23.01</v>
      </c>
      <c r="Q354" s="62">
        <f t="shared" si="18"/>
        <v>0</v>
      </c>
      <c r="R354" s="9" t="s">
        <v>1258</v>
      </c>
      <c r="S354" s="16"/>
      <c r="T354" s="41"/>
      <c r="U354" s="36"/>
      <c r="V354" s="21"/>
      <c r="W354" s="41"/>
      <c r="X354" s="34"/>
    </row>
    <row r="355" spans="2:24" ht="30" x14ac:dyDescent="0.25">
      <c r="B355" s="70">
        <v>1</v>
      </c>
      <c r="C355" s="13" t="s">
        <v>19</v>
      </c>
      <c r="D355" s="9">
        <v>1413</v>
      </c>
      <c r="E355" s="9" t="s">
        <v>20</v>
      </c>
      <c r="F355" s="16"/>
      <c r="G355" s="10" t="s">
        <v>94</v>
      </c>
      <c r="H355" s="25" t="s">
        <v>1052</v>
      </c>
      <c r="I355" s="17" t="s">
        <v>80</v>
      </c>
      <c r="J355" s="16"/>
      <c r="K355" s="16"/>
      <c r="L355" s="16"/>
      <c r="M355" s="11" t="s">
        <v>25</v>
      </c>
      <c r="N355" s="53">
        <v>23.01</v>
      </c>
      <c r="O355" s="16" t="s">
        <v>26</v>
      </c>
      <c r="P355" s="62">
        <f t="shared" si="19"/>
        <v>23.01</v>
      </c>
      <c r="Q355" s="62">
        <f t="shared" si="18"/>
        <v>0</v>
      </c>
      <c r="R355" s="9" t="s">
        <v>1258</v>
      </c>
      <c r="S355" s="16"/>
      <c r="T355" s="41"/>
      <c r="U355" s="36"/>
      <c r="V355" s="21"/>
      <c r="W355" s="41"/>
      <c r="X355" s="34"/>
    </row>
    <row r="356" spans="2:24" ht="30" x14ac:dyDescent="0.25">
      <c r="B356" s="70">
        <v>1</v>
      </c>
      <c r="C356" s="13" t="s">
        <v>19</v>
      </c>
      <c r="D356" s="9">
        <v>1414</v>
      </c>
      <c r="E356" s="9" t="s">
        <v>20</v>
      </c>
      <c r="F356" s="16"/>
      <c r="G356" s="10" t="s">
        <v>94</v>
      </c>
      <c r="H356" s="25" t="s">
        <v>1053</v>
      </c>
      <c r="I356" s="17" t="s">
        <v>80</v>
      </c>
      <c r="J356" s="16"/>
      <c r="K356" s="16"/>
      <c r="L356" s="16"/>
      <c r="M356" s="11" t="s">
        <v>25</v>
      </c>
      <c r="N356" s="53">
        <v>23.01</v>
      </c>
      <c r="O356" s="16" t="s">
        <v>26</v>
      </c>
      <c r="P356" s="62">
        <f t="shared" si="19"/>
        <v>23.01</v>
      </c>
      <c r="Q356" s="62">
        <f t="shared" si="18"/>
        <v>0</v>
      </c>
      <c r="R356" s="9" t="s">
        <v>1258</v>
      </c>
      <c r="S356" s="16"/>
      <c r="T356" s="41"/>
      <c r="U356" s="36"/>
      <c r="V356" s="21"/>
      <c r="W356" s="41"/>
      <c r="X356" s="34"/>
    </row>
    <row r="357" spans="2:24" ht="30" x14ac:dyDescent="0.25">
      <c r="B357" s="70">
        <v>1</v>
      </c>
      <c r="C357" s="13" t="s">
        <v>19</v>
      </c>
      <c r="D357" s="9">
        <v>1419</v>
      </c>
      <c r="E357" s="9" t="s">
        <v>20</v>
      </c>
      <c r="F357" s="16"/>
      <c r="G357" s="10" t="s">
        <v>94</v>
      </c>
      <c r="H357" s="25" t="s">
        <v>1054</v>
      </c>
      <c r="I357" s="17" t="s">
        <v>80</v>
      </c>
      <c r="J357" s="16"/>
      <c r="K357" s="16"/>
      <c r="L357" s="16"/>
      <c r="M357" s="11" t="s">
        <v>25</v>
      </c>
      <c r="N357" s="53">
        <v>23.01</v>
      </c>
      <c r="O357" s="16" t="s">
        <v>26</v>
      </c>
      <c r="P357" s="62">
        <f t="shared" si="19"/>
        <v>23.01</v>
      </c>
      <c r="Q357" s="62">
        <f t="shared" si="18"/>
        <v>0</v>
      </c>
      <c r="R357" s="9" t="s">
        <v>1258</v>
      </c>
      <c r="S357" s="16"/>
      <c r="T357" s="41"/>
      <c r="U357" s="36"/>
      <c r="V357" s="21"/>
      <c r="W357" s="41"/>
      <c r="X357" s="34"/>
    </row>
    <row r="358" spans="2:24" ht="30" x14ac:dyDescent="0.25">
      <c r="B358" s="70">
        <v>1</v>
      </c>
      <c r="C358" s="13" t="s">
        <v>19</v>
      </c>
      <c r="D358" s="9">
        <v>1421</v>
      </c>
      <c r="E358" s="9" t="s">
        <v>20</v>
      </c>
      <c r="F358" s="16"/>
      <c r="G358" s="10" t="s">
        <v>94</v>
      </c>
      <c r="H358" s="25" t="s">
        <v>1055</v>
      </c>
      <c r="I358" s="17" t="s">
        <v>80</v>
      </c>
      <c r="J358" s="16"/>
      <c r="K358" s="16"/>
      <c r="L358" s="16"/>
      <c r="M358" s="11" t="s">
        <v>25</v>
      </c>
      <c r="N358" s="53">
        <v>23.01</v>
      </c>
      <c r="O358" s="16" t="s">
        <v>26</v>
      </c>
      <c r="P358" s="62">
        <f t="shared" si="19"/>
        <v>23.01</v>
      </c>
      <c r="Q358" s="62">
        <f t="shared" si="18"/>
        <v>0</v>
      </c>
      <c r="R358" s="9" t="s">
        <v>1258</v>
      </c>
      <c r="S358" s="16"/>
      <c r="T358" s="41"/>
      <c r="U358" s="36"/>
      <c r="V358" s="21"/>
      <c r="W358" s="41"/>
      <c r="X358" s="34"/>
    </row>
    <row r="359" spans="2:24" ht="30" x14ac:dyDescent="0.25">
      <c r="B359" s="70">
        <v>1</v>
      </c>
      <c r="C359" s="13" t="s">
        <v>19</v>
      </c>
      <c r="D359" s="9">
        <v>1423</v>
      </c>
      <c r="E359" s="9" t="s">
        <v>20</v>
      </c>
      <c r="F359" s="16"/>
      <c r="G359" s="10" t="s">
        <v>94</v>
      </c>
      <c r="H359" s="25" t="s">
        <v>1056</v>
      </c>
      <c r="I359" s="17" t="s">
        <v>80</v>
      </c>
      <c r="J359" s="16"/>
      <c r="K359" s="16"/>
      <c r="L359" s="16"/>
      <c r="M359" s="11" t="s">
        <v>25</v>
      </c>
      <c r="N359" s="53">
        <v>23.01</v>
      </c>
      <c r="O359" s="16" t="s">
        <v>26</v>
      </c>
      <c r="P359" s="62">
        <f t="shared" si="19"/>
        <v>23.01</v>
      </c>
      <c r="Q359" s="62">
        <f t="shared" si="18"/>
        <v>0</v>
      </c>
      <c r="R359" s="9" t="s">
        <v>1258</v>
      </c>
      <c r="S359" s="16"/>
      <c r="T359" s="41"/>
      <c r="U359" s="36"/>
      <c r="V359" s="21"/>
      <c r="W359" s="41"/>
      <c r="X359" s="34"/>
    </row>
    <row r="360" spans="2:24" ht="30" x14ac:dyDescent="0.25">
      <c r="B360" s="70">
        <v>1</v>
      </c>
      <c r="C360" s="13" t="s">
        <v>19</v>
      </c>
      <c r="D360" s="9">
        <v>1425</v>
      </c>
      <c r="E360" s="9" t="s">
        <v>20</v>
      </c>
      <c r="F360" s="16"/>
      <c r="G360" s="10" t="s">
        <v>94</v>
      </c>
      <c r="H360" s="25" t="s">
        <v>1057</v>
      </c>
      <c r="I360" s="17" t="s">
        <v>80</v>
      </c>
      <c r="J360" s="16"/>
      <c r="K360" s="16"/>
      <c r="L360" s="16"/>
      <c r="M360" s="11" t="s">
        <v>25</v>
      </c>
      <c r="N360" s="53">
        <v>23.01</v>
      </c>
      <c r="O360" s="16" t="s">
        <v>26</v>
      </c>
      <c r="P360" s="62">
        <f t="shared" si="19"/>
        <v>23.01</v>
      </c>
      <c r="Q360" s="62">
        <f t="shared" si="18"/>
        <v>0</v>
      </c>
      <c r="R360" s="9" t="s">
        <v>1258</v>
      </c>
      <c r="S360" s="10"/>
      <c r="T360" s="22"/>
      <c r="U360" s="36"/>
      <c r="V360" s="21"/>
      <c r="W360" s="41"/>
      <c r="X360" s="34"/>
    </row>
    <row r="361" spans="2:24" ht="30" x14ac:dyDescent="0.25">
      <c r="B361" s="70">
        <v>1</v>
      </c>
      <c r="C361" s="13" t="s">
        <v>19</v>
      </c>
      <c r="D361" s="9">
        <v>1427</v>
      </c>
      <c r="E361" s="9" t="s">
        <v>20</v>
      </c>
      <c r="F361" s="16"/>
      <c r="G361" s="10" t="s">
        <v>94</v>
      </c>
      <c r="H361" s="25" t="s">
        <v>1058</v>
      </c>
      <c r="I361" s="17" t="s">
        <v>80</v>
      </c>
      <c r="J361" s="16"/>
      <c r="K361" s="16"/>
      <c r="L361" s="16"/>
      <c r="M361" s="11" t="s">
        <v>25</v>
      </c>
      <c r="N361" s="53">
        <v>23.01</v>
      </c>
      <c r="O361" s="16" t="s">
        <v>26</v>
      </c>
      <c r="P361" s="62">
        <f t="shared" si="19"/>
        <v>23.01</v>
      </c>
      <c r="Q361" s="62">
        <f t="shared" si="18"/>
        <v>0</v>
      </c>
      <c r="R361" s="9" t="s">
        <v>1258</v>
      </c>
      <c r="S361" s="10"/>
      <c r="T361" s="41"/>
      <c r="U361" s="36"/>
      <c r="V361" s="21"/>
      <c r="W361" s="41"/>
      <c r="X361" s="34"/>
    </row>
    <row r="362" spans="2:24" ht="30" x14ac:dyDescent="0.25">
      <c r="B362" s="70">
        <v>1</v>
      </c>
      <c r="C362" s="13" t="s">
        <v>19</v>
      </c>
      <c r="D362" s="9">
        <v>1429</v>
      </c>
      <c r="E362" s="9" t="s">
        <v>20</v>
      </c>
      <c r="F362" s="16"/>
      <c r="G362" s="10" t="s">
        <v>94</v>
      </c>
      <c r="H362" s="25" t="s">
        <v>1059</v>
      </c>
      <c r="I362" s="17" t="s">
        <v>80</v>
      </c>
      <c r="J362" s="16"/>
      <c r="K362" s="16"/>
      <c r="L362" s="16"/>
      <c r="M362" s="11" t="s">
        <v>25</v>
      </c>
      <c r="N362" s="53">
        <v>23.01</v>
      </c>
      <c r="O362" s="16" t="s">
        <v>26</v>
      </c>
      <c r="P362" s="62">
        <f t="shared" si="19"/>
        <v>23.01</v>
      </c>
      <c r="Q362" s="62">
        <f t="shared" si="18"/>
        <v>0</v>
      </c>
      <c r="R362" s="9" t="s">
        <v>1258</v>
      </c>
      <c r="S362" s="16"/>
      <c r="T362" s="41"/>
      <c r="U362" s="36"/>
      <c r="V362" s="21"/>
      <c r="W362" s="41"/>
      <c r="X362" s="34"/>
    </row>
    <row r="363" spans="2:24" ht="30" x14ac:dyDescent="0.25">
      <c r="B363" s="70">
        <v>1</v>
      </c>
      <c r="C363" s="13" t="s">
        <v>19</v>
      </c>
      <c r="D363" s="9">
        <v>1430</v>
      </c>
      <c r="E363" s="9" t="s">
        <v>20</v>
      </c>
      <c r="F363" s="16"/>
      <c r="G363" s="10" t="s">
        <v>94</v>
      </c>
      <c r="H363" s="25" t="s">
        <v>1060</v>
      </c>
      <c r="I363" s="17" t="s">
        <v>80</v>
      </c>
      <c r="J363" s="16"/>
      <c r="K363" s="16"/>
      <c r="L363" s="16"/>
      <c r="M363" s="11" t="s">
        <v>25</v>
      </c>
      <c r="N363" s="53">
        <v>23.01</v>
      </c>
      <c r="O363" s="16" t="s">
        <v>26</v>
      </c>
      <c r="P363" s="62">
        <f t="shared" si="19"/>
        <v>23.01</v>
      </c>
      <c r="Q363" s="62">
        <f t="shared" si="18"/>
        <v>0</v>
      </c>
      <c r="R363" s="9" t="s">
        <v>1258</v>
      </c>
      <c r="S363" s="16"/>
      <c r="T363" s="41"/>
      <c r="U363" s="36"/>
      <c r="V363" s="21"/>
      <c r="W363" s="41"/>
      <c r="X363" s="34"/>
    </row>
    <row r="364" spans="2:24" ht="30" x14ac:dyDescent="0.25">
      <c r="B364" s="70">
        <v>1</v>
      </c>
      <c r="C364" s="13" t="s">
        <v>19</v>
      </c>
      <c r="D364" s="9">
        <v>1432</v>
      </c>
      <c r="E364" s="9" t="s">
        <v>20</v>
      </c>
      <c r="F364" s="16"/>
      <c r="G364" s="10" t="s">
        <v>94</v>
      </c>
      <c r="H364" s="25" t="s">
        <v>1061</v>
      </c>
      <c r="I364" s="17" t="s">
        <v>80</v>
      </c>
      <c r="J364" s="16"/>
      <c r="K364" s="16"/>
      <c r="L364" s="16"/>
      <c r="M364" s="11" t="s">
        <v>25</v>
      </c>
      <c r="N364" s="53">
        <v>23.01</v>
      </c>
      <c r="O364" s="16" t="s">
        <v>26</v>
      </c>
      <c r="P364" s="62">
        <f t="shared" si="19"/>
        <v>23.01</v>
      </c>
      <c r="Q364" s="62">
        <f t="shared" si="18"/>
        <v>0</v>
      </c>
      <c r="R364" s="9" t="s">
        <v>1258</v>
      </c>
      <c r="S364" s="16"/>
      <c r="T364" s="41"/>
      <c r="U364" s="36"/>
      <c r="V364" s="21"/>
      <c r="W364" s="41"/>
      <c r="X364" s="34"/>
    </row>
    <row r="365" spans="2:24" ht="30" x14ac:dyDescent="0.25">
      <c r="B365" s="70">
        <v>1</v>
      </c>
      <c r="C365" s="13" t="s">
        <v>19</v>
      </c>
      <c r="D365" s="9">
        <v>1455</v>
      </c>
      <c r="E365" s="9" t="s">
        <v>20</v>
      </c>
      <c r="F365" s="16"/>
      <c r="G365" s="10" t="s">
        <v>94</v>
      </c>
      <c r="H365" s="25" t="s">
        <v>1063</v>
      </c>
      <c r="I365" s="17" t="s">
        <v>80</v>
      </c>
      <c r="J365" s="16"/>
      <c r="K365" s="16"/>
      <c r="L365" s="16"/>
      <c r="M365" s="11" t="s">
        <v>25</v>
      </c>
      <c r="N365" s="53">
        <v>23.01</v>
      </c>
      <c r="O365" s="16" t="s">
        <v>26</v>
      </c>
      <c r="P365" s="62">
        <f t="shared" si="19"/>
        <v>23.01</v>
      </c>
      <c r="Q365" s="62">
        <f t="shared" si="18"/>
        <v>0</v>
      </c>
      <c r="R365" s="9" t="s">
        <v>1258</v>
      </c>
      <c r="S365" s="16"/>
      <c r="T365" s="41"/>
      <c r="U365" s="36"/>
      <c r="V365" s="21"/>
      <c r="W365" s="41"/>
      <c r="X365" s="34"/>
    </row>
    <row r="366" spans="2:24" ht="30" x14ac:dyDescent="0.25">
      <c r="B366" s="70">
        <v>1</v>
      </c>
      <c r="C366" s="13" t="s">
        <v>19</v>
      </c>
      <c r="D366" s="9">
        <v>1456</v>
      </c>
      <c r="E366" s="9" t="s">
        <v>20</v>
      </c>
      <c r="F366" s="16"/>
      <c r="G366" s="10" t="s">
        <v>94</v>
      </c>
      <c r="H366" s="25" t="s">
        <v>1064</v>
      </c>
      <c r="I366" s="17" t="s">
        <v>80</v>
      </c>
      <c r="J366" s="16"/>
      <c r="K366" s="16"/>
      <c r="L366" s="16"/>
      <c r="M366" s="11" t="s">
        <v>25</v>
      </c>
      <c r="N366" s="53">
        <v>23.01</v>
      </c>
      <c r="O366" s="16" t="s">
        <v>26</v>
      </c>
      <c r="P366" s="62">
        <f t="shared" si="19"/>
        <v>23.01</v>
      </c>
      <c r="Q366" s="62">
        <f t="shared" si="18"/>
        <v>0</v>
      </c>
      <c r="R366" s="9" t="s">
        <v>1258</v>
      </c>
      <c r="S366" s="16"/>
      <c r="T366" s="41"/>
      <c r="U366" s="36"/>
      <c r="V366" s="21"/>
      <c r="W366" s="41"/>
      <c r="X366" s="34"/>
    </row>
    <row r="367" spans="2:24" ht="30" x14ac:dyDescent="0.25">
      <c r="B367" s="70">
        <v>1</v>
      </c>
      <c r="C367" s="13" t="s">
        <v>19</v>
      </c>
      <c r="D367" s="9">
        <v>1457</v>
      </c>
      <c r="E367" s="9" t="s">
        <v>20</v>
      </c>
      <c r="F367" s="16"/>
      <c r="G367" s="10" t="s">
        <v>94</v>
      </c>
      <c r="H367" s="25" t="s">
        <v>1065</v>
      </c>
      <c r="I367" s="17" t="s">
        <v>80</v>
      </c>
      <c r="J367" s="16"/>
      <c r="K367" s="16"/>
      <c r="L367" s="16"/>
      <c r="M367" s="11" t="s">
        <v>25</v>
      </c>
      <c r="N367" s="53">
        <v>23.01</v>
      </c>
      <c r="O367" s="16" t="s">
        <v>26</v>
      </c>
      <c r="P367" s="62">
        <f t="shared" si="19"/>
        <v>23.01</v>
      </c>
      <c r="Q367" s="62">
        <f t="shared" si="18"/>
        <v>0</v>
      </c>
      <c r="R367" s="9" t="s">
        <v>1258</v>
      </c>
      <c r="S367" s="16"/>
      <c r="T367" s="41"/>
      <c r="U367" s="36"/>
      <c r="V367" s="21"/>
      <c r="W367" s="41"/>
      <c r="X367" s="34"/>
    </row>
    <row r="368" spans="2:24" ht="30" x14ac:dyDescent="0.25">
      <c r="B368" s="70">
        <v>1</v>
      </c>
      <c r="C368" s="13" t="s">
        <v>19</v>
      </c>
      <c r="D368" s="9">
        <v>1555</v>
      </c>
      <c r="E368" s="9" t="s">
        <v>20</v>
      </c>
      <c r="F368" s="16"/>
      <c r="G368" s="13" t="s">
        <v>94</v>
      </c>
      <c r="H368" s="17" t="s">
        <v>1104</v>
      </c>
      <c r="I368" s="18" t="s">
        <v>80</v>
      </c>
      <c r="J368" s="18"/>
      <c r="K368" s="18"/>
      <c r="L368" s="18"/>
      <c r="M368" s="11" t="s">
        <v>25</v>
      </c>
      <c r="N368" s="52">
        <v>23.01</v>
      </c>
      <c r="O368" s="16" t="s">
        <v>26</v>
      </c>
      <c r="P368" s="62">
        <f t="shared" ref="P368:P392" si="20">N368*0.5*2</f>
        <v>23.01</v>
      </c>
      <c r="Q368" s="62">
        <f t="shared" si="18"/>
        <v>0</v>
      </c>
      <c r="R368" s="9" t="s">
        <v>1258</v>
      </c>
      <c r="S368" s="16"/>
      <c r="T368" s="41"/>
      <c r="U368" s="36"/>
      <c r="V368" s="13"/>
      <c r="W368" s="27"/>
      <c r="X368" s="34"/>
    </row>
    <row r="369" spans="2:24" ht="30" x14ac:dyDescent="0.25">
      <c r="B369" s="70">
        <v>1</v>
      </c>
      <c r="C369" s="13" t="s">
        <v>19</v>
      </c>
      <c r="D369" s="9">
        <v>1556</v>
      </c>
      <c r="E369" s="9" t="s">
        <v>20</v>
      </c>
      <c r="F369" s="16"/>
      <c r="G369" s="13" t="s">
        <v>94</v>
      </c>
      <c r="H369" s="17" t="s">
        <v>1105</v>
      </c>
      <c r="I369" s="18" t="s">
        <v>80</v>
      </c>
      <c r="J369" s="18"/>
      <c r="K369" s="18"/>
      <c r="L369" s="16"/>
      <c r="M369" s="11" t="s">
        <v>25</v>
      </c>
      <c r="N369" s="52">
        <v>23.01</v>
      </c>
      <c r="O369" s="16" t="s">
        <v>26</v>
      </c>
      <c r="P369" s="62">
        <f t="shared" si="20"/>
        <v>23.01</v>
      </c>
      <c r="Q369" s="62">
        <f t="shared" si="18"/>
        <v>0</v>
      </c>
      <c r="R369" s="9" t="s">
        <v>1258</v>
      </c>
      <c r="S369" s="16"/>
      <c r="T369" s="41"/>
      <c r="U369" s="36"/>
      <c r="V369" s="13"/>
      <c r="W369" s="27"/>
      <c r="X369" s="34"/>
    </row>
    <row r="370" spans="2:24" ht="30" x14ac:dyDescent="0.25">
      <c r="B370" s="70">
        <v>1</v>
      </c>
      <c r="C370" s="13" t="s">
        <v>19</v>
      </c>
      <c r="D370" s="9">
        <v>1557</v>
      </c>
      <c r="E370" s="9" t="s">
        <v>20</v>
      </c>
      <c r="F370" s="16"/>
      <c r="G370" s="13" t="s">
        <v>94</v>
      </c>
      <c r="H370" s="17" t="s">
        <v>1106</v>
      </c>
      <c r="I370" s="18" t="s">
        <v>80</v>
      </c>
      <c r="J370" s="18"/>
      <c r="K370" s="18"/>
      <c r="L370" s="18"/>
      <c r="M370" s="11" t="s">
        <v>25</v>
      </c>
      <c r="N370" s="52">
        <v>23.01</v>
      </c>
      <c r="O370" s="16" t="s">
        <v>26</v>
      </c>
      <c r="P370" s="62">
        <f t="shared" si="20"/>
        <v>23.01</v>
      </c>
      <c r="Q370" s="62">
        <f t="shared" si="18"/>
        <v>0</v>
      </c>
      <c r="R370" s="9" t="s">
        <v>1258</v>
      </c>
      <c r="S370" s="16"/>
      <c r="T370" s="41"/>
      <c r="U370" s="36"/>
      <c r="V370" s="13"/>
      <c r="W370" s="27"/>
      <c r="X370" s="34"/>
    </row>
    <row r="371" spans="2:24" ht="30" x14ac:dyDescent="0.25">
      <c r="B371" s="70">
        <v>1</v>
      </c>
      <c r="C371" s="13" t="s">
        <v>19</v>
      </c>
      <c r="D371" s="9">
        <v>1558</v>
      </c>
      <c r="E371" s="9" t="s">
        <v>20</v>
      </c>
      <c r="F371" s="16"/>
      <c r="G371" s="13" t="s">
        <v>94</v>
      </c>
      <c r="H371" s="17" t="s">
        <v>1107</v>
      </c>
      <c r="I371" s="18" t="s">
        <v>80</v>
      </c>
      <c r="J371" s="18"/>
      <c r="K371" s="18"/>
      <c r="L371" s="18"/>
      <c r="M371" s="11" t="s">
        <v>25</v>
      </c>
      <c r="N371" s="52">
        <v>23.01</v>
      </c>
      <c r="O371" s="16" t="s">
        <v>26</v>
      </c>
      <c r="P371" s="62">
        <f t="shared" si="20"/>
        <v>23.01</v>
      </c>
      <c r="Q371" s="62">
        <f t="shared" si="18"/>
        <v>0</v>
      </c>
      <c r="R371" s="9" t="s">
        <v>1258</v>
      </c>
      <c r="S371" s="16"/>
      <c r="T371" s="41"/>
      <c r="U371" s="36"/>
      <c r="V371" s="13"/>
      <c r="W371" s="27"/>
      <c r="X371" s="34"/>
    </row>
    <row r="372" spans="2:24" ht="30" x14ac:dyDescent="0.25">
      <c r="B372" s="70">
        <v>1</v>
      </c>
      <c r="C372" s="13" t="s">
        <v>19</v>
      </c>
      <c r="D372" s="9">
        <v>1559</v>
      </c>
      <c r="E372" s="9" t="s">
        <v>20</v>
      </c>
      <c r="F372" s="16"/>
      <c r="G372" s="13" t="s">
        <v>94</v>
      </c>
      <c r="H372" s="17" t="s">
        <v>1108</v>
      </c>
      <c r="I372" s="18" t="s">
        <v>80</v>
      </c>
      <c r="J372" s="18"/>
      <c r="K372" s="18"/>
      <c r="L372" s="18"/>
      <c r="M372" s="11" t="s">
        <v>25</v>
      </c>
      <c r="N372" s="52">
        <v>23.01</v>
      </c>
      <c r="O372" s="16" t="s">
        <v>26</v>
      </c>
      <c r="P372" s="62">
        <f t="shared" si="20"/>
        <v>23.01</v>
      </c>
      <c r="Q372" s="62">
        <f t="shared" si="18"/>
        <v>0</v>
      </c>
      <c r="R372" s="9" t="s">
        <v>1258</v>
      </c>
      <c r="S372" s="16"/>
      <c r="T372" s="41"/>
      <c r="U372" s="36"/>
      <c r="V372" s="13"/>
      <c r="W372" s="27"/>
      <c r="X372" s="34"/>
    </row>
    <row r="373" spans="2:24" ht="30" x14ac:dyDescent="0.25">
      <c r="B373" s="70">
        <v>1</v>
      </c>
      <c r="C373" s="13" t="s">
        <v>19</v>
      </c>
      <c r="D373" s="9">
        <v>1560</v>
      </c>
      <c r="E373" s="9" t="s">
        <v>20</v>
      </c>
      <c r="F373" s="16"/>
      <c r="G373" s="13" t="s">
        <v>94</v>
      </c>
      <c r="H373" s="17" t="s">
        <v>1109</v>
      </c>
      <c r="I373" s="18" t="s">
        <v>80</v>
      </c>
      <c r="J373" s="18"/>
      <c r="K373" s="18"/>
      <c r="L373" s="18"/>
      <c r="M373" s="11" t="s">
        <v>25</v>
      </c>
      <c r="N373" s="52">
        <v>23.01</v>
      </c>
      <c r="O373" s="16" t="s">
        <v>26</v>
      </c>
      <c r="P373" s="62">
        <f t="shared" si="20"/>
        <v>23.01</v>
      </c>
      <c r="Q373" s="62">
        <f t="shared" si="18"/>
        <v>0</v>
      </c>
      <c r="R373" s="9" t="s">
        <v>1258</v>
      </c>
      <c r="S373" s="16"/>
      <c r="T373" s="41"/>
      <c r="U373" s="36"/>
      <c r="V373" s="13"/>
      <c r="W373" s="27"/>
      <c r="X373" s="34"/>
    </row>
    <row r="374" spans="2:24" ht="30" x14ac:dyDescent="0.25">
      <c r="B374" s="70">
        <v>1</v>
      </c>
      <c r="C374" s="13" t="s">
        <v>19</v>
      </c>
      <c r="D374" s="9">
        <v>1561</v>
      </c>
      <c r="E374" s="9" t="s">
        <v>20</v>
      </c>
      <c r="F374" s="16"/>
      <c r="G374" s="13" t="s">
        <v>94</v>
      </c>
      <c r="H374" s="17" t="s">
        <v>1110</v>
      </c>
      <c r="I374" s="18" t="s">
        <v>80</v>
      </c>
      <c r="J374" s="18"/>
      <c r="K374" s="18"/>
      <c r="L374" s="18"/>
      <c r="M374" s="11" t="s">
        <v>25</v>
      </c>
      <c r="N374" s="52">
        <v>23.01</v>
      </c>
      <c r="O374" s="16" t="s">
        <v>26</v>
      </c>
      <c r="P374" s="62">
        <f t="shared" si="20"/>
        <v>23.01</v>
      </c>
      <c r="Q374" s="62">
        <f t="shared" si="18"/>
        <v>0</v>
      </c>
      <c r="R374" s="9" t="s">
        <v>1258</v>
      </c>
      <c r="S374" s="16"/>
      <c r="T374" s="41"/>
      <c r="U374" s="36"/>
      <c r="V374" s="13"/>
      <c r="W374" s="27"/>
      <c r="X374" s="34"/>
    </row>
    <row r="375" spans="2:24" ht="30" x14ac:dyDescent="0.25">
      <c r="B375" s="70">
        <v>1</v>
      </c>
      <c r="C375" s="13" t="s">
        <v>19</v>
      </c>
      <c r="D375" s="9">
        <v>1562</v>
      </c>
      <c r="E375" s="9" t="s">
        <v>20</v>
      </c>
      <c r="F375" s="16"/>
      <c r="G375" s="13" t="s">
        <v>94</v>
      </c>
      <c r="H375" s="17" t="s">
        <v>1111</v>
      </c>
      <c r="I375" s="18" t="s">
        <v>80</v>
      </c>
      <c r="J375" s="18"/>
      <c r="K375" s="18"/>
      <c r="L375" s="18"/>
      <c r="M375" s="11" t="s">
        <v>25</v>
      </c>
      <c r="N375" s="52">
        <v>23.01</v>
      </c>
      <c r="O375" s="16" t="s">
        <v>26</v>
      </c>
      <c r="P375" s="62">
        <f t="shared" si="20"/>
        <v>23.01</v>
      </c>
      <c r="Q375" s="62">
        <f t="shared" si="18"/>
        <v>0</v>
      </c>
      <c r="R375" s="9" t="s">
        <v>1258</v>
      </c>
      <c r="S375" s="16"/>
      <c r="T375" s="41"/>
      <c r="U375" s="36"/>
      <c r="V375" s="13"/>
      <c r="W375" s="27"/>
      <c r="X375" s="34"/>
    </row>
    <row r="376" spans="2:24" ht="30" x14ac:dyDescent="0.25">
      <c r="B376" s="70">
        <v>1</v>
      </c>
      <c r="C376" s="13" t="s">
        <v>19</v>
      </c>
      <c r="D376" s="9">
        <v>1563</v>
      </c>
      <c r="E376" s="9" t="s">
        <v>20</v>
      </c>
      <c r="F376" s="16"/>
      <c r="G376" s="13" t="s">
        <v>94</v>
      </c>
      <c r="H376" s="17" t="s">
        <v>1112</v>
      </c>
      <c r="I376" s="18" t="s">
        <v>80</v>
      </c>
      <c r="J376" s="18"/>
      <c r="K376" s="18"/>
      <c r="L376" s="18"/>
      <c r="M376" s="11" t="s">
        <v>25</v>
      </c>
      <c r="N376" s="52">
        <v>23.01</v>
      </c>
      <c r="O376" s="16" t="s">
        <v>26</v>
      </c>
      <c r="P376" s="62">
        <f t="shared" si="20"/>
        <v>23.01</v>
      </c>
      <c r="Q376" s="62">
        <f t="shared" si="18"/>
        <v>0</v>
      </c>
      <c r="R376" s="9" t="s">
        <v>1258</v>
      </c>
      <c r="S376" s="16"/>
      <c r="T376" s="41"/>
      <c r="U376" s="36"/>
      <c r="V376" s="13"/>
      <c r="W376" s="27"/>
      <c r="X376" s="34"/>
    </row>
    <row r="377" spans="2:24" ht="30" x14ac:dyDescent="0.25">
      <c r="B377" s="70">
        <v>1</v>
      </c>
      <c r="C377" s="13" t="s">
        <v>19</v>
      </c>
      <c r="D377" s="9">
        <v>1564</v>
      </c>
      <c r="E377" s="9" t="s">
        <v>20</v>
      </c>
      <c r="F377" s="16"/>
      <c r="G377" s="13" t="s">
        <v>94</v>
      </c>
      <c r="H377" s="17" t="s">
        <v>1113</v>
      </c>
      <c r="I377" s="18" t="s">
        <v>80</v>
      </c>
      <c r="J377" s="18"/>
      <c r="K377" s="18"/>
      <c r="L377" s="18"/>
      <c r="M377" s="11" t="s">
        <v>25</v>
      </c>
      <c r="N377" s="52">
        <v>23.01</v>
      </c>
      <c r="O377" s="16" t="s">
        <v>26</v>
      </c>
      <c r="P377" s="62">
        <f t="shared" si="20"/>
        <v>23.01</v>
      </c>
      <c r="Q377" s="62">
        <f t="shared" si="18"/>
        <v>0</v>
      </c>
      <c r="R377" s="9" t="s">
        <v>1258</v>
      </c>
      <c r="S377" s="16"/>
      <c r="T377" s="41"/>
      <c r="U377" s="36"/>
      <c r="V377" s="13"/>
      <c r="W377" s="27"/>
      <c r="X377" s="34"/>
    </row>
    <row r="378" spans="2:24" ht="30" x14ac:dyDescent="0.25">
      <c r="B378" s="70">
        <v>1</v>
      </c>
      <c r="C378" s="13" t="s">
        <v>19</v>
      </c>
      <c r="D378" s="9">
        <v>1565</v>
      </c>
      <c r="E378" s="9" t="s">
        <v>20</v>
      </c>
      <c r="F378" s="16"/>
      <c r="G378" s="13" t="s">
        <v>94</v>
      </c>
      <c r="H378" s="17" t="s">
        <v>1114</v>
      </c>
      <c r="I378" s="18" t="s">
        <v>80</v>
      </c>
      <c r="J378" s="18"/>
      <c r="K378" s="18"/>
      <c r="L378" s="18"/>
      <c r="M378" s="11" t="s">
        <v>25</v>
      </c>
      <c r="N378" s="52">
        <v>23.01</v>
      </c>
      <c r="O378" s="16" t="s">
        <v>26</v>
      </c>
      <c r="P378" s="62">
        <f t="shared" si="20"/>
        <v>23.01</v>
      </c>
      <c r="Q378" s="62">
        <f t="shared" si="18"/>
        <v>0</v>
      </c>
      <c r="R378" s="9" t="s">
        <v>1258</v>
      </c>
      <c r="S378" s="16"/>
      <c r="T378" s="41"/>
      <c r="U378" s="36"/>
      <c r="V378" s="13"/>
      <c r="W378" s="27"/>
      <c r="X378" s="34"/>
    </row>
    <row r="379" spans="2:24" ht="30" x14ac:dyDescent="0.25">
      <c r="B379" s="70">
        <v>1</v>
      </c>
      <c r="C379" s="13" t="s">
        <v>19</v>
      </c>
      <c r="D379" s="9">
        <v>1566</v>
      </c>
      <c r="E379" s="9" t="s">
        <v>20</v>
      </c>
      <c r="F379" s="16"/>
      <c r="G379" s="13" t="s">
        <v>94</v>
      </c>
      <c r="H379" s="17" t="s">
        <v>1115</v>
      </c>
      <c r="I379" s="18" t="s">
        <v>80</v>
      </c>
      <c r="J379" s="18"/>
      <c r="K379" s="18"/>
      <c r="L379" s="18"/>
      <c r="M379" s="11" t="s">
        <v>25</v>
      </c>
      <c r="N379" s="52">
        <v>23.01</v>
      </c>
      <c r="O379" s="16" t="s">
        <v>26</v>
      </c>
      <c r="P379" s="62">
        <f t="shared" si="20"/>
        <v>23.01</v>
      </c>
      <c r="Q379" s="62">
        <f t="shared" si="18"/>
        <v>0</v>
      </c>
      <c r="R379" s="9" t="s">
        <v>1258</v>
      </c>
      <c r="S379" s="16"/>
      <c r="T379" s="41"/>
      <c r="U379" s="36"/>
      <c r="V379" s="13"/>
      <c r="W379" s="27"/>
      <c r="X379" s="34"/>
    </row>
    <row r="380" spans="2:24" ht="30" x14ac:dyDescent="0.25">
      <c r="B380" s="70">
        <v>1</v>
      </c>
      <c r="C380" s="13" t="s">
        <v>19</v>
      </c>
      <c r="D380" s="9">
        <v>1567</v>
      </c>
      <c r="E380" s="9" t="s">
        <v>20</v>
      </c>
      <c r="F380" s="16"/>
      <c r="G380" s="13" t="s">
        <v>94</v>
      </c>
      <c r="H380" s="17" t="s">
        <v>1116</v>
      </c>
      <c r="I380" s="18" t="s">
        <v>80</v>
      </c>
      <c r="J380" s="18"/>
      <c r="K380" s="18"/>
      <c r="L380" s="18"/>
      <c r="M380" s="11" t="s">
        <v>25</v>
      </c>
      <c r="N380" s="52">
        <v>23.01</v>
      </c>
      <c r="O380" s="16" t="s">
        <v>26</v>
      </c>
      <c r="P380" s="62">
        <f t="shared" si="20"/>
        <v>23.01</v>
      </c>
      <c r="Q380" s="62">
        <f t="shared" si="18"/>
        <v>0</v>
      </c>
      <c r="R380" s="9" t="s">
        <v>1258</v>
      </c>
      <c r="S380" s="16"/>
      <c r="T380" s="41"/>
      <c r="U380" s="36"/>
      <c r="V380" s="13"/>
      <c r="W380" s="27"/>
      <c r="X380" s="34"/>
    </row>
    <row r="381" spans="2:24" ht="30" x14ac:dyDescent="0.25">
      <c r="B381" s="70">
        <v>1</v>
      </c>
      <c r="C381" s="13" t="s">
        <v>19</v>
      </c>
      <c r="D381" s="9">
        <v>1568</v>
      </c>
      <c r="E381" s="9" t="s">
        <v>20</v>
      </c>
      <c r="F381" s="16"/>
      <c r="G381" s="13" t="s">
        <v>94</v>
      </c>
      <c r="H381" s="17" t="s">
        <v>1117</v>
      </c>
      <c r="I381" s="18" t="s">
        <v>80</v>
      </c>
      <c r="J381" s="18"/>
      <c r="K381" s="18"/>
      <c r="L381" s="18"/>
      <c r="M381" s="11" t="s">
        <v>25</v>
      </c>
      <c r="N381" s="52">
        <v>23.01</v>
      </c>
      <c r="O381" s="16" t="s">
        <v>26</v>
      </c>
      <c r="P381" s="62">
        <f t="shared" si="20"/>
        <v>23.01</v>
      </c>
      <c r="Q381" s="62">
        <f t="shared" si="18"/>
        <v>0</v>
      </c>
      <c r="R381" s="9" t="s">
        <v>1258</v>
      </c>
      <c r="S381" s="16"/>
      <c r="T381" s="41"/>
      <c r="U381" s="36"/>
      <c r="V381" s="13"/>
      <c r="W381" s="27"/>
      <c r="X381" s="34"/>
    </row>
    <row r="382" spans="2:24" ht="30" x14ac:dyDescent="0.25">
      <c r="B382" s="70">
        <v>1</v>
      </c>
      <c r="C382" s="13" t="s">
        <v>19</v>
      </c>
      <c r="D382" s="9">
        <v>1569</v>
      </c>
      <c r="E382" s="9" t="s">
        <v>20</v>
      </c>
      <c r="F382" s="16"/>
      <c r="G382" s="13" t="s">
        <v>94</v>
      </c>
      <c r="H382" s="17" t="s">
        <v>1118</v>
      </c>
      <c r="I382" s="18" t="s">
        <v>80</v>
      </c>
      <c r="J382" s="18"/>
      <c r="K382" s="18"/>
      <c r="L382" s="18"/>
      <c r="M382" s="11" t="s">
        <v>25</v>
      </c>
      <c r="N382" s="52">
        <v>23.01</v>
      </c>
      <c r="O382" s="16" t="s">
        <v>26</v>
      </c>
      <c r="P382" s="62">
        <f t="shared" si="20"/>
        <v>23.01</v>
      </c>
      <c r="Q382" s="62">
        <f t="shared" si="18"/>
        <v>0</v>
      </c>
      <c r="R382" s="9" t="s">
        <v>1258</v>
      </c>
      <c r="S382" s="16"/>
      <c r="T382" s="41"/>
      <c r="U382" s="36"/>
      <c r="V382" s="13"/>
      <c r="W382" s="27"/>
      <c r="X382" s="34"/>
    </row>
    <row r="383" spans="2:24" ht="30" x14ac:dyDescent="0.25">
      <c r="B383" s="70">
        <v>1</v>
      </c>
      <c r="C383" s="13" t="s">
        <v>19</v>
      </c>
      <c r="D383" s="9">
        <v>539</v>
      </c>
      <c r="E383" s="9" t="s">
        <v>20</v>
      </c>
      <c r="F383" s="16"/>
      <c r="G383" s="13" t="s">
        <v>78</v>
      </c>
      <c r="H383" s="17" t="s">
        <v>1155</v>
      </c>
      <c r="I383" s="18" t="s">
        <v>1156</v>
      </c>
      <c r="J383" s="18"/>
      <c r="K383" s="18"/>
      <c r="L383" s="18"/>
      <c r="M383" s="11" t="s">
        <v>25</v>
      </c>
      <c r="N383" s="52">
        <v>23.75</v>
      </c>
      <c r="O383" s="16" t="s">
        <v>26</v>
      </c>
      <c r="P383" s="62">
        <f t="shared" si="20"/>
        <v>23.75</v>
      </c>
      <c r="Q383" s="62">
        <f t="shared" si="18"/>
        <v>0</v>
      </c>
      <c r="R383" s="9" t="s">
        <v>1258</v>
      </c>
      <c r="S383" s="13"/>
      <c r="T383" s="41"/>
      <c r="U383" s="10"/>
      <c r="V383" s="21"/>
      <c r="W383" s="41"/>
      <c r="X383" s="34"/>
    </row>
    <row r="384" spans="2:24" ht="30" x14ac:dyDescent="0.25">
      <c r="B384" s="70">
        <v>1</v>
      </c>
      <c r="C384" s="13" t="s">
        <v>19</v>
      </c>
      <c r="D384" s="9">
        <v>540</v>
      </c>
      <c r="E384" s="9" t="s">
        <v>20</v>
      </c>
      <c r="F384" s="16"/>
      <c r="G384" s="13" t="s">
        <v>78</v>
      </c>
      <c r="H384" s="17" t="s">
        <v>1157</v>
      </c>
      <c r="I384" s="18" t="s">
        <v>1156</v>
      </c>
      <c r="J384" s="18"/>
      <c r="K384" s="18"/>
      <c r="L384" s="18"/>
      <c r="M384" s="11" t="s">
        <v>25</v>
      </c>
      <c r="N384" s="52">
        <v>23.75</v>
      </c>
      <c r="O384" s="16" t="s">
        <v>26</v>
      </c>
      <c r="P384" s="62">
        <f t="shared" si="20"/>
        <v>23.75</v>
      </c>
      <c r="Q384" s="62">
        <f t="shared" si="18"/>
        <v>0</v>
      </c>
      <c r="R384" s="9" t="s">
        <v>1258</v>
      </c>
      <c r="S384" s="16"/>
      <c r="T384" s="41"/>
      <c r="U384" s="10"/>
      <c r="V384" s="13"/>
      <c r="W384" s="27"/>
      <c r="X384" s="34"/>
    </row>
    <row r="385" spans="2:24" ht="30" x14ac:dyDescent="0.25">
      <c r="B385" s="70">
        <v>1</v>
      </c>
      <c r="C385" s="13" t="s">
        <v>19</v>
      </c>
      <c r="D385" s="9">
        <v>541</v>
      </c>
      <c r="E385" s="9" t="s">
        <v>20</v>
      </c>
      <c r="F385" s="16"/>
      <c r="G385" s="13" t="s">
        <v>78</v>
      </c>
      <c r="H385" s="17" t="s">
        <v>1158</v>
      </c>
      <c r="I385" s="18" t="s">
        <v>1156</v>
      </c>
      <c r="J385" s="18"/>
      <c r="K385" s="18"/>
      <c r="L385" s="18"/>
      <c r="M385" s="11" t="s">
        <v>25</v>
      </c>
      <c r="N385" s="52">
        <v>23.75</v>
      </c>
      <c r="O385" s="16" t="s">
        <v>26</v>
      </c>
      <c r="P385" s="62">
        <f t="shared" si="20"/>
        <v>23.75</v>
      </c>
      <c r="Q385" s="62">
        <f t="shared" si="18"/>
        <v>0</v>
      </c>
      <c r="R385" s="9" t="s">
        <v>1258</v>
      </c>
      <c r="S385" s="16"/>
      <c r="T385" s="41"/>
      <c r="U385" s="10"/>
      <c r="V385" s="13"/>
      <c r="W385" s="27"/>
      <c r="X385" s="34"/>
    </row>
    <row r="386" spans="2:24" ht="30" x14ac:dyDescent="0.25">
      <c r="B386" s="70">
        <v>1</v>
      </c>
      <c r="C386" s="13" t="s">
        <v>19</v>
      </c>
      <c r="D386" s="9">
        <v>542</v>
      </c>
      <c r="E386" s="9" t="s">
        <v>20</v>
      </c>
      <c r="F386" s="16"/>
      <c r="G386" s="13" t="s">
        <v>78</v>
      </c>
      <c r="H386" s="17" t="s">
        <v>1159</v>
      </c>
      <c r="I386" s="18" t="s">
        <v>1156</v>
      </c>
      <c r="J386" s="18"/>
      <c r="K386" s="18"/>
      <c r="L386" s="18"/>
      <c r="M386" s="11" t="s">
        <v>25</v>
      </c>
      <c r="N386" s="52">
        <v>23.75</v>
      </c>
      <c r="O386" s="16" t="s">
        <v>26</v>
      </c>
      <c r="P386" s="62">
        <f t="shared" si="20"/>
        <v>23.75</v>
      </c>
      <c r="Q386" s="62">
        <f t="shared" si="18"/>
        <v>0</v>
      </c>
      <c r="R386" s="9" t="s">
        <v>1258</v>
      </c>
      <c r="S386" s="16"/>
      <c r="T386" s="41"/>
      <c r="U386" s="10"/>
      <c r="V386" s="13"/>
      <c r="W386" s="27"/>
      <c r="X386" s="34"/>
    </row>
    <row r="387" spans="2:24" ht="30" x14ac:dyDescent="0.25">
      <c r="B387" s="70">
        <v>1</v>
      </c>
      <c r="C387" s="13" t="s">
        <v>19</v>
      </c>
      <c r="D387" s="9">
        <v>543</v>
      </c>
      <c r="E387" s="9" t="s">
        <v>20</v>
      </c>
      <c r="F387" s="16"/>
      <c r="G387" s="13" t="s">
        <v>78</v>
      </c>
      <c r="H387" s="17" t="s">
        <v>1160</v>
      </c>
      <c r="I387" s="18" t="s">
        <v>1156</v>
      </c>
      <c r="J387" s="18"/>
      <c r="K387" s="18"/>
      <c r="L387" s="18"/>
      <c r="M387" s="11" t="s">
        <v>25</v>
      </c>
      <c r="N387" s="52">
        <v>23.75</v>
      </c>
      <c r="O387" s="16" t="s">
        <v>26</v>
      </c>
      <c r="P387" s="62">
        <f t="shared" si="20"/>
        <v>23.75</v>
      </c>
      <c r="Q387" s="62">
        <f t="shared" si="18"/>
        <v>0</v>
      </c>
      <c r="R387" s="9" t="s">
        <v>1258</v>
      </c>
      <c r="S387" s="16"/>
      <c r="T387" s="41"/>
      <c r="U387" s="10"/>
      <c r="V387" s="13"/>
      <c r="W387" s="27"/>
      <c r="X387" s="34"/>
    </row>
    <row r="388" spans="2:24" ht="30" x14ac:dyDescent="0.25">
      <c r="B388" s="70">
        <v>1</v>
      </c>
      <c r="C388" s="13" t="s">
        <v>19</v>
      </c>
      <c r="D388" s="9">
        <v>544</v>
      </c>
      <c r="E388" s="9" t="s">
        <v>20</v>
      </c>
      <c r="F388" s="16"/>
      <c r="G388" s="13" t="s">
        <v>78</v>
      </c>
      <c r="H388" s="17" t="s">
        <v>1161</v>
      </c>
      <c r="I388" s="18" t="s">
        <v>1156</v>
      </c>
      <c r="J388" s="18"/>
      <c r="K388" s="18"/>
      <c r="L388" s="18"/>
      <c r="M388" s="11" t="s">
        <v>25</v>
      </c>
      <c r="N388" s="52">
        <v>23.75</v>
      </c>
      <c r="O388" s="16" t="s">
        <v>26</v>
      </c>
      <c r="P388" s="62">
        <f t="shared" si="20"/>
        <v>23.75</v>
      </c>
      <c r="Q388" s="62">
        <f t="shared" si="18"/>
        <v>0</v>
      </c>
      <c r="R388" s="9" t="s">
        <v>1258</v>
      </c>
      <c r="S388" s="16"/>
      <c r="T388" s="41"/>
      <c r="U388" s="10"/>
      <c r="V388" s="13"/>
      <c r="W388" s="27"/>
      <c r="X388" s="34"/>
    </row>
    <row r="389" spans="2:24" ht="30" x14ac:dyDescent="0.25">
      <c r="B389" s="70">
        <v>1</v>
      </c>
      <c r="C389" s="13" t="s">
        <v>19</v>
      </c>
      <c r="D389" s="9">
        <v>545</v>
      </c>
      <c r="E389" s="9" t="s">
        <v>20</v>
      </c>
      <c r="F389" s="16"/>
      <c r="G389" s="13" t="s">
        <v>78</v>
      </c>
      <c r="H389" s="17" t="s">
        <v>1162</v>
      </c>
      <c r="I389" s="18" t="s">
        <v>1156</v>
      </c>
      <c r="J389" s="18"/>
      <c r="K389" s="18"/>
      <c r="L389" s="18"/>
      <c r="M389" s="11" t="s">
        <v>25</v>
      </c>
      <c r="N389" s="52">
        <v>23.75</v>
      </c>
      <c r="O389" s="16" t="s">
        <v>26</v>
      </c>
      <c r="P389" s="62">
        <f t="shared" si="20"/>
        <v>23.75</v>
      </c>
      <c r="Q389" s="62">
        <f t="shared" si="18"/>
        <v>0</v>
      </c>
      <c r="R389" s="9" t="s">
        <v>1258</v>
      </c>
      <c r="S389" s="16"/>
      <c r="T389" s="41"/>
      <c r="U389" s="10"/>
      <c r="V389" s="13"/>
      <c r="W389" s="27"/>
      <c r="X389" s="34"/>
    </row>
    <row r="390" spans="2:24" ht="30" x14ac:dyDescent="0.25">
      <c r="B390" s="70">
        <v>1</v>
      </c>
      <c r="C390" s="13" t="s">
        <v>19</v>
      </c>
      <c r="D390" s="9">
        <v>546</v>
      </c>
      <c r="E390" s="9" t="s">
        <v>20</v>
      </c>
      <c r="F390" s="16"/>
      <c r="G390" s="13" t="s">
        <v>78</v>
      </c>
      <c r="H390" s="17" t="s">
        <v>1163</v>
      </c>
      <c r="I390" s="18" t="s">
        <v>1156</v>
      </c>
      <c r="J390" s="18"/>
      <c r="K390" s="18"/>
      <c r="L390" s="18"/>
      <c r="M390" s="11" t="s">
        <v>25</v>
      </c>
      <c r="N390" s="52">
        <v>23.75</v>
      </c>
      <c r="O390" s="16" t="s">
        <v>26</v>
      </c>
      <c r="P390" s="62">
        <f t="shared" si="20"/>
        <v>23.75</v>
      </c>
      <c r="Q390" s="62">
        <f t="shared" si="18"/>
        <v>0</v>
      </c>
      <c r="R390" s="9" t="s">
        <v>1258</v>
      </c>
      <c r="S390" s="16"/>
      <c r="T390" s="41"/>
      <c r="U390" s="10"/>
      <c r="V390" s="13"/>
      <c r="W390" s="27"/>
      <c r="X390" s="34"/>
    </row>
    <row r="391" spans="2:24" ht="30" x14ac:dyDescent="0.25">
      <c r="B391" s="70">
        <v>1</v>
      </c>
      <c r="C391" s="13" t="s">
        <v>19</v>
      </c>
      <c r="D391" s="9">
        <v>547</v>
      </c>
      <c r="E391" s="9" t="s">
        <v>20</v>
      </c>
      <c r="F391" s="16"/>
      <c r="G391" s="13" t="s">
        <v>78</v>
      </c>
      <c r="H391" s="17" t="s">
        <v>1164</v>
      </c>
      <c r="I391" s="18" t="s">
        <v>1156</v>
      </c>
      <c r="J391" s="18"/>
      <c r="K391" s="18"/>
      <c r="L391" s="18"/>
      <c r="M391" s="11" t="s">
        <v>25</v>
      </c>
      <c r="N391" s="52">
        <v>23.75</v>
      </c>
      <c r="O391" s="16" t="s">
        <v>26</v>
      </c>
      <c r="P391" s="62">
        <f t="shared" si="20"/>
        <v>23.75</v>
      </c>
      <c r="Q391" s="62">
        <f t="shared" ref="Q391:Q454" si="21">N391-P391</f>
        <v>0</v>
      </c>
      <c r="R391" s="9" t="s">
        <v>1258</v>
      </c>
      <c r="S391" s="16"/>
      <c r="T391" s="41"/>
      <c r="U391" s="10"/>
      <c r="V391" s="13"/>
      <c r="W391" s="27"/>
      <c r="X391" s="34"/>
    </row>
    <row r="392" spans="2:24" ht="30" x14ac:dyDescent="0.25">
      <c r="B392" s="70">
        <v>1</v>
      </c>
      <c r="C392" s="13" t="s">
        <v>19</v>
      </c>
      <c r="D392" s="9">
        <v>721</v>
      </c>
      <c r="E392" s="9" t="s">
        <v>20</v>
      </c>
      <c r="F392" s="16"/>
      <c r="G392" s="10" t="s">
        <v>57</v>
      </c>
      <c r="H392" s="17" t="s">
        <v>803</v>
      </c>
      <c r="I392" s="17" t="s">
        <v>804</v>
      </c>
      <c r="J392" s="16"/>
      <c r="K392" s="16"/>
      <c r="L392" s="16"/>
      <c r="M392" s="11" t="s">
        <v>25</v>
      </c>
      <c r="N392" s="53">
        <v>30</v>
      </c>
      <c r="O392" s="16" t="s">
        <v>26</v>
      </c>
      <c r="P392" s="62">
        <f t="shared" si="20"/>
        <v>30</v>
      </c>
      <c r="Q392" s="62">
        <f t="shared" si="21"/>
        <v>0</v>
      </c>
      <c r="R392" s="9" t="s">
        <v>1258</v>
      </c>
      <c r="S392" s="16"/>
      <c r="T392" s="41"/>
      <c r="U392" s="21"/>
      <c r="V392" s="21"/>
      <c r="W392" s="41"/>
      <c r="X392" s="34"/>
    </row>
    <row r="393" spans="2:24" ht="15" x14ac:dyDescent="0.25">
      <c r="B393" s="70">
        <v>1</v>
      </c>
      <c r="C393" s="13" t="s">
        <v>19</v>
      </c>
      <c r="D393" s="9">
        <v>628</v>
      </c>
      <c r="E393" s="9" t="s">
        <v>20</v>
      </c>
      <c r="F393" s="16"/>
      <c r="G393" s="10" t="s">
        <v>57</v>
      </c>
      <c r="H393" s="17" t="s">
        <v>685</v>
      </c>
      <c r="I393" s="18" t="s">
        <v>162</v>
      </c>
      <c r="J393" s="18"/>
      <c r="K393" s="18"/>
      <c r="L393" s="18"/>
      <c r="M393" s="11" t="s">
        <v>25</v>
      </c>
      <c r="N393" s="52">
        <v>31.57</v>
      </c>
      <c r="O393" s="16" t="s">
        <v>26</v>
      </c>
      <c r="P393" s="62">
        <f t="shared" ref="P393:P408" si="22">N393*0.2*5</f>
        <v>31.57</v>
      </c>
      <c r="Q393" s="62">
        <f t="shared" si="21"/>
        <v>0</v>
      </c>
      <c r="R393" s="64" t="s">
        <v>1257</v>
      </c>
      <c r="S393" s="16"/>
      <c r="T393" s="41"/>
      <c r="U393" s="21"/>
      <c r="V393" s="21"/>
      <c r="W393" s="41"/>
      <c r="X393" s="34"/>
    </row>
    <row r="394" spans="2:24" ht="15" x14ac:dyDescent="0.25">
      <c r="B394" s="70">
        <v>1</v>
      </c>
      <c r="C394" s="13" t="s">
        <v>19</v>
      </c>
      <c r="D394" s="9">
        <v>629</v>
      </c>
      <c r="E394" s="9" t="s">
        <v>20</v>
      </c>
      <c r="F394" s="16"/>
      <c r="G394" s="10" t="s">
        <v>57</v>
      </c>
      <c r="H394" s="17" t="s">
        <v>686</v>
      </c>
      <c r="I394" s="18" t="s">
        <v>162</v>
      </c>
      <c r="J394" s="18"/>
      <c r="K394" s="18"/>
      <c r="L394" s="18"/>
      <c r="M394" s="11" t="s">
        <v>25</v>
      </c>
      <c r="N394" s="52">
        <v>31.57</v>
      </c>
      <c r="O394" s="16" t="s">
        <v>26</v>
      </c>
      <c r="P394" s="62">
        <f t="shared" si="22"/>
        <v>31.57</v>
      </c>
      <c r="Q394" s="62">
        <f t="shared" si="21"/>
        <v>0</v>
      </c>
      <c r="R394" s="64" t="s">
        <v>1257</v>
      </c>
      <c r="S394" s="16"/>
      <c r="T394" s="41"/>
      <c r="U394" s="21"/>
      <c r="V394" s="21"/>
      <c r="W394" s="41"/>
      <c r="X394" s="34"/>
    </row>
    <row r="395" spans="2:24" ht="15" x14ac:dyDescent="0.25">
      <c r="B395" s="70">
        <v>1</v>
      </c>
      <c r="C395" s="13" t="s">
        <v>19</v>
      </c>
      <c r="D395" s="9">
        <v>1260</v>
      </c>
      <c r="E395" s="9" t="s">
        <v>20</v>
      </c>
      <c r="F395" s="16"/>
      <c r="G395" s="10" t="s">
        <v>57</v>
      </c>
      <c r="H395" s="17" t="s">
        <v>756</v>
      </c>
      <c r="I395" s="18" t="s">
        <v>134</v>
      </c>
      <c r="J395" s="18"/>
      <c r="K395" s="18"/>
      <c r="L395" s="18"/>
      <c r="M395" s="11" t="s">
        <v>25</v>
      </c>
      <c r="N395" s="52">
        <v>32.566000000000003</v>
      </c>
      <c r="O395" s="16" t="s">
        <v>26</v>
      </c>
      <c r="P395" s="62">
        <f t="shared" si="22"/>
        <v>32.566000000000003</v>
      </c>
      <c r="Q395" s="62">
        <f t="shared" si="21"/>
        <v>0</v>
      </c>
      <c r="R395" s="64" t="s">
        <v>1257</v>
      </c>
      <c r="S395" s="16"/>
      <c r="T395" s="41"/>
      <c r="U395" s="21"/>
      <c r="V395" s="21"/>
      <c r="W395" s="22"/>
      <c r="X395" s="34"/>
    </row>
    <row r="396" spans="2:24" ht="15" x14ac:dyDescent="0.25">
      <c r="B396" s="70">
        <v>1</v>
      </c>
      <c r="C396" s="13" t="s">
        <v>19</v>
      </c>
      <c r="D396" s="9">
        <v>1405</v>
      </c>
      <c r="E396" s="9" t="s">
        <v>20</v>
      </c>
      <c r="F396" s="16"/>
      <c r="G396" s="10" t="s">
        <v>94</v>
      </c>
      <c r="H396" s="25" t="s">
        <v>1045</v>
      </c>
      <c r="I396" s="17" t="s">
        <v>134</v>
      </c>
      <c r="J396" s="18"/>
      <c r="K396" s="18"/>
      <c r="L396" s="18"/>
      <c r="M396" s="11" t="s">
        <v>25</v>
      </c>
      <c r="N396" s="53">
        <v>32.566000000000003</v>
      </c>
      <c r="O396" s="16" t="s">
        <v>26</v>
      </c>
      <c r="P396" s="62">
        <f t="shared" si="22"/>
        <v>32.566000000000003</v>
      </c>
      <c r="Q396" s="62">
        <f t="shared" si="21"/>
        <v>0</v>
      </c>
      <c r="R396" s="64" t="s">
        <v>1257</v>
      </c>
      <c r="S396" s="16"/>
      <c r="T396" s="41"/>
      <c r="U396" s="36"/>
      <c r="V396" s="21"/>
      <c r="W396" s="41"/>
      <c r="X396" s="34"/>
    </row>
    <row r="397" spans="2:24" ht="15" x14ac:dyDescent="0.25">
      <c r="B397" s="70">
        <v>1</v>
      </c>
      <c r="C397" s="13">
        <v>2018</v>
      </c>
      <c r="D397" s="9">
        <v>1903</v>
      </c>
      <c r="E397" s="9" t="s">
        <v>20</v>
      </c>
      <c r="F397" s="16"/>
      <c r="G397" s="10" t="s">
        <v>94</v>
      </c>
      <c r="H397" s="17" t="s">
        <v>943</v>
      </c>
      <c r="I397" s="17" t="s">
        <v>165</v>
      </c>
      <c r="J397" s="18"/>
      <c r="K397" s="18"/>
      <c r="L397" s="18"/>
      <c r="M397" s="11" t="s">
        <v>25</v>
      </c>
      <c r="N397" s="53">
        <v>34.5</v>
      </c>
      <c r="O397" s="16" t="s">
        <v>26</v>
      </c>
      <c r="P397" s="62">
        <f t="shared" si="22"/>
        <v>34.5</v>
      </c>
      <c r="Q397" s="62">
        <f t="shared" si="21"/>
        <v>0</v>
      </c>
      <c r="R397" s="64" t="s">
        <v>1257</v>
      </c>
      <c r="S397" s="16"/>
      <c r="T397" s="41"/>
      <c r="U397" s="36"/>
      <c r="V397" s="21"/>
      <c r="W397" s="41"/>
      <c r="X397" s="34"/>
    </row>
    <row r="398" spans="2:24" ht="15" x14ac:dyDescent="0.25">
      <c r="B398" s="70">
        <v>1</v>
      </c>
      <c r="C398" s="13">
        <v>2018</v>
      </c>
      <c r="D398" s="9">
        <v>1904</v>
      </c>
      <c r="E398" s="9" t="s">
        <v>20</v>
      </c>
      <c r="F398" s="16"/>
      <c r="G398" s="10" t="s">
        <v>94</v>
      </c>
      <c r="H398" s="17" t="s">
        <v>944</v>
      </c>
      <c r="I398" s="17" t="s">
        <v>165</v>
      </c>
      <c r="J398" s="18"/>
      <c r="K398" s="18"/>
      <c r="L398" s="18"/>
      <c r="M398" s="11" t="s">
        <v>25</v>
      </c>
      <c r="N398" s="53">
        <v>34.5</v>
      </c>
      <c r="O398" s="16" t="s">
        <v>26</v>
      </c>
      <c r="P398" s="62">
        <f t="shared" si="22"/>
        <v>34.5</v>
      </c>
      <c r="Q398" s="62">
        <f t="shared" si="21"/>
        <v>0</v>
      </c>
      <c r="R398" s="64" t="s">
        <v>1257</v>
      </c>
      <c r="S398" s="16"/>
      <c r="T398" s="41"/>
      <c r="U398" s="36"/>
      <c r="V398" s="21"/>
      <c r="W398" s="41"/>
      <c r="X398" s="34"/>
    </row>
    <row r="399" spans="2:24" ht="15" x14ac:dyDescent="0.25">
      <c r="B399" s="70">
        <v>1</v>
      </c>
      <c r="C399" s="13">
        <v>2018</v>
      </c>
      <c r="D399" s="9">
        <v>1908</v>
      </c>
      <c r="E399" s="9" t="s">
        <v>20</v>
      </c>
      <c r="F399" s="16"/>
      <c r="G399" s="10" t="s">
        <v>94</v>
      </c>
      <c r="H399" s="25" t="s">
        <v>1016</v>
      </c>
      <c r="I399" s="17" t="s">
        <v>165</v>
      </c>
      <c r="J399" s="18"/>
      <c r="K399" s="18"/>
      <c r="L399" s="18"/>
      <c r="M399" s="11" t="s">
        <v>25</v>
      </c>
      <c r="N399" s="53">
        <v>34.5</v>
      </c>
      <c r="O399" s="16" t="s">
        <v>26</v>
      </c>
      <c r="P399" s="62">
        <f t="shared" si="22"/>
        <v>34.5</v>
      </c>
      <c r="Q399" s="62">
        <f t="shared" si="21"/>
        <v>0</v>
      </c>
      <c r="R399" s="64" t="s">
        <v>1257</v>
      </c>
      <c r="S399" s="16"/>
      <c r="T399" s="41"/>
      <c r="U399" s="36"/>
      <c r="V399" s="21"/>
      <c r="W399" s="41"/>
      <c r="X399" s="34"/>
    </row>
    <row r="400" spans="2:24" ht="15" x14ac:dyDescent="0.25">
      <c r="B400" s="70">
        <v>1</v>
      </c>
      <c r="C400" s="13">
        <v>2018</v>
      </c>
      <c r="D400" s="9">
        <v>1909</v>
      </c>
      <c r="E400" s="9" t="s">
        <v>20</v>
      </c>
      <c r="F400" s="16"/>
      <c r="G400" s="10" t="s">
        <v>94</v>
      </c>
      <c r="H400" s="25" t="s">
        <v>1017</v>
      </c>
      <c r="I400" s="17" t="s">
        <v>165</v>
      </c>
      <c r="J400" s="18"/>
      <c r="K400" s="18"/>
      <c r="L400" s="18"/>
      <c r="M400" s="11" t="s">
        <v>25</v>
      </c>
      <c r="N400" s="53">
        <v>34.5</v>
      </c>
      <c r="O400" s="16" t="s">
        <v>26</v>
      </c>
      <c r="P400" s="62">
        <f t="shared" si="22"/>
        <v>34.5</v>
      </c>
      <c r="Q400" s="62">
        <f t="shared" si="21"/>
        <v>0</v>
      </c>
      <c r="R400" s="64" t="s">
        <v>1257</v>
      </c>
      <c r="S400" s="16"/>
      <c r="T400" s="41"/>
      <c r="U400" s="36"/>
      <c r="V400" s="21"/>
      <c r="W400" s="41"/>
      <c r="X400" s="34"/>
    </row>
    <row r="401" spans="2:24" ht="15" x14ac:dyDescent="0.25">
      <c r="B401" s="70">
        <v>1</v>
      </c>
      <c r="C401" s="13">
        <v>2018</v>
      </c>
      <c r="D401" s="9">
        <v>1910</v>
      </c>
      <c r="E401" s="9" t="s">
        <v>20</v>
      </c>
      <c r="F401" s="16"/>
      <c r="G401" s="10" t="s">
        <v>94</v>
      </c>
      <c r="H401" s="25" t="s">
        <v>1018</v>
      </c>
      <c r="I401" s="17" t="s">
        <v>165</v>
      </c>
      <c r="J401" s="18"/>
      <c r="K401" s="18"/>
      <c r="L401" s="18"/>
      <c r="M401" s="11" t="s">
        <v>25</v>
      </c>
      <c r="N401" s="53">
        <v>34.5</v>
      </c>
      <c r="O401" s="16" t="s">
        <v>26</v>
      </c>
      <c r="P401" s="62">
        <f t="shared" si="22"/>
        <v>34.5</v>
      </c>
      <c r="Q401" s="62">
        <f t="shared" si="21"/>
        <v>0</v>
      </c>
      <c r="R401" s="64" t="s">
        <v>1257</v>
      </c>
      <c r="S401" s="16"/>
      <c r="T401" s="41"/>
      <c r="U401" s="36"/>
      <c r="V401" s="21"/>
      <c r="W401" s="41"/>
      <c r="X401" s="34"/>
    </row>
    <row r="402" spans="2:24" ht="15" x14ac:dyDescent="0.25">
      <c r="B402" s="70">
        <v>1</v>
      </c>
      <c r="C402" s="13">
        <v>2018</v>
      </c>
      <c r="D402" s="9">
        <v>1912</v>
      </c>
      <c r="E402" s="9" t="s">
        <v>20</v>
      </c>
      <c r="F402" s="16"/>
      <c r="G402" s="10" t="s">
        <v>94</v>
      </c>
      <c r="H402" s="25" t="s">
        <v>1020</v>
      </c>
      <c r="I402" s="17" t="s">
        <v>165</v>
      </c>
      <c r="J402" s="18"/>
      <c r="K402" s="18"/>
      <c r="L402" s="18"/>
      <c r="M402" s="11" t="s">
        <v>25</v>
      </c>
      <c r="N402" s="53">
        <v>34.5</v>
      </c>
      <c r="O402" s="16" t="s">
        <v>26</v>
      </c>
      <c r="P402" s="62">
        <f t="shared" si="22"/>
        <v>34.5</v>
      </c>
      <c r="Q402" s="62">
        <f t="shared" si="21"/>
        <v>0</v>
      </c>
      <c r="R402" s="64" t="s">
        <v>1257</v>
      </c>
      <c r="S402" s="16"/>
      <c r="T402" s="41"/>
      <c r="U402" s="36"/>
      <c r="V402" s="21"/>
      <c r="W402" s="41"/>
      <c r="X402" s="34"/>
    </row>
    <row r="403" spans="2:24" ht="15" x14ac:dyDescent="0.25">
      <c r="B403" s="70">
        <v>1</v>
      </c>
      <c r="C403" s="13" t="s">
        <v>19</v>
      </c>
      <c r="D403" s="9">
        <v>903</v>
      </c>
      <c r="E403" s="9" t="s">
        <v>20</v>
      </c>
      <c r="F403" s="16"/>
      <c r="G403" s="13" t="s">
        <v>57</v>
      </c>
      <c r="H403" s="17" t="s">
        <v>1227</v>
      </c>
      <c r="I403" s="18" t="s">
        <v>172</v>
      </c>
      <c r="J403" s="18"/>
      <c r="K403" s="18"/>
      <c r="L403" s="18"/>
      <c r="M403" s="11" t="s">
        <v>25</v>
      </c>
      <c r="N403" s="52">
        <v>34.520000000000003</v>
      </c>
      <c r="O403" s="16" t="s">
        <v>26</v>
      </c>
      <c r="P403" s="62">
        <f t="shared" si="22"/>
        <v>34.520000000000003</v>
      </c>
      <c r="Q403" s="62">
        <f t="shared" si="21"/>
        <v>0</v>
      </c>
      <c r="R403" s="64" t="s">
        <v>1257</v>
      </c>
      <c r="S403" s="13"/>
      <c r="T403" s="41"/>
      <c r="U403" s="21"/>
      <c r="V403" s="21"/>
      <c r="W403" s="41"/>
      <c r="X403" s="34"/>
    </row>
    <row r="404" spans="2:24" ht="15" x14ac:dyDescent="0.25">
      <c r="B404" s="70">
        <v>1</v>
      </c>
      <c r="C404" s="13" t="s">
        <v>19</v>
      </c>
      <c r="D404" s="9">
        <v>908</v>
      </c>
      <c r="E404" s="9" t="s">
        <v>20</v>
      </c>
      <c r="F404" s="16"/>
      <c r="G404" s="13" t="s">
        <v>57</v>
      </c>
      <c r="H404" s="17" t="s">
        <v>1232</v>
      </c>
      <c r="I404" s="18" t="s">
        <v>172</v>
      </c>
      <c r="J404" s="18"/>
      <c r="K404" s="18"/>
      <c r="L404" s="18"/>
      <c r="M404" s="11" t="s">
        <v>25</v>
      </c>
      <c r="N404" s="52">
        <v>34.520000000000003</v>
      </c>
      <c r="O404" s="16" t="s">
        <v>26</v>
      </c>
      <c r="P404" s="62">
        <f t="shared" si="22"/>
        <v>34.520000000000003</v>
      </c>
      <c r="Q404" s="62">
        <f t="shared" si="21"/>
        <v>0</v>
      </c>
      <c r="R404" s="64" t="s">
        <v>1257</v>
      </c>
      <c r="S404" s="16"/>
      <c r="T404" s="41"/>
      <c r="U404" s="21"/>
      <c r="V404" s="13"/>
      <c r="W404" s="27"/>
      <c r="X404" s="34"/>
    </row>
    <row r="405" spans="2:24" ht="15" x14ac:dyDescent="0.25">
      <c r="B405" s="70">
        <v>1</v>
      </c>
      <c r="C405" s="13" t="s">
        <v>19</v>
      </c>
      <c r="D405" s="9">
        <v>910</v>
      </c>
      <c r="E405" s="9" t="s">
        <v>20</v>
      </c>
      <c r="F405" s="16"/>
      <c r="G405" s="13" t="s">
        <v>57</v>
      </c>
      <c r="H405" s="17" t="s">
        <v>1233</v>
      </c>
      <c r="I405" s="18" t="s">
        <v>172</v>
      </c>
      <c r="J405" s="18"/>
      <c r="K405" s="18"/>
      <c r="L405" s="18"/>
      <c r="M405" s="11" t="s">
        <v>25</v>
      </c>
      <c r="N405" s="52">
        <v>34.520000000000003</v>
      </c>
      <c r="O405" s="16" t="s">
        <v>26</v>
      </c>
      <c r="P405" s="62">
        <f t="shared" si="22"/>
        <v>34.520000000000003</v>
      </c>
      <c r="Q405" s="62">
        <f t="shared" si="21"/>
        <v>0</v>
      </c>
      <c r="R405" s="64" t="s">
        <v>1257</v>
      </c>
      <c r="S405" s="13"/>
      <c r="T405" s="41"/>
      <c r="U405" s="21"/>
      <c r="V405" s="21"/>
      <c r="W405" s="41"/>
      <c r="X405" s="34"/>
    </row>
    <row r="406" spans="2:24" ht="15" x14ac:dyDescent="0.25">
      <c r="B406" s="70">
        <v>1</v>
      </c>
      <c r="C406" s="13" t="s">
        <v>19</v>
      </c>
      <c r="D406" s="9">
        <v>911</v>
      </c>
      <c r="E406" s="9" t="s">
        <v>20</v>
      </c>
      <c r="F406" s="16"/>
      <c r="G406" s="13" t="s">
        <v>57</v>
      </c>
      <c r="H406" s="17" t="s">
        <v>1234</v>
      </c>
      <c r="I406" s="18" t="s">
        <v>172</v>
      </c>
      <c r="J406" s="18"/>
      <c r="K406" s="18"/>
      <c r="L406" s="18"/>
      <c r="M406" s="11" t="s">
        <v>25</v>
      </c>
      <c r="N406" s="52">
        <v>34.520000000000003</v>
      </c>
      <c r="O406" s="16" t="s">
        <v>26</v>
      </c>
      <c r="P406" s="62">
        <f t="shared" si="22"/>
        <v>34.520000000000003</v>
      </c>
      <c r="Q406" s="62">
        <f t="shared" si="21"/>
        <v>0</v>
      </c>
      <c r="R406" s="64" t="s">
        <v>1257</v>
      </c>
      <c r="S406" s="13"/>
      <c r="T406" s="41"/>
      <c r="U406" s="21"/>
      <c r="V406" s="21"/>
      <c r="W406" s="41"/>
      <c r="X406" s="34"/>
    </row>
    <row r="407" spans="2:24" ht="30" x14ac:dyDescent="0.25">
      <c r="B407" s="70">
        <v>1</v>
      </c>
      <c r="C407" s="13" t="s">
        <v>19</v>
      </c>
      <c r="D407" s="9">
        <v>1575</v>
      </c>
      <c r="E407" s="9" t="s">
        <v>20</v>
      </c>
      <c r="F407" s="10"/>
      <c r="G407" s="10" t="s">
        <v>94</v>
      </c>
      <c r="H407" s="11">
        <v>2905</v>
      </c>
      <c r="I407" s="11" t="s">
        <v>95</v>
      </c>
      <c r="J407" s="11" t="s">
        <v>96</v>
      </c>
      <c r="K407" s="11" t="s">
        <v>97</v>
      </c>
      <c r="L407" s="11" t="s">
        <v>189</v>
      </c>
      <c r="M407" s="11" t="s">
        <v>60</v>
      </c>
      <c r="N407" s="54">
        <v>35.61</v>
      </c>
      <c r="O407" s="16" t="s">
        <v>26</v>
      </c>
      <c r="P407" s="62">
        <f t="shared" si="22"/>
        <v>35.61</v>
      </c>
      <c r="Q407" s="62">
        <f t="shared" si="21"/>
        <v>0</v>
      </c>
      <c r="R407" s="64" t="s">
        <v>1257</v>
      </c>
      <c r="S407" s="20"/>
      <c r="T407" s="43"/>
      <c r="U407" s="21"/>
      <c r="V407" s="21"/>
      <c r="W407" s="44"/>
      <c r="X407" s="44"/>
    </row>
    <row r="408" spans="2:24" ht="30" x14ac:dyDescent="0.25">
      <c r="B408" s="70">
        <v>1</v>
      </c>
      <c r="C408" s="13" t="s">
        <v>19</v>
      </c>
      <c r="D408" s="9">
        <v>1526</v>
      </c>
      <c r="E408" s="9" t="s">
        <v>20</v>
      </c>
      <c r="F408" s="10"/>
      <c r="G408" s="10" t="s">
        <v>94</v>
      </c>
      <c r="H408" s="11">
        <v>2908</v>
      </c>
      <c r="I408" s="11" t="s">
        <v>95</v>
      </c>
      <c r="J408" s="11" t="s">
        <v>96</v>
      </c>
      <c r="K408" s="11" t="s">
        <v>97</v>
      </c>
      <c r="L408" s="11" t="s">
        <v>190</v>
      </c>
      <c r="M408" s="11" t="s">
        <v>60</v>
      </c>
      <c r="N408" s="54">
        <v>35.61</v>
      </c>
      <c r="O408" s="16" t="s">
        <v>26</v>
      </c>
      <c r="P408" s="62">
        <f t="shared" si="22"/>
        <v>35.61</v>
      </c>
      <c r="Q408" s="62">
        <f t="shared" si="21"/>
        <v>0</v>
      </c>
      <c r="R408" s="64" t="s">
        <v>1257</v>
      </c>
      <c r="S408" s="20"/>
      <c r="T408" s="43"/>
      <c r="U408" s="21"/>
      <c r="V408" s="21"/>
      <c r="W408" s="44"/>
      <c r="X408" s="44"/>
    </row>
    <row r="409" spans="2:24" ht="30" x14ac:dyDescent="0.25">
      <c r="B409" s="70">
        <v>1</v>
      </c>
      <c r="C409" s="13" t="s">
        <v>19</v>
      </c>
      <c r="D409" s="9">
        <v>860</v>
      </c>
      <c r="E409" s="9" t="s">
        <v>20</v>
      </c>
      <c r="F409" s="16"/>
      <c r="G409" s="13" t="s">
        <v>57</v>
      </c>
      <c r="H409" s="17" t="s">
        <v>1130</v>
      </c>
      <c r="I409" s="18" t="s">
        <v>1131</v>
      </c>
      <c r="J409" s="18"/>
      <c r="K409" s="18"/>
      <c r="L409" s="18"/>
      <c r="M409" s="11" t="s">
        <v>25</v>
      </c>
      <c r="N409" s="52">
        <v>37</v>
      </c>
      <c r="O409" s="16" t="s">
        <v>26</v>
      </c>
      <c r="P409" s="62">
        <f>N409*0.5*2</f>
        <v>37</v>
      </c>
      <c r="Q409" s="62">
        <f t="shared" si="21"/>
        <v>0</v>
      </c>
      <c r="R409" s="9" t="s">
        <v>1258</v>
      </c>
      <c r="S409" s="16"/>
      <c r="T409" s="41"/>
      <c r="U409" s="21"/>
      <c r="V409" s="13"/>
      <c r="W409" s="27"/>
      <c r="X409" s="34"/>
    </row>
    <row r="410" spans="2:24" ht="15" x14ac:dyDescent="0.25">
      <c r="B410" s="70">
        <v>1</v>
      </c>
      <c r="C410" s="13" t="s">
        <v>19</v>
      </c>
      <c r="D410" s="9">
        <v>561</v>
      </c>
      <c r="E410" s="9" t="s">
        <v>20</v>
      </c>
      <c r="F410" s="16"/>
      <c r="G410" s="13" t="s">
        <v>78</v>
      </c>
      <c r="H410" s="17" t="s">
        <v>1209</v>
      </c>
      <c r="I410" s="18" t="s">
        <v>1210</v>
      </c>
      <c r="J410" s="18"/>
      <c r="K410" s="18"/>
      <c r="L410" s="18"/>
      <c r="M410" s="11" t="s">
        <v>25</v>
      </c>
      <c r="N410" s="52">
        <v>38.5</v>
      </c>
      <c r="O410" s="16" t="s">
        <v>26</v>
      </c>
      <c r="P410" s="62">
        <f t="shared" ref="P410:P424" si="23">N410*0.2*5</f>
        <v>38.5</v>
      </c>
      <c r="Q410" s="62">
        <f t="shared" si="21"/>
        <v>0</v>
      </c>
      <c r="R410" s="64" t="s">
        <v>1257</v>
      </c>
      <c r="S410" s="16"/>
      <c r="T410" s="41"/>
      <c r="U410" s="10"/>
      <c r="V410" s="13"/>
      <c r="W410" s="27"/>
      <c r="X410" s="34"/>
    </row>
    <row r="411" spans="2:24" ht="15" x14ac:dyDescent="0.25">
      <c r="B411" s="70">
        <v>1</v>
      </c>
      <c r="C411" s="13" t="s">
        <v>19</v>
      </c>
      <c r="D411" s="9">
        <v>873</v>
      </c>
      <c r="E411" s="9" t="s">
        <v>20</v>
      </c>
      <c r="F411" s="16"/>
      <c r="G411" s="13" t="s">
        <v>57</v>
      </c>
      <c r="H411" s="17" t="s">
        <v>1224</v>
      </c>
      <c r="I411" s="18" t="s">
        <v>1225</v>
      </c>
      <c r="J411" s="18"/>
      <c r="K411" s="18"/>
      <c r="L411" s="18"/>
      <c r="M411" s="11" t="s">
        <v>25</v>
      </c>
      <c r="N411" s="52">
        <v>39.99</v>
      </c>
      <c r="O411" s="16" t="s">
        <v>26</v>
      </c>
      <c r="P411" s="62">
        <f t="shared" si="23"/>
        <v>39.990000000000009</v>
      </c>
      <c r="Q411" s="62">
        <f t="shared" si="21"/>
        <v>0</v>
      </c>
      <c r="R411" s="64" t="s">
        <v>1257</v>
      </c>
      <c r="S411" s="13"/>
      <c r="T411" s="41"/>
      <c r="U411" s="21"/>
      <c r="V411" s="21"/>
      <c r="W411" s="41"/>
      <c r="X411" s="34"/>
    </row>
    <row r="412" spans="2:24" ht="15" x14ac:dyDescent="0.25">
      <c r="B412" s="70">
        <v>1</v>
      </c>
      <c r="C412" s="13" t="s">
        <v>19</v>
      </c>
      <c r="D412" s="9">
        <v>874</v>
      </c>
      <c r="E412" s="9" t="s">
        <v>20</v>
      </c>
      <c r="F412" s="16"/>
      <c r="G412" s="13" t="s">
        <v>57</v>
      </c>
      <c r="H412" s="17" t="s">
        <v>1226</v>
      </c>
      <c r="I412" s="18" t="s">
        <v>1225</v>
      </c>
      <c r="J412" s="18"/>
      <c r="K412" s="18"/>
      <c r="L412" s="18"/>
      <c r="M412" s="11" t="s">
        <v>25</v>
      </c>
      <c r="N412" s="52">
        <v>39.99</v>
      </c>
      <c r="O412" s="16" t="s">
        <v>26</v>
      </c>
      <c r="P412" s="62">
        <f t="shared" si="23"/>
        <v>39.990000000000009</v>
      </c>
      <c r="Q412" s="62">
        <f t="shared" si="21"/>
        <v>0</v>
      </c>
      <c r="R412" s="64" t="s">
        <v>1257</v>
      </c>
      <c r="S412" s="13"/>
      <c r="T412" s="41"/>
      <c r="U412" s="21"/>
      <c r="V412" s="21"/>
      <c r="W412" s="41"/>
      <c r="X412" s="34"/>
    </row>
    <row r="413" spans="2:24" ht="30" x14ac:dyDescent="0.25">
      <c r="B413" s="70">
        <v>1</v>
      </c>
      <c r="C413" s="13">
        <v>2018</v>
      </c>
      <c r="D413" s="9">
        <v>1947</v>
      </c>
      <c r="E413" s="9" t="s">
        <v>20</v>
      </c>
      <c r="F413" s="16"/>
      <c r="G413" s="10" t="s">
        <v>57</v>
      </c>
      <c r="H413" s="23" t="s">
        <v>210</v>
      </c>
      <c r="I413" s="18" t="s">
        <v>211</v>
      </c>
      <c r="J413" s="18"/>
      <c r="K413" s="18"/>
      <c r="L413" s="18"/>
      <c r="M413" s="11" t="s">
        <v>60</v>
      </c>
      <c r="N413" s="52">
        <v>41.7</v>
      </c>
      <c r="O413" s="16" t="s">
        <v>26</v>
      </c>
      <c r="P413" s="62">
        <f t="shared" si="23"/>
        <v>41.70000000000001</v>
      </c>
      <c r="Q413" s="62">
        <f t="shared" si="21"/>
        <v>0</v>
      </c>
      <c r="R413" s="64" t="s">
        <v>1257</v>
      </c>
      <c r="S413" s="20"/>
      <c r="T413" s="43"/>
      <c r="U413" s="21"/>
      <c r="V413" s="21"/>
      <c r="W413" s="22"/>
      <c r="X413" s="44"/>
    </row>
    <row r="414" spans="2:24" ht="15" x14ac:dyDescent="0.25">
      <c r="B414" s="70">
        <v>1</v>
      </c>
      <c r="C414" s="13">
        <v>2018</v>
      </c>
      <c r="D414" s="9">
        <v>1967</v>
      </c>
      <c r="E414" s="13" t="s">
        <v>20</v>
      </c>
      <c r="F414" s="18"/>
      <c r="G414" s="13" t="s">
        <v>57</v>
      </c>
      <c r="H414" s="11" t="s">
        <v>547</v>
      </c>
      <c r="I414" s="9" t="s">
        <v>211</v>
      </c>
      <c r="J414" s="9"/>
      <c r="K414" s="9"/>
      <c r="L414" s="9"/>
      <c r="M414" s="11" t="s">
        <v>25</v>
      </c>
      <c r="N414" s="56">
        <v>41.7</v>
      </c>
      <c r="O414" s="16" t="s">
        <v>26</v>
      </c>
      <c r="P414" s="62">
        <f t="shared" si="23"/>
        <v>41.70000000000001</v>
      </c>
      <c r="Q414" s="62">
        <f t="shared" si="21"/>
        <v>0</v>
      </c>
      <c r="R414" s="64" t="s">
        <v>1257</v>
      </c>
      <c r="S414" s="21"/>
      <c r="T414" s="44"/>
      <c r="U414" s="21"/>
      <c r="V414" s="13"/>
      <c r="W414" s="22"/>
      <c r="X414" s="34"/>
    </row>
    <row r="415" spans="2:24" ht="15" x14ac:dyDescent="0.25">
      <c r="B415" s="70">
        <v>1</v>
      </c>
      <c r="C415" s="13">
        <v>2018</v>
      </c>
      <c r="D415" s="9">
        <v>1969</v>
      </c>
      <c r="E415" s="13" t="s">
        <v>20</v>
      </c>
      <c r="F415" s="18"/>
      <c r="G415" s="13" t="s">
        <v>57</v>
      </c>
      <c r="H415" s="11" t="s">
        <v>548</v>
      </c>
      <c r="I415" s="9" t="s">
        <v>211</v>
      </c>
      <c r="J415" s="9"/>
      <c r="K415" s="9"/>
      <c r="L415" s="9"/>
      <c r="M415" s="11" t="s">
        <v>25</v>
      </c>
      <c r="N415" s="56">
        <v>41.7</v>
      </c>
      <c r="O415" s="16" t="s">
        <v>26</v>
      </c>
      <c r="P415" s="62">
        <f t="shared" si="23"/>
        <v>41.70000000000001</v>
      </c>
      <c r="Q415" s="62">
        <f t="shared" si="21"/>
        <v>0</v>
      </c>
      <c r="R415" s="64" t="s">
        <v>1257</v>
      </c>
      <c r="S415" s="21"/>
      <c r="T415" s="44"/>
      <c r="U415" s="21"/>
      <c r="V415" s="13"/>
      <c r="W415" s="22"/>
      <c r="X415" s="34"/>
    </row>
    <row r="416" spans="2:24" ht="15" x14ac:dyDescent="0.25">
      <c r="B416" s="70">
        <v>1</v>
      </c>
      <c r="C416" s="13">
        <v>2018</v>
      </c>
      <c r="D416" s="9">
        <v>1968</v>
      </c>
      <c r="E416" s="13" t="s">
        <v>20</v>
      </c>
      <c r="F416" s="18"/>
      <c r="G416" s="13" t="s">
        <v>57</v>
      </c>
      <c r="H416" s="11" t="s">
        <v>549</v>
      </c>
      <c r="I416" s="9" t="s">
        <v>211</v>
      </c>
      <c r="J416" s="9"/>
      <c r="K416" s="9"/>
      <c r="L416" s="9"/>
      <c r="M416" s="11" t="s">
        <v>25</v>
      </c>
      <c r="N416" s="56">
        <v>41.7</v>
      </c>
      <c r="O416" s="16" t="s">
        <v>26</v>
      </c>
      <c r="P416" s="62">
        <f t="shared" si="23"/>
        <v>41.70000000000001</v>
      </c>
      <c r="Q416" s="62">
        <f t="shared" si="21"/>
        <v>0</v>
      </c>
      <c r="R416" s="64" t="s">
        <v>1257</v>
      </c>
      <c r="S416" s="21"/>
      <c r="T416" s="44"/>
      <c r="U416" s="21"/>
      <c r="V416" s="13"/>
      <c r="W416" s="22"/>
      <c r="X416" s="34"/>
    </row>
    <row r="417" spans="2:24" ht="15" x14ac:dyDescent="0.25">
      <c r="B417" s="70">
        <v>1</v>
      </c>
      <c r="C417" s="13">
        <v>2018</v>
      </c>
      <c r="D417" s="9">
        <v>1945</v>
      </c>
      <c r="E417" s="9" t="s">
        <v>20</v>
      </c>
      <c r="F417" s="16"/>
      <c r="G417" s="10" t="s">
        <v>57</v>
      </c>
      <c r="H417" s="17" t="s">
        <v>717</v>
      </c>
      <c r="I417" s="17" t="s">
        <v>211</v>
      </c>
      <c r="J417" s="18"/>
      <c r="K417" s="18"/>
      <c r="L417" s="18"/>
      <c r="M417" s="11" t="s">
        <v>25</v>
      </c>
      <c r="N417" s="53">
        <v>41.7</v>
      </c>
      <c r="O417" s="16" t="s">
        <v>26</v>
      </c>
      <c r="P417" s="62">
        <f t="shared" si="23"/>
        <v>41.70000000000001</v>
      </c>
      <c r="Q417" s="62">
        <f t="shared" si="21"/>
        <v>0</v>
      </c>
      <c r="R417" s="64" t="s">
        <v>1257</v>
      </c>
      <c r="S417" s="16"/>
      <c r="T417" s="41"/>
      <c r="U417" s="21"/>
      <c r="V417" s="21"/>
      <c r="W417" s="41"/>
      <c r="X417" s="34"/>
    </row>
    <row r="418" spans="2:24" ht="15" x14ac:dyDescent="0.25">
      <c r="B418" s="70">
        <v>1</v>
      </c>
      <c r="C418" s="13">
        <v>2018</v>
      </c>
      <c r="D418" s="9">
        <v>1946</v>
      </c>
      <c r="E418" s="9" t="s">
        <v>20</v>
      </c>
      <c r="F418" s="16"/>
      <c r="G418" s="10" t="s">
        <v>57</v>
      </c>
      <c r="H418" s="17" t="s">
        <v>726</v>
      </c>
      <c r="I418" s="18" t="s">
        <v>211</v>
      </c>
      <c r="J418" s="18"/>
      <c r="K418" s="18"/>
      <c r="L418" s="18"/>
      <c r="M418" s="11" t="s">
        <v>25</v>
      </c>
      <c r="N418" s="52">
        <v>41.7</v>
      </c>
      <c r="O418" s="16" t="s">
        <v>26</v>
      </c>
      <c r="P418" s="62">
        <f t="shared" si="23"/>
        <v>41.70000000000001</v>
      </c>
      <c r="Q418" s="62">
        <f t="shared" si="21"/>
        <v>0</v>
      </c>
      <c r="R418" s="64" t="s">
        <v>1257</v>
      </c>
      <c r="S418" s="16"/>
      <c r="T418" s="41"/>
      <c r="U418" s="21"/>
      <c r="V418" s="21"/>
      <c r="W418" s="22"/>
      <c r="X418" s="34"/>
    </row>
    <row r="419" spans="2:24" ht="15" x14ac:dyDescent="0.25">
      <c r="B419" s="70">
        <v>1</v>
      </c>
      <c r="C419" s="13">
        <v>2018</v>
      </c>
      <c r="D419" s="9">
        <v>1948</v>
      </c>
      <c r="E419" s="9" t="s">
        <v>20</v>
      </c>
      <c r="F419" s="16"/>
      <c r="G419" s="10" t="s">
        <v>57</v>
      </c>
      <c r="H419" s="17" t="s">
        <v>731</v>
      </c>
      <c r="I419" s="17" t="s">
        <v>211</v>
      </c>
      <c r="J419" s="18"/>
      <c r="K419" s="18"/>
      <c r="L419" s="18"/>
      <c r="M419" s="11" t="s">
        <v>25</v>
      </c>
      <c r="N419" s="53">
        <v>41.7</v>
      </c>
      <c r="O419" s="16" t="s">
        <v>26</v>
      </c>
      <c r="P419" s="62">
        <f t="shared" si="23"/>
        <v>41.70000000000001</v>
      </c>
      <c r="Q419" s="62">
        <f t="shared" si="21"/>
        <v>0</v>
      </c>
      <c r="R419" s="64" t="s">
        <v>1257</v>
      </c>
      <c r="S419" s="10"/>
      <c r="T419" s="22"/>
      <c r="U419" s="21"/>
      <c r="V419" s="21"/>
      <c r="W419" s="41"/>
      <c r="X419" s="34"/>
    </row>
    <row r="420" spans="2:24" ht="30" x14ac:dyDescent="0.25">
      <c r="B420" s="70">
        <v>1</v>
      </c>
      <c r="C420" s="13">
        <v>2018</v>
      </c>
      <c r="D420" s="9">
        <v>1955</v>
      </c>
      <c r="E420" s="9" t="s">
        <v>20</v>
      </c>
      <c r="F420" s="16"/>
      <c r="G420" s="10" t="s">
        <v>57</v>
      </c>
      <c r="H420" s="23" t="s">
        <v>216</v>
      </c>
      <c r="I420" s="18" t="s">
        <v>217</v>
      </c>
      <c r="J420" s="18"/>
      <c r="K420" s="18"/>
      <c r="L420" s="18"/>
      <c r="M420" s="11" t="s">
        <v>60</v>
      </c>
      <c r="N420" s="52">
        <v>43.58</v>
      </c>
      <c r="O420" s="16" t="s">
        <v>26</v>
      </c>
      <c r="P420" s="62">
        <f t="shared" si="23"/>
        <v>43.58</v>
      </c>
      <c r="Q420" s="62">
        <f t="shared" si="21"/>
        <v>0</v>
      </c>
      <c r="R420" s="64" t="s">
        <v>1257</v>
      </c>
      <c r="S420" s="20"/>
      <c r="T420" s="43"/>
      <c r="U420" s="21"/>
      <c r="V420" s="21"/>
      <c r="W420" s="22"/>
      <c r="X420" s="44"/>
    </row>
    <row r="421" spans="2:24" ht="30" x14ac:dyDescent="0.25">
      <c r="B421" s="70">
        <v>1</v>
      </c>
      <c r="C421" s="13">
        <v>2018</v>
      </c>
      <c r="D421" s="9">
        <v>1959</v>
      </c>
      <c r="E421" s="9" t="s">
        <v>20</v>
      </c>
      <c r="F421" s="16"/>
      <c r="G421" s="10" t="s">
        <v>57</v>
      </c>
      <c r="H421" s="23" t="s">
        <v>231</v>
      </c>
      <c r="I421" s="18" t="s">
        <v>217</v>
      </c>
      <c r="J421" s="18"/>
      <c r="K421" s="18"/>
      <c r="L421" s="18"/>
      <c r="M421" s="11" t="s">
        <v>60</v>
      </c>
      <c r="N421" s="52">
        <v>43.58</v>
      </c>
      <c r="O421" s="16" t="s">
        <v>26</v>
      </c>
      <c r="P421" s="62">
        <f t="shared" si="23"/>
        <v>43.58</v>
      </c>
      <c r="Q421" s="62">
        <f t="shared" si="21"/>
        <v>0</v>
      </c>
      <c r="R421" s="64" t="s">
        <v>1257</v>
      </c>
      <c r="S421" s="20"/>
      <c r="T421" s="43"/>
      <c r="U421" s="21"/>
      <c r="V421" s="21"/>
      <c r="W421" s="22"/>
      <c r="X421" s="44"/>
    </row>
    <row r="422" spans="2:24" ht="15" x14ac:dyDescent="0.25">
      <c r="B422" s="70">
        <v>1</v>
      </c>
      <c r="C422" s="13">
        <v>2018</v>
      </c>
      <c r="D422" s="9">
        <v>1956</v>
      </c>
      <c r="E422" s="9" t="s">
        <v>20</v>
      </c>
      <c r="F422" s="16"/>
      <c r="G422" s="10" t="s">
        <v>57</v>
      </c>
      <c r="H422" s="17" t="s">
        <v>737</v>
      </c>
      <c r="I422" s="18" t="s">
        <v>217</v>
      </c>
      <c r="J422" s="18"/>
      <c r="K422" s="18"/>
      <c r="L422" s="18"/>
      <c r="M422" s="11" t="s">
        <v>25</v>
      </c>
      <c r="N422" s="53">
        <v>43.58</v>
      </c>
      <c r="O422" s="16" t="s">
        <v>26</v>
      </c>
      <c r="P422" s="62">
        <f t="shared" si="23"/>
        <v>43.58</v>
      </c>
      <c r="Q422" s="62">
        <f t="shared" si="21"/>
        <v>0</v>
      </c>
      <c r="R422" s="64" t="s">
        <v>1257</v>
      </c>
      <c r="S422" s="16"/>
      <c r="T422" s="41"/>
      <c r="U422" s="21"/>
      <c r="V422" s="21"/>
      <c r="W422" s="22"/>
      <c r="X422" s="34"/>
    </row>
    <row r="423" spans="2:24" ht="15" x14ac:dyDescent="0.25">
      <c r="B423" s="70">
        <v>1</v>
      </c>
      <c r="C423" s="13">
        <v>2018</v>
      </c>
      <c r="D423" s="9">
        <v>1957</v>
      </c>
      <c r="E423" s="9" t="s">
        <v>20</v>
      </c>
      <c r="F423" s="16"/>
      <c r="G423" s="10" t="s">
        <v>57</v>
      </c>
      <c r="H423" s="17" t="s">
        <v>738</v>
      </c>
      <c r="I423" s="18" t="s">
        <v>217</v>
      </c>
      <c r="J423" s="18"/>
      <c r="K423" s="18"/>
      <c r="L423" s="18"/>
      <c r="M423" s="11" t="s">
        <v>25</v>
      </c>
      <c r="N423" s="53">
        <v>43.58</v>
      </c>
      <c r="O423" s="16" t="s">
        <v>26</v>
      </c>
      <c r="P423" s="62">
        <f t="shared" si="23"/>
        <v>43.58</v>
      </c>
      <c r="Q423" s="62">
        <f t="shared" si="21"/>
        <v>0</v>
      </c>
      <c r="R423" s="64" t="s">
        <v>1257</v>
      </c>
      <c r="S423" s="16"/>
      <c r="T423" s="41"/>
      <c r="U423" s="21"/>
      <c r="V423" s="21"/>
      <c r="W423" s="22"/>
      <c r="X423" s="34"/>
    </row>
    <row r="424" spans="2:24" ht="15" x14ac:dyDescent="0.25">
      <c r="B424" s="70">
        <v>1</v>
      </c>
      <c r="C424" s="13">
        <v>2018</v>
      </c>
      <c r="D424" s="9">
        <v>1958</v>
      </c>
      <c r="E424" s="9" t="s">
        <v>20</v>
      </c>
      <c r="F424" s="16"/>
      <c r="G424" s="10" t="s">
        <v>57</v>
      </c>
      <c r="H424" s="17" t="s">
        <v>739</v>
      </c>
      <c r="I424" s="18" t="s">
        <v>217</v>
      </c>
      <c r="J424" s="18"/>
      <c r="K424" s="18"/>
      <c r="L424" s="18"/>
      <c r="M424" s="11" t="s">
        <v>25</v>
      </c>
      <c r="N424" s="53">
        <v>43.58</v>
      </c>
      <c r="O424" s="16" t="s">
        <v>26</v>
      </c>
      <c r="P424" s="62">
        <f t="shared" si="23"/>
        <v>43.58</v>
      </c>
      <c r="Q424" s="62">
        <f t="shared" si="21"/>
        <v>0</v>
      </c>
      <c r="R424" s="64" t="s">
        <v>1257</v>
      </c>
      <c r="S424" s="16"/>
      <c r="T424" s="41"/>
      <c r="U424" s="21"/>
      <c r="V424" s="21"/>
      <c r="W424" s="22"/>
      <c r="X424" s="34"/>
    </row>
    <row r="425" spans="2:24" ht="45" x14ac:dyDescent="0.25">
      <c r="B425" s="70">
        <v>1</v>
      </c>
      <c r="C425" s="13" t="s">
        <v>19</v>
      </c>
      <c r="D425" s="9">
        <v>845</v>
      </c>
      <c r="E425" s="9" t="s">
        <v>20</v>
      </c>
      <c r="F425" s="16"/>
      <c r="G425" s="13" t="s">
        <v>57</v>
      </c>
      <c r="H425" s="17" t="s">
        <v>240</v>
      </c>
      <c r="I425" s="18" t="s">
        <v>241</v>
      </c>
      <c r="J425" s="16"/>
      <c r="K425" s="16"/>
      <c r="L425" s="16"/>
      <c r="M425" s="11" t="s">
        <v>60</v>
      </c>
      <c r="N425" s="52">
        <v>45</v>
      </c>
      <c r="O425" s="16" t="s">
        <v>26</v>
      </c>
      <c r="P425" s="62">
        <f t="shared" ref="P425:P444" si="24">N425*0.5*2</f>
        <v>45</v>
      </c>
      <c r="Q425" s="62">
        <f t="shared" si="21"/>
        <v>0</v>
      </c>
      <c r="R425" s="9" t="s">
        <v>1258</v>
      </c>
      <c r="S425" s="20"/>
      <c r="T425" s="43"/>
      <c r="U425" s="21"/>
      <c r="V425" s="13"/>
      <c r="W425" s="27"/>
      <c r="X425" s="41"/>
    </row>
    <row r="426" spans="2:24" ht="45" x14ac:dyDescent="0.25">
      <c r="B426" s="70">
        <v>1</v>
      </c>
      <c r="C426" s="13" t="s">
        <v>19</v>
      </c>
      <c r="D426" s="9">
        <v>846</v>
      </c>
      <c r="E426" s="9" t="s">
        <v>20</v>
      </c>
      <c r="F426" s="16"/>
      <c r="G426" s="13" t="s">
        <v>57</v>
      </c>
      <c r="H426" s="17" t="s">
        <v>242</v>
      </c>
      <c r="I426" s="18" t="s">
        <v>241</v>
      </c>
      <c r="J426" s="16"/>
      <c r="K426" s="16"/>
      <c r="L426" s="16"/>
      <c r="M426" s="11" t="s">
        <v>60</v>
      </c>
      <c r="N426" s="52">
        <v>45</v>
      </c>
      <c r="O426" s="16" t="s">
        <v>26</v>
      </c>
      <c r="P426" s="62">
        <f t="shared" si="24"/>
        <v>45</v>
      </c>
      <c r="Q426" s="62">
        <f t="shared" si="21"/>
        <v>0</v>
      </c>
      <c r="R426" s="9" t="s">
        <v>1258</v>
      </c>
      <c r="S426" s="20"/>
      <c r="T426" s="43"/>
      <c r="U426" s="21"/>
      <c r="V426" s="13"/>
      <c r="W426" s="27"/>
      <c r="X426" s="41"/>
    </row>
    <row r="427" spans="2:24" ht="45" x14ac:dyDescent="0.25">
      <c r="B427" s="70">
        <v>1</v>
      </c>
      <c r="C427" s="13" t="s">
        <v>19</v>
      </c>
      <c r="D427" s="9">
        <v>847</v>
      </c>
      <c r="E427" s="9" t="s">
        <v>20</v>
      </c>
      <c r="F427" s="16"/>
      <c r="G427" s="13" t="s">
        <v>57</v>
      </c>
      <c r="H427" s="17" t="s">
        <v>265</v>
      </c>
      <c r="I427" s="18" t="s">
        <v>241</v>
      </c>
      <c r="J427" s="18"/>
      <c r="K427" s="18"/>
      <c r="L427" s="18"/>
      <c r="M427" s="11" t="s">
        <v>60</v>
      </c>
      <c r="N427" s="52">
        <v>45</v>
      </c>
      <c r="O427" s="16" t="s">
        <v>26</v>
      </c>
      <c r="P427" s="62">
        <f t="shared" si="24"/>
        <v>45</v>
      </c>
      <c r="Q427" s="62">
        <f t="shared" si="21"/>
        <v>0</v>
      </c>
      <c r="R427" s="9" t="s">
        <v>1258</v>
      </c>
      <c r="S427" s="20"/>
      <c r="T427" s="43"/>
      <c r="U427" s="21"/>
      <c r="V427" s="13"/>
      <c r="W427" s="27"/>
      <c r="X427" s="41"/>
    </row>
    <row r="428" spans="2:24" ht="45" x14ac:dyDescent="0.25">
      <c r="B428" s="70">
        <v>1</v>
      </c>
      <c r="C428" s="13" t="s">
        <v>19</v>
      </c>
      <c r="D428" s="9">
        <v>851</v>
      </c>
      <c r="E428" s="9" t="s">
        <v>20</v>
      </c>
      <c r="F428" s="16"/>
      <c r="G428" s="13" t="s">
        <v>57</v>
      </c>
      <c r="H428" s="17" t="s">
        <v>278</v>
      </c>
      <c r="I428" s="18" t="s">
        <v>241</v>
      </c>
      <c r="J428" s="18"/>
      <c r="K428" s="18"/>
      <c r="L428" s="18"/>
      <c r="M428" s="11" t="s">
        <v>60</v>
      </c>
      <c r="N428" s="52">
        <v>45</v>
      </c>
      <c r="O428" s="16" t="s">
        <v>26</v>
      </c>
      <c r="P428" s="62">
        <f t="shared" si="24"/>
        <v>45</v>
      </c>
      <c r="Q428" s="62">
        <f t="shared" si="21"/>
        <v>0</v>
      </c>
      <c r="R428" s="9" t="s">
        <v>1258</v>
      </c>
      <c r="S428" s="20"/>
      <c r="T428" s="43"/>
      <c r="U428" s="21"/>
      <c r="V428" s="13"/>
      <c r="W428" s="27"/>
      <c r="X428" s="41"/>
    </row>
    <row r="429" spans="2:24" ht="45" x14ac:dyDescent="0.25">
      <c r="B429" s="70">
        <v>1</v>
      </c>
      <c r="C429" s="13" t="s">
        <v>19</v>
      </c>
      <c r="D429" s="9">
        <v>844</v>
      </c>
      <c r="E429" s="9" t="s">
        <v>20</v>
      </c>
      <c r="F429" s="16"/>
      <c r="G429" s="13" t="s">
        <v>57</v>
      </c>
      <c r="H429" s="17" t="s">
        <v>1179</v>
      </c>
      <c r="I429" s="18" t="s">
        <v>241</v>
      </c>
      <c r="J429" s="18"/>
      <c r="K429" s="18"/>
      <c r="L429" s="18"/>
      <c r="M429" s="11" t="s">
        <v>25</v>
      </c>
      <c r="N429" s="52">
        <v>45</v>
      </c>
      <c r="O429" s="16" t="s">
        <v>26</v>
      </c>
      <c r="P429" s="62">
        <f t="shared" si="24"/>
        <v>45</v>
      </c>
      <c r="Q429" s="62">
        <f t="shared" si="21"/>
        <v>0</v>
      </c>
      <c r="R429" s="9" t="s">
        <v>1258</v>
      </c>
      <c r="S429" s="16"/>
      <c r="T429" s="41"/>
      <c r="U429" s="21"/>
      <c r="V429" s="13"/>
      <c r="W429" s="27"/>
      <c r="X429" s="34"/>
    </row>
    <row r="430" spans="2:24" ht="45" x14ac:dyDescent="0.25">
      <c r="B430" s="70">
        <v>1</v>
      </c>
      <c r="C430" s="13" t="s">
        <v>19</v>
      </c>
      <c r="D430" s="9">
        <v>853</v>
      </c>
      <c r="E430" s="9" t="s">
        <v>20</v>
      </c>
      <c r="F430" s="16"/>
      <c r="G430" s="13" t="s">
        <v>57</v>
      </c>
      <c r="H430" s="17" t="s">
        <v>1180</v>
      </c>
      <c r="I430" s="18" t="s">
        <v>241</v>
      </c>
      <c r="J430" s="18"/>
      <c r="K430" s="18"/>
      <c r="L430" s="18"/>
      <c r="M430" s="11" t="s">
        <v>25</v>
      </c>
      <c r="N430" s="52">
        <v>45</v>
      </c>
      <c r="O430" s="16" t="s">
        <v>26</v>
      </c>
      <c r="P430" s="62">
        <f t="shared" si="24"/>
        <v>45</v>
      </c>
      <c r="Q430" s="62">
        <f t="shared" si="21"/>
        <v>0</v>
      </c>
      <c r="R430" s="9" t="s">
        <v>1258</v>
      </c>
      <c r="S430" s="16"/>
      <c r="T430" s="41"/>
      <c r="U430" s="21"/>
      <c r="V430" s="13"/>
      <c r="W430" s="27"/>
      <c r="X430" s="34"/>
    </row>
    <row r="431" spans="2:24" ht="45" x14ac:dyDescent="0.25">
      <c r="B431" s="70">
        <v>1</v>
      </c>
      <c r="C431" s="13" t="s">
        <v>19</v>
      </c>
      <c r="D431" s="9">
        <v>848</v>
      </c>
      <c r="E431" s="9" t="s">
        <v>20</v>
      </c>
      <c r="F431" s="16"/>
      <c r="G431" s="13" t="s">
        <v>57</v>
      </c>
      <c r="H431" s="17" t="s">
        <v>1188</v>
      </c>
      <c r="I431" s="18" t="s">
        <v>241</v>
      </c>
      <c r="J431" s="18"/>
      <c r="K431" s="18"/>
      <c r="L431" s="18"/>
      <c r="M431" s="11" t="s">
        <v>25</v>
      </c>
      <c r="N431" s="52">
        <v>45</v>
      </c>
      <c r="O431" s="16" t="s">
        <v>26</v>
      </c>
      <c r="P431" s="62">
        <f t="shared" si="24"/>
        <v>45</v>
      </c>
      <c r="Q431" s="62">
        <f t="shared" si="21"/>
        <v>0</v>
      </c>
      <c r="R431" s="9" t="s">
        <v>1258</v>
      </c>
      <c r="S431" s="16"/>
      <c r="T431" s="41"/>
      <c r="U431" s="21"/>
      <c r="V431" s="13"/>
      <c r="W431" s="27"/>
      <c r="X431" s="34"/>
    </row>
    <row r="432" spans="2:24" ht="45" x14ac:dyDescent="0.25">
      <c r="B432" s="70">
        <v>1</v>
      </c>
      <c r="C432" s="13" t="s">
        <v>19</v>
      </c>
      <c r="D432" s="9">
        <v>849</v>
      </c>
      <c r="E432" s="9" t="s">
        <v>20</v>
      </c>
      <c r="F432" s="16"/>
      <c r="G432" s="13" t="s">
        <v>57</v>
      </c>
      <c r="H432" s="17" t="s">
        <v>1189</v>
      </c>
      <c r="I432" s="18" t="s">
        <v>241</v>
      </c>
      <c r="J432" s="18"/>
      <c r="K432" s="18"/>
      <c r="L432" s="18"/>
      <c r="M432" s="11" t="s">
        <v>25</v>
      </c>
      <c r="N432" s="52">
        <v>45</v>
      </c>
      <c r="O432" s="16" t="s">
        <v>26</v>
      </c>
      <c r="P432" s="62">
        <f t="shared" si="24"/>
        <v>45</v>
      </c>
      <c r="Q432" s="62">
        <f t="shared" si="21"/>
        <v>0</v>
      </c>
      <c r="R432" s="9" t="s">
        <v>1258</v>
      </c>
      <c r="S432" s="16"/>
      <c r="T432" s="41"/>
      <c r="U432" s="21"/>
      <c r="V432" s="13"/>
      <c r="W432" s="27"/>
      <c r="X432" s="34"/>
    </row>
    <row r="433" spans="2:24" ht="45" x14ac:dyDescent="0.25">
      <c r="B433" s="70">
        <v>1</v>
      </c>
      <c r="C433" s="13" t="s">
        <v>19</v>
      </c>
      <c r="D433" s="9">
        <v>850</v>
      </c>
      <c r="E433" s="9" t="s">
        <v>20</v>
      </c>
      <c r="F433" s="16"/>
      <c r="G433" s="13" t="s">
        <v>57</v>
      </c>
      <c r="H433" s="17" t="s">
        <v>1190</v>
      </c>
      <c r="I433" s="18" t="s">
        <v>241</v>
      </c>
      <c r="J433" s="18"/>
      <c r="K433" s="18"/>
      <c r="L433" s="18"/>
      <c r="M433" s="11" t="s">
        <v>25</v>
      </c>
      <c r="N433" s="52">
        <v>45</v>
      </c>
      <c r="O433" s="16" t="s">
        <v>26</v>
      </c>
      <c r="P433" s="62">
        <f t="shared" si="24"/>
        <v>45</v>
      </c>
      <c r="Q433" s="62">
        <f t="shared" si="21"/>
        <v>0</v>
      </c>
      <c r="R433" s="9" t="s">
        <v>1258</v>
      </c>
      <c r="S433" s="16"/>
      <c r="T433" s="41"/>
      <c r="U433" s="21"/>
      <c r="V433" s="13"/>
      <c r="W433" s="27"/>
      <c r="X433" s="34"/>
    </row>
    <row r="434" spans="2:24" ht="45" x14ac:dyDescent="0.25">
      <c r="B434" s="70">
        <v>1</v>
      </c>
      <c r="C434" s="13" t="s">
        <v>19</v>
      </c>
      <c r="D434" s="9">
        <v>852</v>
      </c>
      <c r="E434" s="9" t="s">
        <v>20</v>
      </c>
      <c r="F434" s="16"/>
      <c r="G434" s="13" t="s">
        <v>57</v>
      </c>
      <c r="H434" s="17" t="s">
        <v>1193</v>
      </c>
      <c r="I434" s="18" t="s">
        <v>241</v>
      </c>
      <c r="J434" s="18"/>
      <c r="K434" s="18"/>
      <c r="L434" s="18"/>
      <c r="M434" s="11" t="s">
        <v>25</v>
      </c>
      <c r="N434" s="52">
        <v>45</v>
      </c>
      <c r="O434" s="16" t="s">
        <v>26</v>
      </c>
      <c r="P434" s="62">
        <f t="shared" si="24"/>
        <v>45</v>
      </c>
      <c r="Q434" s="62">
        <f t="shared" si="21"/>
        <v>0</v>
      </c>
      <c r="R434" s="9" t="s">
        <v>1258</v>
      </c>
      <c r="S434" s="16"/>
      <c r="T434" s="41"/>
      <c r="U434" s="21"/>
      <c r="V434" s="13"/>
      <c r="W434" s="27"/>
      <c r="X434" s="34"/>
    </row>
    <row r="435" spans="2:24" ht="30" x14ac:dyDescent="0.25">
      <c r="B435" s="70">
        <v>1</v>
      </c>
      <c r="C435" s="13" t="s">
        <v>19</v>
      </c>
      <c r="D435" s="9">
        <v>552</v>
      </c>
      <c r="E435" s="9" t="s">
        <v>20</v>
      </c>
      <c r="F435" s="16"/>
      <c r="G435" s="13" t="s">
        <v>78</v>
      </c>
      <c r="H435" s="17" t="s">
        <v>1198</v>
      </c>
      <c r="I435" s="18" t="s">
        <v>1199</v>
      </c>
      <c r="J435" s="18"/>
      <c r="K435" s="18"/>
      <c r="L435" s="18"/>
      <c r="M435" s="11" t="s">
        <v>25</v>
      </c>
      <c r="N435" s="52">
        <v>46</v>
      </c>
      <c r="O435" s="16" t="s">
        <v>26</v>
      </c>
      <c r="P435" s="62">
        <f t="shared" si="24"/>
        <v>46</v>
      </c>
      <c r="Q435" s="62">
        <f t="shared" si="21"/>
        <v>0</v>
      </c>
      <c r="R435" s="9" t="s">
        <v>1258</v>
      </c>
      <c r="S435" s="16"/>
      <c r="T435" s="41"/>
      <c r="U435" s="10"/>
      <c r="V435" s="13"/>
      <c r="W435" s="27"/>
      <c r="X435" s="34"/>
    </row>
    <row r="436" spans="2:24" ht="30" x14ac:dyDescent="0.25">
      <c r="B436" s="70">
        <v>1</v>
      </c>
      <c r="C436" s="13" t="s">
        <v>19</v>
      </c>
      <c r="D436" s="9">
        <v>1479</v>
      </c>
      <c r="E436" s="9" t="s">
        <v>20</v>
      </c>
      <c r="F436" s="16"/>
      <c r="G436" s="10" t="s">
        <v>94</v>
      </c>
      <c r="H436" s="25" t="s">
        <v>279</v>
      </c>
      <c r="I436" s="17" t="s">
        <v>280</v>
      </c>
      <c r="J436" s="16"/>
      <c r="K436" s="16"/>
      <c r="L436" s="16"/>
      <c r="M436" s="11" t="s">
        <v>60</v>
      </c>
      <c r="N436" s="53">
        <v>47.92</v>
      </c>
      <c r="O436" s="16" t="s">
        <v>26</v>
      </c>
      <c r="P436" s="62">
        <f t="shared" si="24"/>
        <v>47.92</v>
      </c>
      <c r="Q436" s="62">
        <f t="shared" si="21"/>
        <v>0</v>
      </c>
      <c r="R436" s="9" t="s">
        <v>1258</v>
      </c>
      <c r="S436" s="20"/>
      <c r="T436" s="43"/>
      <c r="U436" s="21"/>
      <c r="V436" s="21"/>
      <c r="W436" s="41"/>
      <c r="X436" s="22"/>
    </row>
    <row r="437" spans="2:24" ht="30" x14ac:dyDescent="0.25">
      <c r="B437" s="70">
        <v>1</v>
      </c>
      <c r="C437" s="13" t="s">
        <v>19</v>
      </c>
      <c r="D437" s="9">
        <v>1255</v>
      </c>
      <c r="E437" s="9" t="s">
        <v>20</v>
      </c>
      <c r="F437" s="16"/>
      <c r="G437" s="10" t="s">
        <v>57</v>
      </c>
      <c r="H437" s="17" t="s">
        <v>764</v>
      </c>
      <c r="I437" s="18" t="s">
        <v>280</v>
      </c>
      <c r="J437" s="18"/>
      <c r="K437" s="18"/>
      <c r="L437" s="18"/>
      <c r="M437" s="11" t="s">
        <v>25</v>
      </c>
      <c r="N437" s="52">
        <v>47.92</v>
      </c>
      <c r="O437" s="16" t="s">
        <v>26</v>
      </c>
      <c r="P437" s="62">
        <f t="shared" si="24"/>
        <v>47.92</v>
      </c>
      <c r="Q437" s="62">
        <f t="shared" si="21"/>
        <v>0</v>
      </c>
      <c r="R437" s="9" t="s">
        <v>1258</v>
      </c>
      <c r="S437" s="16"/>
      <c r="T437" s="41"/>
      <c r="U437" s="21"/>
      <c r="V437" s="21"/>
      <c r="W437" s="22"/>
      <c r="X437" s="34"/>
    </row>
    <row r="438" spans="2:24" ht="30" x14ac:dyDescent="0.25">
      <c r="B438" s="70">
        <v>1</v>
      </c>
      <c r="C438" s="13" t="s">
        <v>19</v>
      </c>
      <c r="D438" s="9">
        <v>1257</v>
      </c>
      <c r="E438" s="9" t="s">
        <v>20</v>
      </c>
      <c r="F438" s="16"/>
      <c r="G438" s="10" t="s">
        <v>57</v>
      </c>
      <c r="H438" s="17" t="s">
        <v>805</v>
      </c>
      <c r="I438" s="17" t="s">
        <v>280</v>
      </c>
      <c r="J438" s="16"/>
      <c r="K438" s="16"/>
      <c r="L438" s="16"/>
      <c r="M438" s="11" t="s">
        <v>25</v>
      </c>
      <c r="N438" s="53">
        <v>47.92</v>
      </c>
      <c r="O438" s="16" t="s">
        <v>26</v>
      </c>
      <c r="P438" s="62">
        <f t="shared" si="24"/>
        <v>47.92</v>
      </c>
      <c r="Q438" s="62">
        <f t="shared" si="21"/>
        <v>0</v>
      </c>
      <c r="R438" s="9" t="s">
        <v>1258</v>
      </c>
      <c r="S438" s="16"/>
      <c r="T438" s="41"/>
      <c r="U438" s="21"/>
      <c r="V438" s="21"/>
      <c r="W438" s="41"/>
      <c r="X438" s="34"/>
    </row>
    <row r="439" spans="2:24" ht="30" x14ac:dyDescent="0.25">
      <c r="B439" s="70">
        <v>1</v>
      </c>
      <c r="C439" s="13" t="s">
        <v>19</v>
      </c>
      <c r="D439" s="9">
        <v>1258</v>
      </c>
      <c r="E439" s="9" t="s">
        <v>20</v>
      </c>
      <c r="F439" s="16"/>
      <c r="G439" s="10" t="s">
        <v>57</v>
      </c>
      <c r="H439" s="17" t="s">
        <v>806</v>
      </c>
      <c r="I439" s="17" t="s">
        <v>280</v>
      </c>
      <c r="J439" s="16"/>
      <c r="K439" s="16"/>
      <c r="L439" s="16"/>
      <c r="M439" s="11" t="s">
        <v>25</v>
      </c>
      <c r="N439" s="53">
        <v>47.92</v>
      </c>
      <c r="O439" s="16" t="s">
        <v>26</v>
      </c>
      <c r="P439" s="62">
        <f t="shared" si="24"/>
        <v>47.92</v>
      </c>
      <c r="Q439" s="62">
        <f t="shared" si="21"/>
        <v>0</v>
      </c>
      <c r="R439" s="9" t="s">
        <v>1258</v>
      </c>
      <c r="S439" s="16"/>
      <c r="T439" s="41"/>
      <c r="U439" s="21"/>
      <c r="V439" s="21"/>
      <c r="W439" s="41"/>
      <c r="X439" s="34"/>
    </row>
    <row r="440" spans="2:24" ht="30" x14ac:dyDescent="0.25">
      <c r="B440" s="70">
        <v>1</v>
      </c>
      <c r="C440" s="13" t="s">
        <v>19</v>
      </c>
      <c r="D440" s="9">
        <v>1259</v>
      </c>
      <c r="E440" s="9" t="s">
        <v>20</v>
      </c>
      <c r="F440" s="16"/>
      <c r="G440" s="10" t="s">
        <v>57</v>
      </c>
      <c r="H440" s="17" t="s">
        <v>807</v>
      </c>
      <c r="I440" s="17" t="s">
        <v>280</v>
      </c>
      <c r="J440" s="18"/>
      <c r="K440" s="18"/>
      <c r="L440" s="18"/>
      <c r="M440" s="11" t="s">
        <v>25</v>
      </c>
      <c r="N440" s="53">
        <v>47.92</v>
      </c>
      <c r="O440" s="16" t="s">
        <v>26</v>
      </c>
      <c r="P440" s="62">
        <f t="shared" si="24"/>
        <v>47.92</v>
      </c>
      <c r="Q440" s="62">
        <f t="shared" si="21"/>
        <v>0</v>
      </c>
      <c r="R440" s="9" t="s">
        <v>1258</v>
      </c>
      <c r="S440" s="16"/>
      <c r="T440" s="41"/>
      <c r="U440" s="21"/>
      <c r="V440" s="21"/>
      <c r="W440" s="41"/>
      <c r="X440" s="34"/>
    </row>
    <row r="441" spans="2:24" ht="30" x14ac:dyDescent="0.25">
      <c r="B441" s="70">
        <v>1</v>
      </c>
      <c r="C441" s="13" t="s">
        <v>19</v>
      </c>
      <c r="D441" s="9">
        <v>1256</v>
      </c>
      <c r="E441" s="9" t="s">
        <v>20</v>
      </c>
      <c r="F441" s="16"/>
      <c r="G441" s="10" t="s">
        <v>57</v>
      </c>
      <c r="H441" s="17" t="s">
        <v>814</v>
      </c>
      <c r="I441" s="17" t="s">
        <v>280</v>
      </c>
      <c r="J441" s="18"/>
      <c r="K441" s="18"/>
      <c r="L441" s="18"/>
      <c r="M441" s="11" t="s">
        <v>25</v>
      </c>
      <c r="N441" s="53">
        <v>47.92</v>
      </c>
      <c r="O441" s="16" t="s">
        <v>26</v>
      </c>
      <c r="P441" s="62">
        <f t="shared" si="24"/>
        <v>47.92</v>
      </c>
      <c r="Q441" s="62">
        <f t="shared" si="21"/>
        <v>0</v>
      </c>
      <c r="R441" s="9" t="s">
        <v>1258</v>
      </c>
      <c r="S441" s="16"/>
      <c r="T441" s="41"/>
      <c r="U441" s="21"/>
      <c r="V441" s="21"/>
      <c r="W441" s="41"/>
      <c r="X441" s="34"/>
    </row>
    <row r="442" spans="2:24" ht="30" x14ac:dyDescent="0.25">
      <c r="B442" s="70">
        <v>1</v>
      </c>
      <c r="C442" s="13" t="s">
        <v>19</v>
      </c>
      <c r="D442" s="9">
        <v>439</v>
      </c>
      <c r="E442" s="13" t="s">
        <v>392</v>
      </c>
      <c r="F442" s="18"/>
      <c r="G442" s="13" t="s">
        <v>393</v>
      </c>
      <c r="H442" s="9" t="s">
        <v>505</v>
      </c>
      <c r="I442" s="9" t="s">
        <v>506</v>
      </c>
      <c r="J442" s="9" t="s">
        <v>507</v>
      </c>
      <c r="K442" s="9"/>
      <c r="L442" s="9"/>
      <c r="M442" s="11" t="s">
        <v>389</v>
      </c>
      <c r="N442" s="56">
        <v>48.67</v>
      </c>
      <c r="O442" s="16" t="s">
        <v>26</v>
      </c>
      <c r="P442" s="62">
        <f t="shared" si="24"/>
        <v>48.67</v>
      </c>
      <c r="Q442" s="62">
        <f t="shared" si="21"/>
        <v>0</v>
      </c>
      <c r="R442" s="9" t="s">
        <v>1258</v>
      </c>
      <c r="S442" s="21"/>
      <c r="T442" s="44"/>
      <c r="U442" s="21"/>
      <c r="V442" s="24"/>
      <c r="W442" s="41"/>
      <c r="X442" s="44"/>
    </row>
    <row r="443" spans="2:24" ht="30" x14ac:dyDescent="0.25">
      <c r="B443" s="70">
        <v>1</v>
      </c>
      <c r="C443" s="13" t="s">
        <v>19</v>
      </c>
      <c r="D443" s="9">
        <v>440</v>
      </c>
      <c r="E443" s="13" t="s">
        <v>392</v>
      </c>
      <c r="F443" s="18"/>
      <c r="G443" s="13" t="s">
        <v>393</v>
      </c>
      <c r="H443" s="9" t="s">
        <v>508</v>
      </c>
      <c r="I443" s="9" t="s">
        <v>506</v>
      </c>
      <c r="J443" s="9" t="s">
        <v>507</v>
      </c>
      <c r="K443" s="9"/>
      <c r="L443" s="9"/>
      <c r="M443" s="11" t="s">
        <v>389</v>
      </c>
      <c r="N443" s="56">
        <v>48.67</v>
      </c>
      <c r="O443" s="16" t="s">
        <v>26</v>
      </c>
      <c r="P443" s="62">
        <f t="shared" si="24"/>
        <v>48.67</v>
      </c>
      <c r="Q443" s="62">
        <f t="shared" si="21"/>
        <v>0</v>
      </c>
      <c r="R443" s="9" t="s">
        <v>1258</v>
      </c>
      <c r="S443" s="21"/>
      <c r="T443" s="44"/>
      <c r="U443" s="21"/>
      <c r="V443" s="24"/>
      <c r="W443" s="41"/>
      <c r="X443" s="44"/>
    </row>
    <row r="444" spans="2:24" ht="30" x14ac:dyDescent="0.25">
      <c r="B444" s="70">
        <v>1</v>
      </c>
      <c r="C444" s="13" t="s">
        <v>19</v>
      </c>
      <c r="D444" s="9">
        <v>441</v>
      </c>
      <c r="E444" s="13" t="s">
        <v>392</v>
      </c>
      <c r="F444" s="18"/>
      <c r="G444" s="13" t="s">
        <v>393</v>
      </c>
      <c r="H444" s="9" t="s">
        <v>509</v>
      </c>
      <c r="I444" s="9" t="s">
        <v>506</v>
      </c>
      <c r="J444" s="9" t="s">
        <v>507</v>
      </c>
      <c r="K444" s="9"/>
      <c r="L444" s="9"/>
      <c r="M444" s="11" t="s">
        <v>389</v>
      </c>
      <c r="N444" s="56">
        <v>48.67</v>
      </c>
      <c r="O444" s="16" t="s">
        <v>26</v>
      </c>
      <c r="P444" s="62">
        <f t="shared" si="24"/>
        <v>48.67</v>
      </c>
      <c r="Q444" s="62">
        <f t="shared" si="21"/>
        <v>0</v>
      </c>
      <c r="R444" s="9" t="s">
        <v>1258</v>
      </c>
      <c r="S444" s="21"/>
      <c r="T444" s="44"/>
      <c r="U444" s="21"/>
      <c r="V444" s="24"/>
      <c r="W444" s="41"/>
      <c r="X444" s="44"/>
    </row>
    <row r="445" spans="2:24" ht="30" x14ac:dyDescent="0.25">
      <c r="B445" s="70">
        <v>1</v>
      </c>
      <c r="C445" s="13">
        <v>2020</v>
      </c>
      <c r="D445" s="9">
        <v>2051</v>
      </c>
      <c r="E445" s="13" t="s">
        <v>20</v>
      </c>
      <c r="F445" s="18"/>
      <c r="G445" s="13" t="s">
        <v>393</v>
      </c>
      <c r="H445" s="9">
        <v>4403</v>
      </c>
      <c r="I445" s="9" t="s">
        <v>471</v>
      </c>
      <c r="J445" s="9" t="s">
        <v>106</v>
      </c>
      <c r="K445" s="9" t="s">
        <v>476</v>
      </c>
      <c r="L445" s="9" t="s">
        <v>477</v>
      </c>
      <c r="M445" s="11" t="s">
        <v>389</v>
      </c>
      <c r="N445" s="56">
        <v>49.25</v>
      </c>
      <c r="O445" s="16" t="s">
        <v>26</v>
      </c>
      <c r="P445" s="62">
        <f>N445*0.2*2</f>
        <v>19.700000000000003</v>
      </c>
      <c r="Q445" s="62">
        <f t="shared" si="21"/>
        <v>29.549999999999997</v>
      </c>
      <c r="R445" s="64" t="s">
        <v>1257</v>
      </c>
      <c r="S445" s="21"/>
      <c r="T445" s="44"/>
      <c r="U445" s="21"/>
      <c r="V445" s="24"/>
      <c r="W445" s="41"/>
      <c r="X445" s="41"/>
    </row>
    <row r="446" spans="2:24" ht="30" x14ac:dyDescent="0.25">
      <c r="B446" s="70">
        <v>1</v>
      </c>
      <c r="C446" s="13">
        <v>2020</v>
      </c>
      <c r="D446" s="9">
        <v>2052</v>
      </c>
      <c r="E446" s="13" t="s">
        <v>20</v>
      </c>
      <c r="F446" s="18"/>
      <c r="G446" s="13" t="s">
        <v>78</v>
      </c>
      <c r="H446" s="11">
        <v>4404</v>
      </c>
      <c r="I446" s="9" t="s">
        <v>471</v>
      </c>
      <c r="J446" s="9" t="s">
        <v>106</v>
      </c>
      <c r="K446" s="9" t="s">
        <v>476</v>
      </c>
      <c r="L446" s="9" t="s">
        <v>478</v>
      </c>
      <c r="M446" s="11" t="s">
        <v>25</v>
      </c>
      <c r="N446" s="56">
        <v>49.25</v>
      </c>
      <c r="O446" s="16" t="s">
        <v>26</v>
      </c>
      <c r="P446" s="62">
        <f>N446*0.2*5</f>
        <v>49.250000000000007</v>
      </c>
      <c r="Q446" s="62">
        <f t="shared" si="21"/>
        <v>0</v>
      </c>
      <c r="R446" s="64" t="s">
        <v>1257</v>
      </c>
      <c r="S446" s="21"/>
      <c r="T446" s="44"/>
      <c r="U446" s="10"/>
      <c r="V446" s="21"/>
      <c r="W446" s="22"/>
      <c r="X446" s="34"/>
    </row>
    <row r="447" spans="2:24" ht="30" x14ac:dyDescent="0.25">
      <c r="B447" s="70">
        <v>1</v>
      </c>
      <c r="C447" s="13">
        <v>2020</v>
      </c>
      <c r="D447" s="9">
        <v>2053</v>
      </c>
      <c r="E447" s="13" t="s">
        <v>20</v>
      </c>
      <c r="F447" s="18"/>
      <c r="G447" s="13" t="s">
        <v>479</v>
      </c>
      <c r="H447" s="9">
        <v>4405</v>
      </c>
      <c r="I447" s="9" t="s">
        <v>471</v>
      </c>
      <c r="J447" s="9" t="s">
        <v>106</v>
      </c>
      <c r="K447" s="9" t="s">
        <v>476</v>
      </c>
      <c r="L447" s="9" t="s">
        <v>480</v>
      </c>
      <c r="M447" s="11" t="s">
        <v>389</v>
      </c>
      <c r="N447" s="56">
        <v>49.25</v>
      </c>
      <c r="O447" s="16" t="s">
        <v>26</v>
      </c>
      <c r="P447" s="62">
        <f t="shared" ref="P447:P453" si="25">N447*0.2*2</f>
        <v>19.700000000000003</v>
      </c>
      <c r="Q447" s="62">
        <f t="shared" si="21"/>
        <v>29.549999999999997</v>
      </c>
      <c r="R447" s="64" t="s">
        <v>1257</v>
      </c>
      <c r="S447" s="21"/>
      <c r="T447" s="44"/>
      <c r="U447" s="21"/>
      <c r="V447" s="21" t="s">
        <v>479</v>
      </c>
      <c r="W447" s="22"/>
      <c r="X447" s="44"/>
    </row>
    <row r="448" spans="2:24" ht="15" x14ac:dyDescent="0.25">
      <c r="B448" s="70">
        <v>1</v>
      </c>
      <c r="C448" s="13">
        <v>2020</v>
      </c>
      <c r="D448" s="9">
        <v>2054</v>
      </c>
      <c r="E448" s="13" t="s">
        <v>20</v>
      </c>
      <c r="F448" s="18"/>
      <c r="G448" s="13" t="s">
        <v>94</v>
      </c>
      <c r="H448" s="11">
        <v>4406</v>
      </c>
      <c r="I448" s="9" t="s">
        <v>471</v>
      </c>
      <c r="J448" s="21" t="s">
        <v>106</v>
      </c>
      <c r="K448" s="21" t="s">
        <v>476</v>
      </c>
      <c r="L448" s="21" t="s">
        <v>481</v>
      </c>
      <c r="M448" s="11" t="s">
        <v>25</v>
      </c>
      <c r="N448" s="56">
        <v>49.25</v>
      </c>
      <c r="O448" s="16" t="s">
        <v>26</v>
      </c>
      <c r="P448" s="62">
        <f t="shared" si="25"/>
        <v>19.700000000000003</v>
      </c>
      <c r="Q448" s="62">
        <f t="shared" si="21"/>
        <v>29.549999999999997</v>
      </c>
      <c r="R448" s="64" t="s">
        <v>1257</v>
      </c>
      <c r="S448" s="21"/>
      <c r="T448" s="44"/>
      <c r="U448" s="36"/>
      <c r="V448" s="21"/>
      <c r="W448" s="44"/>
      <c r="X448" s="34"/>
    </row>
    <row r="449" spans="2:24" ht="15" x14ac:dyDescent="0.25">
      <c r="B449" s="74">
        <v>1</v>
      </c>
      <c r="C449" s="75">
        <v>2020</v>
      </c>
      <c r="D449" s="76">
        <v>2055</v>
      </c>
      <c r="E449" s="75" t="s">
        <v>20</v>
      </c>
      <c r="F449" s="18"/>
      <c r="G449" s="75" t="s">
        <v>57</v>
      </c>
      <c r="H449" s="80">
        <v>4407</v>
      </c>
      <c r="I449" s="76" t="s">
        <v>471</v>
      </c>
      <c r="J449" s="86" t="s">
        <v>106</v>
      </c>
      <c r="K449" s="86" t="s">
        <v>476</v>
      </c>
      <c r="L449" s="86" t="s">
        <v>482</v>
      </c>
      <c r="M449" s="80" t="s">
        <v>25</v>
      </c>
      <c r="N449" s="95">
        <v>49.25</v>
      </c>
      <c r="O449" s="82" t="s">
        <v>26</v>
      </c>
      <c r="P449" s="83">
        <f t="shared" si="25"/>
        <v>19.700000000000003</v>
      </c>
      <c r="Q449" s="83">
        <f t="shared" si="21"/>
        <v>29.549999999999997</v>
      </c>
      <c r="R449" s="84" t="s">
        <v>1257</v>
      </c>
      <c r="S449" s="86"/>
      <c r="T449" s="96"/>
      <c r="U449" s="86"/>
      <c r="V449" s="86" t="s">
        <v>57</v>
      </c>
      <c r="W449" s="96"/>
      <c r="X449" s="87"/>
    </row>
    <row r="450" spans="2:24" ht="15" x14ac:dyDescent="0.25">
      <c r="B450" s="70">
        <v>1</v>
      </c>
      <c r="C450" s="13">
        <v>2020</v>
      </c>
      <c r="D450" s="9">
        <v>2057</v>
      </c>
      <c r="E450" s="13" t="s">
        <v>20</v>
      </c>
      <c r="F450" s="18"/>
      <c r="G450" s="13" t="s">
        <v>393</v>
      </c>
      <c r="H450" s="9">
        <v>4421</v>
      </c>
      <c r="I450" s="9" t="s">
        <v>471</v>
      </c>
      <c r="J450" s="21" t="s">
        <v>106</v>
      </c>
      <c r="K450" s="21" t="s">
        <v>486</v>
      </c>
      <c r="L450" s="21" t="s">
        <v>487</v>
      </c>
      <c r="M450" s="11" t="s">
        <v>389</v>
      </c>
      <c r="N450" s="56">
        <v>49.25</v>
      </c>
      <c r="O450" s="16" t="s">
        <v>26</v>
      </c>
      <c r="P450" s="62">
        <f>N450*0.2*2</f>
        <v>19.700000000000003</v>
      </c>
      <c r="Q450" s="62">
        <f t="shared" si="21"/>
        <v>29.549999999999997</v>
      </c>
      <c r="R450" s="64" t="s">
        <v>1257</v>
      </c>
      <c r="S450" s="21"/>
      <c r="T450" s="44"/>
      <c r="U450" s="21"/>
      <c r="V450" s="24"/>
      <c r="W450" s="41"/>
      <c r="X450" s="41"/>
    </row>
    <row r="451" spans="2:24" ht="15" x14ac:dyDescent="0.25">
      <c r="B451" s="70">
        <v>1</v>
      </c>
      <c r="C451" s="13">
        <v>2020</v>
      </c>
      <c r="D451" s="9">
        <v>2058</v>
      </c>
      <c r="E451" s="13" t="s">
        <v>20</v>
      </c>
      <c r="F451" s="18"/>
      <c r="G451" s="13" t="s">
        <v>78</v>
      </c>
      <c r="H451" s="11">
        <v>4422</v>
      </c>
      <c r="I451" s="9" t="s">
        <v>471</v>
      </c>
      <c r="J451" s="9" t="s">
        <v>106</v>
      </c>
      <c r="K451" s="9" t="s">
        <v>486</v>
      </c>
      <c r="L451" s="9" t="s">
        <v>488</v>
      </c>
      <c r="M451" s="11" t="s">
        <v>25</v>
      </c>
      <c r="N451" s="56">
        <v>49.25</v>
      </c>
      <c r="O451" s="16" t="s">
        <v>26</v>
      </c>
      <c r="P451" s="62">
        <f>N451*0.2*5</f>
        <v>49.250000000000007</v>
      </c>
      <c r="Q451" s="62">
        <f t="shared" si="21"/>
        <v>0</v>
      </c>
      <c r="R451" s="64" t="s">
        <v>1257</v>
      </c>
      <c r="S451" s="21"/>
      <c r="T451" s="44"/>
      <c r="U451" s="10"/>
      <c r="V451" s="21"/>
      <c r="W451" s="22"/>
      <c r="X451" s="34"/>
    </row>
    <row r="452" spans="2:24" ht="30" x14ac:dyDescent="0.25">
      <c r="B452" s="70">
        <v>1</v>
      </c>
      <c r="C452" s="13">
        <v>2020</v>
      </c>
      <c r="D452" s="9">
        <v>2059</v>
      </c>
      <c r="E452" s="13" t="s">
        <v>20</v>
      </c>
      <c r="F452" s="18"/>
      <c r="G452" s="13" t="s">
        <v>479</v>
      </c>
      <c r="H452" s="9">
        <v>4423</v>
      </c>
      <c r="I452" s="9" t="s">
        <v>471</v>
      </c>
      <c r="J452" s="9" t="s">
        <v>106</v>
      </c>
      <c r="K452" s="9" t="s">
        <v>486</v>
      </c>
      <c r="L452" s="9" t="s">
        <v>489</v>
      </c>
      <c r="M452" s="11" t="s">
        <v>389</v>
      </c>
      <c r="N452" s="56">
        <v>49.25</v>
      </c>
      <c r="O452" s="16" t="s">
        <v>26</v>
      </c>
      <c r="P452" s="62">
        <f t="shared" si="25"/>
        <v>19.700000000000003</v>
      </c>
      <c r="Q452" s="62">
        <f t="shared" si="21"/>
        <v>29.549999999999997</v>
      </c>
      <c r="R452" s="64" t="s">
        <v>1257</v>
      </c>
      <c r="S452" s="21"/>
      <c r="T452" s="44"/>
      <c r="U452" s="21"/>
      <c r="V452" s="21" t="s">
        <v>479</v>
      </c>
      <c r="W452" s="22"/>
      <c r="X452" s="44"/>
    </row>
    <row r="453" spans="2:24" ht="15" x14ac:dyDescent="0.25">
      <c r="B453" s="70">
        <v>1</v>
      </c>
      <c r="C453" s="13">
        <v>2020</v>
      </c>
      <c r="D453" s="9">
        <v>2060</v>
      </c>
      <c r="E453" s="13" t="s">
        <v>20</v>
      </c>
      <c r="F453" s="18"/>
      <c r="G453" s="13" t="s">
        <v>94</v>
      </c>
      <c r="H453" s="11">
        <v>4424</v>
      </c>
      <c r="I453" s="9" t="s">
        <v>471</v>
      </c>
      <c r="J453" s="9" t="s">
        <v>106</v>
      </c>
      <c r="K453" s="9" t="s">
        <v>486</v>
      </c>
      <c r="L453" s="9" t="s">
        <v>490</v>
      </c>
      <c r="M453" s="11" t="s">
        <v>25</v>
      </c>
      <c r="N453" s="56">
        <v>49.25</v>
      </c>
      <c r="O453" s="16" t="s">
        <v>26</v>
      </c>
      <c r="P453" s="62">
        <f t="shared" si="25"/>
        <v>19.700000000000003</v>
      </c>
      <c r="Q453" s="62">
        <f t="shared" si="21"/>
        <v>29.549999999999997</v>
      </c>
      <c r="R453" s="64" t="s">
        <v>1257</v>
      </c>
      <c r="S453" s="21"/>
      <c r="T453" s="44"/>
      <c r="U453" s="36"/>
      <c r="V453" s="21"/>
      <c r="W453" s="22"/>
      <c r="X453" s="34"/>
    </row>
    <row r="454" spans="2:24" ht="15" x14ac:dyDescent="0.25">
      <c r="B454" s="70">
        <v>1</v>
      </c>
      <c r="C454" s="13" t="s">
        <v>19</v>
      </c>
      <c r="D454" s="9">
        <v>437</v>
      </c>
      <c r="E454" s="13" t="s">
        <v>392</v>
      </c>
      <c r="F454" s="18"/>
      <c r="G454" s="13" t="s">
        <v>393</v>
      </c>
      <c r="H454" s="9" t="s">
        <v>528</v>
      </c>
      <c r="I454" s="9" t="s">
        <v>529</v>
      </c>
      <c r="J454" s="9"/>
      <c r="K454" s="9"/>
      <c r="L454" s="9"/>
      <c r="M454" s="11" t="s">
        <v>389</v>
      </c>
      <c r="N454" s="56">
        <v>49.75</v>
      </c>
      <c r="O454" s="16" t="s">
        <v>26</v>
      </c>
      <c r="P454" s="62">
        <f>N454*0.2*5</f>
        <v>49.750000000000007</v>
      </c>
      <c r="Q454" s="62">
        <f t="shared" si="21"/>
        <v>0</v>
      </c>
      <c r="R454" s="64" t="s">
        <v>1257</v>
      </c>
      <c r="S454" s="13"/>
      <c r="T454" s="44"/>
      <c r="U454" s="21"/>
      <c r="V454" s="24"/>
      <c r="W454" s="41"/>
      <c r="X454" s="44"/>
    </row>
    <row r="455" spans="2:24" ht="15" x14ac:dyDescent="0.25">
      <c r="B455" s="70">
        <v>1</v>
      </c>
      <c r="C455" s="13" t="s">
        <v>19</v>
      </c>
      <c r="D455" s="9">
        <v>444</v>
      </c>
      <c r="E455" s="13" t="s">
        <v>392</v>
      </c>
      <c r="F455" s="18"/>
      <c r="G455" s="13" t="s">
        <v>393</v>
      </c>
      <c r="H455" s="9" t="s">
        <v>530</v>
      </c>
      <c r="I455" s="9" t="s">
        <v>531</v>
      </c>
      <c r="J455" s="9"/>
      <c r="K455" s="9"/>
      <c r="L455" s="9"/>
      <c r="M455" s="11" t="s">
        <v>389</v>
      </c>
      <c r="N455" s="56">
        <v>54.58</v>
      </c>
      <c r="O455" s="16" t="s">
        <v>26</v>
      </c>
      <c r="P455" s="62">
        <f>N455*0.2*5</f>
        <v>54.58</v>
      </c>
      <c r="Q455" s="62">
        <f t="shared" ref="Q455:Q518" si="26">N455-P455</f>
        <v>0</v>
      </c>
      <c r="R455" s="64" t="s">
        <v>1257</v>
      </c>
      <c r="S455" s="13"/>
      <c r="T455" s="44"/>
      <c r="U455" s="21"/>
      <c r="V455" s="24"/>
      <c r="W455" s="41"/>
      <c r="X455" s="44"/>
    </row>
    <row r="456" spans="2:24" ht="30" x14ac:dyDescent="0.25">
      <c r="B456" s="70">
        <v>1</v>
      </c>
      <c r="C456" s="13" t="s">
        <v>19</v>
      </c>
      <c r="D456" s="9">
        <v>549</v>
      </c>
      <c r="E456" s="9" t="s">
        <v>20</v>
      </c>
      <c r="F456" s="16"/>
      <c r="G456" s="13" t="s">
        <v>78</v>
      </c>
      <c r="H456" s="23" t="s">
        <v>285</v>
      </c>
      <c r="I456" s="18" t="s">
        <v>286</v>
      </c>
      <c r="J456" s="18"/>
      <c r="K456" s="18"/>
      <c r="L456" s="18"/>
      <c r="M456" s="11" t="s">
        <v>60</v>
      </c>
      <c r="N456" s="52">
        <v>55.9</v>
      </c>
      <c r="O456" s="16" t="s">
        <v>26</v>
      </c>
      <c r="P456" s="62">
        <f>N456*0.5*2</f>
        <v>55.9</v>
      </c>
      <c r="Q456" s="62">
        <f t="shared" si="26"/>
        <v>0</v>
      </c>
      <c r="R456" s="9" t="s">
        <v>1258</v>
      </c>
      <c r="S456" s="20"/>
      <c r="T456" s="43"/>
      <c r="U456" s="21"/>
      <c r="V456" s="13"/>
      <c r="W456" s="27"/>
      <c r="X456" s="41"/>
    </row>
    <row r="457" spans="2:24" ht="30" x14ac:dyDescent="0.25">
      <c r="B457" s="70">
        <v>1</v>
      </c>
      <c r="C457" s="13" t="s">
        <v>19</v>
      </c>
      <c r="D457" s="9">
        <v>548</v>
      </c>
      <c r="E457" s="9" t="s">
        <v>20</v>
      </c>
      <c r="F457" s="16"/>
      <c r="G457" s="13" t="s">
        <v>78</v>
      </c>
      <c r="H457" s="17" t="s">
        <v>1165</v>
      </c>
      <c r="I457" s="18" t="s">
        <v>286</v>
      </c>
      <c r="J457" s="18"/>
      <c r="K457" s="18"/>
      <c r="L457" s="18"/>
      <c r="M457" s="11" t="s">
        <v>25</v>
      </c>
      <c r="N457" s="52">
        <v>55.9</v>
      </c>
      <c r="O457" s="16" t="s">
        <v>26</v>
      </c>
      <c r="P457" s="62">
        <f>N457*0.5*2</f>
        <v>55.9</v>
      </c>
      <c r="Q457" s="62">
        <f t="shared" si="26"/>
        <v>0</v>
      </c>
      <c r="R457" s="9" t="s">
        <v>1258</v>
      </c>
      <c r="S457" s="13"/>
      <c r="T457" s="41"/>
      <c r="U457" s="10"/>
      <c r="V457" s="21"/>
      <c r="W457" s="41"/>
      <c r="X457" s="34"/>
    </row>
    <row r="458" spans="2:24" ht="30" x14ac:dyDescent="0.25">
      <c r="B458" s="70">
        <v>1</v>
      </c>
      <c r="C458" s="13" t="s">
        <v>19</v>
      </c>
      <c r="D458" s="9">
        <v>550</v>
      </c>
      <c r="E458" s="9" t="s">
        <v>20</v>
      </c>
      <c r="F458" s="16"/>
      <c r="G458" s="13" t="s">
        <v>78</v>
      </c>
      <c r="H458" s="17" t="s">
        <v>1168</v>
      </c>
      <c r="I458" s="18" t="s">
        <v>286</v>
      </c>
      <c r="J458" s="18"/>
      <c r="K458" s="18"/>
      <c r="L458" s="18"/>
      <c r="M458" s="11" t="s">
        <v>25</v>
      </c>
      <c r="N458" s="52">
        <v>55.9</v>
      </c>
      <c r="O458" s="16" t="s">
        <v>26</v>
      </c>
      <c r="P458" s="62">
        <f>N458*0.5*2</f>
        <v>55.9</v>
      </c>
      <c r="Q458" s="62">
        <f t="shared" si="26"/>
        <v>0</v>
      </c>
      <c r="R458" s="9" t="s">
        <v>1258</v>
      </c>
      <c r="S458" s="16"/>
      <c r="T458" s="41"/>
      <c r="U458" s="10"/>
      <c r="V458" s="13"/>
      <c r="W458" s="27"/>
      <c r="X458" s="34"/>
    </row>
    <row r="459" spans="2:24" ht="30" x14ac:dyDescent="0.25">
      <c r="B459" s="70">
        <v>1</v>
      </c>
      <c r="C459" s="13" t="s">
        <v>19</v>
      </c>
      <c r="D459" s="9">
        <v>551</v>
      </c>
      <c r="E459" s="9" t="s">
        <v>20</v>
      </c>
      <c r="F459" s="16"/>
      <c r="G459" s="13" t="s">
        <v>78</v>
      </c>
      <c r="H459" s="17" t="s">
        <v>1169</v>
      </c>
      <c r="I459" s="18" t="s">
        <v>286</v>
      </c>
      <c r="J459" s="18"/>
      <c r="K459" s="18"/>
      <c r="L459" s="18"/>
      <c r="M459" s="11" t="s">
        <v>25</v>
      </c>
      <c r="N459" s="52">
        <v>55.9</v>
      </c>
      <c r="O459" s="16" t="s">
        <v>26</v>
      </c>
      <c r="P459" s="62">
        <f>N459*0.5*2</f>
        <v>55.9</v>
      </c>
      <c r="Q459" s="62">
        <f t="shared" si="26"/>
        <v>0</v>
      </c>
      <c r="R459" s="9" t="s">
        <v>1258</v>
      </c>
      <c r="S459" s="16"/>
      <c r="T459" s="41"/>
      <c r="U459" s="10"/>
      <c r="V459" s="13"/>
      <c r="W459" s="27"/>
      <c r="X459" s="34"/>
    </row>
    <row r="460" spans="2:24" ht="30" x14ac:dyDescent="0.25">
      <c r="B460" s="70">
        <v>1</v>
      </c>
      <c r="C460" s="13" t="s">
        <v>19</v>
      </c>
      <c r="D460" s="9">
        <v>1211</v>
      </c>
      <c r="E460" s="9" t="s">
        <v>20</v>
      </c>
      <c r="F460" s="16"/>
      <c r="G460" s="10" t="s">
        <v>57</v>
      </c>
      <c r="H460" s="25" t="s">
        <v>854</v>
      </c>
      <c r="I460" s="17" t="s">
        <v>855</v>
      </c>
      <c r="J460" s="18"/>
      <c r="K460" s="18" t="s">
        <v>856</v>
      </c>
      <c r="L460" s="18"/>
      <c r="M460" s="11" t="s">
        <v>25</v>
      </c>
      <c r="N460" s="53">
        <v>56</v>
      </c>
      <c r="O460" s="16" t="s">
        <v>26</v>
      </c>
      <c r="P460" s="62">
        <f>N460*0.5*2</f>
        <v>56</v>
      </c>
      <c r="Q460" s="62">
        <f t="shared" si="26"/>
        <v>0</v>
      </c>
      <c r="R460" s="9" t="s">
        <v>1258</v>
      </c>
      <c r="S460" s="16"/>
      <c r="T460" s="41"/>
      <c r="U460" s="21"/>
      <c r="V460" s="21"/>
      <c r="W460" s="41"/>
      <c r="X460" s="34"/>
    </row>
    <row r="461" spans="2:24" ht="15" x14ac:dyDescent="0.25">
      <c r="B461" s="70">
        <v>1</v>
      </c>
      <c r="C461" s="13" t="s">
        <v>19</v>
      </c>
      <c r="D461" s="9">
        <v>445</v>
      </c>
      <c r="E461" s="13" t="s">
        <v>392</v>
      </c>
      <c r="F461" s="18"/>
      <c r="G461" s="13" t="s">
        <v>393</v>
      </c>
      <c r="H461" s="9" t="s">
        <v>525</v>
      </c>
      <c r="I461" s="9" t="s">
        <v>526</v>
      </c>
      <c r="J461" s="9" t="s">
        <v>296</v>
      </c>
      <c r="K461" s="9"/>
      <c r="L461" s="9"/>
      <c r="M461" s="11" t="s">
        <v>389</v>
      </c>
      <c r="N461" s="56">
        <v>57.43</v>
      </c>
      <c r="O461" s="16" t="s">
        <v>26</v>
      </c>
      <c r="P461" s="62">
        <f>N461*0.2*5</f>
        <v>57.430000000000007</v>
      </c>
      <c r="Q461" s="62">
        <f t="shared" si="26"/>
        <v>0</v>
      </c>
      <c r="R461" s="64" t="s">
        <v>1257</v>
      </c>
      <c r="S461" s="21"/>
      <c r="T461" s="44"/>
      <c r="U461" s="21"/>
      <c r="V461" s="24"/>
      <c r="W461" s="41"/>
      <c r="X461" s="41"/>
    </row>
    <row r="462" spans="2:24" ht="30" x14ac:dyDescent="0.25">
      <c r="B462" s="70">
        <v>1</v>
      </c>
      <c r="C462" s="13" t="s">
        <v>19</v>
      </c>
      <c r="D462" s="9">
        <v>813</v>
      </c>
      <c r="E462" s="9" t="s">
        <v>20</v>
      </c>
      <c r="F462" s="16"/>
      <c r="G462" s="10" t="s">
        <v>57</v>
      </c>
      <c r="H462" s="17" t="s">
        <v>926</v>
      </c>
      <c r="I462" s="17" t="s">
        <v>927</v>
      </c>
      <c r="J462" s="18"/>
      <c r="K462" s="18"/>
      <c r="L462" s="18"/>
      <c r="M462" s="11" t="s">
        <v>25</v>
      </c>
      <c r="N462" s="53">
        <v>57.86</v>
      </c>
      <c r="O462" s="16" t="s">
        <v>26</v>
      </c>
      <c r="P462" s="62">
        <f t="shared" ref="P462:P467" si="27">N462*0.2*5</f>
        <v>57.860000000000007</v>
      </c>
      <c r="Q462" s="62">
        <f t="shared" si="26"/>
        <v>0</v>
      </c>
      <c r="R462" s="64" t="s">
        <v>1257</v>
      </c>
      <c r="S462" s="16"/>
      <c r="T462" s="41"/>
      <c r="U462" s="21"/>
      <c r="V462" s="21"/>
      <c r="W462" s="41"/>
      <c r="X462" s="34"/>
    </row>
    <row r="463" spans="2:24" ht="30" x14ac:dyDescent="0.25">
      <c r="B463" s="70">
        <v>1</v>
      </c>
      <c r="C463" s="13" t="s">
        <v>19</v>
      </c>
      <c r="D463" s="9">
        <v>814</v>
      </c>
      <c r="E463" s="9" t="s">
        <v>20</v>
      </c>
      <c r="F463" s="16"/>
      <c r="G463" s="10" t="s">
        <v>57</v>
      </c>
      <c r="H463" s="17" t="s">
        <v>928</v>
      </c>
      <c r="I463" s="17" t="s">
        <v>927</v>
      </c>
      <c r="J463" s="18"/>
      <c r="K463" s="18"/>
      <c r="L463" s="18"/>
      <c r="M463" s="11" t="s">
        <v>25</v>
      </c>
      <c r="N463" s="53">
        <v>57.86</v>
      </c>
      <c r="O463" s="16" t="s">
        <v>26</v>
      </c>
      <c r="P463" s="62">
        <f t="shared" si="27"/>
        <v>57.860000000000007</v>
      </c>
      <c r="Q463" s="62">
        <f t="shared" si="26"/>
        <v>0</v>
      </c>
      <c r="R463" s="64" t="s">
        <v>1257</v>
      </c>
      <c r="S463" s="10"/>
      <c r="T463" s="41"/>
      <c r="U463" s="21"/>
      <c r="V463" s="21"/>
      <c r="W463" s="41"/>
      <c r="X463" s="34"/>
    </row>
    <row r="464" spans="2:24" ht="30" x14ac:dyDescent="0.25">
      <c r="B464" s="70">
        <v>1</v>
      </c>
      <c r="C464" s="13" t="s">
        <v>19</v>
      </c>
      <c r="D464" s="9">
        <v>815</v>
      </c>
      <c r="E464" s="9" t="s">
        <v>20</v>
      </c>
      <c r="F464" s="16"/>
      <c r="G464" s="10" t="s">
        <v>57</v>
      </c>
      <c r="H464" s="17" t="s">
        <v>929</v>
      </c>
      <c r="I464" s="17" t="s">
        <v>927</v>
      </c>
      <c r="J464" s="18"/>
      <c r="K464" s="18"/>
      <c r="L464" s="18"/>
      <c r="M464" s="11" t="s">
        <v>25</v>
      </c>
      <c r="N464" s="53">
        <v>57.86</v>
      </c>
      <c r="O464" s="16" t="s">
        <v>26</v>
      </c>
      <c r="P464" s="62">
        <f t="shared" si="27"/>
        <v>57.860000000000007</v>
      </c>
      <c r="Q464" s="62">
        <f t="shared" si="26"/>
        <v>0</v>
      </c>
      <c r="R464" s="64" t="s">
        <v>1257</v>
      </c>
      <c r="S464" s="10"/>
      <c r="T464" s="41"/>
      <c r="U464" s="21"/>
      <c r="V464" s="21"/>
      <c r="W464" s="41"/>
      <c r="X464" s="34"/>
    </row>
    <row r="465" spans="2:24" ht="30" x14ac:dyDescent="0.25">
      <c r="B465" s="70">
        <v>1</v>
      </c>
      <c r="C465" s="13" t="s">
        <v>19</v>
      </c>
      <c r="D465" s="9">
        <v>816</v>
      </c>
      <c r="E465" s="9" t="s">
        <v>20</v>
      </c>
      <c r="F465" s="16"/>
      <c r="G465" s="10" t="s">
        <v>57</v>
      </c>
      <c r="H465" s="17" t="s">
        <v>930</v>
      </c>
      <c r="I465" s="17" t="s">
        <v>927</v>
      </c>
      <c r="J465" s="18"/>
      <c r="K465" s="18"/>
      <c r="L465" s="18"/>
      <c r="M465" s="11" t="s">
        <v>25</v>
      </c>
      <c r="N465" s="53">
        <v>57.86</v>
      </c>
      <c r="O465" s="16" t="s">
        <v>26</v>
      </c>
      <c r="P465" s="62">
        <f t="shared" si="27"/>
        <v>57.860000000000007</v>
      </c>
      <c r="Q465" s="62">
        <f t="shared" si="26"/>
        <v>0</v>
      </c>
      <c r="R465" s="64" t="s">
        <v>1257</v>
      </c>
      <c r="S465" s="10"/>
      <c r="T465" s="41"/>
      <c r="U465" s="21"/>
      <c r="V465" s="21"/>
      <c r="W465" s="41"/>
      <c r="X465" s="34"/>
    </row>
    <row r="466" spans="2:24" ht="30" x14ac:dyDescent="0.25">
      <c r="B466" s="70">
        <v>1</v>
      </c>
      <c r="C466" s="13" t="s">
        <v>19</v>
      </c>
      <c r="D466" s="9">
        <v>817</v>
      </c>
      <c r="E466" s="9" t="s">
        <v>20</v>
      </c>
      <c r="F466" s="16"/>
      <c r="G466" s="10" t="s">
        <v>57</v>
      </c>
      <c r="H466" s="17" t="s">
        <v>931</v>
      </c>
      <c r="I466" s="17" t="s">
        <v>927</v>
      </c>
      <c r="J466" s="18"/>
      <c r="K466" s="18"/>
      <c r="L466" s="18"/>
      <c r="M466" s="11" t="s">
        <v>25</v>
      </c>
      <c r="N466" s="53">
        <v>57.86</v>
      </c>
      <c r="O466" s="16" t="s">
        <v>26</v>
      </c>
      <c r="P466" s="62">
        <f t="shared" si="27"/>
        <v>57.860000000000007</v>
      </c>
      <c r="Q466" s="62">
        <f t="shared" si="26"/>
        <v>0</v>
      </c>
      <c r="R466" s="64" t="s">
        <v>1257</v>
      </c>
      <c r="S466" s="16"/>
      <c r="T466" s="41"/>
      <c r="U466" s="21"/>
      <c r="V466" s="21"/>
      <c r="W466" s="41"/>
      <c r="X466" s="34"/>
    </row>
    <row r="467" spans="2:24" ht="30" x14ac:dyDescent="0.25">
      <c r="B467" s="70">
        <v>1</v>
      </c>
      <c r="C467" s="13" t="s">
        <v>19</v>
      </c>
      <c r="D467" s="9">
        <v>818</v>
      </c>
      <c r="E467" s="9" t="s">
        <v>20</v>
      </c>
      <c r="F467" s="16"/>
      <c r="G467" s="10" t="s">
        <v>57</v>
      </c>
      <c r="H467" s="17" t="s">
        <v>932</v>
      </c>
      <c r="I467" s="17" t="s">
        <v>927</v>
      </c>
      <c r="J467" s="18"/>
      <c r="K467" s="18"/>
      <c r="L467" s="18"/>
      <c r="M467" s="11" t="s">
        <v>25</v>
      </c>
      <c r="N467" s="53">
        <v>57.86</v>
      </c>
      <c r="O467" s="16" t="s">
        <v>26</v>
      </c>
      <c r="P467" s="62">
        <f t="shared" si="27"/>
        <v>57.860000000000007</v>
      </c>
      <c r="Q467" s="62">
        <f t="shared" si="26"/>
        <v>0</v>
      </c>
      <c r="R467" s="64" t="s">
        <v>1257</v>
      </c>
      <c r="S467" s="16"/>
      <c r="T467" s="41"/>
      <c r="U467" s="21"/>
      <c r="V467" s="21"/>
      <c r="W467" s="41"/>
      <c r="X467" s="34"/>
    </row>
    <row r="468" spans="2:24" ht="30" x14ac:dyDescent="0.25">
      <c r="B468" s="70">
        <v>1</v>
      </c>
      <c r="C468" s="13" t="s">
        <v>19</v>
      </c>
      <c r="D468" s="9">
        <v>840</v>
      </c>
      <c r="E468" s="9" t="s">
        <v>20</v>
      </c>
      <c r="F468" s="16"/>
      <c r="G468" s="13" t="s">
        <v>57</v>
      </c>
      <c r="H468" s="17" t="s">
        <v>291</v>
      </c>
      <c r="I468" s="18" t="s">
        <v>292</v>
      </c>
      <c r="J468" s="18"/>
      <c r="K468" s="18"/>
      <c r="L468" s="18"/>
      <c r="M468" s="11" t="s">
        <v>60</v>
      </c>
      <c r="N468" s="52">
        <v>58</v>
      </c>
      <c r="O468" s="16" t="s">
        <v>26</v>
      </c>
      <c r="P468" s="62">
        <f t="shared" ref="P468:P478" si="28">N468*0.5*2</f>
        <v>58</v>
      </c>
      <c r="Q468" s="62">
        <f t="shared" si="26"/>
        <v>0</v>
      </c>
      <c r="R468" s="9" t="s">
        <v>1258</v>
      </c>
      <c r="S468" s="20"/>
      <c r="T468" s="43"/>
      <c r="U468" s="21"/>
      <c r="V468" s="21"/>
      <c r="W468" s="41"/>
      <c r="X468" s="41"/>
    </row>
    <row r="469" spans="2:24" ht="30" x14ac:dyDescent="0.25">
      <c r="B469" s="70">
        <v>1</v>
      </c>
      <c r="C469" s="13" t="s">
        <v>19</v>
      </c>
      <c r="D469" s="9">
        <v>473</v>
      </c>
      <c r="E469" s="9" t="s">
        <v>20</v>
      </c>
      <c r="F469" s="16"/>
      <c r="G469" s="10" t="s">
        <v>78</v>
      </c>
      <c r="H469" s="23" t="s">
        <v>293</v>
      </c>
      <c r="I469" s="18" t="s">
        <v>294</v>
      </c>
      <c r="J469" s="18"/>
      <c r="K469" s="18"/>
      <c r="L469" s="18"/>
      <c r="M469" s="11" t="s">
        <v>60</v>
      </c>
      <c r="N469" s="53">
        <v>60</v>
      </c>
      <c r="O469" s="16" t="s">
        <v>26</v>
      </c>
      <c r="P469" s="62">
        <f t="shared" si="28"/>
        <v>60</v>
      </c>
      <c r="Q469" s="62">
        <f t="shared" si="26"/>
        <v>0</v>
      </c>
      <c r="R469" s="9" t="s">
        <v>1258</v>
      </c>
      <c r="S469" s="20"/>
      <c r="T469" s="43"/>
      <c r="U469" s="21"/>
      <c r="V469" s="21"/>
      <c r="W469" s="41"/>
      <c r="X469" s="14"/>
    </row>
    <row r="470" spans="2:24" ht="30" x14ac:dyDescent="0.25">
      <c r="B470" s="70">
        <v>1</v>
      </c>
      <c r="C470" s="13" t="s">
        <v>19</v>
      </c>
      <c r="D470" s="9">
        <v>714</v>
      </c>
      <c r="E470" s="9" t="s">
        <v>20</v>
      </c>
      <c r="F470" s="16"/>
      <c r="G470" s="10" t="s">
        <v>57</v>
      </c>
      <c r="H470" s="25" t="s">
        <v>324</v>
      </c>
      <c r="I470" s="17" t="s">
        <v>325</v>
      </c>
      <c r="J470" s="18"/>
      <c r="K470" s="18"/>
      <c r="L470" s="18"/>
      <c r="M470" s="11" t="s">
        <v>60</v>
      </c>
      <c r="N470" s="53">
        <v>60</v>
      </c>
      <c r="O470" s="16" t="s">
        <v>26</v>
      </c>
      <c r="P470" s="62">
        <f t="shared" si="28"/>
        <v>60</v>
      </c>
      <c r="Q470" s="62">
        <f t="shared" si="26"/>
        <v>0</v>
      </c>
      <c r="R470" s="9" t="s">
        <v>1258</v>
      </c>
      <c r="S470" s="20"/>
      <c r="T470" s="43"/>
      <c r="U470" s="21"/>
      <c r="V470" s="21"/>
      <c r="W470" s="41"/>
      <c r="X470" s="22"/>
    </row>
    <row r="471" spans="2:24" ht="30" x14ac:dyDescent="0.25">
      <c r="B471" s="70">
        <v>1</v>
      </c>
      <c r="C471" s="13" t="s">
        <v>19</v>
      </c>
      <c r="D471" s="9">
        <v>741</v>
      </c>
      <c r="E471" s="9" t="s">
        <v>20</v>
      </c>
      <c r="F471" s="16"/>
      <c r="G471" s="10" t="s">
        <v>57</v>
      </c>
      <c r="H471" s="17" t="s">
        <v>326</v>
      </c>
      <c r="I471" s="17" t="s">
        <v>327</v>
      </c>
      <c r="J471" s="18"/>
      <c r="K471" s="18"/>
      <c r="L471" s="18"/>
      <c r="M471" s="11" t="s">
        <v>60</v>
      </c>
      <c r="N471" s="53">
        <v>60</v>
      </c>
      <c r="O471" s="16" t="s">
        <v>26</v>
      </c>
      <c r="P471" s="62">
        <f t="shared" si="28"/>
        <v>60</v>
      </c>
      <c r="Q471" s="62">
        <f t="shared" si="26"/>
        <v>0</v>
      </c>
      <c r="R471" s="9" t="s">
        <v>1258</v>
      </c>
      <c r="S471" s="20"/>
      <c r="T471" s="43"/>
      <c r="U471" s="21"/>
      <c r="V471" s="21"/>
      <c r="W471" s="41"/>
      <c r="X471" s="22"/>
    </row>
    <row r="472" spans="2:24" ht="30" x14ac:dyDescent="0.25">
      <c r="B472" s="70">
        <v>1</v>
      </c>
      <c r="C472" s="13" t="s">
        <v>19</v>
      </c>
      <c r="D472" s="9">
        <v>472</v>
      </c>
      <c r="E472" s="9" t="s">
        <v>20</v>
      </c>
      <c r="F472" s="16"/>
      <c r="G472" s="10" t="s">
        <v>78</v>
      </c>
      <c r="H472" s="17" t="s">
        <v>602</v>
      </c>
      <c r="I472" s="18" t="s">
        <v>294</v>
      </c>
      <c r="J472" s="18"/>
      <c r="K472" s="18"/>
      <c r="L472" s="18"/>
      <c r="M472" s="11" t="s">
        <v>25</v>
      </c>
      <c r="N472" s="53">
        <v>60</v>
      </c>
      <c r="O472" s="16" t="s">
        <v>26</v>
      </c>
      <c r="P472" s="62">
        <f t="shared" si="28"/>
        <v>60</v>
      </c>
      <c r="Q472" s="62">
        <f t="shared" si="26"/>
        <v>0</v>
      </c>
      <c r="R472" s="9" t="s">
        <v>1258</v>
      </c>
      <c r="S472" s="16"/>
      <c r="T472" s="41"/>
      <c r="U472" s="10"/>
      <c r="V472" s="21"/>
      <c r="W472" s="41"/>
      <c r="X472" s="34"/>
    </row>
    <row r="473" spans="2:24" ht="30" x14ac:dyDescent="0.25">
      <c r="B473" s="70">
        <v>1</v>
      </c>
      <c r="C473" s="13" t="s">
        <v>19</v>
      </c>
      <c r="D473" s="9">
        <v>371</v>
      </c>
      <c r="E473" s="9" t="s">
        <v>392</v>
      </c>
      <c r="F473" s="16"/>
      <c r="G473" s="10" t="s">
        <v>393</v>
      </c>
      <c r="H473" s="18" t="s">
        <v>656</v>
      </c>
      <c r="I473" s="18" t="s">
        <v>327</v>
      </c>
      <c r="J473" s="18"/>
      <c r="K473" s="18"/>
      <c r="L473" s="18"/>
      <c r="M473" s="11" t="s">
        <v>389</v>
      </c>
      <c r="N473" s="52">
        <v>60</v>
      </c>
      <c r="O473" s="16" t="s">
        <v>26</v>
      </c>
      <c r="P473" s="62">
        <f t="shared" si="28"/>
        <v>60</v>
      </c>
      <c r="Q473" s="62">
        <f t="shared" si="26"/>
        <v>0</v>
      </c>
      <c r="R473" s="9" t="s">
        <v>1258</v>
      </c>
      <c r="S473" s="10"/>
      <c r="T473" s="41"/>
      <c r="U473" s="21"/>
      <c r="V473" s="24"/>
      <c r="W473" s="41"/>
      <c r="X473" s="41"/>
    </row>
    <row r="474" spans="2:24" ht="30" x14ac:dyDescent="0.25">
      <c r="B474" s="70">
        <v>1</v>
      </c>
      <c r="C474" s="13" t="s">
        <v>19</v>
      </c>
      <c r="D474" s="9">
        <v>375</v>
      </c>
      <c r="E474" s="9" t="s">
        <v>392</v>
      </c>
      <c r="F474" s="16"/>
      <c r="G474" s="10" t="s">
        <v>393</v>
      </c>
      <c r="H474" s="18" t="s">
        <v>657</v>
      </c>
      <c r="I474" s="18" t="s">
        <v>327</v>
      </c>
      <c r="J474" s="18"/>
      <c r="K474" s="18"/>
      <c r="L474" s="18"/>
      <c r="M474" s="11" t="s">
        <v>389</v>
      </c>
      <c r="N474" s="52">
        <v>60</v>
      </c>
      <c r="O474" s="16" t="s">
        <v>26</v>
      </c>
      <c r="P474" s="62">
        <f t="shared" si="28"/>
        <v>60</v>
      </c>
      <c r="Q474" s="62">
        <f t="shared" si="26"/>
        <v>0</v>
      </c>
      <c r="R474" s="9" t="s">
        <v>1258</v>
      </c>
      <c r="S474" s="10"/>
      <c r="T474" s="41"/>
      <c r="U474" s="21"/>
      <c r="V474" s="24"/>
      <c r="W474" s="41"/>
      <c r="X474" s="41"/>
    </row>
    <row r="475" spans="2:24" ht="30" x14ac:dyDescent="0.25">
      <c r="B475" s="70">
        <v>1</v>
      </c>
      <c r="C475" s="13" t="s">
        <v>19</v>
      </c>
      <c r="D475" s="9">
        <v>376</v>
      </c>
      <c r="E475" s="9" t="s">
        <v>392</v>
      </c>
      <c r="F475" s="16"/>
      <c r="G475" s="10" t="s">
        <v>393</v>
      </c>
      <c r="H475" s="18" t="s">
        <v>658</v>
      </c>
      <c r="I475" s="18" t="s">
        <v>327</v>
      </c>
      <c r="J475" s="18"/>
      <c r="K475" s="18"/>
      <c r="L475" s="18"/>
      <c r="M475" s="11" t="s">
        <v>389</v>
      </c>
      <c r="N475" s="52">
        <v>60</v>
      </c>
      <c r="O475" s="16" t="s">
        <v>26</v>
      </c>
      <c r="P475" s="62">
        <f t="shared" si="28"/>
        <v>60</v>
      </c>
      <c r="Q475" s="62">
        <f t="shared" si="26"/>
        <v>0</v>
      </c>
      <c r="R475" s="9" t="s">
        <v>1258</v>
      </c>
      <c r="S475" s="10"/>
      <c r="T475" s="41"/>
      <c r="U475" s="21"/>
      <c r="V475" s="24"/>
      <c r="W475" s="41"/>
      <c r="X475" s="41"/>
    </row>
    <row r="476" spans="2:24" ht="30" x14ac:dyDescent="0.25">
      <c r="B476" s="70">
        <v>1</v>
      </c>
      <c r="C476" s="13" t="s">
        <v>19</v>
      </c>
      <c r="D476" s="9">
        <v>740</v>
      </c>
      <c r="E476" s="9" t="s">
        <v>20</v>
      </c>
      <c r="F476" s="16"/>
      <c r="G476" s="10" t="s">
        <v>57</v>
      </c>
      <c r="H476" s="17" t="s">
        <v>759</v>
      </c>
      <c r="I476" s="17" t="s">
        <v>327</v>
      </c>
      <c r="J476" s="18"/>
      <c r="K476" s="18"/>
      <c r="L476" s="18"/>
      <c r="M476" s="11" t="s">
        <v>25</v>
      </c>
      <c r="N476" s="53">
        <v>60</v>
      </c>
      <c r="O476" s="16" t="s">
        <v>26</v>
      </c>
      <c r="P476" s="62">
        <f t="shared" si="28"/>
        <v>60</v>
      </c>
      <c r="Q476" s="62">
        <f t="shared" si="26"/>
        <v>0</v>
      </c>
      <c r="R476" s="9" t="s">
        <v>1258</v>
      </c>
      <c r="S476" s="16"/>
      <c r="T476" s="41"/>
      <c r="U476" s="21"/>
      <c r="V476" s="21"/>
      <c r="W476" s="41"/>
      <c r="X476" s="34"/>
    </row>
    <row r="477" spans="2:24" ht="30" x14ac:dyDescent="0.25">
      <c r="B477" s="70">
        <v>1</v>
      </c>
      <c r="C477" s="13" t="s">
        <v>19</v>
      </c>
      <c r="D477" s="9">
        <v>708</v>
      </c>
      <c r="E477" s="9" t="s">
        <v>20</v>
      </c>
      <c r="F477" s="16"/>
      <c r="G477" s="10" t="s">
        <v>57</v>
      </c>
      <c r="H477" s="25" t="s">
        <v>832</v>
      </c>
      <c r="I477" s="17" t="s">
        <v>325</v>
      </c>
      <c r="J477" s="18"/>
      <c r="K477" s="18"/>
      <c r="L477" s="18"/>
      <c r="M477" s="11" t="s">
        <v>25</v>
      </c>
      <c r="N477" s="53">
        <v>60</v>
      </c>
      <c r="O477" s="16" t="s">
        <v>26</v>
      </c>
      <c r="P477" s="62">
        <f t="shared" si="28"/>
        <v>60</v>
      </c>
      <c r="Q477" s="62">
        <f t="shared" si="26"/>
        <v>0</v>
      </c>
      <c r="R477" s="9" t="s">
        <v>1258</v>
      </c>
      <c r="S477" s="16"/>
      <c r="T477" s="41"/>
      <c r="U477" s="21"/>
      <c r="V477" s="21"/>
      <c r="W477" s="41"/>
      <c r="X477" s="34"/>
    </row>
    <row r="478" spans="2:24" ht="30" x14ac:dyDescent="0.25">
      <c r="B478" s="70">
        <v>1</v>
      </c>
      <c r="C478" s="13" t="s">
        <v>19</v>
      </c>
      <c r="D478" s="9">
        <v>709</v>
      </c>
      <c r="E478" s="9" t="s">
        <v>20</v>
      </c>
      <c r="F478" s="16"/>
      <c r="G478" s="10" t="s">
        <v>57</v>
      </c>
      <c r="H478" s="25" t="s">
        <v>833</v>
      </c>
      <c r="I478" s="17" t="s">
        <v>325</v>
      </c>
      <c r="J478" s="18"/>
      <c r="K478" s="18"/>
      <c r="L478" s="18"/>
      <c r="M478" s="11" t="s">
        <v>25</v>
      </c>
      <c r="N478" s="53">
        <v>60</v>
      </c>
      <c r="O478" s="16" t="s">
        <v>26</v>
      </c>
      <c r="P478" s="62">
        <f t="shared" si="28"/>
        <v>60</v>
      </c>
      <c r="Q478" s="62">
        <f t="shared" si="26"/>
        <v>0</v>
      </c>
      <c r="R478" s="9" t="s">
        <v>1258</v>
      </c>
      <c r="S478" s="10"/>
      <c r="T478" s="41"/>
      <c r="U478" s="21"/>
      <c r="V478" s="21"/>
      <c r="W478" s="41"/>
      <c r="X478" s="34"/>
    </row>
    <row r="479" spans="2:24" ht="30" x14ac:dyDescent="0.25">
      <c r="B479" s="70">
        <v>1</v>
      </c>
      <c r="C479" s="13">
        <v>2021</v>
      </c>
      <c r="D479" s="9">
        <v>2063</v>
      </c>
      <c r="E479" s="13" t="s">
        <v>20</v>
      </c>
      <c r="F479" s="18"/>
      <c r="G479" s="13" t="s">
        <v>78</v>
      </c>
      <c r="H479" s="11">
        <v>45303</v>
      </c>
      <c r="I479" s="9" t="s">
        <v>495</v>
      </c>
      <c r="J479" s="9" t="s">
        <v>39</v>
      </c>
      <c r="K479" s="9" t="s">
        <v>496</v>
      </c>
      <c r="L479" s="9" t="s">
        <v>497</v>
      </c>
      <c r="M479" s="11" t="s">
        <v>25</v>
      </c>
      <c r="N479" s="56">
        <v>61.94</v>
      </c>
      <c r="O479" s="16" t="s">
        <v>26</v>
      </c>
      <c r="P479" s="62">
        <f>N479*0.2*1</f>
        <v>12.388</v>
      </c>
      <c r="Q479" s="62">
        <f t="shared" si="26"/>
        <v>49.552</v>
      </c>
      <c r="R479" s="64" t="s">
        <v>1257</v>
      </c>
      <c r="S479" s="21"/>
      <c r="T479" s="44"/>
      <c r="U479" s="10"/>
      <c r="V479" s="21"/>
      <c r="W479" s="22"/>
      <c r="X479" s="34"/>
    </row>
    <row r="480" spans="2:24" ht="30" x14ac:dyDescent="0.25">
      <c r="B480" s="70">
        <v>1</v>
      </c>
      <c r="C480" s="13">
        <v>2021</v>
      </c>
      <c r="D480" s="9">
        <v>2064</v>
      </c>
      <c r="E480" s="13" t="s">
        <v>20</v>
      </c>
      <c r="F480" s="18"/>
      <c r="G480" s="13" t="s">
        <v>78</v>
      </c>
      <c r="H480" s="11">
        <v>45304</v>
      </c>
      <c r="I480" s="9" t="s">
        <v>498</v>
      </c>
      <c r="J480" s="9" t="s">
        <v>499</v>
      </c>
      <c r="K480" s="9" t="s">
        <v>500</v>
      </c>
      <c r="L480" s="9" t="s">
        <v>501</v>
      </c>
      <c r="M480" s="11" t="s">
        <v>25</v>
      </c>
      <c r="N480" s="56">
        <v>61.94</v>
      </c>
      <c r="O480" s="16" t="s">
        <v>26</v>
      </c>
      <c r="P480" s="62">
        <f>N480*0.2*1</f>
        <v>12.388</v>
      </c>
      <c r="Q480" s="62">
        <f t="shared" si="26"/>
        <v>49.552</v>
      </c>
      <c r="R480" s="64" t="s">
        <v>1257</v>
      </c>
      <c r="S480" s="21"/>
      <c r="T480" s="44"/>
      <c r="U480" s="10"/>
      <c r="V480" s="21"/>
      <c r="W480" s="22"/>
      <c r="X480" s="34"/>
    </row>
    <row r="481" spans="2:24" ht="30" x14ac:dyDescent="0.25">
      <c r="B481" s="70">
        <v>1</v>
      </c>
      <c r="C481" s="13" t="s">
        <v>19</v>
      </c>
      <c r="D481" s="9">
        <v>557</v>
      </c>
      <c r="E481" s="9" t="s">
        <v>20</v>
      </c>
      <c r="F481" s="16"/>
      <c r="G481" s="13" t="s">
        <v>78</v>
      </c>
      <c r="H481" s="23" t="s">
        <v>335</v>
      </c>
      <c r="I481" s="18" t="s">
        <v>336</v>
      </c>
      <c r="J481" s="18"/>
      <c r="K481" s="18"/>
      <c r="L481" s="18"/>
      <c r="M481" s="11" t="s">
        <v>60</v>
      </c>
      <c r="N481" s="52">
        <v>63.8</v>
      </c>
      <c r="O481" s="16" t="s">
        <v>26</v>
      </c>
      <c r="P481" s="62">
        <f>N481*0.5*2</f>
        <v>63.8</v>
      </c>
      <c r="Q481" s="62">
        <f t="shared" si="26"/>
        <v>0</v>
      </c>
      <c r="R481" s="9" t="s">
        <v>1258</v>
      </c>
      <c r="S481" s="20"/>
      <c r="T481" s="43"/>
      <c r="U481" s="21"/>
      <c r="V481" s="13"/>
      <c r="W481" s="27"/>
      <c r="X481" s="41"/>
    </row>
    <row r="482" spans="2:24" ht="30" x14ac:dyDescent="0.25">
      <c r="B482" s="70">
        <v>1</v>
      </c>
      <c r="C482" s="13" t="s">
        <v>19</v>
      </c>
      <c r="D482" s="9">
        <v>558</v>
      </c>
      <c r="E482" s="9" t="s">
        <v>20</v>
      </c>
      <c r="F482" s="16"/>
      <c r="G482" s="13" t="s">
        <v>78</v>
      </c>
      <c r="H482" s="23" t="s">
        <v>340</v>
      </c>
      <c r="I482" s="18" t="s">
        <v>336</v>
      </c>
      <c r="J482" s="18"/>
      <c r="K482" s="18"/>
      <c r="L482" s="18"/>
      <c r="M482" s="11" t="s">
        <v>60</v>
      </c>
      <c r="N482" s="52">
        <v>63.8</v>
      </c>
      <c r="O482" s="16" t="s">
        <v>26</v>
      </c>
      <c r="P482" s="62">
        <f>N482*0.5*2</f>
        <v>63.8</v>
      </c>
      <c r="Q482" s="62">
        <f t="shared" si="26"/>
        <v>0</v>
      </c>
      <c r="R482" s="9" t="s">
        <v>1258</v>
      </c>
      <c r="S482" s="20"/>
      <c r="T482" s="43"/>
      <c r="U482" s="21"/>
      <c r="V482" s="13"/>
      <c r="W482" s="27"/>
      <c r="X482" s="41"/>
    </row>
    <row r="483" spans="2:24" ht="30" x14ac:dyDescent="0.25">
      <c r="B483" s="70">
        <v>1</v>
      </c>
      <c r="C483" s="13" t="s">
        <v>19</v>
      </c>
      <c r="D483" s="9">
        <v>556</v>
      </c>
      <c r="E483" s="9" t="s">
        <v>20</v>
      </c>
      <c r="F483" s="16"/>
      <c r="G483" s="13" t="s">
        <v>78</v>
      </c>
      <c r="H483" s="17" t="s">
        <v>1197</v>
      </c>
      <c r="I483" s="18" t="s">
        <v>336</v>
      </c>
      <c r="J483" s="18"/>
      <c r="K483" s="18"/>
      <c r="L483" s="18"/>
      <c r="M483" s="11" t="s">
        <v>25</v>
      </c>
      <c r="N483" s="52">
        <v>63.8</v>
      </c>
      <c r="O483" s="16" t="s">
        <v>26</v>
      </c>
      <c r="P483" s="62">
        <f>N483*0.5*2</f>
        <v>63.8</v>
      </c>
      <c r="Q483" s="62">
        <f t="shared" si="26"/>
        <v>0</v>
      </c>
      <c r="R483" s="9" t="s">
        <v>1258</v>
      </c>
      <c r="S483" s="16"/>
      <c r="T483" s="41"/>
      <c r="U483" s="10"/>
      <c r="V483" s="13"/>
      <c r="W483" s="27"/>
      <c r="X483" s="34"/>
    </row>
    <row r="484" spans="2:24" ht="15" x14ac:dyDescent="0.25">
      <c r="B484" s="70">
        <v>1</v>
      </c>
      <c r="C484" s="13" t="s">
        <v>19</v>
      </c>
      <c r="D484" s="9">
        <v>568</v>
      </c>
      <c r="E484" s="9" t="s">
        <v>20</v>
      </c>
      <c r="F484" s="16"/>
      <c r="G484" s="13" t="s">
        <v>78</v>
      </c>
      <c r="H484" s="17" t="s">
        <v>1205</v>
      </c>
      <c r="I484" s="18" t="s">
        <v>425</v>
      </c>
      <c r="J484" s="18" t="s">
        <v>1206</v>
      </c>
      <c r="K484" s="18"/>
      <c r="L484" s="18"/>
      <c r="M484" s="11" t="s">
        <v>25</v>
      </c>
      <c r="N484" s="52">
        <v>66.44</v>
      </c>
      <c r="O484" s="16" t="s">
        <v>26</v>
      </c>
      <c r="P484" s="62">
        <f t="shared" ref="P484:P489" si="29">N484*0.2*5</f>
        <v>66.44</v>
      </c>
      <c r="Q484" s="62">
        <f t="shared" si="26"/>
        <v>0</v>
      </c>
      <c r="R484" s="64" t="s">
        <v>1257</v>
      </c>
      <c r="S484" s="16"/>
      <c r="T484" s="41"/>
      <c r="U484" s="10"/>
      <c r="V484" s="13"/>
      <c r="W484" s="27"/>
      <c r="X484" s="34"/>
    </row>
    <row r="485" spans="2:24" ht="15" x14ac:dyDescent="0.25">
      <c r="B485" s="70">
        <v>1</v>
      </c>
      <c r="C485" s="13" t="s">
        <v>19</v>
      </c>
      <c r="D485" s="9">
        <v>570</v>
      </c>
      <c r="E485" s="9" t="s">
        <v>20</v>
      </c>
      <c r="F485" s="16"/>
      <c r="G485" s="13" t="s">
        <v>78</v>
      </c>
      <c r="H485" s="17" t="s">
        <v>1208</v>
      </c>
      <c r="I485" s="18" t="s">
        <v>425</v>
      </c>
      <c r="J485" s="18" t="s">
        <v>1206</v>
      </c>
      <c r="K485" s="18"/>
      <c r="L485" s="18"/>
      <c r="M485" s="11" t="s">
        <v>25</v>
      </c>
      <c r="N485" s="52">
        <v>66.44</v>
      </c>
      <c r="O485" s="16" t="s">
        <v>26</v>
      </c>
      <c r="P485" s="62">
        <f t="shared" si="29"/>
        <v>66.44</v>
      </c>
      <c r="Q485" s="62">
        <f t="shared" si="26"/>
        <v>0</v>
      </c>
      <c r="R485" s="64" t="s">
        <v>1257</v>
      </c>
      <c r="S485" s="16"/>
      <c r="T485" s="41"/>
      <c r="U485" s="10"/>
      <c r="V485" s="13"/>
      <c r="W485" s="27"/>
      <c r="X485" s="34"/>
    </row>
    <row r="486" spans="2:24" ht="15" x14ac:dyDescent="0.25">
      <c r="B486" s="70">
        <v>1</v>
      </c>
      <c r="C486" s="13" t="s">
        <v>19</v>
      </c>
      <c r="D486" s="9">
        <v>569</v>
      </c>
      <c r="E486" s="9" t="s">
        <v>20</v>
      </c>
      <c r="F486" s="16"/>
      <c r="G486" s="13" t="s">
        <v>78</v>
      </c>
      <c r="H486" s="17" t="s">
        <v>1221</v>
      </c>
      <c r="I486" s="18" t="s">
        <v>425</v>
      </c>
      <c r="J486" s="18" t="s">
        <v>1206</v>
      </c>
      <c r="K486" s="18"/>
      <c r="L486" s="18"/>
      <c r="M486" s="11" t="s">
        <v>25</v>
      </c>
      <c r="N486" s="52">
        <v>66.44</v>
      </c>
      <c r="O486" s="16" t="s">
        <v>26</v>
      </c>
      <c r="P486" s="62">
        <f t="shared" si="29"/>
        <v>66.44</v>
      </c>
      <c r="Q486" s="62">
        <f t="shared" si="26"/>
        <v>0</v>
      </c>
      <c r="R486" s="64" t="s">
        <v>1257</v>
      </c>
      <c r="S486" s="16"/>
      <c r="T486" s="41"/>
      <c r="U486" s="10"/>
      <c r="V486" s="13"/>
      <c r="W486" s="27"/>
      <c r="X486" s="34"/>
    </row>
    <row r="487" spans="2:24" ht="30" x14ac:dyDescent="0.25">
      <c r="B487" s="70">
        <v>1</v>
      </c>
      <c r="C487" s="13" t="s">
        <v>19</v>
      </c>
      <c r="D487" s="9">
        <v>174</v>
      </c>
      <c r="E487" s="9" t="s">
        <v>20</v>
      </c>
      <c r="F487" s="10"/>
      <c r="G487" s="10" t="s">
        <v>21</v>
      </c>
      <c r="H487" s="11">
        <v>2743</v>
      </c>
      <c r="I487" s="11" t="s">
        <v>353</v>
      </c>
      <c r="J487" s="11" t="s">
        <v>76</v>
      </c>
      <c r="K487" s="11" t="s">
        <v>82</v>
      </c>
      <c r="L487" s="11" t="s">
        <v>354</v>
      </c>
      <c r="M487" s="11" t="s">
        <v>60</v>
      </c>
      <c r="N487" s="52">
        <v>68.319999999999993</v>
      </c>
      <c r="O487" s="16" t="s">
        <v>26</v>
      </c>
      <c r="P487" s="62">
        <f t="shared" si="29"/>
        <v>68.319999999999993</v>
      </c>
      <c r="Q487" s="62">
        <f>N487-P487</f>
        <v>0</v>
      </c>
      <c r="R487" s="64" t="s">
        <v>1257</v>
      </c>
      <c r="S487" s="20"/>
      <c r="T487" s="43"/>
      <c r="U487" s="13"/>
      <c r="V487" s="13"/>
      <c r="W487" s="41"/>
      <c r="X487" s="41"/>
    </row>
    <row r="488" spans="2:24" ht="15" x14ac:dyDescent="0.25">
      <c r="B488" s="70">
        <v>1</v>
      </c>
      <c r="C488" s="13" t="s">
        <v>19</v>
      </c>
      <c r="D488" s="9">
        <v>789</v>
      </c>
      <c r="E488" s="9" t="s">
        <v>20</v>
      </c>
      <c r="F488" s="16"/>
      <c r="G488" s="10" t="s">
        <v>57</v>
      </c>
      <c r="H488" s="17" t="s">
        <v>818</v>
      </c>
      <c r="I488" s="17" t="s">
        <v>819</v>
      </c>
      <c r="J488" s="18"/>
      <c r="K488" s="18"/>
      <c r="L488" s="18"/>
      <c r="M488" s="11" t="s">
        <v>25</v>
      </c>
      <c r="N488" s="53">
        <v>70</v>
      </c>
      <c r="O488" s="16" t="s">
        <v>26</v>
      </c>
      <c r="P488" s="62">
        <f t="shared" si="29"/>
        <v>70</v>
      </c>
      <c r="Q488" s="62">
        <f t="shared" si="26"/>
        <v>0</v>
      </c>
      <c r="R488" s="64" t="s">
        <v>1257</v>
      </c>
      <c r="S488" s="16"/>
      <c r="T488" s="41"/>
      <c r="U488" s="21"/>
      <c r="V488" s="21"/>
      <c r="W488" s="41"/>
      <c r="X488" s="34"/>
    </row>
    <row r="489" spans="2:24" ht="15" x14ac:dyDescent="0.25">
      <c r="B489" s="70">
        <v>1</v>
      </c>
      <c r="C489" s="13" t="s">
        <v>19</v>
      </c>
      <c r="D489" s="9">
        <v>536</v>
      </c>
      <c r="E489" s="9" t="s">
        <v>20</v>
      </c>
      <c r="F489" s="16"/>
      <c r="G489" s="13" t="s">
        <v>78</v>
      </c>
      <c r="H489" s="17" t="s">
        <v>1170</v>
      </c>
      <c r="I489" s="18" t="s">
        <v>1171</v>
      </c>
      <c r="J489" s="18"/>
      <c r="K489" s="18"/>
      <c r="L489" s="18"/>
      <c r="M489" s="11" t="s">
        <v>25</v>
      </c>
      <c r="N489" s="52">
        <v>70.900000000000006</v>
      </c>
      <c r="O489" s="16" t="s">
        <v>26</v>
      </c>
      <c r="P489" s="62">
        <f t="shared" si="29"/>
        <v>70.900000000000006</v>
      </c>
      <c r="Q489" s="62">
        <f t="shared" si="26"/>
        <v>0</v>
      </c>
      <c r="R489" s="64" t="s">
        <v>1257</v>
      </c>
      <c r="S489" s="16"/>
      <c r="T489" s="41"/>
      <c r="U489" s="10"/>
      <c r="V489" s="13"/>
      <c r="W489" s="27"/>
      <c r="X489" s="34"/>
    </row>
    <row r="490" spans="2:24" ht="30" x14ac:dyDescent="0.25">
      <c r="B490" s="70">
        <v>1</v>
      </c>
      <c r="C490" s="13" t="s">
        <v>19</v>
      </c>
      <c r="D490" s="9">
        <v>878</v>
      </c>
      <c r="E490" s="9" t="s">
        <v>20</v>
      </c>
      <c r="F490" s="16"/>
      <c r="G490" s="13" t="s">
        <v>57</v>
      </c>
      <c r="H490" s="23" t="s">
        <v>358</v>
      </c>
      <c r="I490" s="18" t="s">
        <v>359</v>
      </c>
      <c r="J490" s="18"/>
      <c r="K490" s="18"/>
      <c r="L490" s="18"/>
      <c r="M490" s="11" t="s">
        <v>60</v>
      </c>
      <c r="N490" s="52">
        <v>72.31</v>
      </c>
      <c r="O490" s="16" t="s">
        <v>26</v>
      </c>
      <c r="P490" s="62">
        <f>N490*0.5*2</f>
        <v>72.31</v>
      </c>
      <c r="Q490" s="62">
        <f t="shared" si="26"/>
        <v>0</v>
      </c>
      <c r="R490" s="9" t="s">
        <v>1258</v>
      </c>
      <c r="S490" s="20"/>
      <c r="T490" s="43"/>
      <c r="U490" s="21"/>
      <c r="V490" s="13"/>
      <c r="W490" s="27"/>
      <c r="X490" s="41"/>
    </row>
    <row r="491" spans="2:24" ht="30" x14ac:dyDescent="0.25">
      <c r="B491" s="70">
        <v>1</v>
      </c>
      <c r="C491" s="13" t="s">
        <v>19</v>
      </c>
      <c r="D491" s="9">
        <v>876</v>
      </c>
      <c r="E491" s="9" t="s">
        <v>20</v>
      </c>
      <c r="F491" s="16"/>
      <c r="G491" s="13" t="s">
        <v>57</v>
      </c>
      <c r="H491" s="17" t="s">
        <v>1173</v>
      </c>
      <c r="I491" s="18" t="s">
        <v>359</v>
      </c>
      <c r="J491" s="18"/>
      <c r="K491" s="18"/>
      <c r="L491" s="18"/>
      <c r="M491" s="11" t="s">
        <v>25</v>
      </c>
      <c r="N491" s="52">
        <v>72.31</v>
      </c>
      <c r="O491" s="16" t="s">
        <v>26</v>
      </c>
      <c r="P491" s="62">
        <f>N491*0.5*2</f>
        <v>72.31</v>
      </c>
      <c r="Q491" s="62">
        <f t="shared" si="26"/>
        <v>0</v>
      </c>
      <c r="R491" s="9" t="s">
        <v>1258</v>
      </c>
      <c r="S491" s="16"/>
      <c r="T491" s="41"/>
      <c r="U491" s="21"/>
      <c r="V491" s="13"/>
      <c r="W491" s="27"/>
      <c r="X491" s="34"/>
    </row>
    <row r="492" spans="2:24" ht="30" x14ac:dyDescent="0.25">
      <c r="B492" s="70">
        <v>1</v>
      </c>
      <c r="C492" s="13" t="s">
        <v>19</v>
      </c>
      <c r="D492" s="9">
        <v>877</v>
      </c>
      <c r="E492" s="9" t="s">
        <v>20</v>
      </c>
      <c r="F492" s="16"/>
      <c r="G492" s="13" t="s">
        <v>57</v>
      </c>
      <c r="H492" s="17" t="s">
        <v>1174</v>
      </c>
      <c r="I492" s="18" t="s">
        <v>359</v>
      </c>
      <c r="J492" s="18"/>
      <c r="K492" s="18"/>
      <c r="L492" s="18"/>
      <c r="M492" s="11" t="s">
        <v>25</v>
      </c>
      <c r="N492" s="52">
        <v>72.31</v>
      </c>
      <c r="O492" s="16" t="s">
        <v>26</v>
      </c>
      <c r="P492" s="62">
        <f>N492*0.5*2</f>
        <v>72.31</v>
      </c>
      <c r="Q492" s="62">
        <f t="shared" si="26"/>
        <v>0</v>
      </c>
      <c r="R492" s="9" t="s">
        <v>1258</v>
      </c>
      <c r="S492" s="16"/>
      <c r="T492" s="41"/>
      <c r="U492" s="21"/>
      <c r="V492" s="13"/>
      <c r="W492" s="27"/>
      <c r="X492" s="34"/>
    </row>
    <row r="493" spans="2:24" ht="30" x14ac:dyDescent="0.25">
      <c r="B493" s="70">
        <v>1</v>
      </c>
      <c r="C493" s="13" t="s">
        <v>19</v>
      </c>
      <c r="D493" s="9">
        <v>879</v>
      </c>
      <c r="E493" s="9" t="s">
        <v>20</v>
      </c>
      <c r="F493" s="16"/>
      <c r="G493" s="13" t="s">
        <v>57</v>
      </c>
      <c r="H493" s="17" t="s">
        <v>1176</v>
      </c>
      <c r="I493" s="18" t="s">
        <v>359</v>
      </c>
      <c r="J493" s="18"/>
      <c r="K493" s="18"/>
      <c r="L493" s="18"/>
      <c r="M493" s="11" t="s">
        <v>25</v>
      </c>
      <c r="N493" s="52">
        <v>72.31</v>
      </c>
      <c r="O493" s="16" t="s">
        <v>26</v>
      </c>
      <c r="P493" s="62">
        <f>N493*0.5*2</f>
        <v>72.31</v>
      </c>
      <c r="Q493" s="62">
        <f t="shared" si="26"/>
        <v>0</v>
      </c>
      <c r="R493" s="9" t="s">
        <v>1258</v>
      </c>
      <c r="S493" s="16"/>
      <c r="T493" s="41"/>
      <c r="U493" s="21"/>
      <c r="V493" s="13"/>
      <c r="W493" s="27"/>
      <c r="X493" s="34"/>
    </row>
    <row r="494" spans="2:24" ht="15" x14ac:dyDescent="0.25">
      <c r="B494" s="70">
        <v>1</v>
      </c>
      <c r="C494" s="13" t="s">
        <v>19</v>
      </c>
      <c r="D494" s="9">
        <v>880</v>
      </c>
      <c r="E494" s="9" t="s">
        <v>20</v>
      </c>
      <c r="F494" s="16"/>
      <c r="G494" s="13" t="s">
        <v>57</v>
      </c>
      <c r="H494" s="17" t="s">
        <v>1177</v>
      </c>
      <c r="I494" s="18" t="s">
        <v>359</v>
      </c>
      <c r="J494" s="18"/>
      <c r="K494" s="18"/>
      <c r="L494" s="18"/>
      <c r="M494" s="11" t="s">
        <v>25</v>
      </c>
      <c r="N494" s="52">
        <v>72.31</v>
      </c>
      <c r="O494" s="16" t="s">
        <v>26</v>
      </c>
      <c r="P494" s="62">
        <f>N494*0.2*5</f>
        <v>72.31</v>
      </c>
      <c r="Q494" s="62">
        <f t="shared" si="26"/>
        <v>0</v>
      </c>
      <c r="R494" s="64" t="s">
        <v>1257</v>
      </c>
      <c r="S494" s="13"/>
      <c r="T494" s="22"/>
      <c r="U494" s="21"/>
      <c r="V494" s="21"/>
      <c r="W494" s="41"/>
      <c r="X494" s="34"/>
    </row>
    <row r="495" spans="2:24" ht="30" x14ac:dyDescent="0.25">
      <c r="B495" s="70">
        <v>1</v>
      </c>
      <c r="C495" s="13" t="s">
        <v>19</v>
      </c>
      <c r="D495" s="9">
        <v>498</v>
      </c>
      <c r="E495" s="9" t="s">
        <v>20</v>
      </c>
      <c r="F495" s="16"/>
      <c r="G495" s="10" t="s">
        <v>78</v>
      </c>
      <c r="H495" s="17" t="s">
        <v>584</v>
      </c>
      <c r="I495" s="18" t="s">
        <v>585</v>
      </c>
      <c r="J495" s="18"/>
      <c r="K495" s="18"/>
      <c r="L495" s="18"/>
      <c r="M495" s="11" t="s">
        <v>25</v>
      </c>
      <c r="N495" s="52">
        <v>73</v>
      </c>
      <c r="O495" s="16" t="s">
        <v>26</v>
      </c>
      <c r="P495" s="62">
        <f>N495*0.2*5</f>
        <v>73</v>
      </c>
      <c r="Q495" s="62">
        <f t="shared" si="26"/>
        <v>0</v>
      </c>
      <c r="R495" s="64" t="s">
        <v>1257</v>
      </c>
      <c r="S495" s="16"/>
      <c r="T495" s="41"/>
      <c r="U495" s="10"/>
      <c r="V495" s="21"/>
      <c r="W495" s="41"/>
      <c r="X495" s="34"/>
    </row>
    <row r="496" spans="2:24" ht="30" x14ac:dyDescent="0.25">
      <c r="B496" s="70">
        <v>1</v>
      </c>
      <c r="C496" s="13" t="s">
        <v>19</v>
      </c>
      <c r="D496" s="9">
        <v>455</v>
      </c>
      <c r="E496" s="9" t="s">
        <v>20</v>
      </c>
      <c r="F496" s="16"/>
      <c r="G496" s="10" t="s">
        <v>78</v>
      </c>
      <c r="H496" s="17" t="s">
        <v>613</v>
      </c>
      <c r="I496" s="18" t="s">
        <v>585</v>
      </c>
      <c r="J496" s="18"/>
      <c r="K496" s="18"/>
      <c r="L496" s="18"/>
      <c r="M496" s="11" t="s">
        <v>25</v>
      </c>
      <c r="N496" s="53">
        <v>73</v>
      </c>
      <c r="O496" s="16" t="s">
        <v>26</v>
      </c>
      <c r="P496" s="62">
        <f>N496*0.2*5</f>
        <v>73</v>
      </c>
      <c r="Q496" s="62">
        <f t="shared" si="26"/>
        <v>0</v>
      </c>
      <c r="R496" s="64" t="s">
        <v>1257</v>
      </c>
      <c r="S496" s="10"/>
      <c r="T496" s="41"/>
      <c r="U496" s="10"/>
      <c r="V496" s="21"/>
      <c r="W496" s="41"/>
      <c r="X496" s="34"/>
    </row>
    <row r="497" spans="2:24" ht="15" x14ac:dyDescent="0.25">
      <c r="B497" s="70">
        <v>1</v>
      </c>
      <c r="C497" s="13">
        <v>2018</v>
      </c>
      <c r="D497" s="9">
        <v>1994</v>
      </c>
      <c r="E497" s="9" t="s">
        <v>20</v>
      </c>
      <c r="F497" s="16"/>
      <c r="G497" s="13" t="s">
        <v>21</v>
      </c>
      <c r="H497" s="17"/>
      <c r="I497" s="18" t="s">
        <v>1236</v>
      </c>
      <c r="J497" s="18" t="s">
        <v>1237</v>
      </c>
      <c r="K497" s="18" t="s">
        <v>1238</v>
      </c>
      <c r="L497" s="18"/>
      <c r="M497" s="11" t="s">
        <v>25</v>
      </c>
      <c r="N497" s="52">
        <v>74</v>
      </c>
      <c r="O497" s="16" t="s">
        <v>26</v>
      </c>
      <c r="P497" s="62">
        <f>N497*0.2*5</f>
        <v>74</v>
      </c>
      <c r="Q497" s="62">
        <f t="shared" si="26"/>
        <v>0</v>
      </c>
      <c r="R497" s="64" t="s">
        <v>1257</v>
      </c>
      <c r="S497" s="13"/>
      <c r="T497" s="41"/>
      <c r="U497" s="20"/>
      <c r="V497" s="21"/>
      <c r="W497" s="41"/>
      <c r="X497" s="34"/>
    </row>
    <row r="498" spans="2:24" ht="15" x14ac:dyDescent="0.25">
      <c r="B498" s="70">
        <v>1</v>
      </c>
      <c r="C498" s="13">
        <v>2018</v>
      </c>
      <c r="D498" s="9">
        <v>1995</v>
      </c>
      <c r="E498" s="9" t="s">
        <v>20</v>
      </c>
      <c r="F498" s="16"/>
      <c r="G498" s="13" t="s">
        <v>21</v>
      </c>
      <c r="H498" s="17"/>
      <c r="I498" s="18" t="s">
        <v>1236</v>
      </c>
      <c r="J498" s="18" t="s">
        <v>1237</v>
      </c>
      <c r="K498" s="18" t="s">
        <v>1238</v>
      </c>
      <c r="L498" s="18"/>
      <c r="M498" s="11" t="s">
        <v>25</v>
      </c>
      <c r="N498" s="52">
        <v>74</v>
      </c>
      <c r="O498" s="16" t="s">
        <v>26</v>
      </c>
      <c r="P498" s="62">
        <f>N498*0.2*5</f>
        <v>74</v>
      </c>
      <c r="Q498" s="62">
        <f t="shared" si="26"/>
        <v>0</v>
      </c>
      <c r="R498" s="64" t="s">
        <v>1257</v>
      </c>
      <c r="S498" s="13"/>
      <c r="T498" s="41"/>
      <c r="U498" s="20"/>
      <c r="V498" s="21"/>
      <c r="W498" s="41"/>
      <c r="X498" s="34"/>
    </row>
    <row r="499" spans="2:24" ht="30" x14ac:dyDescent="0.25">
      <c r="B499" s="70">
        <v>1</v>
      </c>
      <c r="C499" s="13" t="s">
        <v>19</v>
      </c>
      <c r="D499" s="9">
        <v>456</v>
      </c>
      <c r="E499" s="13" t="s">
        <v>20</v>
      </c>
      <c r="F499" s="18"/>
      <c r="G499" s="13" t="s">
        <v>78</v>
      </c>
      <c r="H499" s="11" t="s">
        <v>558</v>
      </c>
      <c r="I499" s="9" t="s">
        <v>559</v>
      </c>
      <c r="J499" s="9" t="s">
        <v>560</v>
      </c>
      <c r="K499" s="9"/>
      <c r="L499" s="9"/>
      <c r="M499" s="11" t="s">
        <v>25</v>
      </c>
      <c r="N499" s="55">
        <v>74.5</v>
      </c>
      <c r="O499" s="16" t="s">
        <v>26</v>
      </c>
      <c r="P499" s="62">
        <f t="shared" ref="P499:P518" si="30">N499*0.5*2</f>
        <v>74.5</v>
      </c>
      <c r="Q499" s="62">
        <f t="shared" si="26"/>
        <v>0</v>
      </c>
      <c r="R499" s="9" t="s">
        <v>1258</v>
      </c>
      <c r="S499" s="21"/>
      <c r="T499" s="44"/>
      <c r="U499" s="10"/>
      <c r="V499" s="21"/>
      <c r="W499" s="44"/>
      <c r="X499" s="34"/>
    </row>
    <row r="500" spans="2:24" ht="30" x14ac:dyDescent="0.25">
      <c r="B500" s="70">
        <v>1</v>
      </c>
      <c r="C500" s="13" t="s">
        <v>19</v>
      </c>
      <c r="D500" s="9">
        <v>500</v>
      </c>
      <c r="E500" s="13" t="s">
        <v>20</v>
      </c>
      <c r="F500" s="18"/>
      <c r="G500" s="13" t="s">
        <v>78</v>
      </c>
      <c r="H500" s="11" t="s">
        <v>561</v>
      </c>
      <c r="I500" s="9" t="s">
        <v>559</v>
      </c>
      <c r="J500" s="9" t="s">
        <v>560</v>
      </c>
      <c r="K500" s="9"/>
      <c r="L500" s="9"/>
      <c r="M500" s="11" t="s">
        <v>25</v>
      </c>
      <c r="N500" s="55">
        <v>74.5</v>
      </c>
      <c r="O500" s="16" t="s">
        <v>26</v>
      </c>
      <c r="P500" s="62">
        <f t="shared" si="30"/>
        <v>74.5</v>
      </c>
      <c r="Q500" s="62">
        <f t="shared" si="26"/>
        <v>0</v>
      </c>
      <c r="R500" s="9" t="s">
        <v>1258</v>
      </c>
      <c r="S500" s="21"/>
      <c r="T500" s="44"/>
      <c r="U500" s="10"/>
      <c r="V500" s="21"/>
      <c r="W500" s="44"/>
      <c r="X500" s="34"/>
    </row>
    <row r="501" spans="2:24" ht="30" x14ac:dyDescent="0.25">
      <c r="B501" s="70">
        <v>1</v>
      </c>
      <c r="C501" s="13" t="s">
        <v>19</v>
      </c>
      <c r="D501" s="9">
        <v>533</v>
      </c>
      <c r="E501" s="9" t="s">
        <v>20</v>
      </c>
      <c r="F501" s="16"/>
      <c r="G501" s="10" t="s">
        <v>78</v>
      </c>
      <c r="H501" s="17" t="s">
        <v>581</v>
      </c>
      <c r="I501" s="18" t="s">
        <v>559</v>
      </c>
      <c r="J501" s="18" t="s">
        <v>560</v>
      </c>
      <c r="K501" s="18"/>
      <c r="L501" s="18"/>
      <c r="M501" s="11" t="s">
        <v>25</v>
      </c>
      <c r="N501" s="52">
        <v>74.5</v>
      </c>
      <c r="O501" s="16" t="s">
        <v>26</v>
      </c>
      <c r="P501" s="62">
        <f t="shared" si="30"/>
        <v>74.5</v>
      </c>
      <c r="Q501" s="62">
        <f t="shared" si="26"/>
        <v>0</v>
      </c>
      <c r="R501" s="9" t="s">
        <v>1258</v>
      </c>
      <c r="S501" s="16"/>
      <c r="T501" s="41"/>
      <c r="U501" s="10"/>
      <c r="V501" s="21"/>
      <c r="W501" s="41"/>
      <c r="X501" s="34"/>
    </row>
    <row r="502" spans="2:24" ht="30" x14ac:dyDescent="0.25">
      <c r="B502" s="70">
        <v>1</v>
      </c>
      <c r="C502" s="13" t="s">
        <v>19</v>
      </c>
      <c r="D502" s="9">
        <v>499</v>
      </c>
      <c r="E502" s="9" t="s">
        <v>20</v>
      </c>
      <c r="F502" s="16"/>
      <c r="G502" s="10" t="s">
        <v>78</v>
      </c>
      <c r="H502" s="17" t="s">
        <v>586</v>
      </c>
      <c r="I502" s="18" t="s">
        <v>559</v>
      </c>
      <c r="J502" s="18" t="s">
        <v>560</v>
      </c>
      <c r="K502" s="18"/>
      <c r="L502" s="18"/>
      <c r="M502" s="11" t="s">
        <v>25</v>
      </c>
      <c r="N502" s="52">
        <v>74.5</v>
      </c>
      <c r="O502" s="16" t="s">
        <v>26</v>
      </c>
      <c r="P502" s="62">
        <f t="shared" si="30"/>
        <v>74.5</v>
      </c>
      <c r="Q502" s="62">
        <f t="shared" si="26"/>
        <v>0</v>
      </c>
      <c r="R502" s="9" t="s">
        <v>1258</v>
      </c>
      <c r="S502" s="16"/>
      <c r="T502" s="41"/>
      <c r="U502" s="10"/>
      <c r="V502" s="21"/>
      <c r="W502" s="41"/>
      <c r="X502" s="34"/>
    </row>
    <row r="503" spans="2:24" ht="30" x14ac:dyDescent="0.25">
      <c r="B503" s="70">
        <v>1</v>
      </c>
      <c r="C503" s="13" t="s">
        <v>19</v>
      </c>
      <c r="D503" s="9">
        <v>457</v>
      </c>
      <c r="E503" s="9" t="s">
        <v>20</v>
      </c>
      <c r="F503" s="16"/>
      <c r="G503" s="10" t="s">
        <v>78</v>
      </c>
      <c r="H503" s="17" t="s">
        <v>587</v>
      </c>
      <c r="I503" s="18" t="s">
        <v>559</v>
      </c>
      <c r="J503" s="18" t="s">
        <v>560</v>
      </c>
      <c r="K503" s="18"/>
      <c r="L503" s="18"/>
      <c r="M503" s="11" t="s">
        <v>25</v>
      </c>
      <c r="N503" s="52">
        <v>74.5</v>
      </c>
      <c r="O503" s="16" t="s">
        <v>26</v>
      </c>
      <c r="P503" s="62">
        <f t="shared" si="30"/>
        <v>74.5</v>
      </c>
      <c r="Q503" s="62">
        <f t="shared" si="26"/>
        <v>0</v>
      </c>
      <c r="R503" s="9" t="s">
        <v>1258</v>
      </c>
      <c r="S503" s="16"/>
      <c r="T503" s="41"/>
      <c r="U503" s="10"/>
      <c r="V503" s="21"/>
      <c r="W503" s="41"/>
      <c r="X503" s="34"/>
    </row>
    <row r="504" spans="2:24" ht="30" x14ac:dyDescent="0.25">
      <c r="B504" s="70">
        <v>1</v>
      </c>
      <c r="C504" s="13" t="s">
        <v>19</v>
      </c>
      <c r="D504" s="9">
        <v>327</v>
      </c>
      <c r="E504" s="9" t="s">
        <v>392</v>
      </c>
      <c r="F504" s="16"/>
      <c r="G504" s="10" t="s">
        <v>393</v>
      </c>
      <c r="H504" s="18" t="s">
        <v>642</v>
      </c>
      <c r="I504" s="18" t="s">
        <v>559</v>
      </c>
      <c r="J504" s="18" t="s">
        <v>91</v>
      </c>
      <c r="K504" s="18"/>
      <c r="L504" s="18"/>
      <c r="M504" s="11" t="s">
        <v>389</v>
      </c>
      <c r="N504" s="52">
        <v>74.5</v>
      </c>
      <c r="O504" s="16" t="s">
        <v>26</v>
      </c>
      <c r="P504" s="62">
        <f t="shared" si="30"/>
        <v>74.5</v>
      </c>
      <c r="Q504" s="62">
        <f t="shared" si="26"/>
        <v>0</v>
      </c>
      <c r="R504" s="9" t="s">
        <v>1258</v>
      </c>
      <c r="S504" s="16"/>
      <c r="T504" s="41"/>
      <c r="U504" s="21"/>
      <c r="V504" s="24"/>
      <c r="W504" s="41"/>
      <c r="X504" s="22"/>
    </row>
    <row r="505" spans="2:24" ht="30" x14ac:dyDescent="0.25">
      <c r="B505" s="70">
        <v>1</v>
      </c>
      <c r="C505" s="13" t="s">
        <v>19</v>
      </c>
      <c r="D505" s="9">
        <v>1294</v>
      </c>
      <c r="E505" s="9" t="s">
        <v>20</v>
      </c>
      <c r="F505" s="16"/>
      <c r="G505" s="10" t="s">
        <v>57</v>
      </c>
      <c r="H505" s="17" t="s">
        <v>763</v>
      </c>
      <c r="I505" s="17" t="s">
        <v>559</v>
      </c>
      <c r="J505" s="18" t="s">
        <v>560</v>
      </c>
      <c r="K505" s="18"/>
      <c r="L505" s="18"/>
      <c r="M505" s="11" t="s">
        <v>25</v>
      </c>
      <c r="N505" s="53">
        <v>74.5</v>
      </c>
      <c r="O505" s="16" t="s">
        <v>26</v>
      </c>
      <c r="P505" s="62">
        <f t="shared" si="30"/>
        <v>74.5</v>
      </c>
      <c r="Q505" s="62">
        <f t="shared" si="26"/>
        <v>0</v>
      </c>
      <c r="R505" s="9" t="s">
        <v>1258</v>
      </c>
      <c r="S505" s="16"/>
      <c r="T505" s="41"/>
      <c r="U505" s="21"/>
      <c r="V505" s="21"/>
      <c r="W505" s="41"/>
      <c r="X505" s="34"/>
    </row>
    <row r="506" spans="2:24" ht="30" x14ac:dyDescent="0.25">
      <c r="B506" s="70">
        <v>1</v>
      </c>
      <c r="C506" s="13" t="s">
        <v>19</v>
      </c>
      <c r="D506" s="9">
        <v>738</v>
      </c>
      <c r="E506" s="9" t="s">
        <v>20</v>
      </c>
      <c r="F506" s="16"/>
      <c r="G506" s="10" t="s">
        <v>57</v>
      </c>
      <c r="H506" s="17" t="s">
        <v>809</v>
      </c>
      <c r="I506" s="17" t="s">
        <v>559</v>
      </c>
      <c r="J506" s="18" t="s">
        <v>560</v>
      </c>
      <c r="K506" s="18"/>
      <c r="L506" s="18"/>
      <c r="M506" s="11" t="s">
        <v>25</v>
      </c>
      <c r="N506" s="53">
        <v>74.5</v>
      </c>
      <c r="O506" s="16" t="s">
        <v>26</v>
      </c>
      <c r="P506" s="62">
        <f t="shared" si="30"/>
        <v>74.5</v>
      </c>
      <c r="Q506" s="62">
        <f t="shared" si="26"/>
        <v>0</v>
      </c>
      <c r="R506" s="9" t="s">
        <v>1258</v>
      </c>
      <c r="S506" s="16"/>
      <c r="T506" s="41"/>
      <c r="U506" s="21"/>
      <c r="V506" s="21"/>
      <c r="W506" s="41"/>
      <c r="X506" s="34"/>
    </row>
    <row r="507" spans="2:24" ht="30" x14ac:dyDescent="0.25">
      <c r="B507" s="70">
        <v>1</v>
      </c>
      <c r="C507" s="13" t="s">
        <v>19</v>
      </c>
      <c r="D507" s="9">
        <v>1292</v>
      </c>
      <c r="E507" s="9" t="s">
        <v>20</v>
      </c>
      <c r="F507" s="16"/>
      <c r="G507" s="10" t="s">
        <v>57</v>
      </c>
      <c r="H507" s="17" t="s">
        <v>813</v>
      </c>
      <c r="I507" s="17" t="s">
        <v>559</v>
      </c>
      <c r="J507" s="18" t="s">
        <v>560</v>
      </c>
      <c r="K507" s="18"/>
      <c r="L507" s="18"/>
      <c r="M507" s="11" t="s">
        <v>25</v>
      </c>
      <c r="N507" s="53">
        <v>74.5</v>
      </c>
      <c r="O507" s="16" t="s">
        <v>26</v>
      </c>
      <c r="P507" s="62">
        <f t="shared" si="30"/>
        <v>74.5</v>
      </c>
      <c r="Q507" s="62">
        <f t="shared" si="26"/>
        <v>0</v>
      </c>
      <c r="R507" s="9" t="s">
        <v>1258</v>
      </c>
      <c r="S507" s="16"/>
      <c r="T507" s="41"/>
      <c r="U507" s="21"/>
      <c r="V507" s="21"/>
      <c r="W507" s="41"/>
      <c r="X507" s="34"/>
    </row>
    <row r="508" spans="2:24" ht="30" x14ac:dyDescent="0.25">
      <c r="B508" s="70">
        <v>1</v>
      </c>
      <c r="C508" s="13" t="s">
        <v>19</v>
      </c>
      <c r="D508" s="9">
        <v>1293</v>
      </c>
      <c r="E508" s="9" t="s">
        <v>20</v>
      </c>
      <c r="F508" s="16"/>
      <c r="G508" s="10" t="s">
        <v>57</v>
      </c>
      <c r="H508" s="25" t="s">
        <v>821</v>
      </c>
      <c r="I508" s="17" t="s">
        <v>559</v>
      </c>
      <c r="J508" s="18" t="s">
        <v>560</v>
      </c>
      <c r="K508" s="18"/>
      <c r="L508" s="18"/>
      <c r="M508" s="11" t="s">
        <v>25</v>
      </c>
      <c r="N508" s="53">
        <v>74.5</v>
      </c>
      <c r="O508" s="16" t="s">
        <v>26</v>
      </c>
      <c r="P508" s="62">
        <f t="shared" si="30"/>
        <v>74.5</v>
      </c>
      <c r="Q508" s="62">
        <f t="shared" si="26"/>
        <v>0</v>
      </c>
      <c r="R508" s="9" t="s">
        <v>1258</v>
      </c>
      <c r="S508" s="16"/>
      <c r="T508" s="41"/>
      <c r="U508" s="21"/>
      <c r="V508" s="21"/>
      <c r="W508" s="41"/>
      <c r="X508" s="34"/>
    </row>
    <row r="509" spans="2:24" ht="30" x14ac:dyDescent="0.25">
      <c r="B509" s="70">
        <v>1</v>
      </c>
      <c r="C509" s="13" t="s">
        <v>19</v>
      </c>
      <c r="D509" s="9">
        <v>710</v>
      </c>
      <c r="E509" s="9" t="s">
        <v>20</v>
      </c>
      <c r="F509" s="16"/>
      <c r="G509" s="10" t="s">
        <v>57</v>
      </c>
      <c r="H509" s="17" t="s">
        <v>890</v>
      </c>
      <c r="I509" s="17" t="s">
        <v>559</v>
      </c>
      <c r="J509" s="18" t="s">
        <v>560</v>
      </c>
      <c r="K509" s="18"/>
      <c r="L509" s="18"/>
      <c r="M509" s="11" t="s">
        <v>25</v>
      </c>
      <c r="N509" s="53">
        <v>74.5</v>
      </c>
      <c r="O509" s="16" t="s">
        <v>26</v>
      </c>
      <c r="P509" s="62">
        <f t="shared" si="30"/>
        <v>74.5</v>
      </c>
      <c r="Q509" s="62">
        <f t="shared" si="26"/>
        <v>0</v>
      </c>
      <c r="R509" s="9" t="s">
        <v>1258</v>
      </c>
      <c r="S509" s="16"/>
      <c r="T509" s="41"/>
      <c r="U509" s="21"/>
      <c r="V509" s="21"/>
      <c r="W509" s="41"/>
      <c r="X509" s="34"/>
    </row>
    <row r="510" spans="2:24" ht="30" x14ac:dyDescent="0.25">
      <c r="B510" s="70">
        <v>1</v>
      </c>
      <c r="C510" s="13" t="s">
        <v>19</v>
      </c>
      <c r="D510" s="9">
        <v>1578</v>
      </c>
      <c r="E510" s="9" t="s">
        <v>20</v>
      </c>
      <c r="F510" s="16"/>
      <c r="G510" s="10" t="s">
        <v>94</v>
      </c>
      <c r="H510" s="17" t="s">
        <v>939</v>
      </c>
      <c r="I510" s="17" t="s">
        <v>559</v>
      </c>
      <c r="J510" s="18" t="s">
        <v>560</v>
      </c>
      <c r="K510" s="18"/>
      <c r="L510" s="18"/>
      <c r="M510" s="11" t="s">
        <v>25</v>
      </c>
      <c r="N510" s="53">
        <v>74.5</v>
      </c>
      <c r="O510" s="16" t="s">
        <v>26</v>
      </c>
      <c r="P510" s="62">
        <f t="shared" si="30"/>
        <v>74.5</v>
      </c>
      <c r="Q510" s="62">
        <f t="shared" si="26"/>
        <v>0</v>
      </c>
      <c r="R510" s="9" t="s">
        <v>1258</v>
      </c>
      <c r="S510" s="10"/>
      <c r="T510" s="41"/>
      <c r="U510" s="36"/>
      <c r="V510" s="21"/>
      <c r="W510" s="41"/>
      <c r="X510" s="34"/>
    </row>
    <row r="511" spans="2:24" ht="30" x14ac:dyDescent="0.25">
      <c r="B511" s="70">
        <v>1</v>
      </c>
      <c r="C511" s="13" t="s">
        <v>19</v>
      </c>
      <c r="D511" s="9">
        <v>1579</v>
      </c>
      <c r="E511" s="9" t="s">
        <v>20</v>
      </c>
      <c r="F511" s="16"/>
      <c r="G511" s="10" t="s">
        <v>94</v>
      </c>
      <c r="H511" s="17" t="s">
        <v>951</v>
      </c>
      <c r="I511" s="17" t="s">
        <v>559</v>
      </c>
      <c r="J511" s="18" t="s">
        <v>560</v>
      </c>
      <c r="K511" s="18"/>
      <c r="L511" s="18"/>
      <c r="M511" s="11" t="s">
        <v>25</v>
      </c>
      <c r="N511" s="53">
        <v>74.5</v>
      </c>
      <c r="O511" s="16" t="s">
        <v>26</v>
      </c>
      <c r="P511" s="62">
        <f t="shared" si="30"/>
        <v>74.5</v>
      </c>
      <c r="Q511" s="62">
        <f t="shared" si="26"/>
        <v>0</v>
      </c>
      <c r="R511" s="9" t="s">
        <v>1258</v>
      </c>
      <c r="S511" s="16"/>
      <c r="T511" s="41"/>
      <c r="U511" s="36"/>
      <c r="V511" s="21"/>
      <c r="W511" s="41"/>
      <c r="X511" s="34"/>
    </row>
    <row r="512" spans="2:24" ht="30" x14ac:dyDescent="0.25">
      <c r="B512" s="70">
        <v>1</v>
      </c>
      <c r="C512" s="13" t="s">
        <v>19</v>
      </c>
      <c r="D512" s="9">
        <v>1507</v>
      </c>
      <c r="E512" s="9" t="s">
        <v>20</v>
      </c>
      <c r="F512" s="16"/>
      <c r="G512" s="10" t="s">
        <v>94</v>
      </c>
      <c r="H512" s="25" t="s">
        <v>993</v>
      </c>
      <c r="I512" s="17" t="s">
        <v>559</v>
      </c>
      <c r="J512" s="18" t="s">
        <v>560</v>
      </c>
      <c r="K512" s="18"/>
      <c r="L512" s="18"/>
      <c r="M512" s="11" t="s">
        <v>25</v>
      </c>
      <c r="N512" s="53">
        <v>74.5</v>
      </c>
      <c r="O512" s="16" t="s">
        <v>26</v>
      </c>
      <c r="P512" s="62">
        <f t="shared" si="30"/>
        <v>74.5</v>
      </c>
      <c r="Q512" s="62">
        <f t="shared" si="26"/>
        <v>0</v>
      </c>
      <c r="R512" s="9" t="s">
        <v>1258</v>
      </c>
      <c r="S512" s="16"/>
      <c r="T512" s="41"/>
      <c r="U512" s="36"/>
      <c r="V512" s="21"/>
      <c r="W512" s="41"/>
      <c r="X512" s="34"/>
    </row>
    <row r="513" spans="2:24" ht="30" x14ac:dyDescent="0.25">
      <c r="B513" s="70">
        <v>1</v>
      </c>
      <c r="C513" s="13" t="s">
        <v>19</v>
      </c>
      <c r="D513" s="9">
        <v>1508</v>
      </c>
      <c r="E513" s="9" t="s">
        <v>20</v>
      </c>
      <c r="F513" s="16"/>
      <c r="G513" s="10" t="s">
        <v>94</v>
      </c>
      <c r="H513" s="25" t="s">
        <v>994</v>
      </c>
      <c r="I513" s="17" t="s">
        <v>559</v>
      </c>
      <c r="J513" s="18" t="s">
        <v>560</v>
      </c>
      <c r="K513" s="18"/>
      <c r="L513" s="18"/>
      <c r="M513" s="11" t="s">
        <v>25</v>
      </c>
      <c r="N513" s="53">
        <v>74.5</v>
      </c>
      <c r="O513" s="16" t="s">
        <v>26</v>
      </c>
      <c r="P513" s="62">
        <f t="shared" si="30"/>
        <v>74.5</v>
      </c>
      <c r="Q513" s="62">
        <f t="shared" si="26"/>
        <v>0</v>
      </c>
      <c r="R513" s="9" t="s">
        <v>1258</v>
      </c>
      <c r="S513" s="16"/>
      <c r="T513" s="41"/>
      <c r="U513" s="36"/>
      <c r="V513" s="21"/>
      <c r="W513" s="41"/>
      <c r="X513" s="34"/>
    </row>
    <row r="514" spans="2:24" ht="30" x14ac:dyDescent="0.25">
      <c r="B514" s="70">
        <v>1</v>
      </c>
      <c r="C514" s="13" t="s">
        <v>19</v>
      </c>
      <c r="D514" s="9">
        <v>1512</v>
      </c>
      <c r="E514" s="9" t="s">
        <v>20</v>
      </c>
      <c r="F514" s="16"/>
      <c r="G514" s="10" t="s">
        <v>94</v>
      </c>
      <c r="H514" s="25" t="s">
        <v>997</v>
      </c>
      <c r="I514" s="17" t="s">
        <v>559</v>
      </c>
      <c r="J514" s="18" t="s">
        <v>560</v>
      </c>
      <c r="K514" s="18"/>
      <c r="L514" s="18"/>
      <c r="M514" s="11" t="s">
        <v>25</v>
      </c>
      <c r="N514" s="53">
        <v>74.5</v>
      </c>
      <c r="O514" s="16" t="s">
        <v>26</v>
      </c>
      <c r="P514" s="62">
        <f t="shared" si="30"/>
        <v>74.5</v>
      </c>
      <c r="Q514" s="62">
        <f t="shared" si="26"/>
        <v>0</v>
      </c>
      <c r="R514" s="9" t="s">
        <v>1258</v>
      </c>
      <c r="S514" s="16"/>
      <c r="T514" s="41"/>
      <c r="U514" s="36"/>
      <c r="V514" s="21"/>
      <c r="W514" s="41"/>
      <c r="X514" s="34"/>
    </row>
    <row r="515" spans="2:24" ht="30" x14ac:dyDescent="0.25">
      <c r="B515" s="70">
        <v>1</v>
      </c>
      <c r="C515" s="13" t="s">
        <v>19</v>
      </c>
      <c r="D515" s="9">
        <v>1476</v>
      </c>
      <c r="E515" s="9" t="s">
        <v>20</v>
      </c>
      <c r="F515" s="16"/>
      <c r="G515" s="10" t="s">
        <v>94</v>
      </c>
      <c r="H515" s="25" t="s">
        <v>1073</v>
      </c>
      <c r="I515" s="17" t="s">
        <v>559</v>
      </c>
      <c r="J515" s="16" t="s">
        <v>560</v>
      </c>
      <c r="K515" s="16"/>
      <c r="L515" s="16"/>
      <c r="M515" s="11" t="s">
        <v>25</v>
      </c>
      <c r="N515" s="53">
        <v>74.5</v>
      </c>
      <c r="O515" s="16" t="s">
        <v>26</v>
      </c>
      <c r="P515" s="62">
        <f t="shared" si="30"/>
        <v>74.5</v>
      </c>
      <c r="Q515" s="62">
        <f t="shared" si="26"/>
        <v>0</v>
      </c>
      <c r="R515" s="9" t="s">
        <v>1258</v>
      </c>
      <c r="S515" s="16"/>
      <c r="T515" s="41"/>
      <c r="U515" s="36"/>
      <c r="V515" s="21"/>
      <c r="W515" s="41"/>
      <c r="X515" s="34"/>
    </row>
    <row r="516" spans="2:24" ht="30" x14ac:dyDescent="0.25">
      <c r="B516" s="70">
        <v>1</v>
      </c>
      <c r="C516" s="13" t="s">
        <v>19</v>
      </c>
      <c r="D516" s="9">
        <v>1478</v>
      </c>
      <c r="E516" s="9" t="s">
        <v>20</v>
      </c>
      <c r="F516" s="16"/>
      <c r="G516" s="10" t="s">
        <v>94</v>
      </c>
      <c r="H516" s="25" t="s">
        <v>1074</v>
      </c>
      <c r="I516" s="17" t="s">
        <v>559</v>
      </c>
      <c r="J516" s="16" t="s">
        <v>560</v>
      </c>
      <c r="K516" s="16"/>
      <c r="L516" s="16"/>
      <c r="M516" s="11" t="s">
        <v>25</v>
      </c>
      <c r="N516" s="53">
        <v>74.5</v>
      </c>
      <c r="O516" s="16" t="s">
        <v>26</v>
      </c>
      <c r="P516" s="62">
        <f t="shared" si="30"/>
        <v>74.5</v>
      </c>
      <c r="Q516" s="62">
        <f t="shared" si="26"/>
        <v>0</v>
      </c>
      <c r="R516" s="9" t="s">
        <v>1258</v>
      </c>
      <c r="S516" s="10"/>
      <c r="T516" s="41"/>
      <c r="U516" s="36"/>
      <c r="V516" s="21"/>
      <c r="W516" s="41"/>
      <c r="X516" s="34"/>
    </row>
    <row r="517" spans="2:24" ht="30" x14ac:dyDescent="0.25">
      <c r="B517" s="70">
        <v>1</v>
      </c>
      <c r="C517" s="13" t="s">
        <v>19</v>
      </c>
      <c r="D517" s="9">
        <v>1541</v>
      </c>
      <c r="E517" s="9" t="s">
        <v>20</v>
      </c>
      <c r="F517" s="16"/>
      <c r="G517" s="13" t="s">
        <v>94</v>
      </c>
      <c r="H517" s="17" t="s">
        <v>1094</v>
      </c>
      <c r="I517" s="18" t="s">
        <v>559</v>
      </c>
      <c r="J517" s="18" t="s">
        <v>560</v>
      </c>
      <c r="K517" s="18"/>
      <c r="L517" s="18"/>
      <c r="M517" s="11" t="s">
        <v>25</v>
      </c>
      <c r="N517" s="52">
        <v>74.5</v>
      </c>
      <c r="O517" s="16" t="s">
        <v>26</v>
      </c>
      <c r="P517" s="62">
        <f t="shared" si="30"/>
        <v>74.5</v>
      </c>
      <c r="Q517" s="62">
        <f t="shared" si="26"/>
        <v>0</v>
      </c>
      <c r="R517" s="9" t="s">
        <v>1258</v>
      </c>
      <c r="S517" s="16"/>
      <c r="T517" s="41"/>
      <c r="U517" s="36"/>
      <c r="V517" s="13"/>
      <c r="W517" s="27"/>
      <c r="X517" s="34"/>
    </row>
    <row r="518" spans="2:24" ht="30" x14ac:dyDescent="0.25">
      <c r="B518" s="70">
        <v>1</v>
      </c>
      <c r="C518" s="13" t="s">
        <v>19</v>
      </c>
      <c r="D518" s="9">
        <v>1542</v>
      </c>
      <c r="E518" s="9" t="s">
        <v>20</v>
      </c>
      <c r="F518" s="16"/>
      <c r="G518" s="13" t="s">
        <v>94</v>
      </c>
      <c r="H518" s="17" t="s">
        <v>1095</v>
      </c>
      <c r="I518" s="18" t="s">
        <v>559</v>
      </c>
      <c r="J518" s="18" t="s">
        <v>560</v>
      </c>
      <c r="K518" s="18"/>
      <c r="L518" s="18"/>
      <c r="M518" s="11" t="s">
        <v>25</v>
      </c>
      <c r="N518" s="52">
        <v>74.5</v>
      </c>
      <c r="O518" s="16" t="s">
        <v>26</v>
      </c>
      <c r="P518" s="62">
        <f t="shared" si="30"/>
        <v>74.5</v>
      </c>
      <c r="Q518" s="62">
        <f t="shared" si="26"/>
        <v>0</v>
      </c>
      <c r="R518" s="9" t="s">
        <v>1258</v>
      </c>
      <c r="S518" s="16"/>
      <c r="T518" s="41"/>
      <c r="U518" s="36"/>
      <c r="V518" s="13"/>
      <c r="W518" s="27"/>
      <c r="X518" s="34"/>
    </row>
    <row r="519" spans="2:24" ht="30" x14ac:dyDescent="0.25">
      <c r="B519" s="70">
        <v>1</v>
      </c>
      <c r="C519" s="13" t="s">
        <v>19</v>
      </c>
      <c r="D519" s="9">
        <v>562</v>
      </c>
      <c r="E519" s="9" t="s">
        <v>20</v>
      </c>
      <c r="F519" s="16"/>
      <c r="G519" s="13" t="s">
        <v>78</v>
      </c>
      <c r="H519" s="23" t="s">
        <v>360</v>
      </c>
      <c r="I519" s="18" t="s">
        <v>361</v>
      </c>
      <c r="J519" s="18"/>
      <c r="K519" s="18"/>
      <c r="L519" s="18"/>
      <c r="M519" s="11" t="s">
        <v>60</v>
      </c>
      <c r="N519" s="52">
        <v>79.95</v>
      </c>
      <c r="O519" s="16" t="s">
        <v>26</v>
      </c>
      <c r="P519" s="62">
        <f>N519*0.2*5</f>
        <v>79.950000000000017</v>
      </c>
      <c r="Q519" s="62">
        <f t="shared" ref="Q519:Q582" si="31">N519-P519</f>
        <v>0</v>
      </c>
      <c r="R519" s="64" t="s">
        <v>1257</v>
      </c>
      <c r="S519" s="20"/>
      <c r="T519" s="43"/>
      <c r="U519" s="21"/>
      <c r="V519" s="13"/>
      <c r="W519" s="27"/>
      <c r="X519" s="41"/>
    </row>
    <row r="520" spans="2:24" ht="30" x14ac:dyDescent="0.25">
      <c r="B520" s="70">
        <v>1</v>
      </c>
      <c r="C520" s="13" t="s">
        <v>19</v>
      </c>
      <c r="D520" s="9">
        <v>191</v>
      </c>
      <c r="E520" s="9" t="s">
        <v>20</v>
      </c>
      <c r="F520" s="16"/>
      <c r="G520" s="10" t="s">
        <v>21</v>
      </c>
      <c r="H520" s="17" t="s">
        <v>362</v>
      </c>
      <c r="I520" s="17" t="s">
        <v>363</v>
      </c>
      <c r="J520" s="18"/>
      <c r="K520" s="18"/>
      <c r="L520" s="18"/>
      <c r="M520" s="11" t="s">
        <v>60</v>
      </c>
      <c r="N520" s="53">
        <v>80</v>
      </c>
      <c r="O520" s="16" t="s">
        <v>26</v>
      </c>
      <c r="P520" s="62">
        <f t="shared" ref="P520:P538" si="32">N520*0.5*2</f>
        <v>80</v>
      </c>
      <c r="Q520" s="62">
        <f t="shared" si="31"/>
        <v>0</v>
      </c>
      <c r="R520" s="9" t="s">
        <v>1258</v>
      </c>
      <c r="S520" s="20"/>
      <c r="T520" s="43"/>
      <c r="U520" s="21"/>
      <c r="V520" s="21"/>
      <c r="W520" s="41"/>
      <c r="X520" s="22"/>
    </row>
    <row r="521" spans="2:24" ht="30" x14ac:dyDescent="0.25">
      <c r="B521" s="70">
        <v>1</v>
      </c>
      <c r="C521" s="13" t="s">
        <v>19</v>
      </c>
      <c r="D521" s="9">
        <v>715</v>
      </c>
      <c r="E521" s="9" t="s">
        <v>20</v>
      </c>
      <c r="F521" s="16"/>
      <c r="G521" s="10" t="s">
        <v>57</v>
      </c>
      <c r="H521" s="25" t="s">
        <v>835</v>
      </c>
      <c r="I521" s="17" t="s">
        <v>836</v>
      </c>
      <c r="J521" s="18"/>
      <c r="K521" s="18"/>
      <c r="L521" s="18"/>
      <c r="M521" s="11" t="s">
        <v>25</v>
      </c>
      <c r="N521" s="53">
        <v>80</v>
      </c>
      <c r="O521" s="16" t="s">
        <v>26</v>
      </c>
      <c r="P521" s="62">
        <f t="shared" si="32"/>
        <v>80</v>
      </c>
      <c r="Q521" s="62">
        <f t="shared" si="31"/>
        <v>0</v>
      </c>
      <c r="R521" s="9" t="s">
        <v>1258</v>
      </c>
      <c r="S521" s="16"/>
      <c r="T521" s="41"/>
      <c r="U521" s="21"/>
      <c r="V521" s="21"/>
      <c r="W521" s="41"/>
      <c r="X521" s="34"/>
    </row>
    <row r="522" spans="2:24" ht="30" x14ac:dyDescent="0.25">
      <c r="B522" s="70">
        <v>1</v>
      </c>
      <c r="C522" s="13" t="s">
        <v>19</v>
      </c>
      <c r="D522" s="9">
        <v>716</v>
      </c>
      <c r="E522" s="9" t="s">
        <v>20</v>
      </c>
      <c r="F522" s="16"/>
      <c r="G522" s="10" t="s">
        <v>57</v>
      </c>
      <c r="H522" s="25" t="s">
        <v>837</v>
      </c>
      <c r="I522" s="18" t="s">
        <v>836</v>
      </c>
      <c r="J522" s="18"/>
      <c r="K522" s="18"/>
      <c r="L522" s="18"/>
      <c r="M522" s="11" t="s">
        <v>25</v>
      </c>
      <c r="N522" s="52">
        <v>80</v>
      </c>
      <c r="O522" s="16" t="s">
        <v>26</v>
      </c>
      <c r="P522" s="62">
        <f t="shared" si="32"/>
        <v>80</v>
      </c>
      <c r="Q522" s="62">
        <f t="shared" si="31"/>
        <v>0</v>
      </c>
      <c r="R522" s="9" t="s">
        <v>1258</v>
      </c>
      <c r="S522" s="16"/>
      <c r="T522" s="41"/>
      <c r="U522" s="21"/>
      <c r="V522" s="21"/>
      <c r="W522" s="22"/>
      <c r="X522" s="34"/>
    </row>
    <row r="523" spans="2:24" ht="30" x14ac:dyDescent="0.25">
      <c r="B523" s="70">
        <v>1</v>
      </c>
      <c r="C523" s="13" t="s">
        <v>19</v>
      </c>
      <c r="D523" s="9">
        <v>790</v>
      </c>
      <c r="E523" s="9" t="s">
        <v>20</v>
      </c>
      <c r="F523" s="16"/>
      <c r="G523" s="10" t="s">
        <v>57</v>
      </c>
      <c r="H523" s="25" t="s">
        <v>838</v>
      </c>
      <c r="I523" s="18" t="s">
        <v>836</v>
      </c>
      <c r="J523" s="18"/>
      <c r="K523" s="18"/>
      <c r="L523" s="18"/>
      <c r="M523" s="11" t="s">
        <v>25</v>
      </c>
      <c r="N523" s="52">
        <v>80</v>
      </c>
      <c r="O523" s="16" t="s">
        <v>26</v>
      </c>
      <c r="P523" s="62">
        <f t="shared" si="32"/>
        <v>80</v>
      </c>
      <c r="Q523" s="62">
        <f t="shared" si="31"/>
        <v>0</v>
      </c>
      <c r="R523" s="9" t="s">
        <v>1258</v>
      </c>
      <c r="S523" s="16"/>
      <c r="T523" s="41"/>
      <c r="U523" s="21"/>
      <c r="V523" s="21"/>
      <c r="W523" s="22"/>
      <c r="X523" s="34"/>
    </row>
    <row r="524" spans="2:24" ht="30" x14ac:dyDescent="0.25">
      <c r="B524" s="70">
        <v>1</v>
      </c>
      <c r="C524" s="13" t="s">
        <v>19</v>
      </c>
      <c r="D524" s="9">
        <v>189</v>
      </c>
      <c r="E524" s="9" t="s">
        <v>20</v>
      </c>
      <c r="F524" s="16"/>
      <c r="G524" s="10" t="s">
        <v>21</v>
      </c>
      <c r="H524" s="17" t="s">
        <v>899</v>
      </c>
      <c r="I524" s="17" t="s">
        <v>900</v>
      </c>
      <c r="J524" s="18"/>
      <c r="K524" s="18"/>
      <c r="L524" s="18"/>
      <c r="M524" s="11" t="s">
        <v>25</v>
      </c>
      <c r="N524" s="53">
        <v>80</v>
      </c>
      <c r="O524" s="16" t="s">
        <v>26</v>
      </c>
      <c r="P524" s="62">
        <f t="shared" si="32"/>
        <v>80</v>
      </c>
      <c r="Q524" s="62">
        <f t="shared" si="31"/>
        <v>0</v>
      </c>
      <c r="R524" s="9" t="s">
        <v>1258</v>
      </c>
      <c r="S524" s="16"/>
      <c r="T524" s="41"/>
      <c r="U524" s="20"/>
      <c r="V524" s="21"/>
      <c r="W524" s="41"/>
      <c r="X524" s="34"/>
    </row>
    <row r="525" spans="2:24" ht="30" x14ac:dyDescent="0.25">
      <c r="B525" s="70">
        <v>1</v>
      </c>
      <c r="C525" s="13" t="s">
        <v>19</v>
      </c>
      <c r="D525" s="9">
        <v>187</v>
      </c>
      <c r="E525" s="9" t="s">
        <v>20</v>
      </c>
      <c r="F525" s="16"/>
      <c r="G525" s="10" t="s">
        <v>21</v>
      </c>
      <c r="H525" s="17" t="s">
        <v>903</v>
      </c>
      <c r="I525" s="17" t="s">
        <v>363</v>
      </c>
      <c r="J525" s="18"/>
      <c r="K525" s="18"/>
      <c r="L525" s="18"/>
      <c r="M525" s="11" t="s">
        <v>25</v>
      </c>
      <c r="N525" s="53">
        <v>80</v>
      </c>
      <c r="O525" s="16" t="s">
        <v>26</v>
      </c>
      <c r="P525" s="62">
        <f t="shared" si="32"/>
        <v>80</v>
      </c>
      <c r="Q525" s="62">
        <f t="shared" si="31"/>
        <v>0</v>
      </c>
      <c r="R525" s="9" t="s">
        <v>1258</v>
      </c>
      <c r="S525" s="16"/>
      <c r="T525" s="41"/>
      <c r="U525" s="20"/>
      <c r="V525" s="21"/>
      <c r="W525" s="41"/>
      <c r="X525" s="34"/>
    </row>
    <row r="526" spans="2:24" ht="30" x14ac:dyDescent="0.25">
      <c r="B526" s="70">
        <v>1</v>
      </c>
      <c r="C526" s="13" t="s">
        <v>19</v>
      </c>
      <c r="D526" s="9">
        <v>186</v>
      </c>
      <c r="E526" s="9" t="s">
        <v>20</v>
      </c>
      <c r="F526" s="16"/>
      <c r="G526" s="13" t="s">
        <v>21</v>
      </c>
      <c r="H526" s="17" t="s">
        <v>1152</v>
      </c>
      <c r="I526" s="18" t="s">
        <v>363</v>
      </c>
      <c r="J526" s="18"/>
      <c r="K526" s="18"/>
      <c r="L526" s="18"/>
      <c r="M526" s="11" t="s">
        <v>25</v>
      </c>
      <c r="N526" s="52">
        <v>80</v>
      </c>
      <c r="O526" s="16" t="s">
        <v>26</v>
      </c>
      <c r="P526" s="62">
        <f t="shared" si="32"/>
        <v>80</v>
      </c>
      <c r="Q526" s="62">
        <f t="shared" si="31"/>
        <v>0</v>
      </c>
      <c r="R526" s="9" t="s">
        <v>1258</v>
      </c>
      <c r="S526" s="16"/>
      <c r="T526" s="41"/>
      <c r="U526" s="20"/>
      <c r="V526" s="13"/>
      <c r="W526" s="27"/>
      <c r="X526" s="34"/>
    </row>
    <row r="527" spans="2:24" ht="30" x14ac:dyDescent="0.25">
      <c r="B527" s="70">
        <v>1</v>
      </c>
      <c r="C527" s="13" t="s">
        <v>19</v>
      </c>
      <c r="D527" s="9">
        <v>188</v>
      </c>
      <c r="E527" s="9" t="s">
        <v>20</v>
      </c>
      <c r="F527" s="16"/>
      <c r="G527" s="13" t="s">
        <v>21</v>
      </c>
      <c r="H527" s="17" t="s">
        <v>1152</v>
      </c>
      <c r="I527" s="18" t="s">
        <v>363</v>
      </c>
      <c r="J527" s="18"/>
      <c r="K527" s="18"/>
      <c r="L527" s="18"/>
      <c r="M527" s="11" t="s">
        <v>25</v>
      </c>
      <c r="N527" s="52">
        <v>80</v>
      </c>
      <c r="O527" s="16" t="s">
        <v>26</v>
      </c>
      <c r="P527" s="62">
        <f t="shared" si="32"/>
        <v>80</v>
      </c>
      <c r="Q527" s="62">
        <f t="shared" si="31"/>
        <v>0</v>
      </c>
      <c r="R527" s="9" t="s">
        <v>1258</v>
      </c>
      <c r="S527" s="16"/>
      <c r="T527" s="41"/>
      <c r="U527" s="20"/>
      <c r="V527" s="13"/>
      <c r="W527" s="27"/>
      <c r="X527" s="34"/>
    </row>
    <row r="528" spans="2:24" ht="30" x14ac:dyDescent="0.25">
      <c r="B528" s="70">
        <v>1</v>
      </c>
      <c r="C528" s="13" t="s">
        <v>19</v>
      </c>
      <c r="D528" s="9">
        <v>192</v>
      </c>
      <c r="E528" s="9" t="s">
        <v>20</v>
      </c>
      <c r="F528" s="16"/>
      <c r="G528" s="13" t="s">
        <v>21</v>
      </c>
      <c r="H528" s="17" t="s">
        <v>1152</v>
      </c>
      <c r="I528" s="18" t="s">
        <v>363</v>
      </c>
      <c r="J528" s="18"/>
      <c r="K528" s="18"/>
      <c r="L528" s="18"/>
      <c r="M528" s="11" t="s">
        <v>25</v>
      </c>
      <c r="N528" s="52">
        <v>80</v>
      </c>
      <c r="O528" s="16" t="s">
        <v>26</v>
      </c>
      <c r="P528" s="62">
        <f t="shared" si="32"/>
        <v>80</v>
      </c>
      <c r="Q528" s="62">
        <f t="shared" si="31"/>
        <v>0</v>
      </c>
      <c r="R528" s="9" t="s">
        <v>1258</v>
      </c>
      <c r="S528" s="16"/>
      <c r="T528" s="41"/>
      <c r="U528" s="20"/>
      <c r="V528" s="13"/>
      <c r="W528" s="27"/>
      <c r="X528" s="34"/>
    </row>
    <row r="529" spans="2:24" ht="30" x14ac:dyDescent="0.25">
      <c r="B529" s="70">
        <v>1</v>
      </c>
      <c r="C529" s="13" t="s">
        <v>19</v>
      </c>
      <c r="D529" s="9">
        <v>190</v>
      </c>
      <c r="E529" s="9" t="s">
        <v>20</v>
      </c>
      <c r="F529" s="16"/>
      <c r="G529" s="13" t="s">
        <v>21</v>
      </c>
      <c r="H529" s="17" t="s">
        <v>1194</v>
      </c>
      <c r="I529" s="18" t="s">
        <v>363</v>
      </c>
      <c r="J529" s="18"/>
      <c r="K529" s="18"/>
      <c r="L529" s="18"/>
      <c r="M529" s="11" t="s">
        <v>25</v>
      </c>
      <c r="N529" s="52">
        <v>80</v>
      </c>
      <c r="O529" s="16" t="s">
        <v>26</v>
      </c>
      <c r="P529" s="62">
        <f t="shared" si="32"/>
        <v>80</v>
      </c>
      <c r="Q529" s="62">
        <f t="shared" si="31"/>
        <v>0</v>
      </c>
      <c r="R529" s="9" t="s">
        <v>1258</v>
      </c>
      <c r="S529" s="16"/>
      <c r="T529" s="41"/>
      <c r="U529" s="20"/>
      <c r="V529" s="13"/>
      <c r="W529" s="27"/>
      <c r="X529" s="34"/>
    </row>
    <row r="530" spans="2:24" ht="30" x14ac:dyDescent="0.25">
      <c r="B530" s="70">
        <v>1</v>
      </c>
      <c r="C530" s="13" t="s">
        <v>19</v>
      </c>
      <c r="D530" s="9">
        <v>1210</v>
      </c>
      <c r="E530" s="9" t="s">
        <v>20</v>
      </c>
      <c r="F530" s="16"/>
      <c r="G530" s="10" t="s">
        <v>57</v>
      </c>
      <c r="H530" s="17" t="s">
        <v>761</v>
      </c>
      <c r="I530" s="17" t="s">
        <v>762</v>
      </c>
      <c r="J530" s="18"/>
      <c r="K530" s="18"/>
      <c r="L530" s="18"/>
      <c r="M530" s="11" t="s">
        <v>25</v>
      </c>
      <c r="N530" s="53">
        <v>80.36</v>
      </c>
      <c r="O530" s="16" t="s">
        <v>26</v>
      </c>
      <c r="P530" s="62">
        <f t="shared" si="32"/>
        <v>80.36</v>
      </c>
      <c r="Q530" s="62">
        <f t="shared" si="31"/>
        <v>0</v>
      </c>
      <c r="R530" s="9" t="s">
        <v>1258</v>
      </c>
      <c r="S530" s="16"/>
      <c r="T530" s="41"/>
      <c r="U530" s="21"/>
      <c r="V530" s="21"/>
      <c r="W530" s="41"/>
      <c r="X530" s="34"/>
    </row>
    <row r="531" spans="2:24" ht="30" x14ac:dyDescent="0.25">
      <c r="B531" s="70">
        <v>1</v>
      </c>
      <c r="C531" s="13" t="s">
        <v>19</v>
      </c>
      <c r="D531" s="9">
        <v>1435</v>
      </c>
      <c r="E531" s="9" t="s">
        <v>20</v>
      </c>
      <c r="F531" s="16"/>
      <c r="G531" s="10" t="s">
        <v>94</v>
      </c>
      <c r="H531" s="25" t="s">
        <v>1062</v>
      </c>
      <c r="I531" s="17" t="s">
        <v>762</v>
      </c>
      <c r="J531" s="16"/>
      <c r="K531" s="16"/>
      <c r="L531" s="16"/>
      <c r="M531" s="11" t="s">
        <v>25</v>
      </c>
      <c r="N531" s="53">
        <v>80.36</v>
      </c>
      <c r="O531" s="16" t="s">
        <v>26</v>
      </c>
      <c r="P531" s="62">
        <f t="shared" si="32"/>
        <v>80.36</v>
      </c>
      <c r="Q531" s="62">
        <f t="shared" si="31"/>
        <v>0</v>
      </c>
      <c r="R531" s="9" t="s">
        <v>1258</v>
      </c>
      <c r="S531" s="16"/>
      <c r="T531" s="41"/>
      <c r="U531" s="36"/>
      <c r="V531" s="21"/>
      <c r="W531" s="41"/>
      <c r="X531" s="34"/>
    </row>
    <row r="532" spans="2:24" ht="30" x14ac:dyDescent="0.25">
      <c r="B532" s="70">
        <v>1</v>
      </c>
      <c r="C532" s="13">
        <v>2018</v>
      </c>
      <c r="D532" s="9">
        <v>1944</v>
      </c>
      <c r="E532" s="9" t="s">
        <v>20</v>
      </c>
      <c r="F532" s="16"/>
      <c r="G532" s="10" t="s">
        <v>57</v>
      </c>
      <c r="H532" s="17" t="s">
        <v>734</v>
      </c>
      <c r="I532" s="18" t="s">
        <v>735</v>
      </c>
      <c r="J532" s="18"/>
      <c r="K532" s="18"/>
      <c r="L532" s="18"/>
      <c r="M532" s="11" t="s">
        <v>25</v>
      </c>
      <c r="N532" s="53">
        <v>80.819999999999993</v>
      </c>
      <c r="O532" s="16" t="s">
        <v>26</v>
      </c>
      <c r="P532" s="62">
        <f t="shared" si="32"/>
        <v>80.819999999999993</v>
      </c>
      <c r="Q532" s="62">
        <f t="shared" si="31"/>
        <v>0</v>
      </c>
      <c r="R532" s="9" t="s">
        <v>1258</v>
      </c>
      <c r="S532" s="16"/>
      <c r="T532" s="41"/>
      <c r="U532" s="21"/>
      <c r="V532" s="21"/>
      <c r="W532" s="22"/>
      <c r="X532" s="34"/>
    </row>
    <row r="533" spans="2:24" ht="30" x14ac:dyDescent="0.25">
      <c r="B533" s="70">
        <v>1</v>
      </c>
      <c r="C533" s="13" t="s">
        <v>19</v>
      </c>
      <c r="D533" s="9">
        <v>474</v>
      </c>
      <c r="E533" s="9" t="s">
        <v>20</v>
      </c>
      <c r="F533" s="16"/>
      <c r="G533" s="10" t="s">
        <v>78</v>
      </c>
      <c r="H533" s="17" t="s">
        <v>614</v>
      </c>
      <c r="I533" s="18" t="s">
        <v>615</v>
      </c>
      <c r="J533" s="18"/>
      <c r="K533" s="18"/>
      <c r="L533" s="18"/>
      <c r="M533" s="11" t="s">
        <v>25</v>
      </c>
      <c r="N533" s="53">
        <v>84.07</v>
      </c>
      <c r="O533" s="16" t="s">
        <v>26</v>
      </c>
      <c r="P533" s="62">
        <f t="shared" si="32"/>
        <v>84.07</v>
      </c>
      <c r="Q533" s="62">
        <f t="shared" si="31"/>
        <v>0</v>
      </c>
      <c r="R533" s="9" t="s">
        <v>1258</v>
      </c>
      <c r="S533" s="10"/>
      <c r="T533" s="41"/>
      <c r="U533" s="10"/>
      <c r="V533" s="21"/>
      <c r="W533" s="41"/>
      <c r="X533" s="34"/>
    </row>
    <row r="534" spans="2:24" ht="30" x14ac:dyDescent="0.25">
      <c r="B534" s="70">
        <v>1</v>
      </c>
      <c r="C534" s="13" t="s">
        <v>19</v>
      </c>
      <c r="D534" s="9">
        <v>517</v>
      </c>
      <c r="E534" s="9" t="s">
        <v>20</v>
      </c>
      <c r="F534" s="16"/>
      <c r="G534" s="10" t="s">
        <v>78</v>
      </c>
      <c r="H534" s="17" t="s">
        <v>621</v>
      </c>
      <c r="I534" s="18" t="s">
        <v>615</v>
      </c>
      <c r="J534" s="18"/>
      <c r="K534" s="18"/>
      <c r="L534" s="18"/>
      <c r="M534" s="11" t="s">
        <v>25</v>
      </c>
      <c r="N534" s="52">
        <v>84.07</v>
      </c>
      <c r="O534" s="16" t="s">
        <v>26</v>
      </c>
      <c r="P534" s="62">
        <f t="shared" si="32"/>
        <v>84.07</v>
      </c>
      <c r="Q534" s="62">
        <f t="shared" si="31"/>
        <v>0</v>
      </c>
      <c r="R534" s="9" t="s">
        <v>1258</v>
      </c>
      <c r="S534" s="16"/>
      <c r="T534" s="41"/>
      <c r="U534" s="10"/>
      <c r="V534" s="21"/>
      <c r="W534" s="22"/>
      <c r="X534" s="34"/>
    </row>
    <row r="535" spans="2:24" ht="30" x14ac:dyDescent="0.25">
      <c r="B535" s="70">
        <v>1</v>
      </c>
      <c r="C535" s="13" t="s">
        <v>19</v>
      </c>
      <c r="D535" s="9">
        <v>380</v>
      </c>
      <c r="E535" s="9" t="s">
        <v>392</v>
      </c>
      <c r="F535" s="16"/>
      <c r="G535" s="10" t="s">
        <v>393</v>
      </c>
      <c r="H535" s="18" t="s">
        <v>659</v>
      </c>
      <c r="I535" s="18" t="s">
        <v>615</v>
      </c>
      <c r="J535" s="18"/>
      <c r="K535" s="18"/>
      <c r="L535" s="18"/>
      <c r="M535" s="11" t="s">
        <v>389</v>
      </c>
      <c r="N535" s="52">
        <v>84.07</v>
      </c>
      <c r="O535" s="16" t="s">
        <v>26</v>
      </c>
      <c r="P535" s="62">
        <f t="shared" si="32"/>
        <v>84.07</v>
      </c>
      <c r="Q535" s="62">
        <f t="shared" si="31"/>
        <v>0</v>
      </c>
      <c r="R535" s="9" t="s">
        <v>1258</v>
      </c>
      <c r="S535" s="16"/>
      <c r="T535" s="41"/>
      <c r="U535" s="21"/>
      <c r="V535" s="24"/>
      <c r="W535" s="41"/>
      <c r="X535" s="22"/>
    </row>
    <row r="536" spans="2:24" ht="30" x14ac:dyDescent="0.25">
      <c r="B536" s="70">
        <v>1</v>
      </c>
      <c r="C536" s="13" t="s">
        <v>19</v>
      </c>
      <c r="D536" s="9">
        <v>1596</v>
      </c>
      <c r="E536" s="9" t="s">
        <v>20</v>
      </c>
      <c r="F536" s="16"/>
      <c r="G536" s="10" t="s">
        <v>94</v>
      </c>
      <c r="H536" s="17" t="s">
        <v>950</v>
      </c>
      <c r="I536" s="17" t="s">
        <v>615</v>
      </c>
      <c r="J536" s="18"/>
      <c r="K536" s="18"/>
      <c r="L536" s="18"/>
      <c r="M536" s="11" t="s">
        <v>25</v>
      </c>
      <c r="N536" s="53">
        <v>84.07</v>
      </c>
      <c r="O536" s="16" t="s">
        <v>26</v>
      </c>
      <c r="P536" s="62">
        <f t="shared" si="32"/>
        <v>84.07</v>
      </c>
      <c r="Q536" s="62">
        <f t="shared" si="31"/>
        <v>0</v>
      </c>
      <c r="R536" s="9" t="s">
        <v>1258</v>
      </c>
      <c r="S536" s="16"/>
      <c r="T536" s="41"/>
      <c r="U536" s="36"/>
      <c r="V536" s="21"/>
      <c r="W536" s="41"/>
      <c r="X536" s="34"/>
    </row>
    <row r="537" spans="2:24" ht="30" x14ac:dyDescent="0.25">
      <c r="B537" s="70">
        <v>1</v>
      </c>
      <c r="C537" s="13" t="s">
        <v>19</v>
      </c>
      <c r="D537" s="9">
        <v>1521</v>
      </c>
      <c r="E537" s="9" t="s">
        <v>20</v>
      </c>
      <c r="F537" s="16"/>
      <c r="G537" s="10" t="s">
        <v>94</v>
      </c>
      <c r="H537" s="25" t="s">
        <v>1006</v>
      </c>
      <c r="I537" s="17" t="s">
        <v>615</v>
      </c>
      <c r="J537" s="18"/>
      <c r="K537" s="18"/>
      <c r="L537" s="18"/>
      <c r="M537" s="11" t="s">
        <v>25</v>
      </c>
      <c r="N537" s="53">
        <v>84.07</v>
      </c>
      <c r="O537" s="16" t="s">
        <v>26</v>
      </c>
      <c r="P537" s="62">
        <f t="shared" si="32"/>
        <v>84.07</v>
      </c>
      <c r="Q537" s="62">
        <f t="shared" si="31"/>
        <v>0</v>
      </c>
      <c r="R537" s="9" t="s">
        <v>1258</v>
      </c>
      <c r="S537" s="10"/>
      <c r="T537" s="41"/>
      <c r="U537" s="36"/>
      <c r="V537" s="21"/>
      <c r="W537" s="41"/>
      <c r="X537" s="34"/>
    </row>
    <row r="538" spans="2:24" ht="30" x14ac:dyDescent="0.25">
      <c r="B538" s="70">
        <v>1</v>
      </c>
      <c r="C538" s="13" t="s">
        <v>19</v>
      </c>
      <c r="D538" s="9">
        <v>1534</v>
      </c>
      <c r="E538" s="9" t="s">
        <v>20</v>
      </c>
      <c r="F538" s="16"/>
      <c r="G538" s="10" t="s">
        <v>94</v>
      </c>
      <c r="H538" s="25" t="s">
        <v>1085</v>
      </c>
      <c r="I538" s="17" t="s">
        <v>615</v>
      </c>
      <c r="J538" s="16"/>
      <c r="K538" s="16"/>
      <c r="L538" s="16"/>
      <c r="M538" s="11" t="s">
        <v>25</v>
      </c>
      <c r="N538" s="53">
        <v>84.07</v>
      </c>
      <c r="O538" s="16" t="s">
        <v>26</v>
      </c>
      <c r="P538" s="62">
        <f t="shared" si="32"/>
        <v>84.07</v>
      </c>
      <c r="Q538" s="62">
        <f t="shared" si="31"/>
        <v>0</v>
      </c>
      <c r="R538" s="9" t="s">
        <v>1258</v>
      </c>
      <c r="S538" s="10"/>
      <c r="T538" s="22"/>
      <c r="U538" s="36"/>
      <c r="V538" s="21"/>
      <c r="W538" s="41"/>
      <c r="X538" s="34"/>
    </row>
    <row r="539" spans="2:24" ht="15" x14ac:dyDescent="0.25">
      <c r="B539" s="70">
        <v>1</v>
      </c>
      <c r="C539" s="13" t="s">
        <v>19</v>
      </c>
      <c r="D539" s="9">
        <v>1209</v>
      </c>
      <c r="E539" s="9" t="s">
        <v>20</v>
      </c>
      <c r="F539" s="13"/>
      <c r="G539" s="13" t="s">
        <v>57</v>
      </c>
      <c r="H539" s="21">
        <v>3102</v>
      </c>
      <c r="I539" s="18" t="s">
        <v>287</v>
      </c>
      <c r="J539" s="18" t="s">
        <v>204</v>
      </c>
      <c r="K539" s="18" t="s">
        <v>288</v>
      </c>
      <c r="L539" s="18" t="s">
        <v>289</v>
      </c>
      <c r="M539" s="11" t="s">
        <v>25</v>
      </c>
      <c r="N539" s="53">
        <v>84.99</v>
      </c>
      <c r="O539" s="16" t="s">
        <v>26</v>
      </c>
      <c r="P539" s="62">
        <f t="shared" ref="P539:P552" si="33">N539*0.2*5</f>
        <v>84.990000000000009</v>
      </c>
      <c r="Q539" s="62">
        <f t="shared" si="31"/>
        <v>0</v>
      </c>
      <c r="R539" s="64" t="s">
        <v>1257</v>
      </c>
      <c r="S539" s="13"/>
      <c r="T539" s="41"/>
      <c r="U539" s="21"/>
      <c r="V539" s="13"/>
      <c r="W539" s="15"/>
      <c r="X539" s="34"/>
    </row>
    <row r="540" spans="2:24" ht="15" x14ac:dyDescent="0.25">
      <c r="B540" s="70">
        <v>1</v>
      </c>
      <c r="C540" s="13" t="s">
        <v>19</v>
      </c>
      <c r="D540" s="9">
        <v>497</v>
      </c>
      <c r="E540" s="9" t="s">
        <v>20</v>
      </c>
      <c r="F540" s="13"/>
      <c r="G540" s="13" t="s">
        <v>78</v>
      </c>
      <c r="H540" s="21">
        <v>3112</v>
      </c>
      <c r="I540" s="18" t="s">
        <v>287</v>
      </c>
      <c r="J540" s="18" t="s">
        <v>204</v>
      </c>
      <c r="K540" s="18" t="s">
        <v>288</v>
      </c>
      <c r="L540" s="18" t="s">
        <v>290</v>
      </c>
      <c r="M540" s="11" t="s">
        <v>25</v>
      </c>
      <c r="N540" s="53">
        <v>84.99</v>
      </c>
      <c r="O540" s="16" t="s">
        <v>26</v>
      </c>
      <c r="P540" s="62">
        <f t="shared" si="33"/>
        <v>84.990000000000009</v>
      </c>
      <c r="Q540" s="62">
        <f t="shared" si="31"/>
        <v>0</v>
      </c>
      <c r="R540" s="64" t="s">
        <v>1257</v>
      </c>
      <c r="S540" s="13"/>
      <c r="T540" s="41"/>
      <c r="U540" s="10"/>
      <c r="V540" s="13"/>
      <c r="W540" s="15"/>
      <c r="X540" s="34"/>
    </row>
    <row r="541" spans="2:24" ht="30" x14ac:dyDescent="0.25">
      <c r="B541" s="70">
        <v>1</v>
      </c>
      <c r="C541" s="13" t="s">
        <v>19</v>
      </c>
      <c r="D541" s="9">
        <v>578</v>
      </c>
      <c r="E541" s="9" t="s">
        <v>20</v>
      </c>
      <c r="F541" s="13"/>
      <c r="G541" s="13" t="s">
        <v>57</v>
      </c>
      <c r="H541" s="21">
        <v>3113</v>
      </c>
      <c r="I541" s="18" t="s">
        <v>287</v>
      </c>
      <c r="J541" s="18" t="s">
        <v>204</v>
      </c>
      <c r="K541" s="18" t="s">
        <v>288</v>
      </c>
      <c r="L541" s="18" t="s">
        <v>364</v>
      </c>
      <c r="M541" s="11" t="s">
        <v>60</v>
      </c>
      <c r="N541" s="53">
        <v>84.99</v>
      </c>
      <c r="O541" s="16" t="s">
        <v>26</v>
      </c>
      <c r="P541" s="62">
        <f t="shared" si="33"/>
        <v>84.990000000000009</v>
      </c>
      <c r="Q541" s="62">
        <f t="shared" si="31"/>
        <v>0</v>
      </c>
      <c r="R541" s="64" t="s">
        <v>1257</v>
      </c>
      <c r="S541" s="20"/>
      <c r="T541" s="43"/>
      <c r="U541" s="13"/>
      <c r="V541" s="13"/>
      <c r="W541" s="14"/>
      <c r="X541" s="41"/>
    </row>
    <row r="542" spans="2:24" ht="30" x14ac:dyDescent="0.25">
      <c r="B542" s="70">
        <v>1</v>
      </c>
      <c r="C542" s="13" t="s">
        <v>19</v>
      </c>
      <c r="D542" s="9">
        <v>676</v>
      </c>
      <c r="E542" s="9" t="s">
        <v>20</v>
      </c>
      <c r="F542" s="13"/>
      <c r="G542" s="13" t="s">
        <v>57</v>
      </c>
      <c r="H542" s="17">
        <v>3115</v>
      </c>
      <c r="I542" s="18" t="s">
        <v>287</v>
      </c>
      <c r="J542" s="18" t="s">
        <v>204</v>
      </c>
      <c r="K542" s="18" t="s">
        <v>288</v>
      </c>
      <c r="L542" s="18"/>
      <c r="M542" s="11" t="s">
        <v>60</v>
      </c>
      <c r="N542" s="53">
        <v>84.99</v>
      </c>
      <c r="O542" s="16" t="s">
        <v>26</v>
      </c>
      <c r="P542" s="62">
        <f t="shared" si="33"/>
        <v>84.990000000000009</v>
      </c>
      <c r="Q542" s="62">
        <f t="shared" si="31"/>
        <v>0</v>
      </c>
      <c r="R542" s="64" t="s">
        <v>1257</v>
      </c>
      <c r="S542" s="20"/>
      <c r="T542" s="43"/>
      <c r="U542" s="13"/>
      <c r="V542" s="13"/>
      <c r="W542" s="14"/>
      <c r="X542" s="41"/>
    </row>
    <row r="543" spans="2:24" ht="15" x14ac:dyDescent="0.25">
      <c r="B543" s="74">
        <v>1</v>
      </c>
      <c r="C543" s="75" t="s">
        <v>19</v>
      </c>
      <c r="D543" s="76">
        <v>592</v>
      </c>
      <c r="E543" s="76" t="s">
        <v>20</v>
      </c>
      <c r="F543" s="16"/>
      <c r="G543" s="77" t="s">
        <v>57</v>
      </c>
      <c r="H543" s="78" t="s">
        <v>673</v>
      </c>
      <c r="I543" s="79" t="s">
        <v>674</v>
      </c>
      <c r="J543" s="79" t="s">
        <v>675</v>
      </c>
      <c r="K543" s="79" t="s">
        <v>676</v>
      </c>
      <c r="L543" s="79"/>
      <c r="M543" s="80" t="s">
        <v>25</v>
      </c>
      <c r="N543" s="81">
        <v>84.99</v>
      </c>
      <c r="O543" s="82" t="s">
        <v>26</v>
      </c>
      <c r="P543" s="83">
        <f t="shared" si="33"/>
        <v>84.990000000000009</v>
      </c>
      <c r="Q543" s="83">
        <f t="shared" si="31"/>
        <v>0</v>
      </c>
      <c r="R543" s="84" t="s">
        <v>1257</v>
      </c>
      <c r="S543" s="82"/>
      <c r="T543" s="85"/>
      <c r="U543" s="86"/>
      <c r="V543" s="86"/>
      <c r="W543" s="85"/>
      <c r="X543" s="87"/>
    </row>
    <row r="544" spans="2:24" ht="15" x14ac:dyDescent="0.25">
      <c r="B544" s="74">
        <v>1</v>
      </c>
      <c r="C544" s="75" t="s">
        <v>19</v>
      </c>
      <c r="D544" s="76">
        <v>593</v>
      </c>
      <c r="E544" s="76" t="s">
        <v>20</v>
      </c>
      <c r="F544" s="16"/>
      <c r="G544" s="77" t="s">
        <v>57</v>
      </c>
      <c r="H544" s="78" t="s">
        <v>677</v>
      </c>
      <c r="I544" s="79" t="s">
        <v>674</v>
      </c>
      <c r="J544" s="79" t="s">
        <v>675</v>
      </c>
      <c r="K544" s="79" t="s">
        <v>676</v>
      </c>
      <c r="L544" s="79"/>
      <c r="M544" s="80" t="s">
        <v>25</v>
      </c>
      <c r="N544" s="81">
        <v>84.99</v>
      </c>
      <c r="O544" s="82" t="s">
        <v>26</v>
      </c>
      <c r="P544" s="83">
        <f t="shared" si="33"/>
        <v>84.990000000000009</v>
      </c>
      <c r="Q544" s="83">
        <f t="shared" si="31"/>
        <v>0</v>
      </c>
      <c r="R544" s="84" t="s">
        <v>1257</v>
      </c>
      <c r="S544" s="82"/>
      <c r="T544" s="85"/>
      <c r="U544" s="86"/>
      <c r="V544" s="86"/>
      <c r="W544" s="85"/>
      <c r="X544" s="87"/>
    </row>
    <row r="545" spans="2:24" ht="15" x14ac:dyDescent="0.25">
      <c r="B545" s="70">
        <v>1</v>
      </c>
      <c r="C545" s="13" t="s">
        <v>19</v>
      </c>
      <c r="D545" s="9">
        <v>594</v>
      </c>
      <c r="E545" s="9" t="s">
        <v>20</v>
      </c>
      <c r="F545" s="16"/>
      <c r="G545" s="10" t="s">
        <v>57</v>
      </c>
      <c r="H545" s="17" t="s">
        <v>678</v>
      </c>
      <c r="I545" s="18" t="s">
        <v>674</v>
      </c>
      <c r="J545" s="18" t="s">
        <v>675</v>
      </c>
      <c r="K545" s="18" t="s">
        <v>676</v>
      </c>
      <c r="L545" s="18"/>
      <c r="M545" s="11" t="s">
        <v>25</v>
      </c>
      <c r="N545" s="52">
        <v>84.99</v>
      </c>
      <c r="O545" s="16" t="s">
        <v>26</v>
      </c>
      <c r="P545" s="62">
        <f t="shared" si="33"/>
        <v>84.990000000000009</v>
      </c>
      <c r="Q545" s="62">
        <f t="shared" si="31"/>
        <v>0</v>
      </c>
      <c r="R545" s="64" t="s">
        <v>1257</v>
      </c>
      <c r="S545" s="16"/>
      <c r="T545" s="41"/>
      <c r="U545" s="21"/>
      <c r="V545" s="21"/>
      <c r="W545" s="41"/>
      <c r="X545" s="34"/>
    </row>
    <row r="546" spans="2:24" ht="15" x14ac:dyDescent="0.25">
      <c r="B546" s="70">
        <v>1</v>
      </c>
      <c r="C546" s="13" t="s">
        <v>19</v>
      </c>
      <c r="D546" s="9">
        <v>595</v>
      </c>
      <c r="E546" s="9" t="s">
        <v>20</v>
      </c>
      <c r="F546" s="16"/>
      <c r="G546" s="10" t="s">
        <v>57</v>
      </c>
      <c r="H546" s="17" t="s">
        <v>679</v>
      </c>
      <c r="I546" s="18" t="s">
        <v>674</v>
      </c>
      <c r="J546" s="18" t="s">
        <v>675</v>
      </c>
      <c r="K546" s="18" t="s">
        <v>676</v>
      </c>
      <c r="L546" s="18"/>
      <c r="M546" s="11" t="s">
        <v>25</v>
      </c>
      <c r="N546" s="52">
        <v>84.99</v>
      </c>
      <c r="O546" s="16" t="s">
        <v>26</v>
      </c>
      <c r="P546" s="62">
        <f t="shared" si="33"/>
        <v>84.990000000000009</v>
      </c>
      <c r="Q546" s="62">
        <f t="shared" si="31"/>
        <v>0</v>
      </c>
      <c r="R546" s="64" t="s">
        <v>1257</v>
      </c>
      <c r="S546" s="16"/>
      <c r="T546" s="41"/>
      <c r="U546" s="21"/>
      <c r="V546" s="21"/>
      <c r="W546" s="41"/>
      <c r="X546" s="34"/>
    </row>
    <row r="547" spans="2:24" ht="15" x14ac:dyDescent="0.25">
      <c r="B547" s="70">
        <v>1</v>
      </c>
      <c r="C547" s="13" t="s">
        <v>19</v>
      </c>
      <c r="D547" s="9">
        <v>596</v>
      </c>
      <c r="E547" s="9" t="s">
        <v>20</v>
      </c>
      <c r="F547" s="16"/>
      <c r="G547" s="10" t="s">
        <v>57</v>
      </c>
      <c r="H547" s="17" t="s">
        <v>680</v>
      </c>
      <c r="I547" s="18" t="s">
        <v>674</v>
      </c>
      <c r="J547" s="18" t="s">
        <v>675</v>
      </c>
      <c r="K547" s="18" t="s">
        <v>676</v>
      </c>
      <c r="L547" s="18"/>
      <c r="M547" s="11" t="s">
        <v>25</v>
      </c>
      <c r="N547" s="52">
        <v>84.99</v>
      </c>
      <c r="O547" s="16" t="s">
        <v>26</v>
      </c>
      <c r="P547" s="62">
        <f t="shared" si="33"/>
        <v>84.990000000000009</v>
      </c>
      <c r="Q547" s="62">
        <f t="shared" si="31"/>
        <v>0</v>
      </c>
      <c r="R547" s="64" t="s">
        <v>1257</v>
      </c>
      <c r="S547" s="16"/>
      <c r="T547" s="41"/>
      <c r="U547" s="21"/>
      <c r="V547" s="21"/>
      <c r="W547" s="41"/>
      <c r="X547" s="34"/>
    </row>
    <row r="548" spans="2:24" ht="15" x14ac:dyDescent="0.25">
      <c r="B548" s="70">
        <v>1</v>
      </c>
      <c r="C548" s="13" t="s">
        <v>19</v>
      </c>
      <c r="D548" s="9">
        <v>1216</v>
      </c>
      <c r="E548" s="9" t="s">
        <v>20</v>
      </c>
      <c r="F548" s="16"/>
      <c r="G548" s="10" t="s">
        <v>57</v>
      </c>
      <c r="H548" s="17" t="s">
        <v>771</v>
      </c>
      <c r="I548" s="17" t="s">
        <v>674</v>
      </c>
      <c r="J548" s="18" t="s">
        <v>675</v>
      </c>
      <c r="K548" s="18" t="s">
        <v>676</v>
      </c>
      <c r="L548" s="18"/>
      <c r="M548" s="11" t="s">
        <v>25</v>
      </c>
      <c r="N548" s="53">
        <v>84.99</v>
      </c>
      <c r="O548" s="16" t="s">
        <v>26</v>
      </c>
      <c r="P548" s="62">
        <f t="shared" si="33"/>
        <v>84.990000000000009</v>
      </c>
      <c r="Q548" s="62">
        <f t="shared" si="31"/>
        <v>0</v>
      </c>
      <c r="R548" s="64" t="s">
        <v>1257</v>
      </c>
      <c r="S548" s="16"/>
      <c r="T548" s="41"/>
      <c r="U548" s="21"/>
      <c r="V548" s="21"/>
      <c r="W548" s="41"/>
      <c r="X548" s="34"/>
    </row>
    <row r="549" spans="2:24" ht="15" x14ac:dyDescent="0.25">
      <c r="B549" s="70">
        <v>1</v>
      </c>
      <c r="C549" s="13" t="s">
        <v>19</v>
      </c>
      <c r="D549" s="9">
        <v>1214</v>
      </c>
      <c r="E549" s="9" t="s">
        <v>20</v>
      </c>
      <c r="F549" s="16"/>
      <c r="G549" s="10" t="s">
        <v>57</v>
      </c>
      <c r="H549" s="17" t="s">
        <v>792</v>
      </c>
      <c r="I549" s="17" t="s">
        <v>674</v>
      </c>
      <c r="J549" s="16" t="s">
        <v>675</v>
      </c>
      <c r="K549" s="16" t="s">
        <v>676</v>
      </c>
      <c r="L549" s="16"/>
      <c r="M549" s="11" t="s">
        <v>25</v>
      </c>
      <c r="N549" s="53">
        <v>84.99</v>
      </c>
      <c r="O549" s="16" t="s">
        <v>26</v>
      </c>
      <c r="P549" s="62">
        <f t="shared" si="33"/>
        <v>84.990000000000009</v>
      </c>
      <c r="Q549" s="62">
        <f t="shared" si="31"/>
        <v>0</v>
      </c>
      <c r="R549" s="64" t="s">
        <v>1257</v>
      </c>
      <c r="S549" s="16"/>
      <c r="T549" s="41"/>
      <c r="U549" s="21"/>
      <c r="V549" s="21" t="s">
        <v>57</v>
      </c>
      <c r="W549" s="41"/>
      <c r="X549" s="34"/>
    </row>
    <row r="550" spans="2:24" ht="15" x14ac:dyDescent="0.25">
      <c r="B550" s="70">
        <v>1</v>
      </c>
      <c r="C550" s="13" t="s">
        <v>19</v>
      </c>
      <c r="D550" s="9">
        <v>1215</v>
      </c>
      <c r="E550" s="9" t="s">
        <v>20</v>
      </c>
      <c r="F550" s="16"/>
      <c r="G550" s="10" t="s">
        <v>57</v>
      </c>
      <c r="H550" s="17" t="s">
        <v>793</v>
      </c>
      <c r="I550" s="17" t="s">
        <v>674</v>
      </c>
      <c r="J550" s="16" t="s">
        <v>675</v>
      </c>
      <c r="K550" s="16" t="s">
        <v>676</v>
      </c>
      <c r="L550" s="16"/>
      <c r="M550" s="11" t="s">
        <v>25</v>
      </c>
      <c r="N550" s="53">
        <v>84.99</v>
      </c>
      <c r="O550" s="16" t="s">
        <v>26</v>
      </c>
      <c r="P550" s="62">
        <f t="shared" si="33"/>
        <v>84.990000000000009</v>
      </c>
      <c r="Q550" s="62">
        <f t="shared" si="31"/>
        <v>0</v>
      </c>
      <c r="R550" s="64" t="s">
        <v>1257</v>
      </c>
      <c r="S550" s="16"/>
      <c r="T550" s="41"/>
      <c r="U550" s="21"/>
      <c r="V550" s="21"/>
      <c r="W550" s="41"/>
      <c r="X550" s="34"/>
    </row>
    <row r="551" spans="2:24" ht="15" x14ac:dyDescent="0.25">
      <c r="B551" s="70">
        <v>1</v>
      </c>
      <c r="C551" s="13" t="s">
        <v>19</v>
      </c>
      <c r="D551" s="9">
        <v>1213</v>
      </c>
      <c r="E551" s="9" t="s">
        <v>20</v>
      </c>
      <c r="F551" s="16"/>
      <c r="G551" s="10" t="s">
        <v>57</v>
      </c>
      <c r="H551" s="17" t="s">
        <v>802</v>
      </c>
      <c r="I551" s="17" t="s">
        <v>674</v>
      </c>
      <c r="J551" s="16" t="s">
        <v>675</v>
      </c>
      <c r="K551" s="16" t="s">
        <v>676</v>
      </c>
      <c r="L551" s="16"/>
      <c r="M551" s="11" t="s">
        <v>25</v>
      </c>
      <c r="N551" s="53">
        <v>84.99</v>
      </c>
      <c r="O551" s="16" t="s">
        <v>26</v>
      </c>
      <c r="P551" s="62">
        <f t="shared" si="33"/>
        <v>84.990000000000009</v>
      </c>
      <c r="Q551" s="62">
        <f t="shared" si="31"/>
        <v>0</v>
      </c>
      <c r="R551" s="64" t="s">
        <v>1257</v>
      </c>
      <c r="S551" s="16"/>
      <c r="T551" s="41"/>
      <c r="U551" s="21"/>
      <c r="V551" s="21" t="s">
        <v>57</v>
      </c>
      <c r="W551" s="41"/>
      <c r="X551" s="34"/>
    </row>
    <row r="552" spans="2:24" ht="15" x14ac:dyDescent="0.25">
      <c r="B552" s="70">
        <v>1</v>
      </c>
      <c r="C552" s="13" t="s">
        <v>19</v>
      </c>
      <c r="D552" s="9">
        <v>1212</v>
      </c>
      <c r="E552" s="9" t="s">
        <v>20</v>
      </c>
      <c r="F552" s="16"/>
      <c r="G552" s="10" t="s">
        <v>57</v>
      </c>
      <c r="H552" s="25" t="s">
        <v>820</v>
      </c>
      <c r="I552" s="17" t="s">
        <v>674</v>
      </c>
      <c r="J552" s="18" t="s">
        <v>675</v>
      </c>
      <c r="K552" s="18" t="s">
        <v>676</v>
      </c>
      <c r="L552" s="18"/>
      <c r="M552" s="11" t="s">
        <v>25</v>
      </c>
      <c r="N552" s="53">
        <v>84.99</v>
      </c>
      <c r="O552" s="16" t="s">
        <v>26</v>
      </c>
      <c r="P552" s="62">
        <f t="shared" si="33"/>
        <v>84.990000000000009</v>
      </c>
      <c r="Q552" s="62">
        <f t="shared" si="31"/>
        <v>0</v>
      </c>
      <c r="R552" s="64" t="s">
        <v>1257</v>
      </c>
      <c r="S552" s="16"/>
      <c r="T552" s="41"/>
      <c r="U552" s="21"/>
      <c r="V552" s="21"/>
      <c r="W552" s="41"/>
      <c r="X552" s="34"/>
    </row>
    <row r="553" spans="2:24" ht="30" x14ac:dyDescent="0.25">
      <c r="B553" s="70">
        <v>1</v>
      </c>
      <c r="C553" s="13" t="s">
        <v>19</v>
      </c>
      <c r="D553" s="9">
        <v>737</v>
      </c>
      <c r="E553" s="9" t="s">
        <v>20</v>
      </c>
      <c r="F553" s="16"/>
      <c r="G553" s="10" t="s">
        <v>57</v>
      </c>
      <c r="H553" s="17" t="s">
        <v>772</v>
      </c>
      <c r="I553" s="18" t="s">
        <v>773</v>
      </c>
      <c r="J553" s="18"/>
      <c r="K553" s="18"/>
      <c r="L553" s="18"/>
      <c r="M553" s="11" t="s">
        <v>25</v>
      </c>
      <c r="N553" s="52">
        <v>85</v>
      </c>
      <c r="O553" s="16" t="s">
        <v>26</v>
      </c>
      <c r="P553" s="62">
        <f t="shared" ref="P553:P583" si="34">N553*0.5*2</f>
        <v>85</v>
      </c>
      <c r="Q553" s="62">
        <f t="shared" si="31"/>
        <v>0</v>
      </c>
      <c r="R553" s="9" t="s">
        <v>1258</v>
      </c>
      <c r="S553" s="16"/>
      <c r="T553" s="41"/>
      <c r="U553" s="21"/>
      <c r="V553" s="21"/>
      <c r="W553" s="22"/>
      <c r="X553" s="34"/>
    </row>
    <row r="554" spans="2:24" ht="30" x14ac:dyDescent="0.25">
      <c r="B554" s="70">
        <v>1</v>
      </c>
      <c r="C554" s="13" t="s">
        <v>19</v>
      </c>
      <c r="D554" s="9">
        <v>513</v>
      </c>
      <c r="E554" s="13" t="s">
        <v>20</v>
      </c>
      <c r="F554" s="18"/>
      <c r="G554" s="13" t="s">
        <v>78</v>
      </c>
      <c r="H554" s="11" t="s">
        <v>562</v>
      </c>
      <c r="I554" s="9" t="s">
        <v>563</v>
      </c>
      <c r="J554" s="9"/>
      <c r="K554" s="9"/>
      <c r="L554" s="9"/>
      <c r="M554" s="11" t="s">
        <v>25</v>
      </c>
      <c r="N554" s="55">
        <v>86.73</v>
      </c>
      <c r="O554" s="16" t="s">
        <v>26</v>
      </c>
      <c r="P554" s="62">
        <f t="shared" si="34"/>
        <v>86.73</v>
      </c>
      <c r="Q554" s="62">
        <f t="shared" si="31"/>
        <v>0</v>
      </c>
      <c r="R554" s="9" t="s">
        <v>1258</v>
      </c>
      <c r="S554" s="13"/>
      <c r="T554" s="44"/>
      <c r="U554" s="10"/>
      <c r="V554" s="21"/>
      <c r="W554" s="44"/>
      <c r="X554" s="34"/>
    </row>
    <row r="555" spans="2:24" ht="30" x14ac:dyDescent="0.25">
      <c r="B555" s="70">
        <v>1</v>
      </c>
      <c r="C555" s="13" t="s">
        <v>19</v>
      </c>
      <c r="D555" s="9">
        <v>514</v>
      </c>
      <c r="E555" s="13" t="s">
        <v>20</v>
      </c>
      <c r="F555" s="18"/>
      <c r="G555" s="13" t="s">
        <v>78</v>
      </c>
      <c r="H555" s="11" t="s">
        <v>564</v>
      </c>
      <c r="I555" s="9" t="s">
        <v>563</v>
      </c>
      <c r="J555" s="9"/>
      <c r="K555" s="9"/>
      <c r="L555" s="9"/>
      <c r="M555" s="11" t="s">
        <v>25</v>
      </c>
      <c r="N555" s="55">
        <v>86.73</v>
      </c>
      <c r="O555" s="16" t="s">
        <v>26</v>
      </c>
      <c r="P555" s="62">
        <f t="shared" si="34"/>
        <v>86.73</v>
      </c>
      <c r="Q555" s="62">
        <f t="shared" si="31"/>
        <v>0</v>
      </c>
      <c r="R555" s="9" t="s">
        <v>1258</v>
      </c>
      <c r="S555" s="21"/>
      <c r="T555" s="44"/>
      <c r="U555" s="10"/>
      <c r="V555" s="21"/>
      <c r="W555" s="44"/>
      <c r="X555" s="34"/>
    </row>
    <row r="556" spans="2:24" ht="30" x14ac:dyDescent="0.25">
      <c r="B556" s="70">
        <v>1</v>
      </c>
      <c r="C556" s="13" t="s">
        <v>19</v>
      </c>
      <c r="D556" s="9">
        <v>515</v>
      </c>
      <c r="E556" s="13" t="s">
        <v>20</v>
      </c>
      <c r="F556" s="18"/>
      <c r="G556" s="13" t="s">
        <v>78</v>
      </c>
      <c r="H556" s="11" t="s">
        <v>565</v>
      </c>
      <c r="I556" s="9" t="s">
        <v>563</v>
      </c>
      <c r="J556" s="9"/>
      <c r="K556" s="9"/>
      <c r="L556" s="9"/>
      <c r="M556" s="11" t="s">
        <v>25</v>
      </c>
      <c r="N556" s="55">
        <v>86.73</v>
      </c>
      <c r="O556" s="16" t="s">
        <v>26</v>
      </c>
      <c r="P556" s="62">
        <f t="shared" si="34"/>
        <v>86.73</v>
      </c>
      <c r="Q556" s="62">
        <f t="shared" si="31"/>
        <v>0</v>
      </c>
      <c r="R556" s="9" t="s">
        <v>1258</v>
      </c>
      <c r="S556" s="21"/>
      <c r="T556" s="44"/>
      <c r="U556" s="10"/>
      <c r="V556" s="21"/>
      <c r="W556" s="44"/>
      <c r="X556" s="34"/>
    </row>
    <row r="557" spans="2:24" ht="30" x14ac:dyDescent="0.25">
      <c r="B557" s="70">
        <v>1</v>
      </c>
      <c r="C557" s="13" t="s">
        <v>19</v>
      </c>
      <c r="D557" s="9">
        <v>516</v>
      </c>
      <c r="E557" s="13" t="s">
        <v>20</v>
      </c>
      <c r="F557" s="18"/>
      <c r="G557" s="13" t="s">
        <v>78</v>
      </c>
      <c r="H557" s="11" t="s">
        <v>566</v>
      </c>
      <c r="I557" s="9" t="s">
        <v>563</v>
      </c>
      <c r="J557" s="9"/>
      <c r="K557" s="9"/>
      <c r="L557" s="9"/>
      <c r="M557" s="11" t="s">
        <v>25</v>
      </c>
      <c r="N557" s="55">
        <v>86.73</v>
      </c>
      <c r="O557" s="16" t="s">
        <v>26</v>
      </c>
      <c r="P557" s="62">
        <f t="shared" si="34"/>
        <v>86.73</v>
      </c>
      <c r="Q557" s="62">
        <f t="shared" si="31"/>
        <v>0</v>
      </c>
      <c r="R557" s="9" t="s">
        <v>1258</v>
      </c>
      <c r="S557" s="21"/>
      <c r="T557" s="44"/>
      <c r="U557" s="10"/>
      <c r="V557" s="21"/>
      <c r="W557" s="44"/>
      <c r="X557" s="34"/>
    </row>
    <row r="558" spans="2:24" ht="30" x14ac:dyDescent="0.25">
      <c r="B558" s="70">
        <v>1</v>
      </c>
      <c r="C558" s="13" t="s">
        <v>19</v>
      </c>
      <c r="D558" s="9">
        <v>470</v>
      </c>
      <c r="E558" s="9" t="s">
        <v>20</v>
      </c>
      <c r="F558" s="16"/>
      <c r="G558" s="10" t="s">
        <v>78</v>
      </c>
      <c r="H558" s="17" t="s">
        <v>600</v>
      </c>
      <c r="I558" s="18" t="s">
        <v>563</v>
      </c>
      <c r="J558" s="18"/>
      <c r="K558" s="18"/>
      <c r="L558" s="18"/>
      <c r="M558" s="11" t="s">
        <v>25</v>
      </c>
      <c r="N558" s="52">
        <v>86.73</v>
      </c>
      <c r="O558" s="16" t="s">
        <v>26</v>
      </c>
      <c r="P558" s="62">
        <f t="shared" si="34"/>
        <v>86.73</v>
      </c>
      <c r="Q558" s="62">
        <f t="shared" si="31"/>
        <v>0</v>
      </c>
      <c r="R558" s="9" t="s">
        <v>1258</v>
      </c>
      <c r="S558" s="16"/>
      <c r="T558" s="41"/>
      <c r="U558" s="10"/>
      <c r="V558" s="21"/>
      <c r="W558" s="41"/>
      <c r="X558" s="34"/>
    </row>
    <row r="559" spans="2:24" ht="30" x14ac:dyDescent="0.25">
      <c r="B559" s="70">
        <v>1</v>
      </c>
      <c r="C559" s="13" t="s">
        <v>19</v>
      </c>
      <c r="D559" s="9">
        <v>471</v>
      </c>
      <c r="E559" s="9" t="s">
        <v>20</v>
      </c>
      <c r="F559" s="16"/>
      <c r="G559" s="10" t="s">
        <v>78</v>
      </c>
      <c r="H559" s="17" t="s">
        <v>601</v>
      </c>
      <c r="I559" s="18" t="s">
        <v>563</v>
      </c>
      <c r="J559" s="18"/>
      <c r="K559" s="18"/>
      <c r="L559" s="18"/>
      <c r="M559" s="11" t="s">
        <v>25</v>
      </c>
      <c r="N559" s="52">
        <v>86.73</v>
      </c>
      <c r="O559" s="16" t="s">
        <v>26</v>
      </c>
      <c r="P559" s="62">
        <f t="shared" si="34"/>
        <v>86.73</v>
      </c>
      <c r="Q559" s="62">
        <f t="shared" si="31"/>
        <v>0</v>
      </c>
      <c r="R559" s="9" t="s">
        <v>1258</v>
      </c>
      <c r="S559" s="16"/>
      <c r="T559" s="41"/>
      <c r="U559" s="10"/>
      <c r="V559" s="21"/>
      <c r="W559" s="41"/>
      <c r="X559" s="34"/>
    </row>
    <row r="560" spans="2:24" ht="30" x14ac:dyDescent="0.25">
      <c r="B560" s="70">
        <v>1</v>
      </c>
      <c r="C560" s="13" t="s">
        <v>19</v>
      </c>
      <c r="D560" s="9">
        <v>367</v>
      </c>
      <c r="E560" s="9" t="s">
        <v>392</v>
      </c>
      <c r="F560" s="16"/>
      <c r="G560" s="10" t="s">
        <v>393</v>
      </c>
      <c r="H560" s="18" t="s">
        <v>654</v>
      </c>
      <c r="I560" s="18" t="s">
        <v>655</v>
      </c>
      <c r="J560" s="18"/>
      <c r="K560" s="18"/>
      <c r="L560" s="18"/>
      <c r="M560" s="11" t="s">
        <v>389</v>
      </c>
      <c r="N560" s="52">
        <v>86.73</v>
      </c>
      <c r="O560" s="16" t="s">
        <v>26</v>
      </c>
      <c r="P560" s="62">
        <f t="shared" si="34"/>
        <v>86.73</v>
      </c>
      <c r="Q560" s="62">
        <f t="shared" si="31"/>
        <v>0</v>
      </c>
      <c r="R560" s="9" t="s">
        <v>1258</v>
      </c>
      <c r="S560" s="10"/>
      <c r="T560" s="41"/>
      <c r="U560" s="21"/>
      <c r="V560" s="24"/>
      <c r="W560" s="41"/>
      <c r="X560" s="41"/>
    </row>
    <row r="561" spans="2:24" ht="30" x14ac:dyDescent="0.25">
      <c r="B561" s="70">
        <v>1</v>
      </c>
      <c r="C561" s="13" t="s">
        <v>19</v>
      </c>
      <c r="D561" s="9">
        <v>626</v>
      </c>
      <c r="E561" s="9" t="s">
        <v>20</v>
      </c>
      <c r="F561" s="16"/>
      <c r="G561" s="10" t="s">
        <v>57</v>
      </c>
      <c r="H561" s="17" t="s">
        <v>683</v>
      </c>
      <c r="I561" s="18" t="s">
        <v>563</v>
      </c>
      <c r="J561" s="18"/>
      <c r="K561" s="18"/>
      <c r="L561" s="18"/>
      <c r="M561" s="11" t="s">
        <v>25</v>
      </c>
      <c r="N561" s="52">
        <v>86.73</v>
      </c>
      <c r="O561" s="16" t="s">
        <v>26</v>
      </c>
      <c r="P561" s="62">
        <f t="shared" si="34"/>
        <v>86.73</v>
      </c>
      <c r="Q561" s="62">
        <f t="shared" si="31"/>
        <v>0</v>
      </c>
      <c r="R561" s="9" t="s">
        <v>1258</v>
      </c>
      <c r="S561" s="16"/>
      <c r="T561" s="41"/>
      <c r="U561" s="21"/>
      <c r="V561" s="21"/>
      <c r="W561" s="41"/>
      <c r="X561" s="34"/>
    </row>
    <row r="562" spans="2:24" ht="30" x14ac:dyDescent="0.25">
      <c r="B562" s="70">
        <v>1</v>
      </c>
      <c r="C562" s="13" t="s">
        <v>19</v>
      </c>
      <c r="D562" s="9">
        <v>627</v>
      </c>
      <c r="E562" s="9" t="s">
        <v>20</v>
      </c>
      <c r="F562" s="16"/>
      <c r="G562" s="10" t="s">
        <v>57</v>
      </c>
      <c r="H562" s="17" t="s">
        <v>684</v>
      </c>
      <c r="I562" s="18" t="s">
        <v>563</v>
      </c>
      <c r="J562" s="18"/>
      <c r="K562" s="18"/>
      <c r="L562" s="18"/>
      <c r="M562" s="11" t="s">
        <v>25</v>
      </c>
      <c r="N562" s="52">
        <v>86.73</v>
      </c>
      <c r="O562" s="16" t="s">
        <v>26</v>
      </c>
      <c r="P562" s="62">
        <f t="shared" si="34"/>
        <v>86.73</v>
      </c>
      <c r="Q562" s="62">
        <f t="shared" si="31"/>
        <v>0</v>
      </c>
      <c r="R562" s="9" t="s">
        <v>1258</v>
      </c>
      <c r="S562" s="16"/>
      <c r="T562" s="41"/>
      <c r="U562" s="21"/>
      <c r="V562" s="21"/>
      <c r="W562" s="41"/>
      <c r="X562" s="34"/>
    </row>
    <row r="563" spans="2:24" ht="30" x14ac:dyDescent="0.25">
      <c r="B563" s="70">
        <v>1</v>
      </c>
      <c r="C563" s="13" t="s">
        <v>19</v>
      </c>
      <c r="D563" s="9">
        <v>648</v>
      </c>
      <c r="E563" s="9" t="s">
        <v>20</v>
      </c>
      <c r="F563" s="16"/>
      <c r="G563" s="10" t="s">
        <v>57</v>
      </c>
      <c r="H563" s="17" t="s">
        <v>689</v>
      </c>
      <c r="I563" s="18" t="s">
        <v>563</v>
      </c>
      <c r="J563" s="18"/>
      <c r="K563" s="18"/>
      <c r="L563" s="18"/>
      <c r="M563" s="11" t="s">
        <v>25</v>
      </c>
      <c r="N563" s="52">
        <v>86.73</v>
      </c>
      <c r="O563" s="16" t="s">
        <v>26</v>
      </c>
      <c r="P563" s="62">
        <f t="shared" si="34"/>
        <v>86.73</v>
      </c>
      <c r="Q563" s="62">
        <f t="shared" si="31"/>
        <v>0</v>
      </c>
      <c r="R563" s="9" t="s">
        <v>1258</v>
      </c>
      <c r="S563" s="16"/>
      <c r="T563" s="41"/>
      <c r="U563" s="21"/>
      <c r="V563" s="21"/>
      <c r="W563" s="41"/>
      <c r="X563" s="34"/>
    </row>
    <row r="564" spans="2:24" ht="30" x14ac:dyDescent="0.25">
      <c r="B564" s="70">
        <v>1</v>
      </c>
      <c r="C564" s="13" t="s">
        <v>19</v>
      </c>
      <c r="D564" s="9">
        <v>649</v>
      </c>
      <c r="E564" s="9" t="s">
        <v>20</v>
      </c>
      <c r="F564" s="16"/>
      <c r="G564" s="10" t="s">
        <v>57</v>
      </c>
      <c r="H564" s="17" t="s">
        <v>690</v>
      </c>
      <c r="I564" s="18" t="s">
        <v>563</v>
      </c>
      <c r="J564" s="18"/>
      <c r="K564" s="18"/>
      <c r="L564" s="18"/>
      <c r="M564" s="11" t="s">
        <v>25</v>
      </c>
      <c r="N564" s="52">
        <v>86.73</v>
      </c>
      <c r="O564" s="16" t="s">
        <v>26</v>
      </c>
      <c r="P564" s="62">
        <f t="shared" si="34"/>
        <v>86.73</v>
      </c>
      <c r="Q564" s="62">
        <f t="shared" si="31"/>
        <v>0</v>
      </c>
      <c r="R564" s="9" t="s">
        <v>1258</v>
      </c>
      <c r="S564" s="16"/>
      <c r="T564" s="41"/>
      <c r="U564" s="21"/>
      <c r="V564" s="21"/>
      <c r="W564" s="22"/>
      <c r="X564" s="34"/>
    </row>
    <row r="565" spans="2:24" ht="30" x14ac:dyDescent="0.25">
      <c r="B565" s="70">
        <v>1</v>
      </c>
      <c r="C565" s="13" t="s">
        <v>19</v>
      </c>
      <c r="D565" s="9">
        <v>745</v>
      </c>
      <c r="E565" s="9" t="s">
        <v>20</v>
      </c>
      <c r="F565" s="16"/>
      <c r="G565" s="10" t="s">
        <v>57</v>
      </c>
      <c r="H565" s="17" t="s">
        <v>765</v>
      </c>
      <c r="I565" s="18" t="s">
        <v>563</v>
      </c>
      <c r="J565" s="18"/>
      <c r="K565" s="18"/>
      <c r="L565" s="18"/>
      <c r="M565" s="11" t="s">
        <v>25</v>
      </c>
      <c r="N565" s="52">
        <v>86.73</v>
      </c>
      <c r="O565" s="16" t="s">
        <v>26</v>
      </c>
      <c r="P565" s="62">
        <f t="shared" si="34"/>
        <v>86.73</v>
      </c>
      <c r="Q565" s="62">
        <f t="shared" si="31"/>
        <v>0</v>
      </c>
      <c r="R565" s="9" t="s">
        <v>1258</v>
      </c>
      <c r="S565" s="16"/>
      <c r="T565" s="41"/>
      <c r="U565" s="21"/>
      <c r="V565" s="21"/>
      <c r="W565" s="22"/>
      <c r="X565" s="34"/>
    </row>
    <row r="566" spans="2:24" ht="30" x14ac:dyDescent="0.25">
      <c r="B566" s="74">
        <v>1</v>
      </c>
      <c r="C566" s="75" t="s">
        <v>19</v>
      </c>
      <c r="D566" s="76">
        <v>1288</v>
      </c>
      <c r="E566" s="76" t="s">
        <v>20</v>
      </c>
      <c r="F566" s="16"/>
      <c r="G566" s="77" t="s">
        <v>57</v>
      </c>
      <c r="H566" s="78" t="s">
        <v>798</v>
      </c>
      <c r="I566" s="78" t="s">
        <v>563</v>
      </c>
      <c r="J566" s="82"/>
      <c r="K566" s="82"/>
      <c r="L566" s="82"/>
      <c r="M566" s="80" t="s">
        <v>25</v>
      </c>
      <c r="N566" s="88">
        <v>86.73</v>
      </c>
      <c r="O566" s="82" t="s">
        <v>26</v>
      </c>
      <c r="P566" s="83">
        <f t="shared" si="34"/>
        <v>86.73</v>
      </c>
      <c r="Q566" s="83">
        <f t="shared" si="31"/>
        <v>0</v>
      </c>
      <c r="R566" s="76" t="s">
        <v>1258</v>
      </c>
      <c r="S566" s="82"/>
      <c r="T566" s="85"/>
      <c r="U566" s="86"/>
      <c r="V566" s="86" t="s">
        <v>57</v>
      </c>
      <c r="W566" s="85"/>
      <c r="X566" s="87"/>
    </row>
    <row r="567" spans="2:24" ht="30" x14ac:dyDescent="0.25">
      <c r="B567" s="70">
        <v>1</v>
      </c>
      <c r="C567" s="13" t="s">
        <v>19</v>
      </c>
      <c r="D567" s="9">
        <v>809</v>
      </c>
      <c r="E567" s="9" t="s">
        <v>20</v>
      </c>
      <c r="F567" s="16"/>
      <c r="G567" s="10" t="s">
        <v>57</v>
      </c>
      <c r="H567" s="17" t="s">
        <v>815</v>
      </c>
      <c r="I567" s="17" t="s">
        <v>563</v>
      </c>
      <c r="J567" s="18"/>
      <c r="K567" s="18"/>
      <c r="L567" s="18"/>
      <c r="M567" s="11" t="s">
        <v>25</v>
      </c>
      <c r="N567" s="53">
        <v>86.73</v>
      </c>
      <c r="O567" s="16" t="s">
        <v>26</v>
      </c>
      <c r="P567" s="62">
        <f t="shared" si="34"/>
        <v>86.73</v>
      </c>
      <c r="Q567" s="62">
        <f t="shared" si="31"/>
        <v>0</v>
      </c>
      <c r="R567" s="9" t="s">
        <v>1258</v>
      </c>
      <c r="S567" s="16"/>
      <c r="T567" s="41"/>
      <c r="U567" s="21"/>
      <c r="V567" s="21"/>
      <c r="W567" s="41"/>
      <c r="X567" s="34"/>
    </row>
    <row r="568" spans="2:24" ht="30" x14ac:dyDescent="0.25">
      <c r="B568" s="70">
        <v>1</v>
      </c>
      <c r="C568" s="13" t="s">
        <v>19</v>
      </c>
      <c r="D568" s="9">
        <v>1291</v>
      </c>
      <c r="E568" s="9" t="s">
        <v>20</v>
      </c>
      <c r="F568" s="16"/>
      <c r="G568" s="10" t="s">
        <v>57</v>
      </c>
      <c r="H568" s="17" t="s">
        <v>816</v>
      </c>
      <c r="I568" s="17" t="s">
        <v>563</v>
      </c>
      <c r="J568" s="18"/>
      <c r="K568" s="18"/>
      <c r="L568" s="18"/>
      <c r="M568" s="11" t="s">
        <v>25</v>
      </c>
      <c r="N568" s="53">
        <v>86.73</v>
      </c>
      <c r="O568" s="16" t="s">
        <v>26</v>
      </c>
      <c r="P568" s="62">
        <f t="shared" si="34"/>
        <v>86.73</v>
      </c>
      <c r="Q568" s="62">
        <f t="shared" si="31"/>
        <v>0</v>
      </c>
      <c r="R568" s="9" t="s">
        <v>1258</v>
      </c>
      <c r="S568" s="16"/>
      <c r="T568" s="41"/>
      <c r="U568" s="21"/>
      <c r="V568" s="21"/>
      <c r="W568" s="41"/>
      <c r="X568" s="34"/>
    </row>
    <row r="569" spans="2:24" ht="30" x14ac:dyDescent="0.25">
      <c r="B569" s="74">
        <v>1</v>
      </c>
      <c r="C569" s="75" t="s">
        <v>19</v>
      </c>
      <c r="D569" s="76">
        <v>1290</v>
      </c>
      <c r="E569" s="76" t="s">
        <v>20</v>
      </c>
      <c r="F569" s="16"/>
      <c r="G569" s="77" t="s">
        <v>57</v>
      </c>
      <c r="H569" s="94" t="s">
        <v>822</v>
      </c>
      <c r="I569" s="78" t="s">
        <v>563</v>
      </c>
      <c r="J569" s="79"/>
      <c r="K569" s="79"/>
      <c r="L569" s="79"/>
      <c r="M569" s="80" t="s">
        <v>25</v>
      </c>
      <c r="N569" s="88">
        <v>86.73</v>
      </c>
      <c r="O569" s="82" t="s">
        <v>26</v>
      </c>
      <c r="P569" s="83">
        <f t="shared" si="34"/>
        <v>86.73</v>
      </c>
      <c r="Q569" s="83">
        <f t="shared" si="31"/>
        <v>0</v>
      </c>
      <c r="R569" s="76" t="s">
        <v>1258</v>
      </c>
      <c r="S569" s="82"/>
      <c r="T569" s="85"/>
      <c r="U569" s="86"/>
      <c r="V569" s="86" t="s">
        <v>57</v>
      </c>
      <c r="W569" s="85"/>
      <c r="X569" s="87"/>
    </row>
    <row r="570" spans="2:24" ht="30" x14ac:dyDescent="0.25">
      <c r="B570" s="70">
        <v>1</v>
      </c>
      <c r="C570" s="13" t="s">
        <v>19</v>
      </c>
      <c r="D570" s="9">
        <v>706</v>
      </c>
      <c r="E570" s="9" t="s">
        <v>20</v>
      </c>
      <c r="F570" s="16"/>
      <c r="G570" s="10" t="s">
        <v>57</v>
      </c>
      <c r="H570" s="25" t="s">
        <v>830</v>
      </c>
      <c r="I570" s="17" t="s">
        <v>563</v>
      </c>
      <c r="J570" s="18"/>
      <c r="K570" s="18"/>
      <c r="L570" s="18"/>
      <c r="M570" s="11" t="s">
        <v>25</v>
      </c>
      <c r="N570" s="53">
        <v>86.73</v>
      </c>
      <c r="O570" s="16" t="s">
        <v>26</v>
      </c>
      <c r="P570" s="62">
        <f t="shared" si="34"/>
        <v>86.73</v>
      </c>
      <c r="Q570" s="62">
        <f t="shared" si="31"/>
        <v>0</v>
      </c>
      <c r="R570" s="9" t="s">
        <v>1258</v>
      </c>
      <c r="S570" s="16"/>
      <c r="T570" s="41"/>
      <c r="U570" s="21"/>
      <c r="V570" s="21"/>
      <c r="W570" s="41"/>
      <c r="X570" s="34"/>
    </row>
    <row r="571" spans="2:24" ht="30" x14ac:dyDescent="0.25">
      <c r="B571" s="70">
        <v>1</v>
      </c>
      <c r="C571" s="13" t="s">
        <v>19</v>
      </c>
      <c r="D571" s="9">
        <v>707</v>
      </c>
      <c r="E571" s="9" t="s">
        <v>20</v>
      </c>
      <c r="F571" s="16"/>
      <c r="G571" s="10" t="s">
        <v>57</v>
      </c>
      <c r="H571" s="25" t="s">
        <v>831</v>
      </c>
      <c r="I571" s="17" t="s">
        <v>563</v>
      </c>
      <c r="J571" s="18"/>
      <c r="K571" s="18"/>
      <c r="L571" s="18"/>
      <c r="M571" s="11" t="s">
        <v>25</v>
      </c>
      <c r="N571" s="53">
        <v>86.73</v>
      </c>
      <c r="O571" s="16" t="s">
        <v>26</v>
      </c>
      <c r="P571" s="62">
        <f t="shared" si="34"/>
        <v>86.73</v>
      </c>
      <c r="Q571" s="62">
        <f t="shared" si="31"/>
        <v>0</v>
      </c>
      <c r="R571" s="9" t="s">
        <v>1258</v>
      </c>
      <c r="S571" s="16"/>
      <c r="T571" s="41"/>
      <c r="U571" s="21"/>
      <c r="V571" s="21"/>
      <c r="W571" s="41"/>
      <c r="X571" s="34"/>
    </row>
    <row r="572" spans="2:24" ht="30" x14ac:dyDescent="0.25">
      <c r="B572" s="70">
        <v>1</v>
      </c>
      <c r="C572" s="13" t="s">
        <v>19</v>
      </c>
      <c r="D572" s="9">
        <v>744</v>
      </c>
      <c r="E572" s="9" t="s">
        <v>20</v>
      </c>
      <c r="F572" s="16"/>
      <c r="G572" s="10" t="s">
        <v>57</v>
      </c>
      <c r="H572" s="17" t="s">
        <v>889</v>
      </c>
      <c r="I572" s="18" t="s">
        <v>563</v>
      </c>
      <c r="J572" s="18"/>
      <c r="K572" s="18"/>
      <c r="L572" s="18"/>
      <c r="M572" s="11" t="s">
        <v>25</v>
      </c>
      <c r="N572" s="52">
        <v>86.73</v>
      </c>
      <c r="O572" s="16" t="s">
        <v>26</v>
      </c>
      <c r="P572" s="62">
        <f t="shared" si="34"/>
        <v>86.73</v>
      </c>
      <c r="Q572" s="62">
        <f t="shared" si="31"/>
        <v>0</v>
      </c>
      <c r="R572" s="9" t="s">
        <v>1258</v>
      </c>
      <c r="S572" s="16"/>
      <c r="T572" s="41"/>
      <c r="U572" s="21"/>
      <c r="V572" s="21"/>
      <c r="W572" s="22"/>
      <c r="X572" s="34"/>
    </row>
    <row r="573" spans="2:24" ht="30" x14ac:dyDescent="0.25">
      <c r="B573" s="70">
        <v>1</v>
      </c>
      <c r="C573" s="13" t="s">
        <v>19</v>
      </c>
      <c r="D573" s="9">
        <v>1592</v>
      </c>
      <c r="E573" s="9" t="s">
        <v>20</v>
      </c>
      <c r="F573" s="16"/>
      <c r="G573" s="10" t="s">
        <v>94</v>
      </c>
      <c r="H573" s="17" t="s">
        <v>948</v>
      </c>
      <c r="I573" s="17" t="s">
        <v>563</v>
      </c>
      <c r="J573" s="18"/>
      <c r="K573" s="18"/>
      <c r="L573" s="18"/>
      <c r="M573" s="11" t="s">
        <v>25</v>
      </c>
      <c r="N573" s="53">
        <v>86.73</v>
      </c>
      <c r="O573" s="16" t="s">
        <v>26</v>
      </c>
      <c r="P573" s="62">
        <f t="shared" si="34"/>
        <v>86.73</v>
      </c>
      <c r="Q573" s="62">
        <f t="shared" si="31"/>
        <v>0</v>
      </c>
      <c r="R573" s="9" t="s">
        <v>1258</v>
      </c>
      <c r="S573" s="16"/>
      <c r="T573" s="41"/>
      <c r="U573" s="36"/>
      <c r="V573" s="21"/>
      <c r="W573" s="41"/>
      <c r="X573" s="34"/>
    </row>
    <row r="574" spans="2:24" ht="30" x14ac:dyDescent="0.25">
      <c r="B574" s="70">
        <v>1</v>
      </c>
      <c r="C574" s="13" t="s">
        <v>19</v>
      </c>
      <c r="D574" s="9">
        <v>1593</v>
      </c>
      <c r="E574" s="9" t="s">
        <v>20</v>
      </c>
      <c r="F574" s="16"/>
      <c r="G574" s="10" t="s">
        <v>94</v>
      </c>
      <c r="H574" s="17" t="s">
        <v>949</v>
      </c>
      <c r="I574" s="17" t="s">
        <v>563</v>
      </c>
      <c r="J574" s="18"/>
      <c r="K574" s="18"/>
      <c r="L574" s="18"/>
      <c r="M574" s="11" t="s">
        <v>25</v>
      </c>
      <c r="N574" s="53">
        <v>86.73</v>
      </c>
      <c r="O574" s="16" t="s">
        <v>26</v>
      </c>
      <c r="P574" s="62">
        <f t="shared" si="34"/>
        <v>86.73</v>
      </c>
      <c r="Q574" s="62">
        <f t="shared" si="31"/>
        <v>0</v>
      </c>
      <c r="R574" s="9" t="s">
        <v>1258</v>
      </c>
      <c r="S574" s="16"/>
      <c r="T574" s="41"/>
      <c r="U574" s="36"/>
      <c r="V574" s="21"/>
      <c r="W574" s="41"/>
      <c r="X574" s="34"/>
    </row>
    <row r="575" spans="2:24" ht="30" x14ac:dyDescent="0.25">
      <c r="B575" s="70">
        <v>1</v>
      </c>
      <c r="C575" s="13" t="s">
        <v>19</v>
      </c>
      <c r="D575" s="9">
        <v>1517</v>
      </c>
      <c r="E575" s="9" t="s">
        <v>20</v>
      </c>
      <c r="F575" s="16"/>
      <c r="G575" s="10" t="s">
        <v>94</v>
      </c>
      <c r="H575" s="25" t="s">
        <v>1001</v>
      </c>
      <c r="I575" s="17" t="s">
        <v>563</v>
      </c>
      <c r="J575" s="18"/>
      <c r="K575" s="18"/>
      <c r="L575" s="18"/>
      <c r="M575" s="11" t="s">
        <v>25</v>
      </c>
      <c r="N575" s="53">
        <v>86.73</v>
      </c>
      <c r="O575" s="16" t="s">
        <v>26</v>
      </c>
      <c r="P575" s="62">
        <f t="shared" si="34"/>
        <v>86.73</v>
      </c>
      <c r="Q575" s="62">
        <f t="shared" si="31"/>
        <v>0</v>
      </c>
      <c r="R575" s="9" t="s">
        <v>1258</v>
      </c>
      <c r="S575" s="16"/>
      <c r="T575" s="41"/>
      <c r="U575" s="36"/>
      <c r="V575" s="21"/>
      <c r="W575" s="41"/>
      <c r="X575" s="34"/>
    </row>
    <row r="576" spans="2:24" ht="30" x14ac:dyDescent="0.25">
      <c r="B576" s="70">
        <v>1</v>
      </c>
      <c r="C576" s="13" t="s">
        <v>19</v>
      </c>
      <c r="D576" s="9">
        <v>1518</v>
      </c>
      <c r="E576" s="9" t="s">
        <v>20</v>
      </c>
      <c r="F576" s="16"/>
      <c r="G576" s="10" t="s">
        <v>94</v>
      </c>
      <c r="H576" s="25" t="s">
        <v>1002</v>
      </c>
      <c r="I576" s="17" t="s">
        <v>563</v>
      </c>
      <c r="J576" s="18"/>
      <c r="K576" s="18"/>
      <c r="L576" s="18"/>
      <c r="M576" s="11" t="s">
        <v>25</v>
      </c>
      <c r="N576" s="53">
        <v>86.73</v>
      </c>
      <c r="O576" s="16" t="s">
        <v>26</v>
      </c>
      <c r="P576" s="62">
        <f t="shared" si="34"/>
        <v>86.73</v>
      </c>
      <c r="Q576" s="62">
        <f t="shared" si="31"/>
        <v>0</v>
      </c>
      <c r="R576" s="9" t="s">
        <v>1258</v>
      </c>
      <c r="S576" s="10"/>
      <c r="T576" s="22"/>
      <c r="U576" s="36"/>
      <c r="V576" s="21"/>
      <c r="W576" s="41"/>
      <c r="X576" s="34"/>
    </row>
    <row r="577" spans="2:24" ht="30" x14ac:dyDescent="0.25">
      <c r="B577" s="70">
        <v>1</v>
      </c>
      <c r="C577" s="13" t="s">
        <v>19</v>
      </c>
      <c r="D577" s="9">
        <v>1519</v>
      </c>
      <c r="E577" s="9" t="s">
        <v>20</v>
      </c>
      <c r="F577" s="16"/>
      <c r="G577" s="10" t="s">
        <v>94</v>
      </c>
      <c r="H577" s="25" t="s">
        <v>1003</v>
      </c>
      <c r="I577" s="17" t="s">
        <v>563</v>
      </c>
      <c r="J577" s="18"/>
      <c r="K577" s="18"/>
      <c r="L577" s="18"/>
      <c r="M577" s="11" t="s">
        <v>25</v>
      </c>
      <c r="N577" s="53">
        <v>86.73</v>
      </c>
      <c r="O577" s="16" t="s">
        <v>26</v>
      </c>
      <c r="P577" s="62">
        <f t="shared" si="34"/>
        <v>86.73</v>
      </c>
      <c r="Q577" s="62">
        <f t="shared" si="31"/>
        <v>0</v>
      </c>
      <c r="R577" s="9" t="s">
        <v>1258</v>
      </c>
      <c r="S577" s="10"/>
      <c r="T577" s="41"/>
      <c r="U577" s="36"/>
      <c r="V577" s="21"/>
      <c r="W577" s="41"/>
      <c r="X577" s="34"/>
    </row>
    <row r="578" spans="2:24" ht="30" x14ac:dyDescent="0.25">
      <c r="B578" s="70">
        <v>1</v>
      </c>
      <c r="C578" s="13" t="s">
        <v>19</v>
      </c>
      <c r="D578" s="9">
        <v>1520</v>
      </c>
      <c r="E578" s="9" t="s">
        <v>20</v>
      </c>
      <c r="F578" s="16"/>
      <c r="G578" s="10" t="s">
        <v>94</v>
      </c>
      <c r="H578" s="25" t="s">
        <v>1004</v>
      </c>
      <c r="I578" s="17" t="s">
        <v>1005</v>
      </c>
      <c r="J578" s="18"/>
      <c r="K578" s="18"/>
      <c r="L578" s="18"/>
      <c r="M578" s="11" t="s">
        <v>25</v>
      </c>
      <c r="N578" s="53">
        <v>86.73</v>
      </c>
      <c r="O578" s="16" t="s">
        <v>26</v>
      </c>
      <c r="P578" s="62">
        <f t="shared" si="34"/>
        <v>86.73</v>
      </c>
      <c r="Q578" s="62">
        <f t="shared" si="31"/>
        <v>0</v>
      </c>
      <c r="R578" s="9" t="s">
        <v>1258</v>
      </c>
      <c r="S578" s="10"/>
      <c r="T578" s="41"/>
      <c r="U578" s="36"/>
      <c r="V578" s="21"/>
      <c r="W578" s="41"/>
      <c r="X578" s="34"/>
    </row>
    <row r="579" spans="2:24" ht="30" x14ac:dyDescent="0.25">
      <c r="B579" s="70">
        <v>1</v>
      </c>
      <c r="C579" s="13" t="s">
        <v>19</v>
      </c>
      <c r="D579" s="9">
        <v>1409</v>
      </c>
      <c r="E579" s="9" t="s">
        <v>20</v>
      </c>
      <c r="F579" s="16"/>
      <c r="G579" s="10" t="s">
        <v>94</v>
      </c>
      <c r="H579" s="25" t="s">
        <v>1048</v>
      </c>
      <c r="I579" s="17" t="s">
        <v>563</v>
      </c>
      <c r="J579" s="18"/>
      <c r="K579" s="18"/>
      <c r="L579" s="18"/>
      <c r="M579" s="11" t="s">
        <v>25</v>
      </c>
      <c r="N579" s="53">
        <v>86.73</v>
      </c>
      <c r="O579" s="16" t="s">
        <v>26</v>
      </c>
      <c r="P579" s="62">
        <f t="shared" si="34"/>
        <v>86.73</v>
      </c>
      <c r="Q579" s="62">
        <f t="shared" si="31"/>
        <v>0</v>
      </c>
      <c r="R579" s="9" t="s">
        <v>1258</v>
      </c>
      <c r="S579" s="10"/>
      <c r="T579" s="41"/>
      <c r="U579" s="36"/>
      <c r="V579" s="21"/>
      <c r="W579" s="41"/>
      <c r="X579" s="34"/>
    </row>
    <row r="580" spans="2:24" ht="30" x14ac:dyDescent="0.25">
      <c r="B580" s="70">
        <v>1</v>
      </c>
      <c r="C580" s="13" t="s">
        <v>19</v>
      </c>
      <c r="D580" s="9">
        <v>1410</v>
      </c>
      <c r="E580" s="9" t="s">
        <v>20</v>
      </c>
      <c r="F580" s="16"/>
      <c r="G580" s="10" t="s">
        <v>94</v>
      </c>
      <c r="H580" s="25" t="s">
        <v>1049</v>
      </c>
      <c r="I580" s="17" t="s">
        <v>563</v>
      </c>
      <c r="J580" s="18"/>
      <c r="K580" s="18"/>
      <c r="L580" s="18"/>
      <c r="M580" s="11" t="s">
        <v>25</v>
      </c>
      <c r="N580" s="53">
        <v>86.73</v>
      </c>
      <c r="O580" s="16" t="s">
        <v>26</v>
      </c>
      <c r="P580" s="62">
        <f t="shared" si="34"/>
        <v>86.73</v>
      </c>
      <c r="Q580" s="62">
        <f t="shared" si="31"/>
        <v>0</v>
      </c>
      <c r="R580" s="9" t="s">
        <v>1258</v>
      </c>
      <c r="S580" s="16"/>
      <c r="T580" s="41"/>
      <c r="U580" s="36"/>
      <c r="V580" s="21"/>
      <c r="W580" s="41"/>
      <c r="X580" s="34"/>
    </row>
    <row r="581" spans="2:24" ht="30" x14ac:dyDescent="0.25">
      <c r="B581" s="70">
        <v>1</v>
      </c>
      <c r="C581" s="13" t="s">
        <v>19</v>
      </c>
      <c r="D581" s="9">
        <v>1530</v>
      </c>
      <c r="E581" s="9" t="s">
        <v>20</v>
      </c>
      <c r="F581" s="16"/>
      <c r="G581" s="10" t="s">
        <v>94</v>
      </c>
      <c r="H581" s="25" t="s">
        <v>1083</v>
      </c>
      <c r="I581" s="17" t="s">
        <v>563</v>
      </c>
      <c r="J581" s="16"/>
      <c r="K581" s="16"/>
      <c r="L581" s="16"/>
      <c r="M581" s="11" t="s">
        <v>25</v>
      </c>
      <c r="N581" s="53">
        <v>86.73</v>
      </c>
      <c r="O581" s="16" t="s">
        <v>26</v>
      </c>
      <c r="P581" s="62">
        <f t="shared" si="34"/>
        <v>86.73</v>
      </c>
      <c r="Q581" s="62">
        <f t="shared" si="31"/>
        <v>0</v>
      </c>
      <c r="R581" s="9" t="s">
        <v>1258</v>
      </c>
      <c r="S581" s="16"/>
      <c r="T581" s="41"/>
      <c r="U581" s="36"/>
      <c r="V581" s="21"/>
      <c r="W581" s="41"/>
      <c r="X581" s="34"/>
    </row>
    <row r="582" spans="2:24" ht="30" x14ac:dyDescent="0.25">
      <c r="B582" s="70">
        <v>1</v>
      </c>
      <c r="C582" s="13" t="s">
        <v>19</v>
      </c>
      <c r="D582" s="9">
        <v>1531</v>
      </c>
      <c r="E582" s="9" t="s">
        <v>20</v>
      </c>
      <c r="F582" s="16"/>
      <c r="G582" s="10" t="s">
        <v>94</v>
      </c>
      <c r="H582" s="25" t="s">
        <v>1084</v>
      </c>
      <c r="I582" s="17" t="s">
        <v>563</v>
      </c>
      <c r="J582" s="16"/>
      <c r="K582" s="16"/>
      <c r="L582" s="16"/>
      <c r="M582" s="11" t="s">
        <v>25</v>
      </c>
      <c r="N582" s="53">
        <v>86.73</v>
      </c>
      <c r="O582" s="16" t="s">
        <v>26</v>
      </c>
      <c r="P582" s="62">
        <f t="shared" si="34"/>
        <v>86.73</v>
      </c>
      <c r="Q582" s="62">
        <f t="shared" si="31"/>
        <v>0</v>
      </c>
      <c r="R582" s="9" t="s">
        <v>1258</v>
      </c>
      <c r="S582" s="10"/>
      <c r="T582" s="22"/>
      <c r="U582" s="36"/>
      <c r="V582" s="21"/>
      <c r="W582" s="41"/>
      <c r="X582" s="34"/>
    </row>
    <row r="583" spans="2:24" ht="30" x14ac:dyDescent="0.25">
      <c r="B583" s="70">
        <v>1</v>
      </c>
      <c r="C583" s="13">
        <v>2018</v>
      </c>
      <c r="D583" s="9">
        <v>1937</v>
      </c>
      <c r="E583" s="9" t="s">
        <v>20</v>
      </c>
      <c r="F583" s="16"/>
      <c r="G583" s="10" t="s">
        <v>94</v>
      </c>
      <c r="H583" s="25" t="s">
        <v>1038</v>
      </c>
      <c r="I583" s="17" t="s">
        <v>1039</v>
      </c>
      <c r="J583" s="18"/>
      <c r="K583" s="18"/>
      <c r="L583" s="18"/>
      <c r="M583" s="11" t="s">
        <v>25</v>
      </c>
      <c r="N583" s="53">
        <v>87.5</v>
      </c>
      <c r="O583" s="16" t="s">
        <v>26</v>
      </c>
      <c r="P583" s="62">
        <f t="shared" si="34"/>
        <v>87.5</v>
      </c>
      <c r="Q583" s="62">
        <f t="shared" ref="Q583:Q646" si="35">N583-P583</f>
        <v>0</v>
      </c>
      <c r="R583" s="9" t="s">
        <v>1258</v>
      </c>
      <c r="S583" s="16"/>
      <c r="T583" s="22"/>
      <c r="U583" s="36"/>
      <c r="V583" s="21"/>
      <c r="W583" s="41"/>
      <c r="X583" s="34"/>
    </row>
    <row r="584" spans="2:24" ht="15" x14ac:dyDescent="0.25">
      <c r="B584" s="70">
        <v>1</v>
      </c>
      <c r="C584" s="13" t="s">
        <v>19</v>
      </c>
      <c r="D584" s="9">
        <v>127</v>
      </c>
      <c r="E584" s="9" t="s">
        <v>20</v>
      </c>
      <c r="F584" s="13"/>
      <c r="G584" s="13" t="s">
        <v>21</v>
      </c>
      <c r="H584" s="21">
        <v>3144</v>
      </c>
      <c r="I584" s="18" t="s">
        <v>349</v>
      </c>
      <c r="J584" s="18" t="s">
        <v>39</v>
      </c>
      <c r="K584" s="18" t="s">
        <v>350</v>
      </c>
      <c r="L584" s="18"/>
      <c r="M584" s="11" t="s">
        <v>25</v>
      </c>
      <c r="N584" s="53">
        <v>89.9</v>
      </c>
      <c r="O584" s="16" t="s">
        <v>26</v>
      </c>
      <c r="P584" s="62">
        <f>N584*0.2*5</f>
        <v>89.9</v>
      </c>
      <c r="Q584" s="62">
        <f>N584-P584</f>
        <v>0</v>
      </c>
      <c r="R584" s="64" t="s">
        <v>1257</v>
      </c>
      <c r="S584" s="13"/>
      <c r="T584" s="41"/>
      <c r="U584" s="20"/>
      <c r="V584" s="13"/>
      <c r="W584" s="41"/>
      <c r="X584" s="34"/>
    </row>
    <row r="585" spans="2:24" ht="30" x14ac:dyDescent="0.25">
      <c r="B585" s="70">
        <v>1</v>
      </c>
      <c r="C585" s="13" t="s">
        <v>19</v>
      </c>
      <c r="D585" s="9">
        <v>859</v>
      </c>
      <c r="E585" s="9" t="s">
        <v>20</v>
      </c>
      <c r="F585" s="16"/>
      <c r="G585" s="13" t="s">
        <v>57</v>
      </c>
      <c r="H585" s="17" t="s">
        <v>1128</v>
      </c>
      <c r="I585" s="18" t="s">
        <v>1129</v>
      </c>
      <c r="J585" s="18"/>
      <c r="K585" s="18"/>
      <c r="L585" s="18"/>
      <c r="M585" s="11" t="s">
        <v>25</v>
      </c>
      <c r="N585" s="52">
        <v>90</v>
      </c>
      <c r="O585" s="16" t="s">
        <v>26</v>
      </c>
      <c r="P585" s="62">
        <f>N585*0.5*2</f>
        <v>90</v>
      </c>
      <c r="Q585" s="62">
        <f t="shared" si="35"/>
        <v>0</v>
      </c>
      <c r="R585" s="9" t="s">
        <v>1258</v>
      </c>
      <c r="S585" s="16"/>
      <c r="T585" s="41"/>
      <c r="U585" s="21"/>
      <c r="V585" s="13"/>
      <c r="W585" s="27"/>
      <c r="X585" s="34"/>
    </row>
    <row r="586" spans="2:24" ht="15" x14ac:dyDescent="0.25">
      <c r="B586" s="70">
        <v>1</v>
      </c>
      <c r="C586" s="13" t="s">
        <v>19</v>
      </c>
      <c r="D586" s="9">
        <v>883</v>
      </c>
      <c r="E586" s="9" t="s">
        <v>20</v>
      </c>
      <c r="F586" s="16"/>
      <c r="G586" s="13" t="s">
        <v>57</v>
      </c>
      <c r="H586" s="17" t="s">
        <v>1228</v>
      </c>
      <c r="I586" s="18" t="s">
        <v>1229</v>
      </c>
      <c r="J586" s="18"/>
      <c r="K586" s="18"/>
      <c r="L586" s="18"/>
      <c r="M586" s="11" t="s">
        <v>25</v>
      </c>
      <c r="N586" s="52">
        <v>90.97</v>
      </c>
      <c r="O586" s="16" t="s">
        <v>26</v>
      </c>
      <c r="P586" s="62">
        <f>N586*0.2*5</f>
        <v>90.97</v>
      </c>
      <c r="Q586" s="62">
        <f t="shared" si="35"/>
        <v>0</v>
      </c>
      <c r="R586" s="64" t="s">
        <v>1257</v>
      </c>
      <c r="S586" s="13"/>
      <c r="T586" s="41"/>
      <c r="U586" s="21"/>
      <c r="V586" s="21"/>
      <c r="W586" s="41"/>
      <c r="X586" s="34"/>
    </row>
    <row r="587" spans="2:24" ht="30" x14ac:dyDescent="0.25">
      <c r="B587" s="70">
        <v>1</v>
      </c>
      <c r="C587" s="13">
        <v>2018</v>
      </c>
      <c r="D587" s="9">
        <v>1949</v>
      </c>
      <c r="E587" s="9" t="s">
        <v>20</v>
      </c>
      <c r="F587" s="16"/>
      <c r="G587" s="10" t="s">
        <v>57</v>
      </c>
      <c r="H587" s="17" t="s">
        <v>709</v>
      </c>
      <c r="I587" s="17" t="s">
        <v>710</v>
      </c>
      <c r="J587" s="18"/>
      <c r="K587" s="18"/>
      <c r="L587" s="18"/>
      <c r="M587" s="11" t="s">
        <v>25</v>
      </c>
      <c r="N587" s="53">
        <v>91.85</v>
      </c>
      <c r="O587" s="16" t="s">
        <v>26</v>
      </c>
      <c r="P587" s="62">
        <f t="shared" ref="P587:P607" si="36">N587*0.5*2</f>
        <v>91.85</v>
      </c>
      <c r="Q587" s="62">
        <f t="shared" si="35"/>
        <v>0</v>
      </c>
      <c r="R587" s="9" t="s">
        <v>1258</v>
      </c>
      <c r="S587" s="16"/>
      <c r="T587" s="41"/>
      <c r="U587" s="21"/>
      <c r="V587" s="21"/>
      <c r="W587" s="41"/>
      <c r="X587" s="34"/>
    </row>
    <row r="588" spans="2:24" ht="30" x14ac:dyDescent="0.25">
      <c r="B588" s="70">
        <v>1</v>
      </c>
      <c r="C588" s="13">
        <v>2018</v>
      </c>
      <c r="D588" s="9">
        <v>1950</v>
      </c>
      <c r="E588" s="9" t="s">
        <v>20</v>
      </c>
      <c r="F588" s="16"/>
      <c r="G588" s="10" t="s">
        <v>57</v>
      </c>
      <c r="H588" s="17" t="s">
        <v>711</v>
      </c>
      <c r="I588" s="17" t="s">
        <v>710</v>
      </c>
      <c r="J588" s="18"/>
      <c r="K588" s="18"/>
      <c r="L588" s="18"/>
      <c r="M588" s="11" t="s">
        <v>25</v>
      </c>
      <c r="N588" s="53">
        <v>91.85</v>
      </c>
      <c r="O588" s="16" t="s">
        <v>26</v>
      </c>
      <c r="P588" s="62">
        <f t="shared" si="36"/>
        <v>91.85</v>
      </c>
      <c r="Q588" s="62">
        <f t="shared" si="35"/>
        <v>0</v>
      </c>
      <c r="R588" s="9" t="s">
        <v>1258</v>
      </c>
      <c r="S588" s="10"/>
      <c r="T588" s="22"/>
      <c r="U588" s="21"/>
      <c r="V588" s="21"/>
      <c r="W588" s="41"/>
      <c r="X588" s="34"/>
    </row>
    <row r="589" spans="2:24" ht="30" x14ac:dyDescent="0.25">
      <c r="B589" s="70">
        <v>1</v>
      </c>
      <c r="C589" s="13">
        <v>2018</v>
      </c>
      <c r="D589" s="9">
        <v>1951</v>
      </c>
      <c r="E589" s="9" t="s">
        <v>20</v>
      </c>
      <c r="F589" s="16"/>
      <c r="G589" s="10" t="s">
        <v>57</v>
      </c>
      <c r="H589" s="17" t="s">
        <v>712</v>
      </c>
      <c r="I589" s="17" t="s">
        <v>710</v>
      </c>
      <c r="J589" s="18"/>
      <c r="K589" s="18"/>
      <c r="L589" s="18"/>
      <c r="M589" s="11" t="s">
        <v>25</v>
      </c>
      <c r="N589" s="53">
        <v>91.85</v>
      </c>
      <c r="O589" s="16" t="s">
        <v>26</v>
      </c>
      <c r="P589" s="62">
        <f t="shared" si="36"/>
        <v>91.85</v>
      </c>
      <c r="Q589" s="62">
        <f t="shared" si="35"/>
        <v>0</v>
      </c>
      <c r="R589" s="9" t="s">
        <v>1258</v>
      </c>
      <c r="S589" s="10"/>
      <c r="T589" s="41"/>
      <c r="U589" s="21"/>
      <c r="V589" s="21"/>
      <c r="W589" s="41"/>
      <c r="X589" s="34"/>
    </row>
    <row r="590" spans="2:24" ht="30" x14ac:dyDescent="0.25">
      <c r="B590" s="70">
        <v>1</v>
      </c>
      <c r="C590" s="13">
        <v>2018</v>
      </c>
      <c r="D590" s="9">
        <v>1952</v>
      </c>
      <c r="E590" s="9" t="s">
        <v>20</v>
      </c>
      <c r="F590" s="16"/>
      <c r="G590" s="10" t="s">
        <v>57</v>
      </c>
      <c r="H590" s="17" t="s">
        <v>713</v>
      </c>
      <c r="I590" s="17" t="s">
        <v>710</v>
      </c>
      <c r="J590" s="18"/>
      <c r="K590" s="18"/>
      <c r="L590" s="18"/>
      <c r="M590" s="11" t="s">
        <v>25</v>
      </c>
      <c r="N590" s="53">
        <v>91.85</v>
      </c>
      <c r="O590" s="16" t="s">
        <v>26</v>
      </c>
      <c r="P590" s="62">
        <f t="shared" si="36"/>
        <v>91.85</v>
      </c>
      <c r="Q590" s="62">
        <f t="shared" si="35"/>
        <v>0</v>
      </c>
      <c r="R590" s="9" t="s">
        <v>1258</v>
      </c>
      <c r="S590" s="10"/>
      <c r="T590" s="41"/>
      <c r="U590" s="21"/>
      <c r="V590" s="21"/>
      <c r="W590" s="41"/>
      <c r="X590" s="34"/>
    </row>
    <row r="591" spans="2:24" ht="30" x14ac:dyDescent="0.25">
      <c r="B591" s="70">
        <v>1</v>
      </c>
      <c r="C591" s="13">
        <v>2018</v>
      </c>
      <c r="D591" s="9">
        <v>1953</v>
      </c>
      <c r="E591" s="9" t="s">
        <v>20</v>
      </c>
      <c r="F591" s="16"/>
      <c r="G591" s="10" t="s">
        <v>57</v>
      </c>
      <c r="H591" s="17" t="s">
        <v>714</v>
      </c>
      <c r="I591" s="18" t="s">
        <v>710</v>
      </c>
      <c r="J591" s="18"/>
      <c r="K591" s="18"/>
      <c r="L591" s="18"/>
      <c r="M591" s="11" t="s">
        <v>25</v>
      </c>
      <c r="N591" s="52">
        <v>91.85</v>
      </c>
      <c r="O591" s="16" t="s">
        <v>26</v>
      </c>
      <c r="P591" s="62">
        <f t="shared" si="36"/>
        <v>91.85</v>
      </c>
      <c r="Q591" s="62">
        <f t="shared" si="35"/>
        <v>0</v>
      </c>
      <c r="R591" s="9" t="s">
        <v>1258</v>
      </c>
      <c r="S591" s="16"/>
      <c r="T591" s="41"/>
      <c r="U591" s="21"/>
      <c r="V591" s="21"/>
      <c r="W591" s="22"/>
      <c r="X591" s="34"/>
    </row>
    <row r="592" spans="2:24" ht="30" x14ac:dyDescent="0.25">
      <c r="B592" s="70">
        <v>1</v>
      </c>
      <c r="C592" s="13">
        <v>2018</v>
      </c>
      <c r="D592" s="9">
        <v>1954</v>
      </c>
      <c r="E592" s="9" t="s">
        <v>20</v>
      </c>
      <c r="F592" s="16"/>
      <c r="G592" s="10" t="s">
        <v>57</v>
      </c>
      <c r="H592" s="17" t="s">
        <v>715</v>
      </c>
      <c r="I592" s="18" t="s">
        <v>710</v>
      </c>
      <c r="J592" s="18"/>
      <c r="K592" s="18"/>
      <c r="L592" s="18"/>
      <c r="M592" s="11" t="s">
        <v>25</v>
      </c>
      <c r="N592" s="52">
        <v>91.85</v>
      </c>
      <c r="O592" s="16" t="s">
        <v>26</v>
      </c>
      <c r="P592" s="62">
        <f t="shared" si="36"/>
        <v>91.85</v>
      </c>
      <c r="Q592" s="62">
        <f t="shared" si="35"/>
        <v>0</v>
      </c>
      <c r="R592" s="9" t="s">
        <v>1258</v>
      </c>
      <c r="S592" s="16"/>
      <c r="T592" s="41"/>
      <c r="U592" s="21"/>
      <c r="V592" s="21"/>
      <c r="W592" s="22"/>
      <c r="X592" s="34"/>
    </row>
    <row r="593" spans="2:24" ht="30" x14ac:dyDescent="0.25">
      <c r="B593" s="70">
        <v>1</v>
      </c>
      <c r="C593" s="13" t="s">
        <v>19</v>
      </c>
      <c r="D593" s="9">
        <v>156</v>
      </c>
      <c r="E593" s="9" t="s">
        <v>20</v>
      </c>
      <c r="F593" s="13"/>
      <c r="G593" s="13" t="s">
        <v>21</v>
      </c>
      <c r="H593" s="17">
        <v>3139</v>
      </c>
      <c r="I593" s="18" t="s">
        <v>72</v>
      </c>
      <c r="J593" s="16" t="s">
        <v>34</v>
      </c>
      <c r="K593" s="16" t="s">
        <v>73</v>
      </c>
      <c r="L593" s="16" t="s">
        <v>34</v>
      </c>
      <c r="M593" s="11" t="s">
        <v>60</v>
      </c>
      <c r="N593" s="53">
        <v>92.8</v>
      </c>
      <c r="O593" s="16" t="s">
        <v>26</v>
      </c>
      <c r="P593" s="62">
        <f t="shared" si="36"/>
        <v>92.8</v>
      </c>
      <c r="Q593" s="62">
        <f t="shared" si="35"/>
        <v>0</v>
      </c>
      <c r="R593" s="9" t="s">
        <v>1258</v>
      </c>
      <c r="S593" s="20"/>
      <c r="T593" s="43"/>
      <c r="U593" s="13"/>
      <c r="V593" s="13"/>
      <c r="W593" s="41"/>
      <c r="X593" s="41"/>
    </row>
    <row r="594" spans="2:24" ht="30" x14ac:dyDescent="0.25">
      <c r="B594" s="70">
        <v>1</v>
      </c>
      <c r="C594" s="13" t="s">
        <v>19</v>
      </c>
      <c r="D594" s="9">
        <v>386</v>
      </c>
      <c r="E594" s="9" t="s">
        <v>392</v>
      </c>
      <c r="F594" s="16"/>
      <c r="G594" s="10" t="s">
        <v>393</v>
      </c>
      <c r="H594" s="18" t="s">
        <v>662</v>
      </c>
      <c r="I594" s="18" t="s">
        <v>663</v>
      </c>
      <c r="J594" s="16"/>
      <c r="K594" s="16"/>
      <c r="L594" s="16"/>
      <c r="M594" s="11" t="s">
        <v>389</v>
      </c>
      <c r="N594" s="52">
        <v>94.69</v>
      </c>
      <c r="O594" s="16" t="s">
        <v>26</v>
      </c>
      <c r="P594" s="62">
        <f t="shared" si="36"/>
        <v>94.69</v>
      </c>
      <c r="Q594" s="62">
        <f t="shared" si="35"/>
        <v>0</v>
      </c>
      <c r="R594" s="9" t="s">
        <v>1258</v>
      </c>
      <c r="S594" s="16"/>
      <c r="T594" s="41"/>
      <c r="U594" s="21"/>
      <c r="V594" s="24"/>
      <c r="W594" s="41"/>
      <c r="X594" s="22"/>
    </row>
    <row r="595" spans="2:24" ht="30" x14ac:dyDescent="0.25">
      <c r="B595" s="70">
        <v>1</v>
      </c>
      <c r="C595" s="13" t="s">
        <v>19</v>
      </c>
      <c r="D595" s="9">
        <v>390</v>
      </c>
      <c r="E595" s="9" t="s">
        <v>392</v>
      </c>
      <c r="F595" s="16"/>
      <c r="G595" s="10" t="s">
        <v>393</v>
      </c>
      <c r="H595" s="18" t="s">
        <v>664</v>
      </c>
      <c r="I595" s="18" t="s">
        <v>663</v>
      </c>
      <c r="J595" s="16"/>
      <c r="K595" s="16"/>
      <c r="L595" s="16"/>
      <c r="M595" s="11" t="s">
        <v>389</v>
      </c>
      <c r="N595" s="52">
        <v>94.69</v>
      </c>
      <c r="O595" s="16" t="s">
        <v>26</v>
      </c>
      <c r="P595" s="62">
        <f t="shared" si="36"/>
        <v>94.69</v>
      </c>
      <c r="Q595" s="62">
        <f t="shared" si="35"/>
        <v>0</v>
      </c>
      <c r="R595" s="9" t="s">
        <v>1258</v>
      </c>
      <c r="S595" s="16"/>
      <c r="T595" s="41"/>
      <c r="U595" s="21"/>
      <c r="V595" s="24"/>
      <c r="W595" s="41"/>
      <c r="X595" s="22"/>
    </row>
    <row r="596" spans="2:24" ht="30" x14ac:dyDescent="0.25">
      <c r="B596" s="70">
        <v>1</v>
      </c>
      <c r="C596" s="13" t="s">
        <v>19</v>
      </c>
      <c r="D596" s="9">
        <v>391</v>
      </c>
      <c r="E596" s="9" t="s">
        <v>392</v>
      </c>
      <c r="F596" s="16"/>
      <c r="G596" s="10" t="s">
        <v>393</v>
      </c>
      <c r="H596" s="18" t="s">
        <v>665</v>
      </c>
      <c r="I596" s="18" t="s">
        <v>663</v>
      </c>
      <c r="J596" s="18"/>
      <c r="K596" s="18"/>
      <c r="L596" s="18"/>
      <c r="M596" s="11" t="s">
        <v>389</v>
      </c>
      <c r="N596" s="52">
        <v>94.69</v>
      </c>
      <c r="O596" s="16" t="s">
        <v>26</v>
      </c>
      <c r="P596" s="62">
        <f t="shared" si="36"/>
        <v>94.69</v>
      </c>
      <c r="Q596" s="62">
        <f t="shared" si="35"/>
        <v>0</v>
      </c>
      <c r="R596" s="9" t="s">
        <v>1258</v>
      </c>
      <c r="S596" s="16"/>
      <c r="T596" s="41"/>
      <c r="U596" s="21"/>
      <c r="V596" s="24"/>
      <c r="W596" s="41"/>
      <c r="X596" s="22"/>
    </row>
    <row r="597" spans="2:24" ht="30" x14ac:dyDescent="0.25">
      <c r="B597" s="70">
        <v>1</v>
      </c>
      <c r="C597" s="13" t="s">
        <v>19</v>
      </c>
      <c r="D597" s="9">
        <v>742</v>
      </c>
      <c r="E597" s="9" t="s">
        <v>20</v>
      </c>
      <c r="F597" s="16"/>
      <c r="G597" s="10" t="s">
        <v>57</v>
      </c>
      <c r="H597" s="17" t="s">
        <v>750</v>
      </c>
      <c r="I597" s="18" t="s">
        <v>751</v>
      </c>
      <c r="J597" s="18" t="s">
        <v>752</v>
      </c>
      <c r="K597" s="18"/>
      <c r="L597" s="18"/>
      <c r="M597" s="11" t="s">
        <v>25</v>
      </c>
      <c r="N597" s="52">
        <v>94.69</v>
      </c>
      <c r="O597" s="16" t="s">
        <v>26</v>
      </c>
      <c r="P597" s="62">
        <f t="shared" si="36"/>
        <v>94.69</v>
      </c>
      <c r="Q597" s="62">
        <f t="shared" si="35"/>
        <v>0</v>
      </c>
      <c r="R597" s="9" t="s">
        <v>1258</v>
      </c>
      <c r="S597" s="16"/>
      <c r="T597" s="41"/>
      <c r="U597" s="21"/>
      <c r="V597" s="21"/>
      <c r="W597" s="22"/>
      <c r="X597" s="34"/>
    </row>
    <row r="598" spans="2:24" ht="30" x14ac:dyDescent="0.25">
      <c r="B598" s="70">
        <v>1</v>
      </c>
      <c r="C598" s="13" t="s">
        <v>19</v>
      </c>
      <c r="D598" s="9">
        <v>1539</v>
      </c>
      <c r="E598" s="9" t="s">
        <v>20</v>
      </c>
      <c r="F598" s="16"/>
      <c r="G598" s="10" t="s">
        <v>94</v>
      </c>
      <c r="H598" s="25" t="s">
        <v>1091</v>
      </c>
      <c r="I598" s="17" t="s">
        <v>1092</v>
      </c>
      <c r="J598" s="16"/>
      <c r="K598" s="16"/>
      <c r="L598" s="16"/>
      <c r="M598" s="11" t="s">
        <v>25</v>
      </c>
      <c r="N598" s="53">
        <v>94.69</v>
      </c>
      <c r="O598" s="16" t="s">
        <v>26</v>
      </c>
      <c r="P598" s="62">
        <f t="shared" si="36"/>
        <v>94.69</v>
      </c>
      <c r="Q598" s="62">
        <f t="shared" si="35"/>
        <v>0</v>
      </c>
      <c r="R598" s="9" t="s">
        <v>1258</v>
      </c>
      <c r="S598" s="16"/>
      <c r="T598" s="41"/>
      <c r="U598" s="36"/>
      <c r="V598" s="21"/>
      <c r="W598" s="41"/>
      <c r="X598" s="34"/>
    </row>
    <row r="599" spans="2:24" ht="30" x14ac:dyDescent="0.25">
      <c r="B599" s="70">
        <v>1</v>
      </c>
      <c r="C599" s="13" t="s">
        <v>19</v>
      </c>
      <c r="D599" s="9">
        <v>1540</v>
      </c>
      <c r="E599" s="9" t="s">
        <v>20</v>
      </c>
      <c r="F599" s="16"/>
      <c r="G599" s="10" t="s">
        <v>94</v>
      </c>
      <c r="H599" s="25" t="s">
        <v>1093</v>
      </c>
      <c r="I599" s="17" t="s">
        <v>1092</v>
      </c>
      <c r="J599" s="16"/>
      <c r="K599" s="16"/>
      <c r="L599" s="16"/>
      <c r="M599" s="11" t="s">
        <v>25</v>
      </c>
      <c r="N599" s="53">
        <v>94.69</v>
      </c>
      <c r="O599" s="16" t="s">
        <v>26</v>
      </c>
      <c r="P599" s="62">
        <f t="shared" si="36"/>
        <v>94.69</v>
      </c>
      <c r="Q599" s="62">
        <f t="shared" si="35"/>
        <v>0</v>
      </c>
      <c r="R599" s="9" t="s">
        <v>1258</v>
      </c>
      <c r="S599" s="16"/>
      <c r="T599" s="41"/>
      <c r="U599" s="36"/>
      <c r="V599" s="21"/>
      <c r="W599" s="41"/>
      <c r="X599" s="34"/>
    </row>
    <row r="600" spans="2:24" ht="30" x14ac:dyDescent="0.25">
      <c r="B600" s="70">
        <v>1</v>
      </c>
      <c r="C600" s="13" t="s">
        <v>19</v>
      </c>
      <c r="D600" s="9">
        <v>635</v>
      </c>
      <c r="E600" s="9" t="s">
        <v>20</v>
      </c>
      <c r="F600" s="16"/>
      <c r="G600" s="10" t="s">
        <v>57</v>
      </c>
      <c r="H600" s="23" t="s">
        <v>458</v>
      </c>
      <c r="I600" s="18" t="s">
        <v>459</v>
      </c>
      <c r="J600" s="18" t="s">
        <v>89</v>
      </c>
      <c r="K600" s="18"/>
      <c r="L600" s="18"/>
      <c r="M600" s="11" t="s">
        <v>60</v>
      </c>
      <c r="N600" s="52">
        <v>95</v>
      </c>
      <c r="O600" s="16" t="s">
        <v>26</v>
      </c>
      <c r="P600" s="62">
        <f t="shared" si="36"/>
        <v>95</v>
      </c>
      <c r="Q600" s="62">
        <f t="shared" si="35"/>
        <v>0</v>
      </c>
      <c r="R600" s="9" t="s">
        <v>1258</v>
      </c>
      <c r="S600" s="20"/>
      <c r="T600" s="43"/>
      <c r="U600" s="21"/>
      <c r="V600" s="21"/>
      <c r="W600" s="41"/>
      <c r="X600" s="22"/>
    </row>
    <row r="601" spans="2:24" ht="30" x14ac:dyDescent="0.25">
      <c r="B601" s="70">
        <v>1</v>
      </c>
      <c r="C601" s="13">
        <v>2018</v>
      </c>
      <c r="D601" s="9">
        <v>1964</v>
      </c>
      <c r="E601" s="9" t="s">
        <v>20</v>
      </c>
      <c r="F601" s="16"/>
      <c r="G601" s="10" t="s">
        <v>57</v>
      </c>
      <c r="H601" s="17" t="s">
        <v>579</v>
      </c>
      <c r="I601" s="17" t="s">
        <v>580</v>
      </c>
      <c r="J601" s="18"/>
      <c r="K601" s="18"/>
      <c r="L601" s="18"/>
      <c r="M601" s="11" t="s">
        <v>60</v>
      </c>
      <c r="N601" s="53">
        <v>95</v>
      </c>
      <c r="O601" s="16" t="s">
        <v>26</v>
      </c>
      <c r="P601" s="62">
        <f t="shared" si="36"/>
        <v>95</v>
      </c>
      <c r="Q601" s="62">
        <f t="shared" si="35"/>
        <v>0</v>
      </c>
      <c r="R601" s="9" t="s">
        <v>1258</v>
      </c>
      <c r="S601" s="20"/>
      <c r="T601" s="43"/>
      <c r="U601" s="21"/>
      <c r="V601" s="21"/>
      <c r="W601" s="41"/>
      <c r="X601" s="22"/>
    </row>
    <row r="602" spans="2:24" ht="30" x14ac:dyDescent="0.25">
      <c r="B602" s="70">
        <v>1</v>
      </c>
      <c r="C602" s="13">
        <v>2018</v>
      </c>
      <c r="D602" s="9">
        <v>1966</v>
      </c>
      <c r="E602" s="9" t="s">
        <v>20</v>
      </c>
      <c r="F602" s="16"/>
      <c r="G602" s="10" t="s">
        <v>57</v>
      </c>
      <c r="H602" s="23" t="s">
        <v>603</v>
      </c>
      <c r="I602" s="18" t="s">
        <v>580</v>
      </c>
      <c r="J602" s="18"/>
      <c r="K602" s="18"/>
      <c r="L602" s="18"/>
      <c r="M602" s="11" t="s">
        <v>60</v>
      </c>
      <c r="N602" s="52">
        <v>95</v>
      </c>
      <c r="O602" s="16" t="s">
        <v>26</v>
      </c>
      <c r="P602" s="62">
        <f t="shared" si="36"/>
        <v>95</v>
      </c>
      <c r="Q602" s="62">
        <f t="shared" si="35"/>
        <v>0</v>
      </c>
      <c r="R602" s="9" t="s">
        <v>1258</v>
      </c>
      <c r="S602" s="20"/>
      <c r="T602" s="43"/>
      <c r="U602" s="21"/>
      <c r="V602" s="21"/>
      <c r="W602" s="41"/>
      <c r="X602" s="44"/>
    </row>
    <row r="603" spans="2:24" ht="30" x14ac:dyDescent="0.25">
      <c r="B603" s="70">
        <v>1</v>
      </c>
      <c r="C603" s="13">
        <v>2018</v>
      </c>
      <c r="D603" s="9">
        <v>1960</v>
      </c>
      <c r="E603" s="9" t="s">
        <v>20</v>
      </c>
      <c r="F603" s="16"/>
      <c r="G603" s="10" t="s">
        <v>57</v>
      </c>
      <c r="H603" s="17" t="s">
        <v>716</v>
      </c>
      <c r="I603" s="17" t="s">
        <v>580</v>
      </c>
      <c r="J603" s="18"/>
      <c r="K603" s="18"/>
      <c r="L603" s="18"/>
      <c r="M603" s="11" t="s">
        <v>25</v>
      </c>
      <c r="N603" s="53">
        <v>95</v>
      </c>
      <c r="O603" s="16" t="s">
        <v>26</v>
      </c>
      <c r="P603" s="62">
        <f t="shared" si="36"/>
        <v>95</v>
      </c>
      <c r="Q603" s="62">
        <f t="shared" si="35"/>
        <v>0</v>
      </c>
      <c r="R603" s="9" t="s">
        <v>1258</v>
      </c>
      <c r="S603" s="16"/>
      <c r="T603" s="41"/>
      <c r="U603" s="21"/>
      <c r="V603" s="21"/>
      <c r="W603" s="41"/>
      <c r="X603" s="34"/>
    </row>
    <row r="604" spans="2:24" ht="30" x14ac:dyDescent="0.25">
      <c r="B604" s="70">
        <v>1</v>
      </c>
      <c r="C604" s="13">
        <v>2018</v>
      </c>
      <c r="D604" s="9">
        <v>1961</v>
      </c>
      <c r="E604" s="9" t="s">
        <v>20</v>
      </c>
      <c r="F604" s="16"/>
      <c r="G604" s="10" t="s">
        <v>57</v>
      </c>
      <c r="H604" s="17" t="s">
        <v>718</v>
      </c>
      <c r="I604" s="17" t="s">
        <v>580</v>
      </c>
      <c r="J604" s="18"/>
      <c r="K604" s="18"/>
      <c r="L604" s="18"/>
      <c r="M604" s="11" t="s">
        <v>25</v>
      </c>
      <c r="N604" s="53">
        <v>95</v>
      </c>
      <c r="O604" s="16" t="s">
        <v>26</v>
      </c>
      <c r="P604" s="62">
        <f t="shared" si="36"/>
        <v>95</v>
      </c>
      <c r="Q604" s="62">
        <f t="shared" si="35"/>
        <v>0</v>
      </c>
      <c r="R604" s="9" t="s">
        <v>1258</v>
      </c>
      <c r="S604" s="16"/>
      <c r="T604" s="41"/>
      <c r="U604" s="21"/>
      <c r="V604" s="21"/>
      <c r="W604" s="41"/>
      <c r="X604" s="34"/>
    </row>
    <row r="605" spans="2:24" ht="30" x14ac:dyDescent="0.25">
      <c r="B605" s="74">
        <v>1</v>
      </c>
      <c r="C605" s="75">
        <v>2018</v>
      </c>
      <c r="D605" s="76">
        <v>1962</v>
      </c>
      <c r="E605" s="76" t="s">
        <v>20</v>
      </c>
      <c r="F605" s="16"/>
      <c r="G605" s="77" t="s">
        <v>57</v>
      </c>
      <c r="H605" s="78" t="s">
        <v>719</v>
      </c>
      <c r="I605" s="78" t="s">
        <v>580</v>
      </c>
      <c r="J605" s="79"/>
      <c r="K605" s="79"/>
      <c r="L605" s="79"/>
      <c r="M605" s="80" t="s">
        <v>25</v>
      </c>
      <c r="N605" s="88">
        <v>95</v>
      </c>
      <c r="O605" s="82" t="s">
        <v>26</v>
      </c>
      <c r="P605" s="83">
        <f t="shared" si="36"/>
        <v>95</v>
      </c>
      <c r="Q605" s="83">
        <f t="shared" si="35"/>
        <v>0</v>
      </c>
      <c r="R605" s="76" t="s">
        <v>1258</v>
      </c>
      <c r="S605" s="82"/>
      <c r="T605" s="85"/>
      <c r="U605" s="86"/>
      <c r="V605" s="86" t="s">
        <v>57</v>
      </c>
      <c r="W605" s="85"/>
      <c r="X605" s="87"/>
    </row>
    <row r="606" spans="2:24" ht="30" x14ac:dyDescent="0.25">
      <c r="B606" s="74">
        <v>1</v>
      </c>
      <c r="C606" s="75">
        <v>2018</v>
      </c>
      <c r="D606" s="76">
        <v>1963</v>
      </c>
      <c r="E606" s="76" t="s">
        <v>20</v>
      </c>
      <c r="F606" s="16"/>
      <c r="G606" s="77" t="s">
        <v>57</v>
      </c>
      <c r="H606" s="78" t="s">
        <v>720</v>
      </c>
      <c r="I606" s="78" t="s">
        <v>580</v>
      </c>
      <c r="J606" s="79"/>
      <c r="K606" s="79"/>
      <c r="L606" s="79"/>
      <c r="M606" s="80" t="s">
        <v>25</v>
      </c>
      <c r="N606" s="88">
        <v>95</v>
      </c>
      <c r="O606" s="82" t="s">
        <v>26</v>
      </c>
      <c r="P606" s="83">
        <f t="shared" si="36"/>
        <v>95</v>
      </c>
      <c r="Q606" s="83">
        <f t="shared" si="35"/>
        <v>0</v>
      </c>
      <c r="R606" s="76" t="s">
        <v>1258</v>
      </c>
      <c r="S606" s="82"/>
      <c r="T606" s="85"/>
      <c r="U606" s="86"/>
      <c r="V606" s="86" t="s">
        <v>57</v>
      </c>
      <c r="W606" s="85"/>
      <c r="X606" s="87"/>
    </row>
    <row r="607" spans="2:24" ht="30" x14ac:dyDescent="0.25">
      <c r="B607" s="70">
        <v>1</v>
      </c>
      <c r="C607" s="13">
        <v>2018</v>
      </c>
      <c r="D607" s="9">
        <v>1965</v>
      </c>
      <c r="E607" s="9" t="s">
        <v>20</v>
      </c>
      <c r="F607" s="16"/>
      <c r="G607" s="10" t="s">
        <v>57</v>
      </c>
      <c r="H607" s="17" t="s">
        <v>730</v>
      </c>
      <c r="I607" s="17" t="s">
        <v>580</v>
      </c>
      <c r="J607" s="18"/>
      <c r="K607" s="18"/>
      <c r="L607" s="18"/>
      <c r="M607" s="11" t="s">
        <v>25</v>
      </c>
      <c r="N607" s="53">
        <v>95</v>
      </c>
      <c r="O607" s="16" t="s">
        <v>26</v>
      </c>
      <c r="P607" s="62">
        <f t="shared" si="36"/>
        <v>95</v>
      </c>
      <c r="Q607" s="62">
        <f t="shared" si="35"/>
        <v>0</v>
      </c>
      <c r="R607" s="9" t="s">
        <v>1258</v>
      </c>
      <c r="S607" s="10"/>
      <c r="T607" s="41"/>
      <c r="U607" s="21"/>
      <c r="V607" s="21"/>
      <c r="W607" s="41"/>
      <c r="X607" s="34"/>
    </row>
    <row r="608" spans="2:24" ht="30" x14ac:dyDescent="0.25">
      <c r="B608" s="70">
        <v>1</v>
      </c>
      <c r="C608" s="13">
        <v>2020</v>
      </c>
      <c r="D608" s="9">
        <v>2048</v>
      </c>
      <c r="E608" s="13" t="s">
        <v>20</v>
      </c>
      <c r="F608" s="18"/>
      <c r="G608" s="13" t="s">
        <v>21</v>
      </c>
      <c r="H608" s="11">
        <v>4400</v>
      </c>
      <c r="I608" s="9" t="s">
        <v>471</v>
      </c>
      <c r="J608" s="9" t="s">
        <v>106</v>
      </c>
      <c r="K608" s="9" t="s">
        <v>472</v>
      </c>
      <c r="L608" s="9" t="s">
        <v>473</v>
      </c>
      <c r="M608" s="11" t="s">
        <v>25</v>
      </c>
      <c r="N608" s="56">
        <v>97.1</v>
      </c>
      <c r="O608" s="16" t="s">
        <v>26</v>
      </c>
      <c r="P608" s="62">
        <f>N608*0.2*2</f>
        <v>38.840000000000003</v>
      </c>
      <c r="Q608" s="62">
        <f>N608-P608</f>
        <v>58.259999999999991</v>
      </c>
      <c r="R608" s="64" t="s">
        <v>1257</v>
      </c>
      <c r="S608" s="21"/>
      <c r="T608" s="44"/>
      <c r="U608" s="20"/>
      <c r="V608" s="13"/>
      <c r="W608" s="22"/>
      <c r="X608" s="34"/>
    </row>
    <row r="609" spans="2:24" ht="30" x14ac:dyDescent="0.25">
      <c r="B609" s="70">
        <v>1</v>
      </c>
      <c r="C609" s="13">
        <v>2020</v>
      </c>
      <c r="D609" s="9">
        <v>2049</v>
      </c>
      <c r="E609" s="13" t="s">
        <v>20</v>
      </c>
      <c r="F609" s="18"/>
      <c r="G609" s="13" t="s">
        <v>94</v>
      </c>
      <c r="H609" s="11">
        <v>4401</v>
      </c>
      <c r="I609" s="9" t="s">
        <v>471</v>
      </c>
      <c r="J609" s="9" t="s">
        <v>106</v>
      </c>
      <c r="K609" s="9" t="s">
        <v>472</v>
      </c>
      <c r="L609" s="9" t="s">
        <v>474</v>
      </c>
      <c r="M609" s="11" t="s">
        <v>25</v>
      </c>
      <c r="N609" s="56">
        <v>97.1</v>
      </c>
      <c r="O609" s="16" t="s">
        <v>26</v>
      </c>
      <c r="P609" s="62">
        <f>N609*0.2*2</f>
        <v>38.840000000000003</v>
      </c>
      <c r="Q609" s="62">
        <f t="shared" si="35"/>
        <v>58.259999999999991</v>
      </c>
      <c r="R609" s="64" t="s">
        <v>1257</v>
      </c>
      <c r="S609" s="21"/>
      <c r="T609" s="44"/>
      <c r="U609" s="36"/>
      <c r="V609" s="21"/>
      <c r="W609" s="22"/>
      <c r="X609" s="34"/>
    </row>
    <row r="610" spans="2:24" ht="30" x14ac:dyDescent="0.25">
      <c r="B610" s="70">
        <v>1</v>
      </c>
      <c r="C610" s="13">
        <v>2020</v>
      </c>
      <c r="D610" s="9">
        <v>2050</v>
      </c>
      <c r="E610" s="13" t="s">
        <v>20</v>
      </c>
      <c r="F610" s="18"/>
      <c r="G610" s="13" t="s">
        <v>57</v>
      </c>
      <c r="H610" s="11">
        <v>4402</v>
      </c>
      <c r="I610" s="9" t="s">
        <v>471</v>
      </c>
      <c r="J610" s="9" t="s">
        <v>106</v>
      </c>
      <c r="K610" s="9" t="s">
        <v>472</v>
      </c>
      <c r="L610" s="9" t="s">
        <v>475</v>
      </c>
      <c r="M610" s="11" t="s">
        <v>25</v>
      </c>
      <c r="N610" s="56">
        <v>97.1</v>
      </c>
      <c r="O610" s="16" t="s">
        <v>26</v>
      </c>
      <c r="P610" s="62">
        <f>N610*0.2*2</f>
        <v>38.840000000000003</v>
      </c>
      <c r="Q610" s="62">
        <f t="shared" si="35"/>
        <v>58.259999999999991</v>
      </c>
      <c r="R610" s="64" t="s">
        <v>1257</v>
      </c>
      <c r="S610" s="21"/>
      <c r="T610" s="44"/>
      <c r="U610" s="21"/>
      <c r="V610" s="21"/>
      <c r="W610" s="44"/>
      <c r="X610" s="34"/>
    </row>
    <row r="611" spans="2:24" ht="30" x14ac:dyDescent="0.25">
      <c r="B611" s="70">
        <v>1</v>
      </c>
      <c r="C611" s="13" t="s">
        <v>19</v>
      </c>
      <c r="D611" s="9">
        <v>160</v>
      </c>
      <c r="E611" s="9" t="s">
        <v>20</v>
      </c>
      <c r="F611" s="13"/>
      <c r="G611" s="13" t="s">
        <v>21</v>
      </c>
      <c r="H611" s="21">
        <v>3121</v>
      </c>
      <c r="I611" s="18" t="s">
        <v>309</v>
      </c>
      <c r="J611" s="18" t="s">
        <v>92</v>
      </c>
      <c r="K611" s="18" t="s">
        <v>34</v>
      </c>
      <c r="L611" s="18" t="s">
        <v>34</v>
      </c>
      <c r="M611" s="11" t="s">
        <v>25</v>
      </c>
      <c r="N611" s="53">
        <v>102.35</v>
      </c>
      <c r="O611" s="16" t="s">
        <v>26</v>
      </c>
      <c r="P611" s="62">
        <f>N611*0.5*2</f>
        <v>102.35</v>
      </c>
      <c r="Q611" s="62">
        <f t="shared" si="35"/>
        <v>0</v>
      </c>
      <c r="R611" s="9" t="s">
        <v>1258</v>
      </c>
      <c r="S611" s="13"/>
      <c r="T611" s="41"/>
      <c r="U611" s="20"/>
      <c r="V611" s="13"/>
      <c r="W611" s="15"/>
      <c r="X611" s="34"/>
    </row>
    <row r="612" spans="2:24" ht="30" x14ac:dyDescent="0.25">
      <c r="B612" s="70">
        <v>1</v>
      </c>
      <c r="C612" s="13" t="s">
        <v>19</v>
      </c>
      <c r="D612" s="9">
        <v>161</v>
      </c>
      <c r="E612" s="9" t="s">
        <v>20</v>
      </c>
      <c r="F612" s="13"/>
      <c r="G612" s="13" t="s">
        <v>21</v>
      </c>
      <c r="H612" s="21">
        <v>3122</v>
      </c>
      <c r="I612" s="18" t="s">
        <v>309</v>
      </c>
      <c r="J612" s="18" t="s">
        <v>92</v>
      </c>
      <c r="K612" s="18" t="s">
        <v>34</v>
      </c>
      <c r="L612" s="18" t="s">
        <v>34</v>
      </c>
      <c r="M612" s="11" t="s">
        <v>25</v>
      </c>
      <c r="N612" s="53">
        <v>102.35</v>
      </c>
      <c r="O612" s="16" t="s">
        <v>26</v>
      </c>
      <c r="P612" s="62">
        <f>N612*0.5*2</f>
        <v>102.35</v>
      </c>
      <c r="Q612" s="62">
        <f t="shared" si="35"/>
        <v>0</v>
      </c>
      <c r="R612" s="9" t="s">
        <v>1258</v>
      </c>
      <c r="S612" s="13"/>
      <c r="T612" s="41"/>
      <c r="U612" s="20"/>
      <c r="V612" s="13"/>
      <c r="W612" s="15"/>
      <c r="X612" s="34"/>
    </row>
    <row r="613" spans="2:24" ht="30" x14ac:dyDescent="0.25">
      <c r="B613" s="70">
        <v>1</v>
      </c>
      <c r="C613" s="13" t="s">
        <v>19</v>
      </c>
      <c r="D613" s="9">
        <v>162</v>
      </c>
      <c r="E613" s="9" t="s">
        <v>20</v>
      </c>
      <c r="F613" s="16"/>
      <c r="G613" s="13" t="s">
        <v>21</v>
      </c>
      <c r="H613" s="17" t="s">
        <v>1152</v>
      </c>
      <c r="I613" s="18" t="s">
        <v>309</v>
      </c>
      <c r="J613" s="18" t="s">
        <v>92</v>
      </c>
      <c r="K613" s="18" t="s">
        <v>34</v>
      </c>
      <c r="L613" s="18" t="s">
        <v>34</v>
      </c>
      <c r="M613" s="11" t="s">
        <v>25</v>
      </c>
      <c r="N613" s="52">
        <v>102.35</v>
      </c>
      <c r="O613" s="16" t="s">
        <v>26</v>
      </c>
      <c r="P613" s="62">
        <f>N613*0.5*2</f>
        <v>102.35</v>
      </c>
      <c r="Q613" s="62">
        <f t="shared" si="35"/>
        <v>0</v>
      </c>
      <c r="R613" s="9" t="s">
        <v>1258</v>
      </c>
      <c r="S613" s="16"/>
      <c r="T613" s="41"/>
      <c r="U613" s="20"/>
      <c r="V613" s="13"/>
      <c r="W613" s="27"/>
      <c r="X613" s="34"/>
    </row>
    <row r="614" spans="2:24" ht="30" x14ac:dyDescent="0.25">
      <c r="B614" s="70">
        <v>1</v>
      </c>
      <c r="C614" s="13" t="s">
        <v>19</v>
      </c>
      <c r="D614" s="9">
        <v>103</v>
      </c>
      <c r="E614" s="9" t="s">
        <v>20</v>
      </c>
      <c r="F614" s="13"/>
      <c r="G614" s="13" t="s">
        <v>21</v>
      </c>
      <c r="H614" s="21">
        <v>3100</v>
      </c>
      <c r="I614" s="18" t="s">
        <v>464</v>
      </c>
      <c r="J614" s="18" t="s">
        <v>106</v>
      </c>
      <c r="K614" s="18" t="s">
        <v>626</v>
      </c>
      <c r="L614" s="18" t="s">
        <v>627</v>
      </c>
      <c r="M614" s="11" t="s">
        <v>60</v>
      </c>
      <c r="N614" s="53">
        <v>103</v>
      </c>
      <c r="O614" s="16" t="s">
        <v>26</v>
      </c>
      <c r="P614" s="62">
        <f>N614*0.2*5</f>
        <v>103</v>
      </c>
      <c r="Q614" s="62">
        <f>N614-P614</f>
        <v>0</v>
      </c>
      <c r="R614" s="64" t="s">
        <v>1257</v>
      </c>
      <c r="S614" s="20"/>
      <c r="T614" s="43"/>
      <c r="U614" s="13"/>
      <c r="V614" s="13"/>
      <c r="W614" s="15"/>
      <c r="X614" s="41"/>
    </row>
    <row r="615" spans="2:24" ht="15" x14ac:dyDescent="0.25">
      <c r="B615" s="70">
        <v>1</v>
      </c>
      <c r="C615" s="13" t="s">
        <v>19</v>
      </c>
      <c r="D615" s="9">
        <v>436</v>
      </c>
      <c r="E615" s="13" t="s">
        <v>392</v>
      </c>
      <c r="F615" s="18"/>
      <c r="G615" s="13" t="s">
        <v>393</v>
      </c>
      <c r="H615" s="9" t="s">
        <v>534</v>
      </c>
      <c r="I615" s="9" t="s">
        <v>535</v>
      </c>
      <c r="J615" s="9" t="s">
        <v>536</v>
      </c>
      <c r="K615" s="9"/>
      <c r="L615" s="9"/>
      <c r="M615" s="11" t="s">
        <v>389</v>
      </c>
      <c r="N615" s="56">
        <v>103.87</v>
      </c>
      <c r="O615" s="16" t="s">
        <v>26</v>
      </c>
      <c r="P615" s="62">
        <f>N615*0.2*5</f>
        <v>103.87</v>
      </c>
      <c r="Q615" s="62">
        <f t="shared" si="35"/>
        <v>0</v>
      </c>
      <c r="R615" s="64" t="s">
        <v>1257</v>
      </c>
      <c r="S615" s="21"/>
      <c r="T615" s="44"/>
      <c r="U615" s="21"/>
      <c r="V615" s="24"/>
      <c r="W615" s="41"/>
      <c r="X615" s="41"/>
    </row>
    <row r="616" spans="2:24" ht="15" x14ac:dyDescent="0.25">
      <c r="B616" s="70">
        <v>1</v>
      </c>
      <c r="C616" s="13" t="s">
        <v>19</v>
      </c>
      <c r="D616" s="9">
        <v>869</v>
      </c>
      <c r="E616" s="9" t="s">
        <v>20</v>
      </c>
      <c r="F616" s="16"/>
      <c r="G616" s="10" t="s">
        <v>57</v>
      </c>
      <c r="H616" s="17" t="s">
        <v>908</v>
      </c>
      <c r="I616" s="17" t="s">
        <v>909</v>
      </c>
      <c r="J616" s="18"/>
      <c r="K616" s="18"/>
      <c r="L616" s="18"/>
      <c r="M616" s="11" t="s">
        <v>25</v>
      </c>
      <c r="N616" s="53">
        <v>109</v>
      </c>
      <c r="O616" s="16" t="s">
        <v>26</v>
      </c>
      <c r="P616" s="62">
        <f>N616*0.2*5</f>
        <v>109</v>
      </c>
      <c r="Q616" s="62">
        <f t="shared" si="35"/>
        <v>0</v>
      </c>
      <c r="R616" s="64" t="s">
        <v>1257</v>
      </c>
      <c r="S616" s="16"/>
      <c r="T616" s="41"/>
      <c r="U616" s="21"/>
      <c r="V616" s="21"/>
      <c r="W616" s="41"/>
      <c r="X616" s="34"/>
    </row>
    <row r="617" spans="2:24" ht="30" x14ac:dyDescent="0.25">
      <c r="B617" s="70">
        <v>1</v>
      </c>
      <c r="C617" s="13" t="s">
        <v>19</v>
      </c>
      <c r="D617" s="9">
        <v>854</v>
      </c>
      <c r="E617" s="9" t="s">
        <v>20</v>
      </c>
      <c r="F617" s="16"/>
      <c r="G617" s="10" t="s">
        <v>57</v>
      </c>
      <c r="H617" s="17" t="s">
        <v>918</v>
      </c>
      <c r="I617" s="17" t="s">
        <v>919</v>
      </c>
      <c r="J617" s="18"/>
      <c r="K617" s="18"/>
      <c r="L617" s="18"/>
      <c r="M617" s="11" t="s">
        <v>25</v>
      </c>
      <c r="N617" s="53">
        <v>110</v>
      </c>
      <c r="O617" s="16" t="s">
        <v>26</v>
      </c>
      <c r="P617" s="62">
        <f t="shared" ref="P617:P622" si="37">N617*0.5*2</f>
        <v>110</v>
      </c>
      <c r="Q617" s="62">
        <f t="shared" si="35"/>
        <v>0</v>
      </c>
      <c r="R617" s="9" t="s">
        <v>1258</v>
      </c>
      <c r="S617" s="16"/>
      <c r="T617" s="41"/>
      <c r="U617" s="21"/>
      <c r="V617" s="21"/>
      <c r="W617" s="41"/>
      <c r="X617" s="34"/>
    </row>
    <row r="618" spans="2:24" ht="30" x14ac:dyDescent="0.25">
      <c r="B618" s="70">
        <v>1</v>
      </c>
      <c r="C618" s="13" t="s">
        <v>19</v>
      </c>
      <c r="D618" s="9">
        <v>855</v>
      </c>
      <c r="E618" s="9" t="s">
        <v>20</v>
      </c>
      <c r="F618" s="16"/>
      <c r="G618" s="10" t="s">
        <v>57</v>
      </c>
      <c r="H618" s="17" t="s">
        <v>920</v>
      </c>
      <c r="I618" s="17" t="s">
        <v>919</v>
      </c>
      <c r="J618" s="18"/>
      <c r="K618" s="18"/>
      <c r="L618" s="18"/>
      <c r="M618" s="11" t="s">
        <v>25</v>
      </c>
      <c r="N618" s="53">
        <v>110</v>
      </c>
      <c r="O618" s="16" t="s">
        <v>26</v>
      </c>
      <c r="P618" s="62">
        <f t="shared" si="37"/>
        <v>110</v>
      </c>
      <c r="Q618" s="62">
        <f t="shared" si="35"/>
        <v>0</v>
      </c>
      <c r="R618" s="9" t="s">
        <v>1258</v>
      </c>
      <c r="S618" s="16"/>
      <c r="T618" s="41"/>
      <c r="U618" s="21"/>
      <c r="V618" s="21"/>
      <c r="W618" s="41"/>
      <c r="X618" s="34"/>
    </row>
    <row r="619" spans="2:24" ht="30" x14ac:dyDescent="0.25">
      <c r="B619" s="70">
        <v>1</v>
      </c>
      <c r="C619" s="13" t="s">
        <v>19</v>
      </c>
      <c r="D619" s="9">
        <v>856</v>
      </c>
      <c r="E619" s="9" t="s">
        <v>20</v>
      </c>
      <c r="F619" s="16"/>
      <c r="G619" s="10" t="s">
        <v>57</v>
      </c>
      <c r="H619" s="17" t="s">
        <v>921</v>
      </c>
      <c r="I619" s="17" t="s">
        <v>919</v>
      </c>
      <c r="J619" s="18"/>
      <c r="K619" s="18"/>
      <c r="L619" s="18"/>
      <c r="M619" s="11" t="s">
        <v>25</v>
      </c>
      <c r="N619" s="53">
        <v>110</v>
      </c>
      <c r="O619" s="16" t="s">
        <v>26</v>
      </c>
      <c r="P619" s="62">
        <f t="shared" si="37"/>
        <v>110</v>
      </c>
      <c r="Q619" s="62">
        <f t="shared" si="35"/>
        <v>0</v>
      </c>
      <c r="R619" s="9" t="s">
        <v>1258</v>
      </c>
      <c r="S619" s="16"/>
      <c r="T619" s="41"/>
      <c r="U619" s="21"/>
      <c r="V619" s="21"/>
      <c r="W619" s="41"/>
      <c r="X619" s="34"/>
    </row>
    <row r="620" spans="2:24" ht="30" x14ac:dyDescent="0.25">
      <c r="B620" s="70">
        <v>1</v>
      </c>
      <c r="C620" s="13" t="s">
        <v>19</v>
      </c>
      <c r="D620" s="9">
        <v>857</v>
      </c>
      <c r="E620" s="9" t="s">
        <v>20</v>
      </c>
      <c r="F620" s="16"/>
      <c r="G620" s="10" t="s">
        <v>57</v>
      </c>
      <c r="H620" s="17" t="s">
        <v>922</v>
      </c>
      <c r="I620" s="17" t="s">
        <v>919</v>
      </c>
      <c r="J620" s="18"/>
      <c r="K620" s="18"/>
      <c r="L620" s="18"/>
      <c r="M620" s="11" t="s">
        <v>25</v>
      </c>
      <c r="N620" s="53">
        <v>110</v>
      </c>
      <c r="O620" s="16" t="s">
        <v>26</v>
      </c>
      <c r="P620" s="62">
        <f t="shared" si="37"/>
        <v>110</v>
      </c>
      <c r="Q620" s="62">
        <f t="shared" si="35"/>
        <v>0</v>
      </c>
      <c r="R620" s="9" t="s">
        <v>1258</v>
      </c>
      <c r="S620" s="16"/>
      <c r="T620" s="41"/>
      <c r="U620" s="21"/>
      <c r="V620" s="21"/>
      <c r="W620" s="41"/>
      <c r="X620" s="34"/>
    </row>
    <row r="621" spans="2:24" ht="30" x14ac:dyDescent="0.25">
      <c r="B621" s="70">
        <v>1</v>
      </c>
      <c r="C621" s="13" t="s">
        <v>19</v>
      </c>
      <c r="D621" s="9">
        <v>158</v>
      </c>
      <c r="E621" s="9" t="s">
        <v>20</v>
      </c>
      <c r="F621" s="13"/>
      <c r="G621" s="13" t="s">
        <v>21</v>
      </c>
      <c r="H621" s="21">
        <v>3119</v>
      </c>
      <c r="I621" s="18" t="s">
        <v>302</v>
      </c>
      <c r="J621" s="18" t="s">
        <v>303</v>
      </c>
      <c r="K621" s="18" t="s">
        <v>304</v>
      </c>
      <c r="L621" s="18" t="s">
        <v>34</v>
      </c>
      <c r="M621" s="11" t="s">
        <v>25</v>
      </c>
      <c r="N621" s="53">
        <v>111.25</v>
      </c>
      <c r="O621" s="16" t="s">
        <v>26</v>
      </c>
      <c r="P621" s="62">
        <f t="shared" si="37"/>
        <v>111.25</v>
      </c>
      <c r="Q621" s="62">
        <f t="shared" si="35"/>
        <v>0</v>
      </c>
      <c r="R621" s="9" t="s">
        <v>1258</v>
      </c>
      <c r="S621" s="13"/>
      <c r="T621" s="41"/>
      <c r="U621" s="20"/>
      <c r="V621" s="13"/>
      <c r="W621" s="15"/>
      <c r="X621" s="34"/>
    </row>
    <row r="622" spans="2:24" ht="30" x14ac:dyDescent="0.25">
      <c r="B622" s="70">
        <v>1</v>
      </c>
      <c r="C622" s="13" t="s">
        <v>19</v>
      </c>
      <c r="D622" s="9">
        <v>159</v>
      </c>
      <c r="E622" s="9" t="s">
        <v>20</v>
      </c>
      <c r="F622" s="13"/>
      <c r="G622" s="13" t="s">
        <v>21</v>
      </c>
      <c r="H622" s="21">
        <v>3120</v>
      </c>
      <c r="I622" s="18" t="s">
        <v>302</v>
      </c>
      <c r="J622" s="18" t="s">
        <v>303</v>
      </c>
      <c r="K622" s="18" t="s">
        <v>304</v>
      </c>
      <c r="L622" s="18" t="s">
        <v>34</v>
      </c>
      <c r="M622" s="11" t="s">
        <v>25</v>
      </c>
      <c r="N622" s="53">
        <v>111.25</v>
      </c>
      <c r="O622" s="16" t="s">
        <v>26</v>
      </c>
      <c r="P622" s="62">
        <f t="shared" si="37"/>
        <v>111.25</v>
      </c>
      <c r="Q622" s="62">
        <f t="shared" si="35"/>
        <v>0</v>
      </c>
      <c r="R622" s="9" t="s">
        <v>1258</v>
      </c>
      <c r="S622" s="13"/>
      <c r="T622" s="41"/>
      <c r="U622" s="20"/>
      <c r="V622" s="13"/>
      <c r="W622" s="15"/>
      <c r="X622" s="34"/>
    </row>
    <row r="623" spans="2:24" ht="30" x14ac:dyDescent="0.25">
      <c r="B623" s="70">
        <v>1</v>
      </c>
      <c r="C623" s="13">
        <v>2019</v>
      </c>
      <c r="D623" s="9">
        <v>2041</v>
      </c>
      <c r="E623" s="13" t="s">
        <v>20</v>
      </c>
      <c r="F623" s="18"/>
      <c r="G623" s="13" t="s">
        <v>21</v>
      </c>
      <c r="H623" s="11">
        <v>4297</v>
      </c>
      <c r="I623" s="9" t="s">
        <v>630</v>
      </c>
      <c r="J623" s="21" t="s">
        <v>631</v>
      </c>
      <c r="K623" s="21" t="s">
        <v>632</v>
      </c>
      <c r="L623" s="21" t="s">
        <v>633</v>
      </c>
      <c r="M623" s="11" t="s">
        <v>60</v>
      </c>
      <c r="N623" s="56">
        <v>111.3</v>
      </c>
      <c r="O623" s="16" t="s">
        <v>26</v>
      </c>
      <c r="P623" s="62">
        <f>N623*0.2*5</f>
        <v>111.30000000000001</v>
      </c>
      <c r="Q623" s="62">
        <f t="shared" si="35"/>
        <v>0</v>
      </c>
      <c r="R623" s="64" t="s">
        <v>1257</v>
      </c>
      <c r="S623" s="20"/>
      <c r="T623" s="43"/>
      <c r="U623" s="21"/>
      <c r="V623" s="13"/>
      <c r="W623" s="22"/>
      <c r="X623" s="41"/>
    </row>
    <row r="624" spans="2:24" ht="15" x14ac:dyDescent="0.25">
      <c r="B624" s="70">
        <v>1</v>
      </c>
      <c r="C624" s="13">
        <v>2021</v>
      </c>
      <c r="D624" s="9">
        <v>2056</v>
      </c>
      <c r="E624" s="13" t="s">
        <v>20</v>
      </c>
      <c r="F624" s="18"/>
      <c r="G624" s="13" t="s">
        <v>21</v>
      </c>
      <c r="H624" s="11">
        <v>4418</v>
      </c>
      <c r="I624" s="9" t="s">
        <v>483</v>
      </c>
      <c r="J624" s="21" t="s">
        <v>484</v>
      </c>
      <c r="K624" s="21" t="s">
        <v>485</v>
      </c>
      <c r="L624" s="21">
        <v>1903000373</v>
      </c>
      <c r="M624" s="11" t="s">
        <v>25</v>
      </c>
      <c r="N624" s="56">
        <v>114.16</v>
      </c>
      <c r="O624" s="16" t="s">
        <v>26</v>
      </c>
      <c r="P624" s="62">
        <f>N624*0.2*1</f>
        <v>22.832000000000001</v>
      </c>
      <c r="Q624" s="62">
        <f t="shared" si="35"/>
        <v>91.328000000000003</v>
      </c>
      <c r="R624" s="64" t="s">
        <v>1257</v>
      </c>
      <c r="S624" s="21"/>
      <c r="T624" s="44"/>
      <c r="U624" s="20"/>
      <c r="V624" s="13"/>
      <c r="W624" s="22"/>
      <c r="X624" s="34"/>
    </row>
    <row r="625" spans="2:24" ht="15" x14ac:dyDescent="0.25">
      <c r="B625" s="70">
        <v>1</v>
      </c>
      <c r="C625" s="13">
        <v>2018</v>
      </c>
      <c r="D625" s="9">
        <v>1970</v>
      </c>
      <c r="E625" s="9" t="s">
        <v>20</v>
      </c>
      <c r="F625" s="16"/>
      <c r="G625" s="10" t="s">
        <v>57</v>
      </c>
      <c r="H625" s="17" t="s">
        <v>732</v>
      </c>
      <c r="I625" s="18" t="s">
        <v>733</v>
      </c>
      <c r="J625" s="18"/>
      <c r="K625" s="18"/>
      <c r="L625" s="18"/>
      <c r="M625" s="11" t="s">
        <v>25</v>
      </c>
      <c r="N625" s="53">
        <v>116.85</v>
      </c>
      <c r="O625" s="16" t="s">
        <v>26</v>
      </c>
      <c r="P625" s="62">
        <f>N625*0.2*5</f>
        <v>116.85000000000001</v>
      </c>
      <c r="Q625" s="62">
        <f t="shared" si="35"/>
        <v>0</v>
      </c>
      <c r="R625" s="64" t="s">
        <v>1257</v>
      </c>
      <c r="S625" s="16"/>
      <c r="T625" s="41"/>
      <c r="U625" s="21"/>
      <c r="V625" s="21"/>
      <c r="W625" s="22"/>
      <c r="X625" s="34"/>
    </row>
    <row r="626" spans="2:24" ht="30" x14ac:dyDescent="0.25">
      <c r="B626" s="70">
        <v>1</v>
      </c>
      <c r="C626" s="13" t="s">
        <v>19</v>
      </c>
      <c r="D626" s="9">
        <v>821</v>
      </c>
      <c r="E626" s="9" t="s">
        <v>20</v>
      </c>
      <c r="F626" s="16"/>
      <c r="G626" s="10" t="s">
        <v>57</v>
      </c>
      <c r="H626" s="23" t="s">
        <v>636</v>
      </c>
      <c r="I626" s="17" t="s">
        <v>637</v>
      </c>
      <c r="J626" s="18"/>
      <c r="K626" s="18"/>
      <c r="L626" s="18"/>
      <c r="M626" s="11" t="s">
        <v>60</v>
      </c>
      <c r="N626" s="53">
        <v>118</v>
      </c>
      <c r="O626" s="16" t="s">
        <v>26</v>
      </c>
      <c r="P626" s="62">
        <f>N626*0.2*5</f>
        <v>118</v>
      </c>
      <c r="Q626" s="62">
        <f t="shared" si="35"/>
        <v>0</v>
      </c>
      <c r="R626" s="64" t="s">
        <v>1257</v>
      </c>
      <c r="S626" s="20"/>
      <c r="T626" s="43"/>
      <c r="U626" s="21"/>
      <c r="V626" s="21"/>
      <c r="W626" s="41"/>
      <c r="X626" s="22"/>
    </row>
    <row r="627" spans="2:24" ht="30" x14ac:dyDescent="0.25">
      <c r="B627" s="70">
        <v>1</v>
      </c>
      <c r="C627" s="13" t="s">
        <v>19</v>
      </c>
      <c r="D627" s="9">
        <v>823</v>
      </c>
      <c r="E627" s="9" t="s">
        <v>20</v>
      </c>
      <c r="F627" s="16"/>
      <c r="G627" s="10" t="s">
        <v>57</v>
      </c>
      <c r="H627" s="17" t="s">
        <v>687</v>
      </c>
      <c r="I627" s="17" t="s">
        <v>688</v>
      </c>
      <c r="J627" s="18"/>
      <c r="K627" s="18"/>
      <c r="L627" s="18"/>
      <c r="M627" s="11" t="s">
        <v>60</v>
      </c>
      <c r="N627" s="53">
        <v>120</v>
      </c>
      <c r="O627" s="16" t="s">
        <v>26</v>
      </c>
      <c r="P627" s="62">
        <f>N627*0.5*2</f>
        <v>120</v>
      </c>
      <c r="Q627" s="62">
        <f t="shared" si="35"/>
        <v>0</v>
      </c>
      <c r="R627" s="9" t="s">
        <v>1258</v>
      </c>
      <c r="S627" s="20"/>
      <c r="T627" s="43"/>
      <c r="U627" s="21"/>
      <c r="V627" s="21"/>
      <c r="W627" s="41"/>
      <c r="X627" s="22"/>
    </row>
    <row r="628" spans="2:24" ht="15" x14ac:dyDescent="0.25">
      <c r="B628" s="70">
        <v>1</v>
      </c>
      <c r="C628" s="13">
        <v>2018</v>
      </c>
      <c r="D628" s="9">
        <v>2023</v>
      </c>
      <c r="E628" s="9" t="s">
        <v>20</v>
      </c>
      <c r="F628" s="16"/>
      <c r="G628" s="13" t="s">
        <v>21</v>
      </c>
      <c r="H628" s="17"/>
      <c r="I628" s="18" t="s">
        <v>1246</v>
      </c>
      <c r="J628" s="18"/>
      <c r="K628" s="18"/>
      <c r="L628" s="18"/>
      <c r="M628" s="11" t="s">
        <v>25</v>
      </c>
      <c r="N628" s="52">
        <v>121.95</v>
      </c>
      <c r="O628" s="16" t="s">
        <v>26</v>
      </c>
      <c r="P628" s="62">
        <f>N628*0.2*5</f>
        <v>121.95</v>
      </c>
      <c r="Q628" s="62">
        <f>N628-P628</f>
        <v>0</v>
      </c>
      <c r="R628" s="64" t="s">
        <v>1257</v>
      </c>
      <c r="S628" s="13"/>
      <c r="T628" s="41"/>
      <c r="U628" s="20"/>
      <c r="V628" s="21"/>
      <c r="W628" s="41"/>
      <c r="X628" s="34"/>
    </row>
    <row r="629" spans="2:24" ht="30" x14ac:dyDescent="0.25">
      <c r="B629" s="70">
        <v>1</v>
      </c>
      <c r="C629" s="13" t="s">
        <v>19</v>
      </c>
      <c r="D629" s="9">
        <v>475</v>
      </c>
      <c r="E629" s="9" t="s">
        <v>20</v>
      </c>
      <c r="F629" s="16"/>
      <c r="G629" s="10" t="s">
        <v>78</v>
      </c>
      <c r="H629" s="17" t="s">
        <v>604</v>
      </c>
      <c r="I629" s="18" t="s">
        <v>605</v>
      </c>
      <c r="J629" s="18"/>
      <c r="K629" s="18" t="s">
        <v>606</v>
      </c>
      <c r="L629" s="18"/>
      <c r="M629" s="11" t="s">
        <v>25</v>
      </c>
      <c r="N629" s="52">
        <v>123.89</v>
      </c>
      <c r="O629" s="16" t="s">
        <v>26</v>
      </c>
      <c r="P629" s="62">
        <f t="shared" ref="P629:P638" si="38">N629*0.5*2</f>
        <v>123.89</v>
      </c>
      <c r="Q629" s="62">
        <f t="shared" si="35"/>
        <v>0</v>
      </c>
      <c r="R629" s="9" t="s">
        <v>1258</v>
      </c>
      <c r="S629" s="16"/>
      <c r="T629" s="41"/>
      <c r="U629" s="10"/>
      <c r="V629" s="21"/>
      <c r="W629" s="41"/>
      <c r="X629" s="34"/>
    </row>
    <row r="630" spans="2:24" ht="30" x14ac:dyDescent="0.25">
      <c r="B630" s="70">
        <v>1</v>
      </c>
      <c r="C630" s="13" t="s">
        <v>19</v>
      </c>
      <c r="D630" s="9">
        <v>476</v>
      </c>
      <c r="E630" s="9" t="s">
        <v>20</v>
      </c>
      <c r="F630" s="16"/>
      <c r="G630" s="10" t="s">
        <v>78</v>
      </c>
      <c r="H630" s="17" t="s">
        <v>607</v>
      </c>
      <c r="I630" s="18" t="s">
        <v>605</v>
      </c>
      <c r="J630" s="18"/>
      <c r="K630" s="18" t="s">
        <v>606</v>
      </c>
      <c r="L630" s="18"/>
      <c r="M630" s="11" t="s">
        <v>25</v>
      </c>
      <c r="N630" s="52">
        <v>123.89</v>
      </c>
      <c r="O630" s="16" t="s">
        <v>26</v>
      </c>
      <c r="P630" s="62">
        <f t="shared" si="38"/>
        <v>123.89</v>
      </c>
      <c r="Q630" s="62">
        <f t="shared" si="35"/>
        <v>0</v>
      </c>
      <c r="R630" s="9" t="s">
        <v>1258</v>
      </c>
      <c r="S630" s="16"/>
      <c r="T630" s="41"/>
      <c r="U630" s="10"/>
      <c r="V630" s="21"/>
      <c r="W630" s="41"/>
      <c r="X630" s="34"/>
    </row>
    <row r="631" spans="2:24" ht="30" x14ac:dyDescent="0.25">
      <c r="B631" s="70">
        <v>1</v>
      </c>
      <c r="C631" s="13" t="s">
        <v>19</v>
      </c>
      <c r="D631" s="9">
        <v>383</v>
      </c>
      <c r="E631" s="9" t="s">
        <v>392</v>
      </c>
      <c r="F631" s="16"/>
      <c r="G631" s="10" t="s">
        <v>393</v>
      </c>
      <c r="H631" s="18" t="s">
        <v>660</v>
      </c>
      <c r="I631" s="18" t="s">
        <v>661</v>
      </c>
      <c r="J631" s="18"/>
      <c r="K631" s="18"/>
      <c r="L631" s="18"/>
      <c r="M631" s="11" t="s">
        <v>389</v>
      </c>
      <c r="N631" s="52">
        <v>123.89</v>
      </c>
      <c r="O631" s="16" t="s">
        <v>26</v>
      </c>
      <c r="P631" s="62">
        <f t="shared" si="38"/>
        <v>123.89</v>
      </c>
      <c r="Q631" s="62">
        <f t="shared" si="35"/>
        <v>0</v>
      </c>
      <c r="R631" s="9" t="s">
        <v>1258</v>
      </c>
      <c r="S631" s="16"/>
      <c r="T631" s="41"/>
      <c r="U631" s="21"/>
      <c r="V631" s="24"/>
      <c r="W631" s="41"/>
      <c r="X631" s="22"/>
    </row>
    <row r="632" spans="2:24" ht="30" x14ac:dyDescent="0.25">
      <c r="B632" s="70">
        <v>1</v>
      </c>
      <c r="C632" s="13" t="s">
        <v>19</v>
      </c>
      <c r="D632" s="9">
        <v>725</v>
      </c>
      <c r="E632" s="9" t="s">
        <v>20</v>
      </c>
      <c r="F632" s="16"/>
      <c r="G632" s="10" t="s">
        <v>57</v>
      </c>
      <c r="H632" s="17" t="s">
        <v>741</v>
      </c>
      <c r="I632" s="18" t="s">
        <v>605</v>
      </c>
      <c r="J632" s="18"/>
      <c r="K632" s="18"/>
      <c r="L632" s="18"/>
      <c r="M632" s="11" t="s">
        <v>25</v>
      </c>
      <c r="N632" s="52">
        <v>123.89</v>
      </c>
      <c r="O632" s="16" t="s">
        <v>26</v>
      </c>
      <c r="P632" s="62">
        <f t="shared" si="38"/>
        <v>123.89</v>
      </c>
      <c r="Q632" s="62">
        <f t="shared" si="35"/>
        <v>0</v>
      </c>
      <c r="R632" s="9" t="s">
        <v>1258</v>
      </c>
      <c r="S632" s="16"/>
      <c r="T632" s="41"/>
      <c r="U632" s="21"/>
      <c r="V632" s="21"/>
      <c r="W632" s="22"/>
      <c r="X632" s="34"/>
    </row>
    <row r="633" spans="2:24" ht="30" x14ac:dyDescent="0.25">
      <c r="B633" s="70">
        <v>1</v>
      </c>
      <c r="C633" s="13" t="s">
        <v>19</v>
      </c>
      <c r="D633" s="9">
        <v>677</v>
      </c>
      <c r="E633" s="9" t="s">
        <v>20</v>
      </c>
      <c r="F633" s="16"/>
      <c r="G633" s="10" t="s">
        <v>57</v>
      </c>
      <c r="H633" s="17" t="s">
        <v>742</v>
      </c>
      <c r="I633" s="17" t="s">
        <v>605</v>
      </c>
      <c r="J633" s="18"/>
      <c r="K633" s="18"/>
      <c r="L633" s="18"/>
      <c r="M633" s="11" t="s">
        <v>25</v>
      </c>
      <c r="N633" s="53">
        <v>123.89</v>
      </c>
      <c r="O633" s="16" t="s">
        <v>26</v>
      </c>
      <c r="P633" s="62">
        <f t="shared" si="38"/>
        <v>123.89</v>
      </c>
      <c r="Q633" s="62">
        <f t="shared" si="35"/>
        <v>0</v>
      </c>
      <c r="R633" s="9" t="s">
        <v>1258</v>
      </c>
      <c r="S633" s="10"/>
      <c r="T633" s="41"/>
      <c r="U633" s="21"/>
      <c r="V633" s="21"/>
      <c r="W633" s="41"/>
      <c r="X633" s="34"/>
    </row>
    <row r="634" spans="2:24" ht="30" x14ac:dyDescent="0.25">
      <c r="B634" s="70">
        <v>1</v>
      </c>
      <c r="C634" s="13" t="s">
        <v>19</v>
      </c>
      <c r="D634" s="9">
        <v>1597</v>
      </c>
      <c r="E634" s="9" t="s">
        <v>20</v>
      </c>
      <c r="F634" s="16"/>
      <c r="G634" s="10" t="s">
        <v>94</v>
      </c>
      <c r="H634" s="17" t="s">
        <v>952</v>
      </c>
      <c r="I634" s="17" t="s">
        <v>605</v>
      </c>
      <c r="J634" s="18"/>
      <c r="K634" s="18"/>
      <c r="L634" s="18"/>
      <c r="M634" s="11" t="s">
        <v>25</v>
      </c>
      <c r="N634" s="53">
        <v>123.89</v>
      </c>
      <c r="O634" s="16" t="s">
        <v>26</v>
      </c>
      <c r="P634" s="62">
        <f t="shared" si="38"/>
        <v>123.89</v>
      </c>
      <c r="Q634" s="62">
        <f t="shared" si="35"/>
        <v>0</v>
      </c>
      <c r="R634" s="9" t="s">
        <v>1258</v>
      </c>
      <c r="S634" s="16"/>
      <c r="T634" s="41"/>
      <c r="U634" s="36"/>
      <c r="V634" s="21"/>
      <c r="W634" s="41"/>
      <c r="X634" s="34"/>
    </row>
    <row r="635" spans="2:24" ht="30" x14ac:dyDescent="0.25">
      <c r="B635" s="70">
        <v>1</v>
      </c>
      <c r="C635" s="13" t="s">
        <v>19</v>
      </c>
      <c r="D635" s="9">
        <v>1404</v>
      </c>
      <c r="E635" s="9" t="s">
        <v>20</v>
      </c>
      <c r="F635" s="16"/>
      <c r="G635" s="10" t="s">
        <v>94</v>
      </c>
      <c r="H635" s="25" t="s">
        <v>1044</v>
      </c>
      <c r="I635" s="17" t="s">
        <v>605</v>
      </c>
      <c r="J635" s="18"/>
      <c r="K635" s="18"/>
      <c r="L635" s="18"/>
      <c r="M635" s="11" t="s">
        <v>25</v>
      </c>
      <c r="N635" s="53">
        <v>123.89</v>
      </c>
      <c r="O635" s="16" t="s">
        <v>26</v>
      </c>
      <c r="P635" s="62">
        <f t="shared" si="38"/>
        <v>123.89</v>
      </c>
      <c r="Q635" s="62">
        <f t="shared" si="35"/>
        <v>0</v>
      </c>
      <c r="R635" s="9" t="s">
        <v>1258</v>
      </c>
      <c r="S635" s="16"/>
      <c r="T635" s="41"/>
      <c r="U635" s="36"/>
      <c r="V635" s="21"/>
      <c r="W635" s="41"/>
      <c r="X635" s="34"/>
    </row>
    <row r="636" spans="2:24" ht="30" x14ac:dyDescent="0.25">
      <c r="B636" s="70">
        <v>1</v>
      </c>
      <c r="C636" s="13" t="s">
        <v>19</v>
      </c>
      <c r="D636" s="9">
        <v>1407</v>
      </c>
      <c r="E636" s="9" t="s">
        <v>20</v>
      </c>
      <c r="F636" s="16"/>
      <c r="G636" s="10" t="s">
        <v>94</v>
      </c>
      <c r="H636" s="25" t="s">
        <v>1046</v>
      </c>
      <c r="I636" s="17" t="s">
        <v>563</v>
      </c>
      <c r="J636" s="18"/>
      <c r="K636" s="18"/>
      <c r="L636" s="18"/>
      <c r="M636" s="11" t="s">
        <v>25</v>
      </c>
      <c r="N636" s="53">
        <v>123.89</v>
      </c>
      <c r="O636" s="16" t="s">
        <v>26</v>
      </c>
      <c r="P636" s="62">
        <f t="shared" si="38"/>
        <v>123.89</v>
      </c>
      <c r="Q636" s="62">
        <f t="shared" si="35"/>
        <v>0</v>
      </c>
      <c r="R636" s="9" t="s">
        <v>1258</v>
      </c>
      <c r="S636" s="16"/>
      <c r="T636" s="41"/>
      <c r="U636" s="36"/>
      <c r="V636" s="21"/>
      <c r="W636" s="41"/>
      <c r="X636" s="34"/>
    </row>
    <row r="637" spans="2:24" ht="30" x14ac:dyDescent="0.25">
      <c r="B637" s="70">
        <v>1</v>
      </c>
      <c r="C637" s="13" t="s">
        <v>19</v>
      </c>
      <c r="D637" s="9">
        <v>1408</v>
      </c>
      <c r="E637" s="9" t="s">
        <v>20</v>
      </c>
      <c r="F637" s="16"/>
      <c r="G637" s="10" t="s">
        <v>94</v>
      </c>
      <c r="H637" s="25" t="s">
        <v>1047</v>
      </c>
      <c r="I637" s="17" t="s">
        <v>563</v>
      </c>
      <c r="J637" s="18"/>
      <c r="K637" s="18"/>
      <c r="L637" s="18"/>
      <c r="M637" s="11" t="s">
        <v>25</v>
      </c>
      <c r="N637" s="53">
        <v>123.89</v>
      </c>
      <c r="O637" s="16" t="s">
        <v>26</v>
      </c>
      <c r="P637" s="62">
        <f t="shared" si="38"/>
        <v>123.89</v>
      </c>
      <c r="Q637" s="62">
        <f t="shared" si="35"/>
        <v>0</v>
      </c>
      <c r="R637" s="9" t="s">
        <v>1258</v>
      </c>
      <c r="S637" s="16"/>
      <c r="T637" s="41"/>
      <c r="U637" s="36"/>
      <c r="V637" s="21"/>
      <c r="W637" s="41"/>
      <c r="X637" s="34"/>
    </row>
    <row r="638" spans="2:24" ht="30" x14ac:dyDescent="0.25">
      <c r="B638" s="70">
        <v>1</v>
      </c>
      <c r="C638" s="13" t="s">
        <v>19</v>
      </c>
      <c r="D638" s="9">
        <v>1535</v>
      </c>
      <c r="E638" s="9" t="s">
        <v>20</v>
      </c>
      <c r="F638" s="16"/>
      <c r="G638" s="10" t="s">
        <v>94</v>
      </c>
      <c r="H638" s="25" t="s">
        <v>1086</v>
      </c>
      <c r="I638" s="17" t="s">
        <v>1087</v>
      </c>
      <c r="J638" s="16"/>
      <c r="K638" s="16"/>
      <c r="L638" s="16"/>
      <c r="M638" s="11" t="s">
        <v>25</v>
      </c>
      <c r="N638" s="53">
        <v>123.89</v>
      </c>
      <c r="O638" s="16" t="s">
        <v>26</v>
      </c>
      <c r="P638" s="62">
        <f t="shared" si="38"/>
        <v>123.89</v>
      </c>
      <c r="Q638" s="62">
        <f t="shared" si="35"/>
        <v>0</v>
      </c>
      <c r="R638" s="9" t="s">
        <v>1258</v>
      </c>
      <c r="S638" s="16"/>
      <c r="T638" s="41"/>
      <c r="U638" s="36"/>
      <c r="V638" s="21"/>
      <c r="W638" s="41"/>
      <c r="X638" s="34"/>
    </row>
    <row r="639" spans="2:24" ht="15" x14ac:dyDescent="0.25">
      <c r="B639" s="70">
        <v>1</v>
      </c>
      <c r="C639" s="13" t="s">
        <v>19</v>
      </c>
      <c r="D639" s="9">
        <v>567</v>
      </c>
      <c r="E639" s="9" t="s">
        <v>20</v>
      </c>
      <c r="F639" s="16"/>
      <c r="G639" s="13" t="s">
        <v>78</v>
      </c>
      <c r="H639" s="17" t="s">
        <v>1214</v>
      </c>
      <c r="I639" s="18" t="s">
        <v>1215</v>
      </c>
      <c r="J639" s="18" t="s">
        <v>1216</v>
      </c>
      <c r="K639" s="18"/>
      <c r="L639" s="18"/>
      <c r="M639" s="11" t="s">
        <v>25</v>
      </c>
      <c r="N639" s="52">
        <v>129</v>
      </c>
      <c r="O639" s="16" t="s">
        <v>26</v>
      </c>
      <c r="P639" s="62">
        <f>N639*0.2*5</f>
        <v>129</v>
      </c>
      <c r="Q639" s="62">
        <f t="shared" si="35"/>
        <v>0</v>
      </c>
      <c r="R639" s="64" t="s">
        <v>1257</v>
      </c>
      <c r="S639" s="16"/>
      <c r="T639" s="41"/>
      <c r="U639" s="10"/>
      <c r="V639" s="13"/>
      <c r="W639" s="27"/>
      <c r="X639" s="34"/>
    </row>
    <row r="640" spans="2:24" ht="15" x14ac:dyDescent="0.25">
      <c r="B640" s="70">
        <v>1</v>
      </c>
      <c r="C640" s="13">
        <v>2018</v>
      </c>
      <c r="D640" s="9">
        <v>1996</v>
      </c>
      <c r="E640" s="9" t="s">
        <v>20</v>
      </c>
      <c r="F640" s="16"/>
      <c r="G640" s="13" t="s">
        <v>21</v>
      </c>
      <c r="H640" s="17"/>
      <c r="I640" s="18" t="s">
        <v>1239</v>
      </c>
      <c r="J640" s="18" t="s">
        <v>1237</v>
      </c>
      <c r="K640" s="18" t="s">
        <v>1240</v>
      </c>
      <c r="L640" s="18"/>
      <c r="M640" s="11" t="s">
        <v>25</v>
      </c>
      <c r="N640" s="52">
        <v>130</v>
      </c>
      <c r="O640" s="16" t="s">
        <v>26</v>
      </c>
      <c r="P640" s="62">
        <f>N640*0.2*5</f>
        <v>130</v>
      </c>
      <c r="Q640" s="62">
        <f t="shared" si="35"/>
        <v>0</v>
      </c>
      <c r="R640" s="64" t="s">
        <v>1257</v>
      </c>
      <c r="S640" s="16"/>
      <c r="T640" s="41"/>
      <c r="U640" s="20"/>
      <c r="V640" s="13"/>
      <c r="W640" s="27"/>
      <c r="X640" s="34"/>
    </row>
    <row r="641" spans="2:24" ht="15" x14ac:dyDescent="0.25">
      <c r="B641" s="70">
        <v>1</v>
      </c>
      <c r="C641" s="13">
        <v>2018</v>
      </c>
      <c r="D641" s="9">
        <v>1997</v>
      </c>
      <c r="E641" s="9" t="s">
        <v>20</v>
      </c>
      <c r="F641" s="16"/>
      <c r="G641" s="13" t="s">
        <v>21</v>
      </c>
      <c r="H641" s="17"/>
      <c r="I641" s="18" t="s">
        <v>1239</v>
      </c>
      <c r="J641" s="18" t="s">
        <v>1237</v>
      </c>
      <c r="K641" s="18" t="s">
        <v>1240</v>
      </c>
      <c r="L641" s="18"/>
      <c r="M641" s="11" t="s">
        <v>25</v>
      </c>
      <c r="N641" s="52">
        <v>130</v>
      </c>
      <c r="O641" s="16" t="s">
        <v>26</v>
      </c>
      <c r="P641" s="62">
        <f>N641*0.2*5</f>
        <v>130</v>
      </c>
      <c r="Q641" s="62">
        <f t="shared" si="35"/>
        <v>0</v>
      </c>
      <c r="R641" s="64" t="s">
        <v>1257</v>
      </c>
      <c r="S641" s="13"/>
      <c r="T641" s="41"/>
      <c r="U641" s="20"/>
      <c r="V641" s="21"/>
      <c r="W641" s="41"/>
      <c r="X641" s="34"/>
    </row>
    <row r="642" spans="2:24" ht="30" x14ac:dyDescent="0.25">
      <c r="B642" s="70">
        <v>1</v>
      </c>
      <c r="C642" s="13" t="s">
        <v>19</v>
      </c>
      <c r="D642" s="9">
        <v>828</v>
      </c>
      <c r="E642" s="9" t="s">
        <v>20</v>
      </c>
      <c r="F642" s="16"/>
      <c r="G642" s="10" t="s">
        <v>57</v>
      </c>
      <c r="H642" s="17" t="s">
        <v>904</v>
      </c>
      <c r="I642" s="17" t="s">
        <v>905</v>
      </c>
      <c r="J642" s="18"/>
      <c r="K642" s="18"/>
      <c r="L642" s="18"/>
      <c r="M642" s="11" t="s">
        <v>25</v>
      </c>
      <c r="N642" s="53">
        <v>135</v>
      </c>
      <c r="O642" s="16" t="s">
        <v>26</v>
      </c>
      <c r="P642" s="62">
        <f>N642*0.5*2</f>
        <v>135</v>
      </c>
      <c r="Q642" s="62">
        <f t="shared" si="35"/>
        <v>0</v>
      </c>
      <c r="R642" s="9" t="s">
        <v>1258</v>
      </c>
      <c r="S642" s="10"/>
      <c r="T642" s="41"/>
      <c r="U642" s="21"/>
      <c r="V642" s="21"/>
      <c r="W642" s="41"/>
      <c r="X642" s="34"/>
    </row>
    <row r="643" spans="2:24" ht="30" x14ac:dyDescent="0.25">
      <c r="B643" s="70">
        <v>1</v>
      </c>
      <c r="C643" s="13" t="s">
        <v>19</v>
      </c>
      <c r="D643" s="9">
        <v>126</v>
      </c>
      <c r="E643" s="9" t="s">
        <v>20</v>
      </c>
      <c r="F643" s="13"/>
      <c r="G643" s="13" t="s">
        <v>21</v>
      </c>
      <c r="H643" s="21">
        <v>3142</v>
      </c>
      <c r="I643" s="18" t="s">
        <v>721</v>
      </c>
      <c r="J643" s="18" t="s">
        <v>722</v>
      </c>
      <c r="K643" s="18" t="s">
        <v>723</v>
      </c>
      <c r="L643" s="18" t="s">
        <v>34</v>
      </c>
      <c r="M643" s="11" t="s">
        <v>60</v>
      </c>
      <c r="N643" s="53">
        <v>135.5</v>
      </c>
      <c r="O643" s="16" t="s">
        <v>26</v>
      </c>
      <c r="P643" s="62">
        <f t="shared" ref="P643:P658" si="39">N643*0.2*5</f>
        <v>135.5</v>
      </c>
      <c r="Q643" s="62">
        <f t="shared" si="35"/>
        <v>0</v>
      </c>
      <c r="R643" s="64" t="s">
        <v>1257</v>
      </c>
      <c r="S643" s="20"/>
      <c r="T643" s="43"/>
      <c r="U643" s="28"/>
      <c r="V643" s="13"/>
      <c r="W643" s="41"/>
      <c r="X643" s="14"/>
    </row>
    <row r="644" spans="2:24" ht="30" x14ac:dyDescent="0.25">
      <c r="B644" s="70">
        <v>1</v>
      </c>
      <c r="C644" s="13" t="s">
        <v>19</v>
      </c>
      <c r="D644" s="9">
        <v>109</v>
      </c>
      <c r="E644" s="9" t="s">
        <v>20</v>
      </c>
      <c r="F644" s="10"/>
      <c r="G644" s="10" t="s">
        <v>21</v>
      </c>
      <c r="H644" s="11">
        <v>2702</v>
      </c>
      <c r="I644" s="11" t="s">
        <v>727</v>
      </c>
      <c r="J644" s="11" t="s">
        <v>407</v>
      </c>
      <c r="K644" s="11" t="s">
        <v>728</v>
      </c>
      <c r="L644" s="11" t="s">
        <v>729</v>
      </c>
      <c r="M644" s="11" t="s">
        <v>60</v>
      </c>
      <c r="N644" s="53">
        <v>135.69999999999999</v>
      </c>
      <c r="O644" s="16" t="s">
        <v>26</v>
      </c>
      <c r="P644" s="62">
        <f t="shared" si="39"/>
        <v>135.69999999999999</v>
      </c>
      <c r="Q644" s="62">
        <f t="shared" si="35"/>
        <v>0</v>
      </c>
      <c r="R644" s="64" t="s">
        <v>1257</v>
      </c>
      <c r="S644" s="20"/>
      <c r="T644" s="43"/>
      <c r="U644" s="13"/>
      <c r="V644" s="12"/>
      <c r="W644" s="41"/>
      <c r="X644" s="14"/>
    </row>
    <row r="645" spans="2:24" ht="30" x14ac:dyDescent="0.25">
      <c r="B645" s="70">
        <v>1</v>
      </c>
      <c r="C645" s="13" t="s">
        <v>19</v>
      </c>
      <c r="D645" s="9">
        <v>153</v>
      </c>
      <c r="E645" s="9" t="s">
        <v>20</v>
      </c>
      <c r="F645" s="10"/>
      <c r="G645" s="10" t="s">
        <v>21</v>
      </c>
      <c r="H645" s="11">
        <v>2703</v>
      </c>
      <c r="I645" s="11" t="s">
        <v>727</v>
      </c>
      <c r="J645" s="11" t="s">
        <v>407</v>
      </c>
      <c r="K645" s="11" t="s">
        <v>728</v>
      </c>
      <c r="L645" s="11" t="s">
        <v>729</v>
      </c>
      <c r="M645" s="11" t="s">
        <v>60</v>
      </c>
      <c r="N645" s="53">
        <v>135.69999999999999</v>
      </c>
      <c r="O645" s="16" t="s">
        <v>26</v>
      </c>
      <c r="P645" s="62">
        <f t="shared" si="39"/>
        <v>135.69999999999999</v>
      </c>
      <c r="Q645" s="62">
        <f t="shared" si="35"/>
        <v>0</v>
      </c>
      <c r="R645" s="64" t="s">
        <v>1257</v>
      </c>
      <c r="S645" s="20"/>
      <c r="T645" s="43"/>
      <c r="U645" s="13"/>
      <c r="V645" s="12"/>
      <c r="W645" s="41"/>
      <c r="X645" s="14"/>
    </row>
    <row r="646" spans="2:24" ht="30" x14ac:dyDescent="0.25">
      <c r="B646" s="70">
        <v>1</v>
      </c>
      <c r="C646" s="13" t="s">
        <v>19</v>
      </c>
      <c r="D646" s="9">
        <v>173</v>
      </c>
      <c r="E646" s="9" t="s">
        <v>20</v>
      </c>
      <c r="F646" s="10"/>
      <c r="G646" s="10" t="s">
        <v>21</v>
      </c>
      <c r="H646" s="11">
        <v>2734</v>
      </c>
      <c r="I646" s="11" t="s">
        <v>727</v>
      </c>
      <c r="J646" s="11" t="s">
        <v>407</v>
      </c>
      <c r="K646" s="11" t="s">
        <v>728</v>
      </c>
      <c r="L646" s="11" t="s">
        <v>736</v>
      </c>
      <c r="M646" s="11" t="s">
        <v>60</v>
      </c>
      <c r="N646" s="53">
        <v>135.69999999999999</v>
      </c>
      <c r="O646" s="16" t="s">
        <v>26</v>
      </c>
      <c r="P646" s="62">
        <f t="shared" si="39"/>
        <v>135.69999999999999</v>
      </c>
      <c r="Q646" s="62">
        <f t="shared" si="35"/>
        <v>0</v>
      </c>
      <c r="R646" s="64" t="s">
        <v>1257</v>
      </c>
      <c r="S646" s="20"/>
      <c r="T646" s="43"/>
      <c r="U646" s="13"/>
      <c r="V646" s="12"/>
      <c r="W646" s="41"/>
      <c r="X646" s="14"/>
    </row>
    <row r="647" spans="2:24" ht="30" x14ac:dyDescent="0.25">
      <c r="B647" s="70">
        <v>1</v>
      </c>
      <c r="C647" s="13" t="s">
        <v>19</v>
      </c>
      <c r="D647" s="9">
        <v>146</v>
      </c>
      <c r="E647" s="9" t="s">
        <v>20</v>
      </c>
      <c r="F647" s="10"/>
      <c r="G647" s="10" t="s">
        <v>21</v>
      </c>
      <c r="H647" s="11">
        <v>2739</v>
      </c>
      <c r="I647" s="11" t="s">
        <v>727</v>
      </c>
      <c r="J647" s="11" t="s">
        <v>407</v>
      </c>
      <c r="K647" s="11" t="s">
        <v>728</v>
      </c>
      <c r="L647" s="11" t="s">
        <v>740</v>
      </c>
      <c r="M647" s="11" t="s">
        <v>60</v>
      </c>
      <c r="N647" s="53">
        <v>135.69999999999999</v>
      </c>
      <c r="O647" s="16" t="s">
        <v>26</v>
      </c>
      <c r="P647" s="62">
        <f t="shared" si="39"/>
        <v>135.69999999999999</v>
      </c>
      <c r="Q647" s="62">
        <f t="shared" ref="Q647" si="40">N647-P647</f>
        <v>0</v>
      </c>
      <c r="R647" s="64" t="s">
        <v>1257</v>
      </c>
      <c r="S647" s="20"/>
      <c r="T647" s="43"/>
      <c r="U647" s="13"/>
      <c r="V647" s="12"/>
      <c r="W647" s="41"/>
      <c r="X647" s="14"/>
    </row>
    <row r="648" spans="2:24" ht="15" x14ac:dyDescent="0.25">
      <c r="B648" s="70">
        <v>1</v>
      </c>
      <c r="C648" s="13" t="s">
        <v>19</v>
      </c>
      <c r="D648" s="9">
        <v>899</v>
      </c>
      <c r="E648" s="9" t="s">
        <v>20</v>
      </c>
      <c r="F648" s="16"/>
      <c r="G648" s="13" t="s">
        <v>57</v>
      </c>
      <c r="H648" s="17" t="s">
        <v>1136</v>
      </c>
      <c r="I648" s="18" t="s">
        <v>1137</v>
      </c>
      <c r="J648" s="18"/>
      <c r="K648" s="18"/>
      <c r="L648" s="18"/>
      <c r="M648" s="11" t="s">
        <v>25</v>
      </c>
      <c r="N648" s="52">
        <v>136.18</v>
      </c>
      <c r="O648" s="16" t="s">
        <v>26</v>
      </c>
      <c r="P648" s="62">
        <f t="shared" si="39"/>
        <v>136.18</v>
      </c>
      <c r="Q648" s="62">
        <f t="shared" ref="Q648:Q710" si="41">N648-P648</f>
        <v>0</v>
      </c>
      <c r="R648" s="64" t="s">
        <v>1257</v>
      </c>
      <c r="S648" s="16"/>
      <c r="T648" s="41"/>
      <c r="U648" s="21"/>
      <c r="V648" s="13"/>
      <c r="W648" s="27"/>
      <c r="X648" s="34"/>
    </row>
    <row r="649" spans="2:24" ht="30" x14ac:dyDescent="0.25">
      <c r="B649" s="70">
        <v>1</v>
      </c>
      <c r="C649" s="13" t="s">
        <v>19</v>
      </c>
      <c r="D649" s="9">
        <v>1208</v>
      </c>
      <c r="E649" s="9" t="s">
        <v>20</v>
      </c>
      <c r="F649" s="13"/>
      <c r="G649" s="10" t="s">
        <v>57</v>
      </c>
      <c r="H649" s="17">
        <v>3331</v>
      </c>
      <c r="I649" s="18" t="s">
        <v>390</v>
      </c>
      <c r="J649" s="18" t="s">
        <v>391</v>
      </c>
      <c r="K649" s="18"/>
      <c r="L649" s="18"/>
      <c r="M649" s="11" t="s">
        <v>25</v>
      </c>
      <c r="N649" s="53">
        <v>142.08000000000001</v>
      </c>
      <c r="O649" s="16" t="s">
        <v>26</v>
      </c>
      <c r="P649" s="62">
        <f t="shared" si="39"/>
        <v>142.08000000000001</v>
      </c>
      <c r="Q649" s="62">
        <f t="shared" si="41"/>
        <v>0</v>
      </c>
      <c r="R649" s="64" t="s">
        <v>1257</v>
      </c>
      <c r="S649" s="13"/>
      <c r="T649" s="41"/>
      <c r="U649" s="21"/>
      <c r="V649" s="24"/>
      <c r="W649" s="41"/>
      <c r="X649" s="34"/>
    </row>
    <row r="650" spans="2:24" ht="30" x14ac:dyDescent="0.25">
      <c r="B650" s="70">
        <v>1</v>
      </c>
      <c r="C650" s="13" t="s">
        <v>19</v>
      </c>
      <c r="D650" s="9">
        <v>1577</v>
      </c>
      <c r="E650" s="9" t="s">
        <v>20</v>
      </c>
      <c r="F650" s="13"/>
      <c r="G650" s="10" t="s">
        <v>94</v>
      </c>
      <c r="H650" s="21">
        <v>3334</v>
      </c>
      <c r="I650" s="18" t="s">
        <v>390</v>
      </c>
      <c r="J650" s="18" t="s">
        <v>391</v>
      </c>
      <c r="K650" s="18"/>
      <c r="L650" s="18"/>
      <c r="M650" s="11" t="s">
        <v>25</v>
      </c>
      <c r="N650" s="53">
        <v>142.08000000000001</v>
      </c>
      <c r="O650" s="16" t="s">
        <v>26</v>
      </c>
      <c r="P650" s="62">
        <f t="shared" si="39"/>
        <v>142.08000000000001</v>
      </c>
      <c r="Q650" s="62">
        <f t="shared" si="41"/>
        <v>0</v>
      </c>
      <c r="R650" s="64" t="s">
        <v>1257</v>
      </c>
      <c r="S650" s="13"/>
      <c r="T650" s="41"/>
      <c r="U650" s="36"/>
      <c r="V650" s="24"/>
      <c r="W650" s="41"/>
      <c r="X650" s="34"/>
    </row>
    <row r="651" spans="2:24" ht="30" x14ac:dyDescent="0.25">
      <c r="B651" s="70">
        <v>1</v>
      </c>
      <c r="C651" s="13" t="s">
        <v>19</v>
      </c>
      <c r="D651" s="9">
        <v>453</v>
      </c>
      <c r="E651" s="9" t="s">
        <v>20</v>
      </c>
      <c r="F651" s="13"/>
      <c r="G651" s="10" t="s">
        <v>78</v>
      </c>
      <c r="H651" s="21">
        <v>3335</v>
      </c>
      <c r="I651" s="18" t="s">
        <v>390</v>
      </c>
      <c r="J651" s="18" t="s">
        <v>391</v>
      </c>
      <c r="K651" s="18"/>
      <c r="L651" s="18"/>
      <c r="M651" s="11" t="s">
        <v>25</v>
      </c>
      <c r="N651" s="53">
        <v>142.08000000000001</v>
      </c>
      <c r="O651" s="16" t="s">
        <v>26</v>
      </c>
      <c r="P651" s="62">
        <f t="shared" si="39"/>
        <v>142.08000000000001</v>
      </c>
      <c r="Q651" s="62">
        <f t="shared" si="41"/>
        <v>0</v>
      </c>
      <c r="R651" s="64" t="s">
        <v>1257</v>
      </c>
      <c r="S651" s="13"/>
      <c r="T651" s="41"/>
      <c r="U651" s="10"/>
      <c r="V651" s="24"/>
      <c r="W651" s="41"/>
      <c r="X651" s="34"/>
    </row>
    <row r="652" spans="2:24" ht="30" x14ac:dyDescent="0.25">
      <c r="B652" s="70">
        <v>1</v>
      </c>
      <c r="C652" s="13" t="s">
        <v>19</v>
      </c>
      <c r="D652" s="9">
        <v>1385</v>
      </c>
      <c r="E652" s="9" t="s">
        <v>20</v>
      </c>
      <c r="F652" s="13"/>
      <c r="G652" s="10" t="s">
        <v>94</v>
      </c>
      <c r="H652" s="21">
        <v>3336</v>
      </c>
      <c r="I652" s="18" t="s">
        <v>390</v>
      </c>
      <c r="J652" s="18" t="s">
        <v>391</v>
      </c>
      <c r="K652" s="18"/>
      <c r="L652" s="18"/>
      <c r="M652" s="11" t="s">
        <v>25</v>
      </c>
      <c r="N652" s="53">
        <v>142.08000000000001</v>
      </c>
      <c r="O652" s="16" t="s">
        <v>26</v>
      </c>
      <c r="P652" s="62">
        <f t="shared" si="39"/>
        <v>142.08000000000001</v>
      </c>
      <c r="Q652" s="62">
        <f t="shared" si="41"/>
        <v>0</v>
      </c>
      <c r="R652" s="64" t="s">
        <v>1257</v>
      </c>
      <c r="S652" s="13"/>
      <c r="T652" s="41"/>
      <c r="U652" s="36"/>
      <c r="V652" s="24"/>
      <c r="W652" s="41"/>
      <c r="X652" s="34"/>
    </row>
    <row r="653" spans="2:24" ht="30" x14ac:dyDescent="0.25">
      <c r="B653" s="70">
        <v>1</v>
      </c>
      <c r="C653" s="13" t="s">
        <v>19</v>
      </c>
      <c r="D653" s="9">
        <v>454</v>
      </c>
      <c r="E653" s="9" t="s">
        <v>20</v>
      </c>
      <c r="F653" s="13"/>
      <c r="G653" s="10" t="s">
        <v>78</v>
      </c>
      <c r="H653" s="21">
        <v>3339</v>
      </c>
      <c r="I653" s="18" t="s">
        <v>390</v>
      </c>
      <c r="J653" s="18" t="s">
        <v>391</v>
      </c>
      <c r="K653" s="16"/>
      <c r="L653" s="18"/>
      <c r="M653" s="11" t="s">
        <v>25</v>
      </c>
      <c r="N653" s="53">
        <v>142.08000000000001</v>
      </c>
      <c r="O653" s="16" t="s">
        <v>26</v>
      </c>
      <c r="P653" s="62">
        <f t="shared" si="39"/>
        <v>142.08000000000001</v>
      </c>
      <c r="Q653" s="62">
        <f t="shared" si="41"/>
        <v>0</v>
      </c>
      <c r="R653" s="64" t="s">
        <v>1257</v>
      </c>
      <c r="S653" s="13"/>
      <c r="T653" s="41"/>
      <c r="U653" s="10"/>
      <c r="V653" s="24"/>
      <c r="W653" s="41"/>
      <c r="X653" s="34"/>
    </row>
    <row r="654" spans="2:24" ht="30" x14ac:dyDescent="0.25">
      <c r="B654" s="70">
        <v>1</v>
      </c>
      <c r="C654" s="13" t="s">
        <v>19</v>
      </c>
      <c r="D654" s="9">
        <v>1528</v>
      </c>
      <c r="E654" s="9" t="s">
        <v>20</v>
      </c>
      <c r="F654" s="13"/>
      <c r="G654" s="10" t="s">
        <v>94</v>
      </c>
      <c r="H654" s="17">
        <v>3340</v>
      </c>
      <c r="I654" s="18" t="s">
        <v>390</v>
      </c>
      <c r="J654" s="18" t="s">
        <v>391</v>
      </c>
      <c r="K654" s="18"/>
      <c r="L654" s="18"/>
      <c r="M654" s="11" t="s">
        <v>25</v>
      </c>
      <c r="N654" s="53">
        <v>142.08000000000001</v>
      </c>
      <c r="O654" s="16" t="s">
        <v>26</v>
      </c>
      <c r="P654" s="62">
        <f t="shared" si="39"/>
        <v>142.08000000000001</v>
      </c>
      <c r="Q654" s="62">
        <f t="shared" si="41"/>
        <v>0</v>
      </c>
      <c r="R654" s="64" t="s">
        <v>1257</v>
      </c>
      <c r="S654" s="13"/>
      <c r="T654" s="41"/>
      <c r="U654" s="36"/>
      <c r="V654" s="24"/>
      <c r="W654" s="41"/>
      <c r="X654" s="34"/>
    </row>
    <row r="655" spans="2:24" ht="30" x14ac:dyDescent="0.25">
      <c r="B655" s="70">
        <v>1</v>
      </c>
      <c r="C655" s="13" t="s">
        <v>19</v>
      </c>
      <c r="D655" s="9">
        <v>1485</v>
      </c>
      <c r="E655" s="9" t="s">
        <v>20</v>
      </c>
      <c r="F655" s="13"/>
      <c r="G655" s="10" t="s">
        <v>94</v>
      </c>
      <c r="H655" s="21">
        <v>3341</v>
      </c>
      <c r="I655" s="17" t="s">
        <v>390</v>
      </c>
      <c r="J655" s="18" t="s">
        <v>391</v>
      </c>
      <c r="K655" s="18"/>
      <c r="L655" s="18"/>
      <c r="M655" s="11" t="s">
        <v>25</v>
      </c>
      <c r="N655" s="53">
        <v>142.08000000000001</v>
      </c>
      <c r="O655" s="16" t="s">
        <v>26</v>
      </c>
      <c r="P655" s="62">
        <f t="shared" si="39"/>
        <v>142.08000000000001</v>
      </c>
      <c r="Q655" s="62">
        <f t="shared" si="41"/>
        <v>0</v>
      </c>
      <c r="R655" s="64" t="s">
        <v>1257</v>
      </c>
      <c r="S655" s="13"/>
      <c r="T655" s="41"/>
      <c r="U655" s="36"/>
      <c r="V655" s="24"/>
      <c r="W655" s="41"/>
      <c r="X655" s="34"/>
    </row>
    <row r="656" spans="2:24" ht="30" x14ac:dyDescent="0.25">
      <c r="B656" s="70">
        <v>1</v>
      </c>
      <c r="C656" s="13" t="s">
        <v>19</v>
      </c>
      <c r="D656" s="9">
        <v>331</v>
      </c>
      <c r="E656" s="9" t="s">
        <v>392</v>
      </c>
      <c r="F656" s="13"/>
      <c r="G656" s="10" t="s">
        <v>393</v>
      </c>
      <c r="H656" s="29">
        <v>3344</v>
      </c>
      <c r="I656" s="19" t="s">
        <v>394</v>
      </c>
      <c r="J656" s="19" t="s">
        <v>391</v>
      </c>
      <c r="K656" s="18"/>
      <c r="L656" s="18"/>
      <c r="M656" s="11" t="s">
        <v>389</v>
      </c>
      <c r="N656" s="53">
        <v>142.08000000000001</v>
      </c>
      <c r="O656" s="16" t="s">
        <v>26</v>
      </c>
      <c r="P656" s="62">
        <f t="shared" si="39"/>
        <v>142.08000000000001</v>
      </c>
      <c r="Q656" s="62">
        <f t="shared" si="41"/>
        <v>0</v>
      </c>
      <c r="R656" s="64" t="s">
        <v>1257</v>
      </c>
      <c r="S656" s="10"/>
      <c r="T656" s="41"/>
      <c r="U656" s="13"/>
      <c r="V656" s="24"/>
      <c r="W656" s="41"/>
      <c r="X656" s="14"/>
    </row>
    <row r="657" spans="2:24" ht="30" x14ac:dyDescent="0.25">
      <c r="B657" s="70">
        <v>1</v>
      </c>
      <c r="C657" s="13" t="s">
        <v>19</v>
      </c>
      <c r="D657" s="9">
        <v>720</v>
      </c>
      <c r="E657" s="13" t="s">
        <v>20</v>
      </c>
      <c r="F657" s="13"/>
      <c r="G657" s="13" t="s">
        <v>57</v>
      </c>
      <c r="H657" s="11">
        <v>3328</v>
      </c>
      <c r="I657" s="9" t="s">
        <v>390</v>
      </c>
      <c r="J657" s="9" t="s">
        <v>391</v>
      </c>
      <c r="K657" s="9"/>
      <c r="L657" s="9"/>
      <c r="M657" s="11" t="s">
        <v>60</v>
      </c>
      <c r="N657" s="55">
        <v>142.08000000000001</v>
      </c>
      <c r="O657" s="16" t="s">
        <v>26</v>
      </c>
      <c r="P657" s="62">
        <f t="shared" si="39"/>
        <v>142.08000000000001</v>
      </c>
      <c r="Q657" s="62">
        <f t="shared" si="41"/>
        <v>0</v>
      </c>
      <c r="R657" s="64" t="s">
        <v>1257</v>
      </c>
      <c r="S657" s="20"/>
      <c r="T657" s="43"/>
      <c r="U657" s="13"/>
      <c r="V657" s="45"/>
      <c r="W657" s="41"/>
      <c r="X657" s="44"/>
    </row>
    <row r="658" spans="2:24" ht="45" x14ac:dyDescent="0.25">
      <c r="B658" s="70">
        <v>1</v>
      </c>
      <c r="C658" s="13" t="s">
        <v>19</v>
      </c>
      <c r="D658" s="9">
        <v>675</v>
      </c>
      <c r="E658" s="9" t="s">
        <v>20</v>
      </c>
      <c r="F658" s="13"/>
      <c r="G658" s="10" t="s">
        <v>57</v>
      </c>
      <c r="H658" s="23">
        <v>3337</v>
      </c>
      <c r="I658" s="18" t="s">
        <v>390</v>
      </c>
      <c r="J658" s="18" t="s">
        <v>391</v>
      </c>
      <c r="K658" s="18"/>
      <c r="L658" s="18" t="s">
        <v>755</v>
      </c>
      <c r="M658" s="11" t="s">
        <v>60</v>
      </c>
      <c r="N658" s="53">
        <v>142.08000000000001</v>
      </c>
      <c r="O658" s="16" t="s">
        <v>26</v>
      </c>
      <c r="P658" s="62">
        <f t="shared" si="39"/>
        <v>142.08000000000001</v>
      </c>
      <c r="Q658" s="62">
        <f t="shared" si="41"/>
        <v>0</v>
      </c>
      <c r="R658" s="64" t="s">
        <v>1257</v>
      </c>
      <c r="S658" s="20"/>
      <c r="T658" s="43"/>
      <c r="U658" s="13"/>
      <c r="V658" s="24"/>
      <c r="W658" s="41"/>
      <c r="X658" s="14"/>
    </row>
    <row r="659" spans="2:24" ht="15" x14ac:dyDescent="0.25">
      <c r="B659" s="70">
        <v>1</v>
      </c>
      <c r="C659" s="13">
        <v>2020</v>
      </c>
      <c r="D659" s="9">
        <v>2045</v>
      </c>
      <c r="E659" s="13" t="s">
        <v>20</v>
      </c>
      <c r="F659" s="18"/>
      <c r="G659" s="13" t="s">
        <v>21</v>
      </c>
      <c r="H659" s="11">
        <v>4315</v>
      </c>
      <c r="I659" s="9" t="s">
        <v>425</v>
      </c>
      <c r="J659" s="21" t="s">
        <v>467</v>
      </c>
      <c r="K659" s="21" t="s">
        <v>468</v>
      </c>
      <c r="L659" s="21" t="s">
        <v>469</v>
      </c>
      <c r="M659" s="11" t="s">
        <v>25</v>
      </c>
      <c r="N659" s="56">
        <v>145</v>
      </c>
      <c r="O659" s="16" t="s">
        <v>26</v>
      </c>
      <c r="P659" s="62">
        <f>N659*0.2*2</f>
        <v>58</v>
      </c>
      <c r="Q659" s="62">
        <f t="shared" si="41"/>
        <v>87</v>
      </c>
      <c r="R659" s="64" t="s">
        <v>1257</v>
      </c>
      <c r="S659" s="21"/>
      <c r="T659" s="44"/>
      <c r="U659" s="20"/>
      <c r="V659" s="13"/>
      <c r="W659" s="22"/>
      <c r="X659" s="34"/>
    </row>
    <row r="660" spans="2:24" ht="30" x14ac:dyDescent="0.25">
      <c r="B660" s="70">
        <v>1</v>
      </c>
      <c r="C660" s="13">
        <v>2020</v>
      </c>
      <c r="D660" s="9">
        <v>2046</v>
      </c>
      <c r="E660" s="13" t="s">
        <v>20</v>
      </c>
      <c r="F660" s="18"/>
      <c r="G660" s="13" t="s">
        <v>21</v>
      </c>
      <c r="H660" s="11">
        <v>4316</v>
      </c>
      <c r="I660" s="9" t="s">
        <v>425</v>
      </c>
      <c r="J660" s="9" t="s">
        <v>467</v>
      </c>
      <c r="K660" s="9" t="s">
        <v>468</v>
      </c>
      <c r="L660" s="9" t="s">
        <v>470</v>
      </c>
      <c r="M660" s="11" t="s">
        <v>25</v>
      </c>
      <c r="N660" s="56">
        <v>145</v>
      </c>
      <c r="O660" s="16" t="s">
        <v>26</v>
      </c>
      <c r="P660" s="62">
        <f>N660*0.2*2</f>
        <v>58</v>
      </c>
      <c r="Q660" s="62">
        <f t="shared" si="41"/>
        <v>87</v>
      </c>
      <c r="R660" s="64" t="s">
        <v>1257</v>
      </c>
      <c r="S660" s="21"/>
      <c r="T660" s="44"/>
      <c r="U660" s="20"/>
      <c r="V660" s="21"/>
      <c r="W660" s="22"/>
      <c r="X660" s="34"/>
    </row>
    <row r="661" spans="2:24" ht="30" x14ac:dyDescent="0.25">
      <c r="B661" s="70">
        <v>1</v>
      </c>
      <c r="C661" s="13">
        <v>2020</v>
      </c>
      <c r="D661" s="9">
        <v>2047</v>
      </c>
      <c r="E661" s="13" t="s">
        <v>20</v>
      </c>
      <c r="F661" s="18"/>
      <c r="G661" s="13" t="s">
        <v>21</v>
      </c>
      <c r="H661" s="11">
        <v>4317</v>
      </c>
      <c r="I661" s="9" t="s">
        <v>425</v>
      </c>
      <c r="J661" s="9" t="s">
        <v>467</v>
      </c>
      <c r="K661" s="9" t="s">
        <v>468</v>
      </c>
      <c r="L661" s="9" t="s">
        <v>469</v>
      </c>
      <c r="M661" s="11" t="s">
        <v>25</v>
      </c>
      <c r="N661" s="56">
        <v>145</v>
      </c>
      <c r="O661" s="16" t="s">
        <v>26</v>
      </c>
      <c r="P661" s="62">
        <f>N661*0.2*2</f>
        <v>58</v>
      </c>
      <c r="Q661" s="62">
        <f t="shared" si="41"/>
        <v>87</v>
      </c>
      <c r="R661" s="64" t="s">
        <v>1257</v>
      </c>
      <c r="S661" s="21"/>
      <c r="T661" s="44"/>
      <c r="U661" s="20"/>
      <c r="V661" s="21"/>
      <c r="W661" s="44"/>
      <c r="X661" s="34"/>
    </row>
    <row r="662" spans="2:24" ht="30" x14ac:dyDescent="0.25">
      <c r="B662" s="70">
        <v>1</v>
      </c>
      <c r="C662" s="13" t="s">
        <v>19</v>
      </c>
      <c r="D662" s="9">
        <v>875</v>
      </c>
      <c r="E662" s="9" t="s">
        <v>20</v>
      </c>
      <c r="F662" s="16"/>
      <c r="G662" s="10" t="s">
        <v>57</v>
      </c>
      <c r="H662" s="17" t="s">
        <v>894</v>
      </c>
      <c r="I662" s="18" t="s">
        <v>895</v>
      </c>
      <c r="J662" s="18"/>
      <c r="K662" s="18"/>
      <c r="L662" s="18"/>
      <c r="M662" s="11" t="s">
        <v>25</v>
      </c>
      <c r="N662" s="52">
        <v>146.05000000000001</v>
      </c>
      <c r="O662" s="16" t="s">
        <v>26</v>
      </c>
      <c r="P662" s="62">
        <f>N662*0.5*2</f>
        <v>146.05000000000001</v>
      </c>
      <c r="Q662" s="62">
        <f t="shared" si="41"/>
        <v>0</v>
      </c>
      <c r="R662" s="9" t="s">
        <v>1258</v>
      </c>
      <c r="S662" s="16"/>
      <c r="T662" s="41"/>
      <c r="U662" s="21"/>
      <c r="V662" s="21"/>
      <c r="W662" s="22"/>
      <c r="X662" s="34"/>
    </row>
    <row r="663" spans="2:24" ht="15" x14ac:dyDescent="0.25">
      <c r="B663" s="70">
        <v>1</v>
      </c>
      <c r="C663" s="13" t="s">
        <v>19</v>
      </c>
      <c r="D663" s="9">
        <v>866</v>
      </c>
      <c r="E663" s="9" t="s">
        <v>20</v>
      </c>
      <c r="F663" s="16"/>
      <c r="G663" s="10" t="s">
        <v>57</v>
      </c>
      <c r="H663" s="17" t="s">
        <v>671</v>
      </c>
      <c r="I663" s="18" t="s">
        <v>672</v>
      </c>
      <c r="J663" s="18"/>
      <c r="K663" s="18"/>
      <c r="L663" s="18"/>
      <c r="M663" s="11" t="s">
        <v>25</v>
      </c>
      <c r="N663" s="52">
        <v>149.99</v>
      </c>
      <c r="O663" s="16" t="s">
        <v>26</v>
      </c>
      <c r="P663" s="62">
        <f>N663*0.2*5</f>
        <v>149.99</v>
      </c>
      <c r="Q663" s="62">
        <f t="shared" si="41"/>
        <v>0</v>
      </c>
      <c r="R663" s="64" t="s">
        <v>1257</v>
      </c>
      <c r="S663" s="16"/>
      <c r="T663" s="41"/>
      <c r="U663" s="21"/>
      <c r="V663" s="21"/>
      <c r="W663" s="41"/>
      <c r="X663" s="34"/>
    </row>
    <row r="664" spans="2:24" ht="30" x14ac:dyDescent="0.25">
      <c r="B664" s="70">
        <v>1</v>
      </c>
      <c r="C664" s="13">
        <v>2017</v>
      </c>
      <c r="D664" s="9">
        <v>1669</v>
      </c>
      <c r="E664" s="9" t="s">
        <v>20</v>
      </c>
      <c r="F664" s="13"/>
      <c r="G664" s="10" t="s">
        <v>21</v>
      </c>
      <c r="H664" s="21">
        <v>3429</v>
      </c>
      <c r="I664" s="17" t="s">
        <v>413</v>
      </c>
      <c r="J664" s="18"/>
      <c r="K664" s="18" t="s">
        <v>34</v>
      </c>
      <c r="L664" s="18" t="s">
        <v>34</v>
      </c>
      <c r="M664" s="11" t="s">
        <v>25</v>
      </c>
      <c r="N664" s="53">
        <v>150</v>
      </c>
      <c r="O664" s="16" t="s">
        <v>26</v>
      </c>
      <c r="P664" s="62">
        <f t="shared" ref="P664:P680" si="42">N664*0.5*2</f>
        <v>150</v>
      </c>
      <c r="Q664" s="62">
        <f t="shared" si="41"/>
        <v>0</v>
      </c>
      <c r="R664" s="9" t="s">
        <v>1258</v>
      </c>
      <c r="S664" s="13"/>
      <c r="T664" s="41"/>
      <c r="U664" s="20"/>
      <c r="V664" s="24"/>
      <c r="W664" s="41"/>
      <c r="X664" s="34"/>
    </row>
    <row r="665" spans="2:24" ht="30" x14ac:dyDescent="0.25">
      <c r="B665" s="70">
        <v>1</v>
      </c>
      <c r="C665" s="13">
        <v>2017</v>
      </c>
      <c r="D665" s="9">
        <v>1670</v>
      </c>
      <c r="E665" s="9" t="s">
        <v>20</v>
      </c>
      <c r="F665" s="13"/>
      <c r="G665" s="10" t="s">
        <v>21</v>
      </c>
      <c r="H665" s="21">
        <v>3430</v>
      </c>
      <c r="I665" s="17" t="s">
        <v>413</v>
      </c>
      <c r="J665" s="18"/>
      <c r="K665" s="18" t="s">
        <v>34</v>
      </c>
      <c r="L665" s="18" t="s">
        <v>34</v>
      </c>
      <c r="M665" s="11" t="s">
        <v>25</v>
      </c>
      <c r="N665" s="53">
        <v>150</v>
      </c>
      <c r="O665" s="16" t="s">
        <v>26</v>
      </c>
      <c r="P665" s="62">
        <f t="shared" si="42"/>
        <v>150</v>
      </c>
      <c r="Q665" s="62">
        <f t="shared" si="41"/>
        <v>0</v>
      </c>
      <c r="R665" s="9" t="s">
        <v>1258</v>
      </c>
      <c r="S665" s="13"/>
      <c r="T665" s="41"/>
      <c r="U665" s="20"/>
      <c r="V665" s="24"/>
      <c r="W665" s="41"/>
      <c r="X665" s="34"/>
    </row>
    <row r="666" spans="2:24" ht="30" x14ac:dyDescent="0.25">
      <c r="B666" s="70">
        <v>1</v>
      </c>
      <c r="C666" s="13" t="s">
        <v>19</v>
      </c>
      <c r="D666" s="9">
        <v>597</v>
      </c>
      <c r="E666" s="9" t="s">
        <v>20</v>
      </c>
      <c r="F666" s="16"/>
      <c r="G666" s="10" t="s">
        <v>57</v>
      </c>
      <c r="H666" s="17" t="s">
        <v>681</v>
      </c>
      <c r="I666" s="18" t="s">
        <v>682</v>
      </c>
      <c r="J666" s="18"/>
      <c r="K666" s="18">
        <v>30</v>
      </c>
      <c r="L666" s="18"/>
      <c r="M666" s="11" t="s">
        <v>25</v>
      </c>
      <c r="N666" s="52">
        <v>150</v>
      </c>
      <c r="O666" s="16" t="s">
        <v>26</v>
      </c>
      <c r="P666" s="62">
        <f t="shared" si="42"/>
        <v>150</v>
      </c>
      <c r="Q666" s="62">
        <f t="shared" si="41"/>
        <v>0</v>
      </c>
      <c r="R666" s="9" t="s">
        <v>1258</v>
      </c>
      <c r="S666" s="16"/>
      <c r="T666" s="41"/>
      <c r="U666" s="21"/>
      <c r="V666" s="21"/>
      <c r="W666" s="41"/>
      <c r="X666" s="34"/>
    </row>
    <row r="667" spans="2:24" ht="30" x14ac:dyDescent="0.25">
      <c r="B667" s="70">
        <v>1</v>
      </c>
      <c r="C667" s="13" t="s">
        <v>19</v>
      </c>
      <c r="D667" s="9">
        <v>1217</v>
      </c>
      <c r="E667" s="9" t="s">
        <v>20</v>
      </c>
      <c r="F667" s="16"/>
      <c r="G667" s="10" t="s">
        <v>57</v>
      </c>
      <c r="H667" s="17" t="s">
        <v>760</v>
      </c>
      <c r="I667" s="17" t="s">
        <v>682</v>
      </c>
      <c r="J667" s="18"/>
      <c r="K667" s="18">
        <v>30</v>
      </c>
      <c r="L667" s="18"/>
      <c r="M667" s="11" t="s">
        <v>25</v>
      </c>
      <c r="N667" s="53">
        <v>150</v>
      </c>
      <c r="O667" s="16" t="s">
        <v>26</v>
      </c>
      <c r="P667" s="62">
        <f t="shared" si="42"/>
        <v>150</v>
      </c>
      <c r="Q667" s="62">
        <f t="shared" si="41"/>
        <v>0</v>
      </c>
      <c r="R667" s="9" t="s">
        <v>1258</v>
      </c>
      <c r="S667" s="16"/>
      <c r="T667" s="41"/>
      <c r="U667" s="21"/>
      <c r="V667" s="21"/>
      <c r="W667" s="41"/>
      <c r="X667" s="34"/>
    </row>
    <row r="668" spans="2:24" ht="30" x14ac:dyDescent="0.25">
      <c r="B668" s="70">
        <v>1</v>
      </c>
      <c r="C668" s="13" t="s">
        <v>19</v>
      </c>
      <c r="D668" s="9">
        <v>884</v>
      </c>
      <c r="E668" s="9" t="s">
        <v>20</v>
      </c>
      <c r="F668" s="16"/>
      <c r="G668" s="10" t="s">
        <v>57</v>
      </c>
      <c r="H668" s="17" t="s">
        <v>628</v>
      </c>
      <c r="I668" s="18" t="s">
        <v>629</v>
      </c>
      <c r="J668" s="18"/>
      <c r="K668" s="18"/>
      <c r="L668" s="18"/>
      <c r="M668" s="11" t="s">
        <v>25</v>
      </c>
      <c r="N668" s="52">
        <v>152.46</v>
      </c>
      <c r="O668" s="16" t="s">
        <v>26</v>
      </c>
      <c r="P668" s="62">
        <f t="shared" si="42"/>
        <v>152.46</v>
      </c>
      <c r="Q668" s="62">
        <f t="shared" si="41"/>
        <v>0</v>
      </c>
      <c r="R668" s="9" t="s">
        <v>1258</v>
      </c>
      <c r="S668" s="16"/>
      <c r="T668" s="41"/>
      <c r="U668" s="21"/>
      <c r="V668" s="21"/>
      <c r="W668" s="41"/>
      <c r="X668" s="34"/>
    </row>
    <row r="669" spans="2:24" ht="45" x14ac:dyDescent="0.25">
      <c r="B669" s="70">
        <v>1</v>
      </c>
      <c r="C669" s="13">
        <v>2017</v>
      </c>
      <c r="D669" s="9">
        <v>1667</v>
      </c>
      <c r="E669" s="9" t="s">
        <v>20</v>
      </c>
      <c r="F669" s="13"/>
      <c r="G669" s="10" t="s">
        <v>21</v>
      </c>
      <c r="H669" s="21">
        <v>3435</v>
      </c>
      <c r="I669" s="17" t="s">
        <v>414</v>
      </c>
      <c r="J669" s="18"/>
      <c r="K669" s="18" t="s">
        <v>34</v>
      </c>
      <c r="L669" s="18" t="s">
        <v>34</v>
      </c>
      <c r="M669" s="11" t="s">
        <v>25</v>
      </c>
      <c r="N669" s="53">
        <v>155</v>
      </c>
      <c r="O669" s="16" t="s">
        <v>26</v>
      </c>
      <c r="P669" s="62">
        <f t="shared" si="42"/>
        <v>155</v>
      </c>
      <c r="Q669" s="62">
        <f t="shared" si="41"/>
        <v>0</v>
      </c>
      <c r="R669" s="9" t="s">
        <v>1258</v>
      </c>
      <c r="S669" s="13"/>
      <c r="T669" s="41"/>
      <c r="U669" s="20"/>
      <c r="V669" s="24"/>
      <c r="W669" s="41"/>
      <c r="X669" s="34"/>
    </row>
    <row r="670" spans="2:24" ht="45" x14ac:dyDescent="0.25">
      <c r="B670" s="70">
        <v>1</v>
      </c>
      <c r="C670" s="13">
        <v>2017</v>
      </c>
      <c r="D670" s="9">
        <v>1668</v>
      </c>
      <c r="E670" s="9" t="s">
        <v>20</v>
      </c>
      <c r="F670" s="13"/>
      <c r="G670" s="10" t="s">
        <v>21</v>
      </c>
      <c r="H670" s="21">
        <v>3436</v>
      </c>
      <c r="I670" s="17" t="s">
        <v>414</v>
      </c>
      <c r="J670" s="18"/>
      <c r="K670" s="18" t="s">
        <v>34</v>
      </c>
      <c r="L670" s="18" t="s">
        <v>34</v>
      </c>
      <c r="M670" s="11" t="s">
        <v>25</v>
      </c>
      <c r="N670" s="53">
        <v>155</v>
      </c>
      <c r="O670" s="16" t="s">
        <v>26</v>
      </c>
      <c r="P670" s="62">
        <f t="shared" si="42"/>
        <v>155</v>
      </c>
      <c r="Q670" s="62">
        <f t="shared" si="41"/>
        <v>0</v>
      </c>
      <c r="R670" s="9" t="s">
        <v>1258</v>
      </c>
      <c r="S670" s="13"/>
      <c r="T670" s="41"/>
      <c r="U670" s="20"/>
      <c r="V670" s="24"/>
      <c r="W670" s="41"/>
      <c r="X670" s="34"/>
    </row>
    <row r="671" spans="2:24" ht="30" x14ac:dyDescent="0.25">
      <c r="B671" s="70">
        <v>1</v>
      </c>
      <c r="C671" s="13">
        <v>2018</v>
      </c>
      <c r="D671" s="9">
        <v>1918</v>
      </c>
      <c r="E671" s="9" t="s">
        <v>20</v>
      </c>
      <c r="F671" s="16"/>
      <c r="G671" s="10" t="s">
        <v>94</v>
      </c>
      <c r="H671" s="25" t="s">
        <v>1012</v>
      </c>
      <c r="I671" s="17" t="s">
        <v>1008</v>
      </c>
      <c r="J671" s="18"/>
      <c r="K671" s="18"/>
      <c r="L671" s="18"/>
      <c r="M671" s="11" t="s">
        <v>25</v>
      </c>
      <c r="N671" s="53">
        <v>155.75</v>
      </c>
      <c r="O671" s="16" t="s">
        <v>26</v>
      </c>
      <c r="P671" s="62">
        <f t="shared" si="42"/>
        <v>155.75</v>
      </c>
      <c r="Q671" s="62">
        <f t="shared" si="41"/>
        <v>0</v>
      </c>
      <c r="R671" s="9" t="s">
        <v>1258</v>
      </c>
      <c r="S671" s="10"/>
      <c r="T671" s="41"/>
      <c r="U671" s="36"/>
      <c r="V671" s="21"/>
      <c r="W671" s="41"/>
      <c r="X671" s="34"/>
    </row>
    <row r="672" spans="2:24" ht="30" x14ac:dyDescent="0.25">
      <c r="B672" s="70">
        <v>1</v>
      </c>
      <c r="C672" s="13">
        <v>2017</v>
      </c>
      <c r="D672" s="9">
        <v>1661</v>
      </c>
      <c r="E672" s="9" t="s">
        <v>20</v>
      </c>
      <c r="F672" s="13"/>
      <c r="G672" s="10" t="s">
        <v>21</v>
      </c>
      <c r="H672" s="17">
        <v>3416</v>
      </c>
      <c r="I672" s="17" t="s">
        <v>408</v>
      </c>
      <c r="J672" s="18" t="s">
        <v>409</v>
      </c>
      <c r="K672" s="18" t="s">
        <v>410</v>
      </c>
      <c r="L672" s="18" t="s">
        <v>411</v>
      </c>
      <c r="M672" s="11" t="s">
        <v>25</v>
      </c>
      <c r="N672" s="53">
        <v>159.29</v>
      </c>
      <c r="O672" s="16" t="s">
        <v>26</v>
      </c>
      <c r="P672" s="62">
        <f t="shared" si="42"/>
        <v>159.29</v>
      </c>
      <c r="Q672" s="62">
        <f t="shared" si="41"/>
        <v>0</v>
      </c>
      <c r="R672" s="9" t="s">
        <v>1258</v>
      </c>
      <c r="S672" s="13"/>
      <c r="T672" s="41"/>
      <c r="U672" s="20"/>
      <c r="V672" s="24"/>
      <c r="W672" s="41"/>
      <c r="X672" s="34"/>
    </row>
    <row r="673" spans="2:24" ht="30" x14ac:dyDescent="0.25">
      <c r="B673" s="70">
        <v>1</v>
      </c>
      <c r="C673" s="13" t="s">
        <v>19</v>
      </c>
      <c r="D673" s="9">
        <v>868</v>
      </c>
      <c r="E673" s="9" t="s">
        <v>20</v>
      </c>
      <c r="F673" s="16"/>
      <c r="G673" s="10" t="s">
        <v>57</v>
      </c>
      <c r="H673" s="17" t="s">
        <v>924</v>
      </c>
      <c r="I673" s="17" t="s">
        <v>925</v>
      </c>
      <c r="J673" s="18"/>
      <c r="K673" s="18"/>
      <c r="L673" s="18"/>
      <c r="M673" s="11" t="s">
        <v>25</v>
      </c>
      <c r="N673" s="53">
        <v>159.99</v>
      </c>
      <c r="O673" s="16" t="s">
        <v>26</v>
      </c>
      <c r="P673" s="62">
        <f t="shared" si="42"/>
        <v>159.99</v>
      </c>
      <c r="Q673" s="62">
        <f t="shared" si="41"/>
        <v>0</v>
      </c>
      <c r="R673" s="9" t="s">
        <v>1258</v>
      </c>
      <c r="S673" s="16"/>
      <c r="T673" s="41"/>
      <c r="U673" s="21"/>
      <c r="V673" s="21"/>
      <c r="W673" s="41"/>
      <c r="X673" s="34"/>
    </row>
    <row r="674" spans="2:24" ht="30" x14ac:dyDescent="0.25">
      <c r="B674" s="70">
        <v>1</v>
      </c>
      <c r="C674" s="13" t="s">
        <v>19</v>
      </c>
      <c r="D674" s="9">
        <v>829</v>
      </c>
      <c r="E674" s="13" t="s">
        <v>20</v>
      </c>
      <c r="F674" s="18"/>
      <c r="G674" s="13" t="s">
        <v>57</v>
      </c>
      <c r="H674" s="11" t="s">
        <v>550</v>
      </c>
      <c r="I674" s="9" t="s">
        <v>551</v>
      </c>
      <c r="J674" s="9"/>
      <c r="K674" s="9"/>
      <c r="L674" s="9"/>
      <c r="M674" s="11" t="s">
        <v>25</v>
      </c>
      <c r="N674" s="56">
        <v>160</v>
      </c>
      <c r="O674" s="16" t="s">
        <v>26</v>
      </c>
      <c r="P674" s="62">
        <f t="shared" si="42"/>
        <v>160</v>
      </c>
      <c r="Q674" s="62">
        <f t="shared" si="41"/>
        <v>0</v>
      </c>
      <c r="R674" s="9" t="s">
        <v>1258</v>
      </c>
      <c r="S674" s="21"/>
      <c r="T674" s="44"/>
      <c r="U674" s="21"/>
      <c r="V674" s="13"/>
      <c r="W674" s="22"/>
      <c r="X674" s="34"/>
    </row>
    <row r="675" spans="2:24" ht="30" x14ac:dyDescent="0.25">
      <c r="B675" s="70">
        <v>1</v>
      </c>
      <c r="C675" s="13" t="s">
        <v>19</v>
      </c>
      <c r="D675" s="9">
        <v>830</v>
      </c>
      <c r="E675" s="13" t="s">
        <v>20</v>
      </c>
      <c r="F675" s="18"/>
      <c r="G675" s="13" t="s">
        <v>57</v>
      </c>
      <c r="H675" s="11" t="s">
        <v>552</v>
      </c>
      <c r="I675" s="9" t="s">
        <v>551</v>
      </c>
      <c r="J675" s="9"/>
      <c r="K675" s="9"/>
      <c r="L675" s="9"/>
      <c r="M675" s="11" t="s">
        <v>25</v>
      </c>
      <c r="N675" s="56">
        <v>160</v>
      </c>
      <c r="O675" s="16" t="s">
        <v>26</v>
      </c>
      <c r="P675" s="62">
        <f t="shared" si="42"/>
        <v>160</v>
      </c>
      <c r="Q675" s="62">
        <f t="shared" si="41"/>
        <v>0</v>
      </c>
      <c r="R675" s="9" t="s">
        <v>1258</v>
      </c>
      <c r="S675" s="21"/>
      <c r="T675" s="44"/>
      <c r="U675" s="21"/>
      <c r="V675" s="13"/>
      <c r="W675" s="22"/>
      <c r="X675" s="34"/>
    </row>
    <row r="676" spans="2:24" ht="30" x14ac:dyDescent="0.25">
      <c r="B676" s="70">
        <v>1</v>
      </c>
      <c r="C676" s="13" t="s">
        <v>19</v>
      </c>
      <c r="D676" s="9">
        <v>831</v>
      </c>
      <c r="E676" s="13" t="s">
        <v>20</v>
      </c>
      <c r="F676" s="18"/>
      <c r="G676" s="13" t="s">
        <v>57</v>
      </c>
      <c r="H676" s="11" t="s">
        <v>553</v>
      </c>
      <c r="I676" s="9" t="s">
        <v>551</v>
      </c>
      <c r="J676" s="9"/>
      <c r="K676" s="9"/>
      <c r="L676" s="9"/>
      <c r="M676" s="11" t="s">
        <v>25</v>
      </c>
      <c r="N676" s="56">
        <v>160</v>
      </c>
      <c r="O676" s="16" t="s">
        <v>26</v>
      </c>
      <c r="P676" s="62">
        <f t="shared" si="42"/>
        <v>160</v>
      </c>
      <c r="Q676" s="62">
        <f t="shared" si="41"/>
        <v>0</v>
      </c>
      <c r="R676" s="9" t="s">
        <v>1258</v>
      </c>
      <c r="S676" s="21"/>
      <c r="T676" s="44"/>
      <c r="U676" s="21"/>
      <c r="V676" s="72" t="s">
        <v>57</v>
      </c>
      <c r="W676" s="22"/>
      <c r="X676" s="34"/>
    </row>
    <row r="677" spans="2:24" ht="30" x14ac:dyDescent="0.25">
      <c r="B677" s="70">
        <v>1</v>
      </c>
      <c r="C677" s="13" t="s">
        <v>19</v>
      </c>
      <c r="D677" s="9">
        <v>832</v>
      </c>
      <c r="E677" s="13" t="s">
        <v>20</v>
      </c>
      <c r="F677" s="18"/>
      <c r="G677" s="13" t="s">
        <v>57</v>
      </c>
      <c r="H677" s="11" t="s">
        <v>554</v>
      </c>
      <c r="I677" s="9" t="s">
        <v>551</v>
      </c>
      <c r="J677" s="9"/>
      <c r="K677" s="9"/>
      <c r="L677" s="9"/>
      <c r="M677" s="11" t="s">
        <v>25</v>
      </c>
      <c r="N677" s="56">
        <v>160</v>
      </c>
      <c r="O677" s="16" t="s">
        <v>26</v>
      </c>
      <c r="P677" s="62">
        <f t="shared" si="42"/>
        <v>160</v>
      </c>
      <c r="Q677" s="62">
        <f t="shared" si="41"/>
        <v>0</v>
      </c>
      <c r="R677" s="9" t="s">
        <v>1258</v>
      </c>
      <c r="S677" s="21"/>
      <c r="T677" s="44"/>
      <c r="U677" s="21"/>
      <c r="V677" s="13"/>
      <c r="W677" s="22"/>
      <c r="X677" s="34"/>
    </row>
    <row r="678" spans="2:24" ht="30" x14ac:dyDescent="0.25">
      <c r="B678" s="70">
        <v>1</v>
      </c>
      <c r="C678" s="13" t="s">
        <v>19</v>
      </c>
      <c r="D678" s="9">
        <v>833</v>
      </c>
      <c r="E678" s="13" t="s">
        <v>20</v>
      </c>
      <c r="F678" s="18"/>
      <c r="G678" s="13" t="s">
        <v>57</v>
      </c>
      <c r="H678" s="11" t="s">
        <v>555</v>
      </c>
      <c r="I678" s="9" t="s">
        <v>551</v>
      </c>
      <c r="J678" s="9"/>
      <c r="K678" s="9"/>
      <c r="L678" s="9"/>
      <c r="M678" s="11" t="s">
        <v>25</v>
      </c>
      <c r="N678" s="56">
        <v>160</v>
      </c>
      <c r="O678" s="16" t="s">
        <v>26</v>
      </c>
      <c r="P678" s="62">
        <f t="shared" si="42"/>
        <v>160</v>
      </c>
      <c r="Q678" s="62">
        <f t="shared" si="41"/>
        <v>0</v>
      </c>
      <c r="R678" s="9" t="s">
        <v>1258</v>
      </c>
      <c r="S678" s="21"/>
      <c r="T678" s="44"/>
      <c r="U678" s="21"/>
      <c r="V678" s="72" t="s">
        <v>57</v>
      </c>
      <c r="W678" s="22"/>
      <c r="X678" s="34"/>
    </row>
    <row r="679" spans="2:24" ht="30" x14ac:dyDescent="0.25">
      <c r="B679" s="70">
        <v>1</v>
      </c>
      <c r="C679" s="13" t="s">
        <v>19</v>
      </c>
      <c r="D679" s="9">
        <v>1619</v>
      </c>
      <c r="E679" s="9" t="s">
        <v>20</v>
      </c>
      <c r="F679" s="16"/>
      <c r="G679" s="10" t="s">
        <v>94</v>
      </c>
      <c r="H679" s="17" t="s">
        <v>971</v>
      </c>
      <c r="I679" s="17" t="s">
        <v>972</v>
      </c>
      <c r="J679" s="16"/>
      <c r="K679" s="16"/>
      <c r="L679" s="16"/>
      <c r="M679" s="11" t="s">
        <v>25</v>
      </c>
      <c r="N679" s="53">
        <v>160</v>
      </c>
      <c r="O679" s="16" t="s">
        <v>26</v>
      </c>
      <c r="P679" s="62">
        <f t="shared" si="42"/>
        <v>160</v>
      </c>
      <c r="Q679" s="62">
        <f t="shared" si="41"/>
        <v>0</v>
      </c>
      <c r="R679" s="9" t="s">
        <v>1258</v>
      </c>
      <c r="S679" s="16"/>
      <c r="T679" s="41"/>
      <c r="U679" s="36"/>
      <c r="V679" s="21"/>
      <c r="W679" s="41"/>
      <c r="X679" s="34"/>
    </row>
    <row r="680" spans="2:24" ht="45" x14ac:dyDescent="0.25">
      <c r="B680" s="70">
        <v>1</v>
      </c>
      <c r="C680" s="13" t="s">
        <v>19</v>
      </c>
      <c r="D680" s="9">
        <v>858</v>
      </c>
      <c r="E680" s="9" t="s">
        <v>20</v>
      </c>
      <c r="F680" s="16"/>
      <c r="G680" s="13" t="s">
        <v>57</v>
      </c>
      <c r="H680" s="17" t="s">
        <v>1126</v>
      </c>
      <c r="I680" s="18" t="s">
        <v>1127</v>
      </c>
      <c r="J680" s="18"/>
      <c r="K680" s="18"/>
      <c r="L680" s="18"/>
      <c r="M680" s="11" t="s">
        <v>25</v>
      </c>
      <c r="N680" s="52">
        <v>160</v>
      </c>
      <c r="O680" s="16" t="s">
        <v>26</v>
      </c>
      <c r="P680" s="62">
        <f t="shared" si="42"/>
        <v>160</v>
      </c>
      <c r="Q680" s="62">
        <f t="shared" si="41"/>
        <v>0</v>
      </c>
      <c r="R680" s="9" t="s">
        <v>1258</v>
      </c>
      <c r="S680" s="16"/>
      <c r="T680" s="41"/>
      <c r="U680" s="21"/>
      <c r="V680" s="13"/>
      <c r="W680" s="27"/>
      <c r="X680" s="34"/>
    </row>
    <row r="681" spans="2:24" ht="30" x14ac:dyDescent="0.25">
      <c r="B681" s="70">
        <v>1</v>
      </c>
      <c r="C681" s="13">
        <v>2018</v>
      </c>
      <c r="D681" s="9">
        <v>1998</v>
      </c>
      <c r="E681" s="9" t="s">
        <v>20</v>
      </c>
      <c r="F681" s="16"/>
      <c r="G681" s="13" t="s">
        <v>21</v>
      </c>
      <c r="H681" s="17"/>
      <c r="I681" s="18" t="s">
        <v>1241</v>
      </c>
      <c r="J681" s="18" t="s">
        <v>1237</v>
      </c>
      <c r="K681" s="18" t="s">
        <v>1242</v>
      </c>
      <c r="L681" s="18"/>
      <c r="M681" s="11" t="s">
        <v>25</v>
      </c>
      <c r="N681" s="52">
        <v>160</v>
      </c>
      <c r="O681" s="16" t="s">
        <v>26</v>
      </c>
      <c r="P681" s="62">
        <f>N681*0.2*5</f>
        <v>160</v>
      </c>
      <c r="Q681" s="62">
        <f>N681-P681</f>
        <v>0</v>
      </c>
      <c r="R681" s="64" t="s">
        <v>1257</v>
      </c>
      <c r="S681" s="16"/>
      <c r="T681" s="41"/>
      <c r="U681" s="20"/>
      <c r="V681" s="13"/>
      <c r="W681" s="27"/>
      <c r="X681" s="34"/>
    </row>
    <row r="682" spans="2:24" ht="30" x14ac:dyDescent="0.25">
      <c r="B682" s="74">
        <v>1</v>
      </c>
      <c r="C682" s="75" t="s">
        <v>19</v>
      </c>
      <c r="D682" s="76">
        <v>650</v>
      </c>
      <c r="E682" s="76" t="s">
        <v>20</v>
      </c>
      <c r="F682" s="16"/>
      <c r="G682" s="77" t="s">
        <v>57</v>
      </c>
      <c r="H682" s="78" t="s">
        <v>691</v>
      </c>
      <c r="I682" s="79" t="s">
        <v>692</v>
      </c>
      <c r="J682" s="79"/>
      <c r="K682" s="79" t="s">
        <v>606</v>
      </c>
      <c r="L682" s="79"/>
      <c r="M682" s="80" t="s">
        <v>25</v>
      </c>
      <c r="N682" s="81">
        <v>162</v>
      </c>
      <c r="O682" s="82" t="s">
        <v>26</v>
      </c>
      <c r="P682" s="83">
        <f t="shared" ref="P682:P689" si="43">N682*0.5*2</f>
        <v>162</v>
      </c>
      <c r="Q682" s="83">
        <f t="shared" si="41"/>
        <v>0</v>
      </c>
      <c r="R682" s="76" t="s">
        <v>1258</v>
      </c>
      <c r="S682" s="82"/>
      <c r="T682" s="85"/>
      <c r="U682" s="86"/>
      <c r="V682" s="86"/>
      <c r="W682" s="89"/>
      <c r="X682" s="87"/>
    </row>
    <row r="683" spans="2:24" ht="30" x14ac:dyDescent="0.25">
      <c r="B683" s="74">
        <v>1</v>
      </c>
      <c r="C683" s="75" t="s">
        <v>19</v>
      </c>
      <c r="D683" s="76">
        <v>1219</v>
      </c>
      <c r="E683" s="76" t="s">
        <v>20</v>
      </c>
      <c r="F683" s="16"/>
      <c r="G683" s="77" t="s">
        <v>57</v>
      </c>
      <c r="H683" s="78" t="s">
        <v>757</v>
      </c>
      <c r="I683" s="79" t="s">
        <v>758</v>
      </c>
      <c r="J683" s="79"/>
      <c r="K683" s="79" t="s">
        <v>606</v>
      </c>
      <c r="L683" s="79"/>
      <c r="M683" s="80" t="s">
        <v>25</v>
      </c>
      <c r="N683" s="81">
        <v>162</v>
      </c>
      <c r="O683" s="82" t="s">
        <v>26</v>
      </c>
      <c r="P683" s="83">
        <f t="shared" si="43"/>
        <v>162</v>
      </c>
      <c r="Q683" s="83">
        <f t="shared" si="41"/>
        <v>0</v>
      </c>
      <c r="R683" s="76" t="s">
        <v>1258</v>
      </c>
      <c r="S683" s="82"/>
      <c r="T683" s="85"/>
      <c r="U683" s="86"/>
      <c r="V683" s="86"/>
      <c r="W683" s="89"/>
      <c r="X683" s="87"/>
    </row>
    <row r="684" spans="2:24" ht="45" x14ac:dyDescent="0.25">
      <c r="B684" s="70">
        <v>1</v>
      </c>
      <c r="C684" s="13">
        <v>2017</v>
      </c>
      <c r="D684" s="9">
        <v>1662</v>
      </c>
      <c r="E684" s="9" t="s">
        <v>20</v>
      </c>
      <c r="F684" s="13"/>
      <c r="G684" s="10" t="s">
        <v>21</v>
      </c>
      <c r="H684" s="17">
        <v>3424</v>
      </c>
      <c r="I684" s="17" t="s">
        <v>412</v>
      </c>
      <c r="J684" s="18"/>
      <c r="K684" s="18" t="s">
        <v>34</v>
      </c>
      <c r="L684" s="18" t="s">
        <v>34</v>
      </c>
      <c r="M684" s="11" t="s">
        <v>25</v>
      </c>
      <c r="N684" s="53">
        <v>166</v>
      </c>
      <c r="O684" s="16" t="s">
        <v>26</v>
      </c>
      <c r="P684" s="62">
        <f t="shared" si="43"/>
        <v>166</v>
      </c>
      <c r="Q684" s="62">
        <f t="shared" si="41"/>
        <v>0</v>
      </c>
      <c r="R684" s="9" t="s">
        <v>1258</v>
      </c>
      <c r="S684" s="13"/>
      <c r="T684" s="41"/>
      <c r="U684" s="20"/>
      <c r="V684" s="24"/>
      <c r="W684" s="41"/>
      <c r="X684" s="34"/>
    </row>
    <row r="685" spans="2:24" ht="45" x14ac:dyDescent="0.25">
      <c r="B685" s="70">
        <v>1</v>
      </c>
      <c r="C685" s="13">
        <v>2017</v>
      </c>
      <c r="D685" s="9">
        <v>1663</v>
      </c>
      <c r="E685" s="9" t="s">
        <v>20</v>
      </c>
      <c r="F685" s="13"/>
      <c r="G685" s="10" t="s">
        <v>21</v>
      </c>
      <c r="H685" s="17">
        <v>3425</v>
      </c>
      <c r="I685" s="17" t="s">
        <v>412</v>
      </c>
      <c r="J685" s="18"/>
      <c r="K685" s="18" t="s">
        <v>34</v>
      </c>
      <c r="L685" s="18" t="s">
        <v>34</v>
      </c>
      <c r="M685" s="11" t="s">
        <v>25</v>
      </c>
      <c r="N685" s="53">
        <v>166</v>
      </c>
      <c r="O685" s="16" t="s">
        <v>26</v>
      </c>
      <c r="P685" s="62">
        <f t="shared" si="43"/>
        <v>166</v>
      </c>
      <c r="Q685" s="62">
        <f t="shared" si="41"/>
        <v>0</v>
      </c>
      <c r="R685" s="9" t="s">
        <v>1258</v>
      </c>
      <c r="S685" s="13"/>
      <c r="T685" s="41"/>
      <c r="U685" s="20"/>
      <c r="V685" s="24"/>
      <c r="W685" s="41"/>
      <c r="X685" s="34"/>
    </row>
    <row r="686" spans="2:24" ht="45" x14ac:dyDescent="0.25">
      <c r="B686" s="70">
        <v>1</v>
      </c>
      <c r="C686" s="13">
        <v>2017</v>
      </c>
      <c r="D686" s="9">
        <v>1664</v>
      </c>
      <c r="E686" s="9" t="s">
        <v>20</v>
      </c>
      <c r="F686" s="13"/>
      <c r="G686" s="10" t="s">
        <v>21</v>
      </c>
      <c r="H686" s="17">
        <v>3426</v>
      </c>
      <c r="I686" s="17" t="s">
        <v>412</v>
      </c>
      <c r="J686" s="18"/>
      <c r="K686" s="18" t="s">
        <v>34</v>
      </c>
      <c r="L686" s="18" t="s">
        <v>34</v>
      </c>
      <c r="M686" s="11" t="s">
        <v>25</v>
      </c>
      <c r="N686" s="53">
        <v>166</v>
      </c>
      <c r="O686" s="16" t="s">
        <v>26</v>
      </c>
      <c r="P686" s="62">
        <f t="shared" si="43"/>
        <v>166</v>
      </c>
      <c r="Q686" s="62">
        <f t="shared" si="41"/>
        <v>0</v>
      </c>
      <c r="R686" s="9" t="s">
        <v>1258</v>
      </c>
      <c r="S686" s="13"/>
      <c r="T686" s="41"/>
      <c r="U686" s="20"/>
      <c r="V686" s="24"/>
      <c r="W686" s="41"/>
      <c r="X686" s="34"/>
    </row>
    <row r="687" spans="2:24" ht="45" x14ac:dyDescent="0.25">
      <c r="B687" s="70">
        <v>1</v>
      </c>
      <c r="C687" s="13">
        <v>2017</v>
      </c>
      <c r="D687" s="9">
        <v>1665</v>
      </c>
      <c r="E687" s="9" t="s">
        <v>20</v>
      </c>
      <c r="F687" s="13"/>
      <c r="G687" s="10" t="s">
        <v>21</v>
      </c>
      <c r="H687" s="21">
        <v>3427</v>
      </c>
      <c r="I687" s="17" t="s">
        <v>412</v>
      </c>
      <c r="J687" s="18"/>
      <c r="K687" s="18" t="s">
        <v>34</v>
      </c>
      <c r="L687" s="18" t="s">
        <v>34</v>
      </c>
      <c r="M687" s="11" t="s">
        <v>25</v>
      </c>
      <c r="N687" s="53">
        <v>166</v>
      </c>
      <c r="O687" s="16" t="s">
        <v>26</v>
      </c>
      <c r="P687" s="62">
        <f t="shared" si="43"/>
        <v>166</v>
      </c>
      <c r="Q687" s="62">
        <f t="shared" si="41"/>
        <v>0</v>
      </c>
      <c r="R687" s="9" t="s">
        <v>1258</v>
      </c>
      <c r="S687" s="13"/>
      <c r="T687" s="41"/>
      <c r="U687" s="20"/>
      <c r="V687" s="24"/>
      <c r="W687" s="41"/>
      <c r="X687" s="34"/>
    </row>
    <row r="688" spans="2:24" ht="45" x14ac:dyDescent="0.25">
      <c r="B688" s="70">
        <v>1</v>
      </c>
      <c r="C688" s="13">
        <v>2017</v>
      </c>
      <c r="D688" s="9">
        <v>1666</v>
      </c>
      <c r="E688" s="9" t="s">
        <v>20</v>
      </c>
      <c r="F688" s="13"/>
      <c r="G688" s="10" t="s">
        <v>21</v>
      </c>
      <c r="H688" s="21">
        <v>3428</v>
      </c>
      <c r="I688" s="17" t="s">
        <v>412</v>
      </c>
      <c r="J688" s="18"/>
      <c r="K688" s="18" t="s">
        <v>34</v>
      </c>
      <c r="L688" s="18" t="s">
        <v>34</v>
      </c>
      <c r="M688" s="11" t="s">
        <v>25</v>
      </c>
      <c r="N688" s="53">
        <v>166</v>
      </c>
      <c r="O688" s="16" t="s">
        <v>26</v>
      </c>
      <c r="P688" s="62">
        <f t="shared" si="43"/>
        <v>166</v>
      </c>
      <c r="Q688" s="62">
        <f t="shared" si="41"/>
        <v>0</v>
      </c>
      <c r="R688" s="9" t="s">
        <v>1258</v>
      </c>
      <c r="S688" s="13"/>
      <c r="T688" s="41"/>
      <c r="U688" s="20"/>
      <c r="V688" s="24"/>
      <c r="W688" s="41"/>
      <c r="X688" s="34"/>
    </row>
    <row r="689" spans="2:24" ht="30" x14ac:dyDescent="0.25">
      <c r="B689" s="70">
        <v>1</v>
      </c>
      <c r="C689" s="13">
        <v>2018</v>
      </c>
      <c r="D689" s="9">
        <v>1898</v>
      </c>
      <c r="E689" s="9" t="s">
        <v>20</v>
      </c>
      <c r="F689" s="16"/>
      <c r="G689" s="13" t="s">
        <v>21</v>
      </c>
      <c r="H689" s="17"/>
      <c r="I689" s="18" t="s">
        <v>1235</v>
      </c>
      <c r="J689" s="18"/>
      <c r="K689" s="18"/>
      <c r="L689" s="18"/>
      <c r="M689" s="11" t="s">
        <v>25</v>
      </c>
      <c r="N689" s="52">
        <v>168.15</v>
      </c>
      <c r="O689" s="16" t="s">
        <v>26</v>
      </c>
      <c r="P689" s="62">
        <f t="shared" si="43"/>
        <v>168.15</v>
      </c>
      <c r="Q689" s="62">
        <f t="shared" si="41"/>
        <v>0</v>
      </c>
      <c r="R689" s="9" t="s">
        <v>1258</v>
      </c>
      <c r="S689" s="13"/>
      <c r="T689" s="41"/>
      <c r="U689" s="20"/>
      <c r="V689" s="21"/>
      <c r="W689" s="41"/>
      <c r="X689" s="34"/>
    </row>
    <row r="690" spans="2:24" ht="30" x14ac:dyDescent="0.25">
      <c r="B690" s="70">
        <v>1</v>
      </c>
      <c r="C690" s="13" t="s">
        <v>19</v>
      </c>
      <c r="D690" s="9">
        <v>870</v>
      </c>
      <c r="E690" s="9" t="s">
        <v>20</v>
      </c>
      <c r="F690" s="16"/>
      <c r="G690" s="10" t="s">
        <v>57</v>
      </c>
      <c r="H690" s="17" t="s">
        <v>938</v>
      </c>
      <c r="I690" s="17" t="s">
        <v>390</v>
      </c>
      <c r="J690" s="18" t="s">
        <v>391</v>
      </c>
      <c r="K690" s="18"/>
      <c r="L690" s="18"/>
      <c r="M690" s="11" t="s">
        <v>25</v>
      </c>
      <c r="N690" s="53">
        <v>169</v>
      </c>
      <c r="O690" s="16" t="s">
        <v>26</v>
      </c>
      <c r="P690" s="62">
        <f>N690*0.2*5</f>
        <v>169.00000000000003</v>
      </c>
      <c r="Q690" s="62">
        <f t="shared" si="41"/>
        <v>0</v>
      </c>
      <c r="R690" s="64" t="s">
        <v>1257</v>
      </c>
      <c r="S690" s="10"/>
      <c r="T690" s="41"/>
      <c r="U690" s="21"/>
      <c r="V690" s="21"/>
      <c r="W690" s="41"/>
      <c r="X690" s="34"/>
    </row>
    <row r="691" spans="2:24" ht="30" x14ac:dyDescent="0.25">
      <c r="B691" s="70">
        <v>1</v>
      </c>
      <c r="C691" s="13">
        <v>2018</v>
      </c>
      <c r="D691" s="9">
        <v>1938</v>
      </c>
      <c r="E691" s="9" t="s">
        <v>20</v>
      </c>
      <c r="F691" s="16"/>
      <c r="G691" s="10" t="s">
        <v>94</v>
      </c>
      <c r="H691" s="25" t="s">
        <v>1035</v>
      </c>
      <c r="I691" s="17" t="s">
        <v>1036</v>
      </c>
      <c r="J691" s="18"/>
      <c r="K691" s="18"/>
      <c r="L691" s="18"/>
      <c r="M691" s="11" t="s">
        <v>25</v>
      </c>
      <c r="N691" s="53">
        <v>169</v>
      </c>
      <c r="O691" s="16" t="s">
        <v>26</v>
      </c>
      <c r="P691" s="62">
        <f>N691*0.5*2</f>
        <v>169</v>
      </c>
      <c r="Q691" s="62">
        <f t="shared" si="41"/>
        <v>0</v>
      </c>
      <c r="R691" s="9" t="s">
        <v>1258</v>
      </c>
      <c r="S691" s="16"/>
      <c r="T691" s="22"/>
      <c r="U691" s="36"/>
      <c r="V691" s="21"/>
      <c r="W691" s="41"/>
      <c r="X691" s="34"/>
    </row>
    <row r="692" spans="2:24" ht="30" x14ac:dyDescent="0.25">
      <c r="B692" s="70">
        <v>1</v>
      </c>
      <c r="C692" s="13">
        <v>2018</v>
      </c>
      <c r="D692" s="9">
        <v>1939</v>
      </c>
      <c r="E692" s="9" t="s">
        <v>20</v>
      </c>
      <c r="F692" s="16"/>
      <c r="G692" s="10" t="s">
        <v>94</v>
      </c>
      <c r="H692" s="25" t="s">
        <v>1037</v>
      </c>
      <c r="I692" s="17" t="s">
        <v>1036</v>
      </c>
      <c r="J692" s="18"/>
      <c r="K692" s="18"/>
      <c r="L692" s="18"/>
      <c r="M692" s="11" t="s">
        <v>25</v>
      </c>
      <c r="N692" s="53">
        <v>169</v>
      </c>
      <c r="O692" s="16" t="s">
        <v>26</v>
      </c>
      <c r="P692" s="62">
        <f>N692*0.5*2</f>
        <v>169</v>
      </c>
      <c r="Q692" s="62">
        <f t="shared" si="41"/>
        <v>0</v>
      </c>
      <c r="R692" s="9" t="s">
        <v>1258</v>
      </c>
      <c r="S692" s="16"/>
      <c r="T692" s="22"/>
      <c r="U692" s="36"/>
      <c r="V692" s="21"/>
      <c r="W692" s="41"/>
      <c r="X692" s="34"/>
    </row>
    <row r="693" spans="2:24" ht="30" x14ac:dyDescent="0.25">
      <c r="B693" s="70">
        <v>1</v>
      </c>
      <c r="C693" s="13">
        <v>2018</v>
      </c>
      <c r="D693" s="9">
        <v>1916</v>
      </c>
      <c r="E693" s="9" t="s">
        <v>20</v>
      </c>
      <c r="F693" s="16"/>
      <c r="G693" s="10" t="s">
        <v>94</v>
      </c>
      <c r="H693" s="25" t="s">
        <v>1007</v>
      </c>
      <c r="I693" s="17" t="s">
        <v>1008</v>
      </c>
      <c r="J693" s="18"/>
      <c r="K693" s="18"/>
      <c r="L693" s="18"/>
      <c r="M693" s="11" t="s">
        <v>25</v>
      </c>
      <c r="N693" s="53">
        <v>169.03</v>
      </c>
      <c r="O693" s="16" t="s">
        <v>26</v>
      </c>
      <c r="P693" s="62">
        <f>N693*0.5*2</f>
        <v>169.03</v>
      </c>
      <c r="Q693" s="62">
        <f t="shared" si="41"/>
        <v>0</v>
      </c>
      <c r="R693" s="9" t="s">
        <v>1258</v>
      </c>
      <c r="S693" s="10"/>
      <c r="T693" s="22"/>
      <c r="U693" s="36"/>
      <c r="V693" s="21"/>
      <c r="W693" s="41"/>
      <c r="X693" s="34"/>
    </row>
    <row r="694" spans="2:24" ht="30" x14ac:dyDescent="0.25">
      <c r="B694" s="70">
        <v>1</v>
      </c>
      <c r="C694" s="13">
        <v>2018</v>
      </c>
      <c r="D694" s="9">
        <v>1917</v>
      </c>
      <c r="E694" s="9" t="s">
        <v>20</v>
      </c>
      <c r="F694" s="16"/>
      <c r="G694" s="10" t="s">
        <v>94</v>
      </c>
      <c r="H694" s="25" t="s">
        <v>1011</v>
      </c>
      <c r="I694" s="17" t="s">
        <v>1008</v>
      </c>
      <c r="J694" s="18"/>
      <c r="K694" s="18"/>
      <c r="L694" s="18"/>
      <c r="M694" s="11" t="s">
        <v>25</v>
      </c>
      <c r="N694" s="53">
        <v>169.03</v>
      </c>
      <c r="O694" s="16" t="s">
        <v>26</v>
      </c>
      <c r="P694" s="62">
        <f>N694*0.5*2</f>
        <v>169.03</v>
      </c>
      <c r="Q694" s="62">
        <f t="shared" si="41"/>
        <v>0</v>
      </c>
      <c r="R694" s="9" t="s">
        <v>1258</v>
      </c>
      <c r="S694" s="16"/>
      <c r="T694" s="41"/>
      <c r="U694" s="36"/>
      <c r="V694" s="21"/>
      <c r="W694" s="41"/>
      <c r="X694" s="34"/>
    </row>
    <row r="695" spans="2:24" ht="30" x14ac:dyDescent="0.25">
      <c r="B695" s="70">
        <v>1</v>
      </c>
      <c r="C695" s="13">
        <v>2018</v>
      </c>
      <c r="D695" s="9">
        <v>1913</v>
      </c>
      <c r="E695" s="9" t="s">
        <v>20</v>
      </c>
      <c r="F695" s="16"/>
      <c r="G695" s="13" t="s">
        <v>94</v>
      </c>
      <c r="H695" s="17" t="s">
        <v>766</v>
      </c>
      <c r="I695" s="18" t="s">
        <v>767</v>
      </c>
      <c r="J695" s="18"/>
      <c r="K695" s="18"/>
      <c r="L695" s="18"/>
      <c r="M695" s="11" t="s">
        <v>60</v>
      </c>
      <c r="N695" s="52">
        <v>169.91200000000001</v>
      </c>
      <c r="O695" s="16" t="s">
        <v>26</v>
      </c>
      <c r="P695" s="62">
        <f>N695*0.2*5</f>
        <v>169.91200000000003</v>
      </c>
      <c r="Q695" s="62">
        <f t="shared" si="41"/>
        <v>0</v>
      </c>
      <c r="R695" s="64" t="s">
        <v>1257</v>
      </c>
      <c r="S695" s="20"/>
      <c r="T695" s="43"/>
      <c r="U695" s="21"/>
      <c r="V695" s="13"/>
      <c r="W695" s="27"/>
      <c r="X695" s="41"/>
    </row>
    <row r="696" spans="2:24" ht="15" x14ac:dyDescent="0.25">
      <c r="B696" s="70">
        <v>1</v>
      </c>
      <c r="C696" s="13">
        <v>2018</v>
      </c>
      <c r="D696" s="9">
        <v>1914</v>
      </c>
      <c r="E696" s="9" t="s">
        <v>20</v>
      </c>
      <c r="F696" s="16"/>
      <c r="G696" s="10" t="s">
        <v>94</v>
      </c>
      <c r="H696" s="17" t="s">
        <v>942</v>
      </c>
      <c r="I696" s="17" t="s">
        <v>767</v>
      </c>
      <c r="J696" s="18"/>
      <c r="K696" s="18"/>
      <c r="L696" s="18"/>
      <c r="M696" s="11" t="s">
        <v>25</v>
      </c>
      <c r="N696" s="53">
        <v>169.91200000000001</v>
      </c>
      <c r="O696" s="16" t="s">
        <v>26</v>
      </c>
      <c r="P696" s="62">
        <f>N696*0.2*5</f>
        <v>169.91200000000003</v>
      </c>
      <c r="Q696" s="62">
        <f t="shared" si="41"/>
        <v>0</v>
      </c>
      <c r="R696" s="64" t="s">
        <v>1257</v>
      </c>
      <c r="S696" s="16"/>
      <c r="T696" s="41"/>
      <c r="U696" s="36"/>
      <c r="V696" s="21"/>
      <c r="W696" s="41"/>
      <c r="X696" s="34"/>
    </row>
    <row r="697" spans="2:24" ht="30" x14ac:dyDescent="0.25">
      <c r="B697" s="70">
        <v>1</v>
      </c>
      <c r="C697" s="13" t="s">
        <v>19</v>
      </c>
      <c r="D697" s="9">
        <v>135</v>
      </c>
      <c r="E697" s="9" t="s">
        <v>20</v>
      </c>
      <c r="F697" s="13"/>
      <c r="G697" s="13" t="s">
        <v>21</v>
      </c>
      <c r="H697" s="21">
        <v>3143</v>
      </c>
      <c r="I697" s="18" t="s">
        <v>342</v>
      </c>
      <c r="J697" s="18" t="s">
        <v>34</v>
      </c>
      <c r="K697" s="18" t="s">
        <v>34</v>
      </c>
      <c r="L697" s="18" t="s">
        <v>34</v>
      </c>
      <c r="M697" s="11" t="s">
        <v>25</v>
      </c>
      <c r="N697" s="53">
        <v>173.46</v>
      </c>
      <c r="O697" s="16" t="s">
        <v>26</v>
      </c>
      <c r="P697" s="62">
        <f>N697*0.5*2</f>
        <v>173.46</v>
      </c>
      <c r="Q697" s="62">
        <f t="shared" si="41"/>
        <v>0</v>
      </c>
      <c r="R697" s="9" t="s">
        <v>1258</v>
      </c>
      <c r="S697" s="13"/>
      <c r="T697" s="41"/>
      <c r="U697" s="20"/>
      <c r="V697" s="13"/>
      <c r="W697" s="41"/>
      <c r="X697" s="34"/>
    </row>
    <row r="698" spans="2:24" ht="30" x14ac:dyDescent="0.25">
      <c r="B698" s="70">
        <v>1</v>
      </c>
      <c r="C698" s="13" t="s">
        <v>19</v>
      </c>
      <c r="D698" s="9">
        <v>733</v>
      </c>
      <c r="E698" s="9" t="s">
        <v>20</v>
      </c>
      <c r="F698" s="16"/>
      <c r="G698" s="10" t="s">
        <v>57</v>
      </c>
      <c r="H698" s="17" t="s">
        <v>796</v>
      </c>
      <c r="I698" s="17" t="s">
        <v>797</v>
      </c>
      <c r="J698" s="16"/>
      <c r="K698" s="16"/>
      <c r="L698" s="16"/>
      <c r="M698" s="11" t="s">
        <v>25</v>
      </c>
      <c r="N698" s="53">
        <v>175</v>
      </c>
      <c r="O698" s="16" t="s">
        <v>26</v>
      </c>
      <c r="P698" s="62">
        <f>N698*0.5*2</f>
        <v>175</v>
      </c>
      <c r="Q698" s="62">
        <f t="shared" si="41"/>
        <v>0</v>
      </c>
      <c r="R698" s="9" t="s">
        <v>1258</v>
      </c>
      <c r="S698" s="16"/>
      <c r="T698" s="41"/>
      <c r="U698" s="21"/>
      <c r="V698" s="21"/>
      <c r="W698" s="41"/>
      <c r="X698" s="34"/>
    </row>
    <row r="699" spans="2:24" ht="15" x14ac:dyDescent="0.25">
      <c r="B699" s="70">
        <v>1</v>
      </c>
      <c r="C699" s="13">
        <v>2019</v>
      </c>
      <c r="D699" s="9">
        <v>2040</v>
      </c>
      <c r="E699" s="13" t="s">
        <v>20</v>
      </c>
      <c r="F699" s="18"/>
      <c r="G699" s="13" t="s">
        <v>21</v>
      </c>
      <c r="H699" s="11">
        <v>4296</v>
      </c>
      <c r="I699" s="9" t="s">
        <v>455</v>
      </c>
      <c r="J699" s="21" t="s">
        <v>106</v>
      </c>
      <c r="K699" s="21" t="s">
        <v>456</v>
      </c>
      <c r="L699" s="21" t="s">
        <v>457</v>
      </c>
      <c r="M699" s="11" t="s">
        <v>25</v>
      </c>
      <c r="N699" s="56">
        <v>175.99</v>
      </c>
      <c r="O699" s="16" t="s">
        <v>26</v>
      </c>
      <c r="P699" s="62">
        <f>N699*0.2*5</f>
        <v>175.99</v>
      </c>
      <c r="Q699" s="62">
        <f>N699-P699</f>
        <v>0</v>
      </c>
      <c r="R699" s="64" t="s">
        <v>1257</v>
      </c>
      <c r="S699" s="21"/>
      <c r="T699" s="44"/>
      <c r="U699" s="20"/>
      <c r="V699" s="21"/>
      <c r="W699" s="44"/>
      <c r="X699" s="34"/>
    </row>
    <row r="700" spans="2:24" ht="15" x14ac:dyDescent="0.25">
      <c r="B700" s="70">
        <v>1</v>
      </c>
      <c r="C700" s="13" t="s">
        <v>19</v>
      </c>
      <c r="D700" s="9">
        <v>865</v>
      </c>
      <c r="E700" s="9" t="s">
        <v>20</v>
      </c>
      <c r="F700" s="16"/>
      <c r="G700" s="10" t="s">
        <v>57</v>
      </c>
      <c r="H700" s="17" t="s">
        <v>933</v>
      </c>
      <c r="I700" s="17" t="s">
        <v>934</v>
      </c>
      <c r="J700" s="18"/>
      <c r="K700" s="18"/>
      <c r="L700" s="18"/>
      <c r="M700" s="11" t="s">
        <v>25</v>
      </c>
      <c r="N700" s="53">
        <v>179.99</v>
      </c>
      <c r="O700" s="16" t="s">
        <v>26</v>
      </c>
      <c r="P700" s="62">
        <f>N700*0.2*5</f>
        <v>179.99</v>
      </c>
      <c r="Q700" s="62">
        <f t="shared" si="41"/>
        <v>0</v>
      </c>
      <c r="R700" s="64" t="s">
        <v>1257</v>
      </c>
      <c r="S700" s="10"/>
      <c r="T700" s="41"/>
      <c r="U700" s="21"/>
      <c r="V700" s="21"/>
      <c r="W700" s="41"/>
      <c r="X700" s="34"/>
    </row>
    <row r="701" spans="2:24" ht="15" x14ac:dyDescent="0.25">
      <c r="B701" s="70">
        <v>1</v>
      </c>
      <c r="C701" s="13">
        <v>2018</v>
      </c>
      <c r="D701" s="9">
        <v>1943</v>
      </c>
      <c r="E701" s="9" t="s">
        <v>20</v>
      </c>
      <c r="F701" s="16"/>
      <c r="G701" s="10" t="s">
        <v>57</v>
      </c>
      <c r="H701" s="17" t="s">
        <v>724</v>
      </c>
      <c r="I701" s="17" t="s">
        <v>725</v>
      </c>
      <c r="J701" s="18"/>
      <c r="K701" s="18"/>
      <c r="L701" s="18"/>
      <c r="M701" s="11" t="s">
        <v>25</v>
      </c>
      <c r="N701" s="53">
        <v>180</v>
      </c>
      <c r="O701" s="16" t="s">
        <v>26</v>
      </c>
      <c r="P701" s="62">
        <f>N701*0.2*5</f>
        <v>180</v>
      </c>
      <c r="Q701" s="62">
        <f t="shared" si="41"/>
        <v>0</v>
      </c>
      <c r="R701" s="64" t="s">
        <v>1257</v>
      </c>
      <c r="S701" s="10"/>
      <c r="T701" s="41"/>
      <c r="U701" s="21"/>
      <c r="V701" s="21"/>
      <c r="W701" s="41"/>
      <c r="X701" s="34"/>
    </row>
    <row r="702" spans="2:24" ht="30" x14ac:dyDescent="0.25">
      <c r="B702" s="70">
        <v>1</v>
      </c>
      <c r="C702" s="13">
        <v>2018</v>
      </c>
      <c r="D702" s="9">
        <v>1925</v>
      </c>
      <c r="E702" s="9" t="s">
        <v>20</v>
      </c>
      <c r="F702" s="16"/>
      <c r="G702" s="10" t="s">
        <v>94</v>
      </c>
      <c r="H702" s="17" t="s">
        <v>945</v>
      </c>
      <c r="I702" s="17" t="s">
        <v>946</v>
      </c>
      <c r="J702" s="18"/>
      <c r="K702" s="18"/>
      <c r="L702" s="18"/>
      <c r="M702" s="11" t="s">
        <v>25</v>
      </c>
      <c r="N702" s="53">
        <v>181.31</v>
      </c>
      <c r="O702" s="16" t="s">
        <v>26</v>
      </c>
      <c r="P702" s="62">
        <f t="shared" ref="P702:P708" si="44">N702*0.5*2</f>
        <v>181.31</v>
      </c>
      <c r="Q702" s="62">
        <f t="shared" si="41"/>
        <v>0</v>
      </c>
      <c r="R702" s="9" t="s">
        <v>1258</v>
      </c>
      <c r="S702" s="16"/>
      <c r="T702" s="41"/>
      <c r="U702" s="36"/>
      <c r="V702" s="21"/>
      <c r="W702" s="41"/>
      <c r="X702" s="34"/>
    </row>
    <row r="703" spans="2:24" ht="30" x14ac:dyDescent="0.25">
      <c r="B703" s="70">
        <v>1</v>
      </c>
      <c r="C703" s="13">
        <v>2018</v>
      </c>
      <c r="D703" s="9">
        <v>1924</v>
      </c>
      <c r="E703" s="9" t="s">
        <v>20</v>
      </c>
      <c r="F703" s="16"/>
      <c r="G703" s="10" t="s">
        <v>94</v>
      </c>
      <c r="H703" s="17" t="s">
        <v>947</v>
      </c>
      <c r="I703" s="17" t="s">
        <v>946</v>
      </c>
      <c r="J703" s="18"/>
      <c r="K703" s="18"/>
      <c r="L703" s="18"/>
      <c r="M703" s="11" t="s">
        <v>25</v>
      </c>
      <c r="N703" s="53">
        <v>181.31</v>
      </c>
      <c r="O703" s="16" t="s">
        <v>26</v>
      </c>
      <c r="P703" s="62">
        <f t="shared" si="44"/>
        <v>181.31</v>
      </c>
      <c r="Q703" s="62">
        <f t="shared" si="41"/>
        <v>0</v>
      </c>
      <c r="R703" s="9" t="s">
        <v>1258</v>
      </c>
      <c r="S703" s="16"/>
      <c r="T703" s="41"/>
      <c r="U703" s="36"/>
      <c r="V703" s="21"/>
      <c r="W703" s="41"/>
      <c r="X703" s="34"/>
    </row>
    <row r="704" spans="2:24" ht="30" x14ac:dyDescent="0.25">
      <c r="B704" s="70">
        <v>1</v>
      </c>
      <c r="C704" s="13">
        <v>2018</v>
      </c>
      <c r="D704" s="9">
        <v>1923</v>
      </c>
      <c r="E704" s="9" t="s">
        <v>20</v>
      </c>
      <c r="F704" s="16"/>
      <c r="G704" s="10" t="s">
        <v>94</v>
      </c>
      <c r="H704" s="25" t="s">
        <v>1013</v>
      </c>
      <c r="I704" s="17" t="s">
        <v>946</v>
      </c>
      <c r="J704" s="18"/>
      <c r="K704" s="18"/>
      <c r="L704" s="18"/>
      <c r="M704" s="11" t="s">
        <v>25</v>
      </c>
      <c r="N704" s="53">
        <v>181.31</v>
      </c>
      <c r="O704" s="16" t="s">
        <v>26</v>
      </c>
      <c r="P704" s="62">
        <f t="shared" si="44"/>
        <v>181.31</v>
      </c>
      <c r="Q704" s="62">
        <f t="shared" si="41"/>
        <v>0</v>
      </c>
      <c r="R704" s="9" t="s">
        <v>1258</v>
      </c>
      <c r="S704" s="10"/>
      <c r="T704" s="22"/>
      <c r="U704" s="36"/>
      <c r="V704" s="21"/>
      <c r="W704" s="41"/>
      <c r="X704" s="34"/>
    </row>
    <row r="705" spans="2:24" ht="30" x14ac:dyDescent="0.25">
      <c r="B705" s="70">
        <v>1</v>
      </c>
      <c r="C705" s="13">
        <v>2018</v>
      </c>
      <c r="D705" s="9">
        <v>1922</v>
      </c>
      <c r="E705" s="9" t="s">
        <v>20</v>
      </c>
      <c r="F705" s="16"/>
      <c r="G705" s="10" t="s">
        <v>94</v>
      </c>
      <c r="H705" s="25" t="s">
        <v>1014</v>
      </c>
      <c r="I705" s="17" t="s">
        <v>946</v>
      </c>
      <c r="J705" s="18"/>
      <c r="K705" s="18"/>
      <c r="L705" s="18"/>
      <c r="M705" s="11" t="s">
        <v>25</v>
      </c>
      <c r="N705" s="53">
        <v>181.31</v>
      </c>
      <c r="O705" s="16" t="s">
        <v>26</v>
      </c>
      <c r="P705" s="62">
        <f t="shared" si="44"/>
        <v>181.31</v>
      </c>
      <c r="Q705" s="62">
        <f t="shared" si="41"/>
        <v>0</v>
      </c>
      <c r="R705" s="9" t="s">
        <v>1258</v>
      </c>
      <c r="S705" s="10"/>
      <c r="T705" s="22"/>
      <c r="U705" s="36"/>
      <c r="V705" s="21"/>
      <c r="W705" s="41"/>
      <c r="X705" s="34"/>
    </row>
    <row r="706" spans="2:24" ht="30" x14ac:dyDescent="0.25">
      <c r="B706" s="70">
        <v>1</v>
      </c>
      <c r="C706" s="13">
        <v>2018</v>
      </c>
      <c r="D706" s="9">
        <v>1921</v>
      </c>
      <c r="E706" s="9" t="s">
        <v>20</v>
      </c>
      <c r="F706" s="16"/>
      <c r="G706" s="10" t="s">
        <v>94</v>
      </c>
      <c r="H706" s="25" t="s">
        <v>1015</v>
      </c>
      <c r="I706" s="17" t="s">
        <v>946</v>
      </c>
      <c r="J706" s="18"/>
      <c r="K706" s="18"/>
      <c r="L706" s="18"/>
      <c r="M706" s="11" t="s">
        <v>25</v>
      </c>
      <c r="N706" s="53">
        <v>181.31</v>
      </c>
      <c r="O706" s="16" t="s">
        <v>26</v>
      </c>
      <c r="P706" s="62">
        <f t="shared" si="44"/>
        <v>181.31</v>
      </c>
      <c r="Q706" s="62">
        <f t="shared" si="41"/>
        <v>0</v>
      </c>
      <c r="R706" s="9" t="s">
        <v>1258</v>
      </c>
      <c r="S706" s="16"/>
      <c r="T706" s="41"/>
      <c r="U706" s="36"/>
      <c r="V706" s="21"/>
      <c r="W706" s="41"/>
      <c r="X706" s="34"/>
    </row>
    <row r="707" spans="2:24" ht="30" x14ac:dyDescent="0.25">
      <c r="B707" s="70">
        <v>1</v>
      </c>
      <c r="C707" s="13">
        <v>2018</v>
      </c>
      <c r="D707" s="9">
        <v>1926</v>
      </c>
      <c r="E707" s="9" t="s">
        <v>20</v>
      </c>
      <c r="F707" s="16"/>
      <c r="G707" s="10" t="s">
        <v>94</v>
      </c>
      <c r="H707" s="25" t="s">
        <v>1025</v>
      </c>
      <c r="I707" s="17" t="s">
        <v>946</v>
      </c>
      <c r="J707" s="18"/>
      <c r="K707" s="18"/>
      <c r="L707" s="18"/>
      <c r="M707" s="11" t="s">
        <v>25</v>
      </c>
      <c r="N707" s="53">
        <v>181.31</v>
      </c>
      <c r="O707" s="16" t="s">
        <v>26</v>
      </c>
      <c r="P707" s="62">
        <f t="shared" si="44"/>
        <v>181.31</v>
      </c>
      <c r="Q707" s="62">
        <f t="shared" si="41"/>
        <v>0</v>
      </c>
      <c r="R707" s="9" t="s">
        <v>1258</v>
      </c>
      <c r="S707" s="16"/>
      <c r="T707" s="41"/>
      <c r="U707" s="36"/>
      <c r="V707" s="21"/>
      <c r="W707" s="41"/>
      <c r="X707" s="34"/>
    </row>
    <row r="708" spans="2:24" ht="30" x14ac:dyDescent="0.25">
      <c r="B708" s="70">
        <v>1</v>
      </c>
      <c r="C708" s="13">
        <v>2018</v>
      </c>
      <c r="D708" s="9">
        <v>1927</v>
      </c>
      <c r="E708" s="9" t="s">
        <v>20</v>
      </c>
      <c r="F708" s="16"/>
      <c r="G708" s="10" t="s">
        <v>94</v>
      </c>
      <c r="H708" s="25" t="s">
        <v>1034</v>
      </c>
      <c r="I708" s="17" t="s">
        <v>946</v>
      </c>
      <c r="J708" s="18"/>
      <c r="K708" s="18"/>
      <c r="L708" s="18"/>
      <c r="M708" s="11" t="s">
        <v>25</v>
      </c>
      <c r="N708" s="53">
        <v>181.31</v>
      </c>
      <c r="O708" s="16" t="s">
        <v>26</v>
      </c>
      <c r="P708" s="62">
        <f t="shared" si="44"/>
        <v>181.31</v>
      </c>
      <c r="Q708" s="62">
        <f t="shared" si="41"/>
        <v>0</v>
      </c>
      <c r="R708" s="9" t="s">
        <v>1258</v>
      </c>
      <c r="S708" s="16"/>
      <c r="T708" s="22"/>
      <c r="U708" s="36"/>
      <c r="V708" s="21"/>
      <c r="W708" s="41"/>
      <c r="X708" s="34"/>
    </row>
    <row r="709" spans="2:24" ht="15" x14ac:dyDescent="0.25">
      <c r="B709" s="70">
        <v>1</v>
      </c>
      <c r="C709" s="13">
        <v>2019</v>
      </c>
      <c r="D709" s="9">
        <v>2026</v>
      </c>
      <c r="E709" s="13" t="s">
        <v>20</v>
      </c>
      <c r="F709" s="18"/>
      <c r="G709" s="13" t="s">
        <v>21</v>
      </c>
      <c r="H709" s="11">
        <v>4282</v>
      </c>
      <c r="I709" s="9" t="s">
        <v>439</v>
      </c>
      <c r="J709" s="9" t="s">
        <v>39</v>
      </c>
      <c r="K709" s="21" t="s">
        <v>440</v>
      </c>
      <c r="L709" s="21" t="s">
        <v>441</v>
      </c>
      <c r="M709" s="11" t="s">
        <v>25</v>
      </c>
      <c r="N709" s="56">
        <v>183.65</v>
      </c>
      <c r="O709" s="16" t="s">
        <v>26</v>
      </c>
      <c r="P709" s="62">
        <f t="shared" ref="P709:P722" si="45">N709*0.2*5</f>
        <v>183.65000000000003</v>
      </c>
      <c r="Q709" s="62">
        <f t="shared" si="41"/>
        <v>0</v>
      </c>
      <c r="R709" s="64" t="s">
        <v>1257</v>
      </c>
      <c r="S709" s="13"/>
      <c r="T709" s="44"/>
      <c r="U709" s="20"/>
      <c r="V709" s="21"/>
      <c r="W709" s="44"/>
      <c r="X709" s="34"/>
    </row>
    <row r="710" spans="2:24" ht="30" x14ac:dyDescent="0.25">
      <c r="B710" s="70">
        <v>1</v>
      </c>
      <c r="C710" s="13">
        <v>2019</v>
      </c>
      <c r="D710" s="9">
        <v>2027</v>
      </c>
      <c r="E710" s="13" t="s">
        <v>20</v>
      </c>
      <c r="F710" s="18"/>
      <c r="G710" s="13" t="s">
        <v>21</v>
      </c>
      <c r="H710" s="11">
        <v>4283</v>
      </c>
      <c r="I710" s="9" t="s">
        <v>439</v>
      </c>
      <c r="J710" s="9" t="s">
        <v>39</v>
      </c>
      <c r="K710" s="18" t="s">
        <v>440</v>
      </c>
      <c r="L710" s="18" t="s">
        <v>442</v>
      </c>
      <c r="M710" s="11" t="s">
        <v>25</v>
      </c>
      <c r="N710" s="56">
        <v>183.65</v>
      </c>
      <c r="O710" s="16" t="s">
        <v>26</v>
      </c>
      <c r="P710" s="62">
        <f t="shared" si="45"/>
        <v>183.65000000000003</v>
      </c>
      <c r="Q710" s="62">
        <f t="shared" si="41"/>
        <v>0</v>
      </c>
      <c r="R710" s="64" t="s">
        <v>1257</v>
      </c>
      <c r="S710" s="21"/>
      <c r="T710" s="44"/>
      <c r="U710" s="20"/>
      <c r="V710" s="21"/>
      <c r="W710" s="22"/>
      <c r="X710" s="34"/>
    </row>
    <row r="711" spans="2:24" ht="15" x14ac:dyDescent="0.25">
      <c r="B711" s="70">
        <v>1</v>
      </c>
      <c r="C711" s="13">
        <v>2019</v>
      </c>
      <c r="D711" s="9">
        <v>2028</v>
      </c>
      <c r="E711" s="13" t="s">
        <v>20</v>
      </c>
      <c r="F711" s="18"/>
      <c r="G711" s="13" t="s">
        <v>21</v>
      </c>
      <c r="H711" s="11">
        <v>4284</v>
      </c>
      <c r="I711" s="9" t="s">
        <v>439</v>
      </c>
      <c r="J711" s="9" t="s">
        <v>39</v>
      </c>
      <c r="K711" s="21" t="s">
        <v>440</v>
      </c>
      <c r="L711" s="21" t="s">
        <v>443</v>
      </c>
      <c r="M711" s="11" t="s">
        <v>25</v>
      </c>
      <c r="N711" s="56">
        <v>183.65</v>
      </c>
      <c r="O711" s="16" t="s">
        <v>26</v>
      </c>
      <c r="P711" s="62">
        <f t="shared" si="45"/>
        <v>183.65000000000003</v>
      </c>
      <c r="Q711" s="62">
        <f t="shared" ref="Q711:Q722" si="46">N711-P711</f>
        <v>0</v>
      </c>
      <c r="R711" s="64" t="s">
        <v>1257</v>
      </c>
      <c r="S711" s="13"/>
      <c r="T711" s="44"/>
      <c r="U711" s="20"/>
      <c r="V711" s="21"/>
      <c r="W711" s="44"/>
      <c r="X711" s="34"/>
    </row>
    <row r="712" spans="2:24" ht="15" x14ac:dyDescent="0.25">
      <c r="B712" s="70">
        <v>1</v>
      </c>
      <c r="C712" s="13">
        <v>2019</v>
      </c>
      <c r="D712" s="9">
        <v>2029</v>
      </c>
      <c r="E712" s="13" t="s">
        <v>20</v>
      </c>
      <c r="F712" s="18"/>
      <c r="G712" s="13" t="s">
        <v>21</v>
      </c>
      <c r="H712" s="11">
        <v>4285</v>
      </c>
      <c r="I712" s="9" t="s">
        <v>439</v>
      </c>
      <c r="J712" s="9" t="s">
        <v>39</v>
      </c>
      <c r="K712" s="21" t="s">
        <v>440</v>
      </c>
      <c r="L712" s="21" t="s">
        <v>444</v>
      </c>
      <c r="M712" s="11" t="s">
        <v>25</v>
      </c>
      <c r="N712" s="56">
        <v>183.65</v>
      </c>
      <c r="O712" s="16" t="s">
        <v>26</v>
      </c>
      <c r="P712" s="62">
        <f t="shared" si="45"/>
        <v>183.65000000000003</v>
      </c>
      <c r="Q712" s="62">
        <f t="shared" si="46"/>
        <v>0</v>
      </c>
      <c r="R712" s="64" t="s">
        <v>1257</v>
      </c>
      <c r="S712" s="21"/>
      <c r="T712" s="44"/>
      <c r="U712" s="20"/>
      <c r="V712" s="13"/>
      <c r="W712" s="22"/>
      <c r="X712" s="34"/>
    </row>
    <row r="713" spans="2:24" ht="15" x14ac:dyDescent="0.25">
      <c r="B713" s="70">
        <v>1</v>
      </c>
      <c r="C713" s="13">
        <v>2019</v>
      </c>
      <c r="D713" s="9">
        <v>2030</v>
      </c>
      <c r="E713" s="13" t="s">
        <v>20</v>
      </c>
      <c r="F713" s="18"/>
      <c r="G713" s="13" t="s">
        <v>21</v>
      </c>
      <c r="H713" s="11">
        <v>4286</v>
      </c>
      <c r="I713" s="9" t="s">
        <v>439</v>
      </c>
      <c r="J713" s="9" t="s">
        <v>39</v>
      </c>
      <c r="K713" s="21" t="s">
        <v>440</v>
      </c>
      <c r="L713" s="21" t="s">
        <v>445</v>
      </c>
      <c r="M713" s="11" t="s">
        <v>25</v>
      </c>
      <c r="N713" s="52">
        <v>183.65</v>
      </c>
      <c r="O713" s="16" t="s">
        <v>26</v>
      </c>
      <c r="P713" s="62">
        <f t="shared" si="45"/>
        <v>183.65000000000003</v>
      </c>
      <c r="Q713" s="62">
        <f t="shared" si="46"/>
        <v>0</v>
      </c>
      <c r="R713" s="64" t="s">
        <v>1257</v>
      </c>
      <c r="S713" s="21"/>
      <c r="T713" s="44"/>
      <c r="U713" s="20"/>
      <c r="V713" s="21"/>
      <c r="W713" s="22"/>
      <c r="X713" s="34"/>
    </row>
    <row r="714" spans="2:24" ht="15" x14ac:dyDescent="0.25">
      <c r="B714" s="70">
        <v>1</v>
      </c>
      <c r="C714" s="13">
        <v>2019</v>
      </c>
      <c r="D714" s="9">
        <v>2031</v>
      </c>
      <c r="E714" s="13" t="s">
        <v>20</v>
      </c>
      <c r="F714" s="18"/>
      <c r="G714" s="13" t="s">
        <v>21</v>
      </c>
      <c r="H714" s="11">
        <v>4287</v>
      </c>
      <c r="I714" s="9" t="s">
        <v>439</v>
      </c>
      <c r="J714" s="21" t="s">
        <v>39</v>
      </c>
      <c r="K714" s="21" t="s">
        <v>440</v>
      </c>
      <c r="L714" s="21" t="s">
        <v>446</v>
      </c>
      <c r="M714" s="11" t="s">
        <v>25</v>
      </c>
      <c r="N714" s="52">
        <v>183.65</v>
      </c>
      <c r="O714" s="16" t="s">
        <v>26</v>
      </c>
      <c r="P714" s="62">
        <f t="shared" si="45"/>
        <v>183.65000000000003</v>
      </c>
      <c r="Q714" s="62">
        <f t="shared" si="46"/>
        <v>0</v>
      </c>
      <c r="R714" s="64" t="s">
        <v>1257</v>
      </c>
      <c r="S714" s="21"/>
      <c r="T714" s="44"/>
      <c r="U714" s="20"/>
      <c r="V714" s="21"/>
      <c r="W714" s="44"/>
      <c r="X714" s="34"/>
    </row>
    <row r="715" spans="2:24" ht="15" x14ac:dyDescent="0.25">
      <c r="B715" s="70">
        <v>1</v>
      </c>
      <c r="C715" s="13">
        <v>2019</v>
      </c>
      <c r="D715" s="9">
        <v>2032</v>
      </c>
      <c r="E715" s="13" t="s">
        <v>20</v>
      </c>
      <c r="F715" s="18"/>
      <c r="G715" s="13" t="s">
        <v>21</v>
      </c>
      <c r="H715" s="11">
        <v>4288</v>
      </c>
      <c r="I715" s="9" t="s">
        <v>439</v>
      </c>
      <c r="J715" s="21" t="s">
        <v>39</v>
      </c>
      <c r="K715" s="21" t="s">
        <v>440</v>
      </c>
      <c r="L715" s="21" t="s">
        <v>447</v>
      </c>
      <c r="M715" s="11" t="s">
        <v>25</v>
      </c>
      <c r="N715" s="52">
        <v>183.65</v>
      </c>
      <c r="O715" s="16" t="s">
        <v>26</v>
      </c>
      <c r="P715" s="62">
        <f t="shared" si="45"/>
        <v>183.65000000000003</v>
      </c>
      <c r="Q715" s="62">
        <f t="shared" si="46"/>
        <v>0</v>
      </c>
      <c r="R715" s="64" t="s">
        <v>1257</v>
      </c>
      <c r="S715" s="21"/>
      <c r="T715" s="44"/>
      <c r="U715" s="20"/>
      <c r="V715" s="13"/>
      <c r="W715" s="22"/>
      <c r="X715" s="34"/>
    </row>
    <row r="716" spans="2:24" ht="15" x14ac:dyDescent="0.25">
      <c r="B716" s="70">
        <v>1</v>
      </c>
      <c r="C716" s="13">
        <v>2019</v>
      </c>
      <c r="D716" s="9">
        <v>2033</v>
      </c>
      <c r="E716" s="13" t="s">
        <v>20</v>
      </c>
      <c r="F716" s="18"/>
      <c r="G716" s="13" t="s">
        <v>21</v>
      </c>
      <c r="H716" s="11">
        <v>4289</v>
      </c>
      <c r="I716" s="9" t="s">
        <v>439</v>
      </c>
      <c r="J716" s="21" t="s">
        <v>39</v>
      </c>
      <c r="K716" s="21" t="s">
        <v>440</v>
      </c>
      <c r="L716" s="21" t="s">
        <v>448</v>
      </c>
      <c r="M716" s="11" t="s">
        <v>25</v>
      </c>
      <c r="N716" s="52">
        <v>183.65</v>
      </c>
      <c r="O716" s="16" t="s">
        <v>26</v>
      </c>
      <c r="P716" s="62">
        <f t="shared" si="45"/>
        <v>183.65000000000003</v>
      </c>
      <c r="Q716" s="62">
        <f t="shared" si="46"/>
        <v>0</v>
      </c>
      <c r="R716" s="64" t="s">
        <v>1257</v>
      </c>
      <c r="S716" s="21"/>
      <c r="T716" s="44"/>
      <c r="U716" s="20"/>
      <c r="V716" s="13"/>
      <c r="W716" s="22"/>
      <c r="X716" s="34"/>
    </row>
    <row r="717" spans="2:24" ht="15" x14ac:dyDescent="0.25">
      <c r="B717" s="70">
        <v>1</v>
      </c>
      <c r="C717" s="13">
        <v>2019</v>
      </c>
      <c r="D717" s="9">
        <v>2034</v>
      </c>
      <c r="E717" s="13" t="s">
        <v>20</v>
      </c>
      <c r="F717" s="18"/>
      <c r="G717" s="13" t="s">
        <v>21</v>
      </c>
      <c r="H717" s="11">
        <v>4290</v>
      </c>
      <c r="I717" s="9" t="s">
        <v>439</v>
      </c>
      <c r="J717" s="21" t="s">
        <v>39</v>
      </c>
      <c r="K717" s="21" t="s">
        <v>440</v>
      </c>
      <c r="L717" s="21" t="s">
        <v>449</v>
      </c>
      <c r="M717" s="11" t="s">
        <v>25</v>
      </c>
      <c r="N717" s="56">
        <v>183.65</v>
      </c>
      <c r="O717" s="16" t="s">
        <v>26</v>
      </c>
      <c r="P717" s="62">
        <f t="shared" si="45"/>
        <v>183.65000000000003</v>
      </c>
      <c r="Q717" s="62">
        <f t="shared" si="46"/>
        <v>0</v>
      </c>
      <c r="R717" s="64" t="s">
        <v>1257</v>
      </c>
      <c r="S717" s="21"/>
      <c r="T717" s="44"/>
      <c r="U717" s="20"/>
      <c r="V717" s="21"/>
      <c r="W717" s="22"/>
      <c r="X717" s="34"/>
    </row>
    <row r="718" spans="2:24" ht="15" x14ac:dyDescent="0.25">
      <c r="B718" s="70">
        <v>1</v>
      </c>
      <c r="C718" s="13">
        <v>2019</v>
      </c>
      <c r="D718" s="9">
        <v>2035</v>
      </c>
      <c r="E718" s="13" t="s">
        <v>20</v>
      </c>
      <c r="F718" s="18"/>
      <c r="G718" s="13" t="s">
        <v>21</v>
      </c>
      <c r="H718" s="11">
        <v>4291</v>
      </c>
      <c r="I718" s="9" t="s">
        <v>439</v>
      </c>
      <c r="J718" s="21" t="s">
        <v>39</v>
      </c>
      <c r="K718" s="21" t="s">
        <v>440</v>
      </c>
      <c r="L718" s="21" t="s">
        <v>450</v>
      </c>
      <c r="M718" s="11" t="s">
        <v>25</v>
      </c>
      <c r="N718" s="56">
        <v>183.65</v>
      </c>
      <c r="O718" s="16" t="s">
        <v>26</v>
      </c>
      <c r="P718" s="62">
        <f t="shared" si="45"/>
        <v>183.65000000000003</v>
      </c>
      <c r="Q718" s="62">
        <f t="shared" si="46"/>
        <v>0</v>
      </c>
      <c r="R718" s="64" t="s">
        <v>1257</v>
      </c>
      <c r="S718" s="21"/>
      <c r="T718" s="44"/>
      <c r="U718" s="20"/>
      <c r="V718" s="21"/>
      <c r="W718" s="44"/>
      <c r="X718" s="34"/>
    </row>
    <row r="719" spans="2:24" ht="15" x14ac:dyDescent="0.25">
      <c r="B719" s="70">
        <v>1</v>
      </c>
      <c r="C719" s="13">
        <v>2019</v>
      </c>
      <c r="D719" s="9">
        <v>2036</v>
      </c>
      <c r="E719" s="13" t="s">
        <v>20</v>
      </c>
      <c r="F719" s="18"/>
      <c r="G719" s="13" t="s">
        <v>21</v>
      </c>
      <c r="H719" s="11">
        <v>4292</v>
      </c>
      <c r="I719" s="9" t="s">
        <v>439</v>
      </c>
      <c r="J719" s="21" t="s">
        <v>39</v>
      </c>
      <c r="K719" s="21" t="s">
        <v>440</v>
      </c>
      <c r="L719" s="21" t="s">
        <v>451</v>
      </c>
      <c r="M719" s="11" t="s">
        <v>25</v>
      </c>
      <c r="N719" s="56">
        <v>183.65</v>
      </c>
      <c r="O719" s="16" t="s">
        <v>26</v>
      </c>
      <c r="P719" s="62">
        <f t="shared" si="45"/>
        <v>183.65000000000003</v>
      </c>
      <c r="Q719" s="62">
        <f t="shared" si="46"/>
        <v>0</v>
      </c>
      <c r="R719" s="64" t="s">
        <v>1257</v>
      </c>
      <c r="S719" s="21"/>
      <c r="T719" s="44"/>
      <c r="U719" s="20"/>
      <c r="V719" s="13"/>
      <c r="W719" s="22"/>
      <c r="X719" s="34"/>
    </row>
    <row r="720" spans="2:24" ht="15" x14ac:dyDescent="0.25">
      <c r="B720" s="70">
        <v>1</v>
      </c>
      <c r="C720" s="13">
        <v>2019</v>
      </c>
      <c r="D720" s="9">
        <v>2037</v>
      </c>
      <c r="E720" s="13" t="s">
        <v>20</v>
      </c>
      <c r="F720" s="18"/>
      <c r="G720" s="13" t="s">
        <v>21</v>
      </c>
      <c r="H720" s="11">
        <v>4293</v>
      </c>
      <c r="I720" s="9" t="s">
        <v>439</v>
      </c>
      <c r="J720" s="21" t="s">
        <v>39</v>
      </c>
      <c r="K720" s="21" t="s">
        <v>440</v>
      </c>
      <c r="L720" s="21" t="s">
        <v>452</v>
      </c>
      <c r="M720" s="11" t="s">
        <v>25</v>
      </c>
      <c r="N720" s="56">
        <v>183.65</v>
      </c>
      <c r="O720" s="16" t="s">
        <v>26</v>
      </c>
      <c r="P720" s="62">
        <f t="shared" si="45"/>
        <v>183.65000000000003</v>
      </c>
      <c r="Q720" s="62">
        <f t="shared" si="46"/>
        <v>0</v>
      </c>
      <c r="R720" s="64" t="s">
        <v>1257</v>
      </c>
      <c r="S720" s="21"/>
      <c r="T720" s="44"/>
      <c r="U720" s="20"/>
      <c r="V720" s="21"/>
      <c r="W720" s="22"/>
      <c r="X720" s="34"/>
    </row>
    <row r="721" spans="2:24" ht="15" x14ac:dyDescent="0.25">
      <c r="B721" s="70">
        <v>1</v>
      </c>
      <c r="C721" s="13">
        <v>2019</v>
      </c>
      <c r="D721" s="9">
        <v>2038</v>
      </c>
      <c r="E721" s="13" t="s">
        <v>20</v>
      </c>
      <c r="F721" s="18"/>
      <c r="G721" s="13" t="s">
        <v>21</v>
      </c>
      <c r="H721" s="11">
        <v>4294</v>
      </c>
      <c r="I721" s="9" t="s">
        <v>439</v>
      </c>
      <c r="J721" s="21" t="s">
        <v>39</v>
      </c>
      <c r="K721" s="21" t="s">
        <v>440</v>
      </c>
      <c r="L721" s="21" t="s">
        <v>453</v>
      </c>
      <c r="M721" s="11" t="s">
        <v>25</v>
      </c>
      <c r="N721" s="56">
        <v>183.65</v>
      </c>
      <c r="O721" s="16" t="s">
        <v>26</v>
      </c>
      <c r="P721" s="62">
        <f t="shared" si="45"/>
        <v>183.65000000000003</v>
      </c>
      <c r="Q721" s="62">
        <f t="shared" si="46"/>
        <v>0</v>
      </c>
      <c r="R721" s="64" t="s">
        <v>1257</v>
      </c>
      <c r="S721" s="21"/>
      <c r="T721" s="44"/>
      <c r="U721" s="20"/>
      <c r="V721" s="21"/>
      <c r="W721" s="22"/>
      <c r="X721" s="34"/>
    </row>
    <row r="722" spans="2:24" ht="15" x14ac:dyDescent="0.25">
      <c r="B722" s="70">
        <v>1</v>
      </c>
      <c r="C722" s="13">
        <v>2019</v>
      </c>
      <c r="D722" s="9">
        <v>2039</v>
      </c>
      <c r="E722" s="13" t="s">
        <v>20</v>
      </c>
      <c r="F722" s="18"/>
      <c r="G722" s="13" t="s">
        <v>21</v>
      </c>
      <c r="H722" s="11">
        <v>4295</v>
      </c>
      <c r="I722" s="9" t="s">
        <v>439</v>
      </c>
      <c r="J722" s="21" t="s">
        <v>39</v>
      </c>
      <c r="K722" s="21" t="s">
        <v>440</v>
      </c>
      <c r="L722" s="21" t="s">
        <v>454</v>
      </c>
      <c r="M722" s="11" t="s">
        <v>25</v>
      </c>
      <c r="N722" s="56">
        <v>183.65</v>
      </c>
      <c r="O722" s="16" t="s">
        <v>26</v>
      </c>
      <c r="P722" s="62">
        <f t="shared" si="45"/>
        <v>183.65000000000003</v>
      </c>
      <c r="Q722" s="62">
        <f t="shared" si="46"/>
        <v>0</v>
      </c>
      <c r="R722" s="64" t="s">
        <v>1257</v>
      </c>
      <c r="S722" s="21"/>
      <c r="T722" s="44"/>
      <c r="U722" s="20"/>
      <c r="V722" s="21"/>
      <c r="W722" s="44"/>
      <c r="X722" s="34"/>
    </row>
    <row r="723" spans="2:24" ht="30" x14ac:dyDescent="0.25">
      <c r="B723" s="70">
        <v>1</v>
      </c>
      <c r="C723" s="13" t="s">
        <v>19</v>
      </c>
      <c r="D723" s="9">
        <v>75</v>
      </c>
      <c r="E723" s="9" t="s">
        <v>20</v>
      </c>
      <c r="F723" s="13"/>
      <c r="G723" s="13" t="s">
        <v>21</v>
      </c>
      <c r="H723" s="21">
        <v>3130</v>
      </c>
      <c r="I723" s="18" t="s">
        <v>312</v>
      </c>
      <c r="J723" s="18" t="s">
        <v>34</v>
      </c>
      <c r="K723" s="18" t="s">
        <v>313</v>
      </c>
      <c r="L723" s="18" t="s">
        <v>34</v>
      </c>
      <c r="M723" s="11" t="s">
        <v>25</v>
      </c>
      <c r="N723" s="53">
        <v>190.5</v>
      </c>
      <c r="O723" s="16" t="s">
        <v>26</v>
      </c>
      <c r="P723" s="62">
        <f t="shared" ref="P723:P742" si="47">N723*0.5*2</f>
        <v>190.5</v>
      </c>
      <c r="Q723" s="62">
        <f t="shared" ref="Q723:Q774" si="48">N723-P723</f>
        <v>0</v>
      </c>
      <c r="R723" s="9" t="s">
        <v>1258</v>
      </c>
      <c r="S723" s="13"/>
      <c r="T723" s="41"/>
      <c r="U723" s="20"/>
      <c r="V723" s="13"/>
      <c r="W723" s="15"/>
      <c r="X723" s="34"/>
    </row>
    <row r="724" spans="2:24" ht="30" x14ac:dyDescent="0.25">
      <c r="B724" s="70">
        <v>1</v>
      </c>
      <c r="C724" s="13" t="s">
        <v>19</v>
      </c>
      <c r="D724" s="9">
        <v>1401</v>
      </c>
      <c r="E724" s="9" t="s">
        <v>20</v>
      </c>
      <c r="F724" s="16"/>
      <c r="G724" s="10" t="s">
        <v>94</v>
      </c>
      <c r="H724" s="25" t="s">
        <v>1040</v>
      </c>
      <c r="I724" s="17" t="s">
        <v>1041</v>
      </c>
      <c r="J724" s="18"/>
      <c r="K724" s="18"/>
      <c r="L724" s="18"/>
      <c r="M724" s="11" t="s">
        <v>25</v>
      </c>
      <c r="N724" s="53">
        <v>195</v>
      </c>
      <c r="O724" s="16" t="s">
        <v>26</v>
      </c>
      <c r="P724" s="62">
        <f t="shared" si="47"/>
        <v>195</v>
      </c>
      <c r="Q724" s="62">
        <f t="shared" si="48"/>
        <v>0</v>
      </c>
      <c r="R724" s="9" t="s">
        <v>1258</v>
      </c>
      <c r="S724" s="16"/>
      <c r="T724" s="41"/>
      <c r="U724" s="36"/>
      <c r="V724" s="21"/>
      <c r="W724" s="41"/>
      <c r="X724" s="34"/>
    </row>
    <row r="725" spans="2:24" ht="30" x14ac:dyDescent="0.25">
      <c r="B725" s="70">
        <v>1</v>
      </c>
      <c r="C725" s="13" t="s">
        <v>19</v>
      </c>
      <c r="D725" s="9">
        <v>1402</v>
      </c>
      <c r="E725" s="9" t="s">
        <v>20</v>
      </c>
      <c r="F725" s="16"/>
      <c r="G725" s="10" t="s">
        <v>94</v>
      </c>
      <c r="H725" s="25" t="s">
        <v>1042</v>
      </c>
      <c r="I725" s="17" t="s">
        <v>1041</v>
      </c>
      <c r="J725" s="18"/>
      <c r="K725" s="18"/>
      <c r="L725" s="18"/>
      <c r="M725" s="11" t="s">
        <v>25</v>
      </c>
      <c r="N725" s="53">
        <v>195</v>
      </c>
      <c r="O725" s="16" t="s">
        <v>26</v>
      </c>
      <c r="P725" s="62">
        <f t="shared" si="47"/>
        <v>195</v>
      </c>
      <c r="Q725" s="62">
        <f t="shared" si="48"/>
        <v>0</v>
      </c>
      <c r="R725" s="9" t="s">
        <v>1258</v>
      </c>
      <c r="S725" s="16"/>
      <c r="T725" s="41"/>
      <c r="U725" s="36"/>
      <c r="V725" s="21"/>
      <c r="W725" s="41"/>
      <c r="X725" s="34"/>
    </row>
    <row r="726" spans="2:24" ht="30" x14ac:dyDescent="0.25">
      <c r="B726" s="70">
        <v>1</v>
      </c>
      <c r="C726" s="13" t="s">
        <v>19</v>
      </c>
      <c r="D726" s="9">
        <v>1403</v>
      </c>
      <c r="E726" s="9" t="s">
        <v>20</v>
      </c>
      <c r="F726" s="16"/>
      <c r="G726" s="10" t="s">
        <v>94</v>
      </c>
      <c r="H726" s="25" t="s">
        <v>1043</v>
      </c>
      <c r="I726" s="17" t="s">
        <v>1041</v>
      </c>
      <c r="J726" s="18"/>
      <c r="K726" s="18"/>
      <c r="L726" s="18"/>
      <c r="M726" s="11" t="s">
        <v>25</v>
      </c>
      <c r="N726" s="53">
        <v>195</v>
      </c>
      <c r="O726" s="16" t="s">
        <v>26</v>
      </c>
      <c r="P726" s="62">
        <f t="shared" si="47"/>
        <v>195</v>
      </c>
      <c r="Q726" s="62">
        <f t="shared" si="48"/>
        <v>0</v>
      </c>
      <c r="R726" s="9" t="s">
        <v>1258</v>
      </c>
      <c r="S726" s="16"/>
      <c r="T726" s="41"/>
      <c r="U726" s="36"/>
      <c r="V726" s="21"/>
      <c r="W726" s="22"/>
      <c r="X726" s="34"/>
    </row>
    <row r="727" spans="2:24" ht="30" x14ac:dyDescent="0.25">
      <c r="B727" s="70">
        <v>1</v>
      </c>
      <c r="C727" s="13">
        <v>2016</v>
      </c>
      <c r="D727" s="9"/>
      <c r="E727" s="9" t="s">
        <v>20</v>
      </c>
      <c r="F727" s="16"/>
      <c r="G727" s="13" t="s">
        <v>21</v>
      </c>
      <c r="H727" s="17">
        <v>3368</v>
      </c>
      <c r="I727" s="18" t="s">
        <v>1249</v>
      </c>
      <c r="J727" s="18" t="s">
        <v>1250</v>
      </c>
      <c r="K727" s="18" t="s">
        <v>1251</v>
      </c>
      <c r="L727" s="18"/>
      <c r="M727" s="11" t="s">
        <v>402</v>
      </c>
      <c r="N727" s="52">
        <v>195</v>
      </c>
      <c r="O727" s="16" t="s">
        <v>26</v>
      </c>
      <c r="P727" s="62">
        <f t="shared" si="47"/>
        <v>195</v>
      </c>
      <c r="Q727" s="62">
        <f t="shared" si="48"/>
        <v>0</v>
      </c>
      <c r="R727" s="9" t="s">
        <v>1258</v>
      </c>
      <c r="S727" s="16"/>
      <c r="T727" s="41"/>
      <c r="U727" s="20"/>
      <c r="V727" s="13"/>
      <c r="W727" s="27"/>
      <c r="X727" s="34"/>
    </row>
    <row r="728" spans="2:24" ht="30" x14ac:dyDescent="0.25">
      <c r="B728" s="70">
        <v>1</v>
      </c>
      <c r="C728" s="13" t="s">
        <v>19</v>
      </c>
      <c r="D728" s="9">
        <v>886</v>
      </c>
      <c r="E728" s="9" t="s">
        <v>20</v>
      </c>
      <c r="F728" s="16"/>
      <c r="G728" s="10" t="s">
        <v>57</v>
      </c>
      <c r="H728" s="17" t="s">
        <v>935</v>
      </c>
      <c r="I728" s="17" t="s">
        <v>936</v>
      </c>
      <c r="J728" s="18"/>
      <c r="K728" s="18"/>
      <c r="L728" s="18"/>
      <c r="M728" s="11" t="s">
        <v>25</v>
      </c>
      <c r="N728" s="53">
        <v>195.49</v>
      </c>
      <c r="O728" s="16" t="s">
        <v>26</v>
      </c>
      <c r="P728" s="62">
        <f t="shared" si="47"/>
        <v>195.49</v>
      </c>
      <c r="Q728" s="62">
        <f t="shared" si="48"/>
        <v>0</v>
      </c>
      <c r="R728" s="9" t="s">
        <v>1258</v>
      </c>
      <c r="S728" s="10"/>
      <c r="T728" s="41"/>
      <c r="U728" s="21"/>
      <c r="V728" s="21"/>
      <c r="W728" s="41"/>
      <c r="X728" s="34"/>
    </row>
    <row r="729" spans="2:24" ht="30" x14ac:dyDescent="0.25">
      <c r="B729" s="70">
        <v>1</v>
      </c>
      <c r="C729" s="13" t="s">
        <v>19</v>
      </c>
      <c r="D729" s="9">
        <v>887</v>
      </c>
      <c r="E729" s="9" t="s">
        <v>20</v>
      </c>
      <c r="F729" s="16"/>
      <c r="G729" s="10" t="s">
        <v>57</v>
      </c>
      <c r="H729" s="17" t="s">
        <v>937</v>
      </c>
      <c r="I729" s="17" t="s">
        <v>936</v>
      </c>
      <c r="J729" s="18"/>
      <c r="K729" s="18"/>
      <c r="L729" s="18"/>
      <c r="M729" s="11" t="s">
        <v>25</v>
      </c>
      <c r="N729" s="53">
        <v>195.49</v>
      </c>
      <c r="O729" s="16" t="s">
        <v>26</v>
      </c>
      <c r="P729" s="62">
        <f t="shared" si="47"/>
        <v>195.49</v>
      </c>
      <c r="Q729" s="62">
        <f t="shared" si="48"/>
        <v>0</v>
      </c>
      <c r="R729" s="9" t="s">
        <v>1258</v>
      </c>
      <c r="S729" s="10"/>
      <c r="T729" s="41"/>
      <c r="U729" s="21"/>
      <c r="V729" s="21"/>
      <c r="W729" s="41"/>
      <c r="X729" s="34"/>
    </row>
    <row r="730" spans="2:24" ht="30" x14ac:dyDescent="0.25">
      <c r="B730" s="74">
        <v>1</v>
      </c>
      <c r="C730" s="75" t="s">
        <v>19</v>
      </c>
      <c r="D730" s="76">
        <v>727</v>
      </c>
      <c r="E730" s="76" t="s">
        <v>20</v>
      </c>
      <c r="F730" s="16"/>
      <c r="G730" s="77" t="s">
        <v>57</v>
      </c>
      <c r="H730" s="78" t="s">
        <v>794</v>
      </c>
      <c r="I730" s="78" t="s">
        <v>795</v>
      </c>
      <c r="J730" s="82"/>
      <c r="K730" s="82"/>
      <c r="L730" s="82"/>
      <c r="M730" s="80" t="s">
        <v>25</v>
      </c>
      <c r="N730" s="88">
        <v>200</v>
      </c>
      <c r="O730" s="82" t="s">
        <v>26</v>
      </c>
      <c r="P730" s="83">
        <f t="shared" si="47"/>
        <v>200</v>
      </c>
      <c r="Q730" s="83">
        <f t="shared" si="48"/>
        <v>0</v>
      </c>
      <c r="R730" s="76" t="s">
        <v>1258</v>
      </c>
      <c r="S730" s="82"/>
      <c r="T730" s="85"/>
      <c r="U730" s="86"/>
      <c r="V730" s="86" t="s">
        <v>57</v>
      </c>
      <c r="W730" s="85"/>
      <c r="X730" s="87"/>
    </row>
    <row r="731" spans="2:24" ht="30" x14ac:dyDescent="0.25">
      <c r="B731" s="74">
        <v>1</v>
      </c>
      <c r="C731" s="75" t="s">
        <v>19</v>
      </c>
      <c r="D731" s="76">
        <v>726</v>
      </c>
      <c r="E731" s="76" t="s">
        <v>20</v>
      </c>
      <c r="F731" s="16"/>
      <c r="G731" s="77" t="s">
        <v>57</v>
      </c>
      <c r="H731" s="78" t="s">
        <v>799</v>
      </c>
      <c r="I731" s="78" t="s">
        <v>795</v>
      </c>
      <c r="J731" s="82"/>
      <c r="K731" s="82"/>
      <c r="L731" s="82"/>
      <c r="M731" s="80" t="s">
        <v>25</v>
      </c>
      <c r="N731" s="88">
        <v>200</v>
      </c>
      <c r="O731" s="82" t="s">
        <v>26</v>
      </c>
      <c r="P731" s="83">
        <f t="shared" si="47"/>
        <v>200</v>
      </c>
      <c r="Q731" s="83">
        <f t="shared" si="48"/>
        <v>0</v>
      </c>
      <c r="R731" s="76" t="s">
        <v>1258</v>
      </c>
      <c r="S731" s="82"/>
      <c r="T731" s="85"/>
      <c r="U731" s="86"/>
      <c r="V731" s="86" t="s">
        <v>57</v>
      </c>
      <c r="W731" s="85"/>
      <c r="X731" s="87"/>
    </row>
    <row r="732" spans="2:24" ht="30" x14ac:dyDescent="0.25">
      <c r="B732" s="70">
        <v>1</v>
      </c>
      <c r="C732" s="13" t="s">
        <v>19</v>
      </c>
      <c r="D732" s="9">
        <v>728</v>
      </c>
      <c r="E732" s="9" t="s">
        <v>20</v>
      </c>
      <c r="F732" s="16"/>
      <c r="G732" s="10" t="s">
        <v>57</v>
      </c>
      <c r="H732" s="17" t="s">
        <v>800</v>
      </c>
      <c r="I732" s="17" t="s">
        <v>795</v>
      </c>
      <c r="J732" s="16"/>
      <c r="K732" s="16"/>
      <c r="L732" s="16"/>
      <c r="M732" s="11" t="s">
        <v>25</v>
      </c>
      <c r="N732" s="53">
        <v>200</v>
      </c>
      <c r="O732" s="16" t="s">
        <v>26</v>
      </c>
      <c r="P732" s="62">
        <f t="shared" si="47"/>
        <v>200</v>
      </c>
      <c r="Q732" s="62">
        <f t="shared" si="48"/>
        <v>0</v>
      </c>
      <c r="R732" s="9" t="s">
        <v>1258</v>
      </c>
      <c r="S732" s="16"/>
      <c r="T732" s="41"/>
      <c r="U732" s="21"/>
      <c r="V732" s="21"/>
      <c r="W732" s="41"/>
      <c r="X732" s="34"/>
    </row>
    <row r="733" spans="2:24" ht="30" x14ac:dyDescent="0.25">
      <c r="B733" s="70">
        <v>1</v>
      </c>
      <c r="C733" s="13" t="s">
        <v>19</v>
      </c>
      <c r="D733" s="9">
        <v>724</v>
      </c>
      <c r="E733" s="9" t="s">
        <v>20</v>
      </c>
      <c r="F733" s="16"/>
      <c r="G733" s="10" t="s">
        <v>57</v>
      </c>
      <c r="H733" s="17" t="s">
        <v>810</v>
      </c>
      <c r="I733" s="17" t="s">
        <v>811</v>
      </c>
      <c r="J733" s="18"/>
      <c r="K733" s="18"/>
      <c r="L733" s="18"/>
      <c r="M733" s="11" t="s">
        <v>25</v>
      </c>
      <c r="N733" s="53">
        <v>200</v>
      </c>
      <c r="O733" s="16" t="s">
        <v>26</v>
      </c>
      <c r="P733" s="62">
        <f t="shared" si="47"/>
        <v>200</v>
      </c>
      <c r="Q733" s="62">
        <f t="shared" si="48"/>
        <v>0</v>
      </c>
      <c r="R733" s="9" t="s">
        <v>1258</v>
      </c>
      <c r="S733" s="16"/>
      <c r="T733" s="41"/>
      <c r="U733" s="21"/>
      <c r="V733" s="21"/>
      <c r="W733" s="41"/>
      <c r="X733" s="34"/>
    </row>
    <row r="734" spans="2:24" ht="30" x14ac:dyDescent="0.25">
      <c r="B734" s="70">
        <v>1</v>
      </c>
      <c r="C734" s="13">
        <v>2018</v>
      </c>
      <c r="D734" s="9">
        <v>1936</v>
      </c>
      <c r="E734" s="9" t="s">
        <v>20</v>
      </c>
      <c r="F734" s="16"/>
      <c r="G734" s="10" t="s">
        <v>94</v>
      </c>
      <c r="H734" s="17" t="s">
        <v>940</v>
      </c>
      <c r="I734" s="17" t="s">
        <v>941</v>
      </c>
      <c r="J734" s="18"/>
      <c r="K734" s="18"/>
      <c r="L734" s="18"/>
      <c r="M734" s="11" t="s">
        <v>25</v>
      </c>
      <c r="N734" s="53">
        <v>216.81399999999999</v>
      </c>
      <c r="O734" s="16" t="s">
        <v>26</v>
      </c>
      <c r="P734" s="62">
        <f t="shared" si="47"/>
        <v>216.81399999999999</v>
      </c>
      <c r="Q734" s="62">
        <f t="shared" si="48"/>
        <v>0</v>
      </c>
      <c r="R734" s="9" t="s">
        <v>1258</v>
      </c>
      <c r="S734" s="10"/>
      <c r="T734" s="41"/>
      <c r="U734" s="36"/>
      <c r="V734" s="21"/>
      <c r="W734" s="41"/>
      <c r="X734" s="34"/>
    </row>
    <row r="735" spans="2:24" ht="30" x14ac:dyDescent="0.25">
      <c r="B735" s="70">
        <v>1</v>
      </c>
      <c r="C735" s="13">
        <v>2018</v>
      </c>
      <c r="D735" s="9">
        <v>1928</v>
      </c>
      <c r="E735" s="9" t="s">
        <v>20</v>
      </c>
      <c r="F735" s="16"/>
      <c r="G735" s="10" t="s">
        <v>94</v>
      </c>
      <c r="H735" s="25" t="s">
        <v>1026</v>
      </c>
      <c r="I735" s="17" t="s">
        <v>941</v>
      </c>
      <c r="J735" s="18"/>
      <c r="K735" s="18"/>
      <c r="L735" s="18"/>
      <c r="M735" s="11" t="s">
        <v>25</v>
      </c>
      <c r="N735" s="53">
        <v>216.81399999999999</v>
      </c>
      <c r="O735" s="16" t="s">
        <v>26</v>
      </c>
      <c r="P735" s="62">
        <f t="shared" si="47"/>
        <v>216.81399999999999</v>
      </c>
      <c r="Q735" s="62">
        <f t="shared" si="48"/>
        <v>0</v>
      </c>
      <c r="R735" s="9" t="s">
        <v>1258</v>
      </c>
      <c r="S735" s="16"/>
      <c r="T735" s="41"/>
      <c r="U735" s="36"/>
      <c r="V735" s="21"/>
      <c r="W735" s="41"/>
      <c r="X735" s="34"/>
    </row>
    <row r="736" spans="2:24" ht="30" x14ac:dyDescent="0.25">
      <c r="B736" s="70">
        <v>1</v>
      </c>
      <c r="C736" s="13">
        <v>2018</v>
      </c>
      <c r="D736" s="9">
        <v>1929</v>
      </c>
      <c r="E736" s="9" t="s">
        <v>20</v>
      </c>
      <c r="F736" s="16"/>
      <c r="G736" s="10" t="s">
        <v>94</v>
      </c>
      <c r="H736" s="25" t="s">
        <v>1027</v>
      </c>
      <c r="I736" s="17" t="s">
        <v>941</v>
      </c>
      <c r="J736" s="18"/>
      <c r="K736" s="18"/>
      <c r="L736" s="18"/>
      <c r="M736" s="11" t="s">
        <v>25</v>
      </c>
      <c r="N736" s="53">
        <v>216.81399999999999</v>
      </c>
      <c r="O736" s="16" t="s">
        <v>26</v>
      </c>
      <c r="P736" s="62">
        <f t="shared" si="47"/>
        <v>216.81399999999999</v>
      </c>
      <c r="Q736" s="62">
        <f t="shared" si="48"/>
        <v>0</v>
      </c>
      <c r="R736" s="9" t="s">
        <v>1258</v>
      </c>
      <c r="S736" s="16"/>
      <c r="T736" s="41"/>
      <c r="U736" s="36"/>
      <c r="V736" s="21"/>
      <c r="W736" s="41"/>
      <c r="X736" s="34"/>
    </row>
    <row r="737" spans="2:24" ht="30" x14ac:dyDescent="0.25">
      <c r="B737" s="70">
        <v>1</v>
      </c>
      <c r="C737" s="13">
        <v>2018</v>
      </c>
      <c r="D737" s="9">
        <v>1930</v>
      </c>
      <c r="E737" s="9" t="s">
        <v>20</v>
      </c>
      <c r="F737" s="16"/>
      <c r="G737" s="10" t="s">
        <v>94</v>
      </c>
      <c r="H737" s="25" t="s">
        <v>1028</v>
      </c>
      <c r="I737" s="17" t="s">
        <v>941</v>
      </c>
      <c r="J737" s="18"/>
      <c r="K737" s="18"/>
      <c r="L737" s="18"/>
      <c r="M737" s="11" t="s">
        <v>25</v>
      </c>
      <c r="N737" s="53">
        <v>216.81399999999999</v>
      </c>
      <c r="O737" s="16" t="s">
        <v>26</v>
      </c>
      <c r="P737" s="62">
        <f t="shared" si="47"/>
        <v>216.81399999999999</v>
      </c>
      <c r="Q737" s="62">
        <f t="shared" si="48"/>
        <v>0</v>
      </c>
      <c r="R737" s="9" t="s">
        <v>1258</v>
      </c>
      <c r="S737" s="16"/>
      <c r="T737" s="41"/>
      <c r="U737" s="36"/>
      <c r="V737" s="21"/>
      <c r="W737" s="41"/>
      <c r="X737" s="34"/>
    </row>
    <row r="738" spans="2:24" ht="30" x14ac:dyDescent="0.25">
      <c r="B738" s="70">
        <v>1</v>
      </c>
      <c r="C738" s="13">
        <v>2018</v>
      </c>
      <c r="D738" s="9">
        <v>1931</v>
      </c>
      <c r="E738" s="9" t="s">
        <v>20</v>
      </c>
      <c r="F738" s="16"/>
      <c r="G738" s="10" t="s">
        <v>94</v>
      </c>
      <c r="H738" s="25" t="s">
        <v>1029</v>
      </c>
      <c r="I738" s="17" t="s">
        <v>941</v>
      </c>
      <c r="J738" s="18"/>
      <c r="K738" s="18"/>
      <c r="L738" s="18"/>
      <c r="M738" s="11" t="s">
        <v>25</v>
      </c>
      <c r="N738" s="53">
        <v>216.81399999999999</v>
      </c>
      <c r="O738" s="16" t="s">
        <v>26</v>
      </c>
      <c r="P738" s="62">
        <f t="shared" si="47"/>
        <v>216.81399999999999</v>
      </c>
      <c r="Q738" s="62">
        <f t="shared" si="48"/>
        <v>0</v>
      </c>
      <c r="R738" s="9" t="s">
        <v>1258</v>
      </c>
      <c r="S738" s="16"/>
      <c r="T738" s="41"/>
      <c r="U738" s="36"/>
      <c r="V738" s="21"/>
      <c r="W738" s="41"/>
      <c r="X738" s="34"/>
    </row>
    <row r="739" spans="2:24" ht="30" x14ac:dyDescent="0.25">
      <c r="B739" s="70">
        <v>1</v>
      </c>
      <c r="C739" s="13">
        <v>2018</v>
      </c>
      <c r="D739" s="9">
        <v>1932</v>
      </c>
      <c r="E739" s="9" t="s">
        <v>20</v>
      </c>
      <c r="F739" s="16"/>
      <c r="G739" s="10" t="s">
        <v>94</v>
      </c>
      <c r="H739" s="25" t="s">
        <v>1030</v>
      </c>
      <c r="I739" s="17" t="s">
        <v>941</v>
      </c>
      <c r="J739" s="18"/>
      <c r="K739" s="18"/>
      <c r="L739" s="18"/>
      <c r="M739" s="11" t="s">
        <v>25</v>
      </c>
      <c r="N739" s="53">
        <v>216.81399999999999</v>
      </c>
      <c r="O739" s="16" t="s">
        <v>26</v>
      </c>
      <c r="P739" s="62">
        <f t="shared" si="47"/>
        <v>216.81399999999999</v>
      </c>
      <c r="Q739" s="62">
        <f t="shared" si="48"/>
        <v>0</v>
      </c>
      <c r="R739" s="9" t="s">
        <v>1258</v>
      </c>
      <c r="S739" s="16"/>
      <c r="T739" s="41"/>
      <c r="U739" s="36"/>
      <c r="V739" s="21"/>
      <c r="W739" s="41"/>
      <c r="X739" s="34"/>
    </row>
    <row r="740" spans="2:24" ht="30" x14ac:dyDescent="0.25">
      <c r="B740" s="70">
        <v>1</v>
      </c>
      <c r="C740" s="13">
        <v>2018</v>
      </c>
      <c r="D740" s="9">
        <v>1933</v>
      </c>
      <c r="E740" s="9" t="s">
        <v>20</v>
      </c>
      <c r="F740" s="16"/>
      <c r="G740" s="10" t="s">
        <v>94</v>
      </c>
      <c r="H740" s="25" t="s">
        <v>1031</v>
      </c>
      <c r="I740" s="17" t="s">
        <v>941</v>
      </c>
      <c r="J740" s="18"/>
      <c r="K740" s="18"/>
      <c r="L740" s="18"/>
      <c r="M740" s="11" t="s">
        <v>25</v>
      </c>
      <c r="N740" s="53">
        <v>216.81399999999999</v>
      </c>
      <c r="O740" s="16" t="s">
        <v>26</v>
      </c>
      <c r="P740" s="62">
        <f t="shared" si="47"/>
        <v>216.81399999999999</v>
      </c>
      <c r="Q740" s="62">
        <f t="shared" si="48"/>
        <v>0</v>
      </c>
      <c r="R740" s="9" t="s">
        <v>1258</v>
      </c>
      <c r="S740" s="16"/>
      <c r="T740" s="41"/>
      <c r="U740" s="36"/>
      <c r="V740" s="21"/>
      <c r="W740" s="41"/>
      <c r="X740" s="34"/>
    </row>
    <row r="741" spans="2:24" ht="30" x14ac:dyDescent="0.25">
      <c r="B741" s="70">
        <v>1</v>
      </c>
      <c r="C741" s="13">
        <v>2018</v>
      </c>
      <c r="D741" s="9">
        <v>1934</v>
      </c>
      <c r="E741" s="9" t="s">
        <v>20</v>
      </c>
      <c r="F741" s="16"/>
      <c r="G741" s="10" t="s">
        <v>94</v>
      </c>
      <c r="H741" s="25" t="s">
        <v>1032</v>
      </c>
      <c r="I741" s="17" t="s">
        <v>941</v>
      </c>
      <c r="J741" s="18"/>
      <c r="K741" s="18"/>
      <c r="L741" s="18"/>
      <c r="M741" s="11" t="s">
        <v>25</v>
      </c>
      <c r="N741" s="53">
        <v>216.81399999999999</v>
      </c>
      <c r="O741" s="16" t="s">
        <v>26</v>
      </c>
      <c r="P741" s="62">
        <f t="shared" si="47"/>
        <v>216.81399999999999</v>
      </c>
      <c r="Q741" s="62">
        <f t="shared" si="48"/>
        <v>0</v>
      </c>
      <c r="R741" s="9" t="s">
        <v>1258</v>
      </c>
      <c r="S741" s="16"/>
      <c r="T741" s="41"/>
      <c r="U741" s="36"/>
      <c r="V741" s="21"/>
      <c r="W741" s="41"/>
      <c r="X741" s="34"/>
    </row>
    <row r="742" spans="2:24" ht="30" x14ac:dyDescent="0.25">
      <c r="B742" s="70">
        <v>1</v>
      </c>
      <c r="C742" s="13">
        <v>2018</v>
      </c>
      <c r="D742" s="9">
        <v>1935</v>
      </c>
      <c r="E742" s="9" t="s">
        <v>20</v>
      </c>
      <c r="F742" s="16"/>
      <c r="G742" s="10" t="s">
        <v>94</v>
      </c>
      <c r="H742" s="25" t="s">
        <v>1033</v>
      </c>
      <c r="I742" s="17" t="s">
        <v>941</v>
      </c>
      <c r="J742" s="18"/>
      <c r="K742" s="18"/>
      <c r="L742" s="18"/>
      <c r="M742" s="11" t="s">
        <v>25</v>
      </c>
      <c r="N742" s="53">
        <v>216.81399999999999</v>
      </c>
      <c r="O742" s="16" t="s">
        <v>26</v>
      </c>
      <c r="P742" s="62">
        <f t="shared" si="47"/>
        <v>216.81399999999999</v>
      </c>
      <c r="Q742" s="62">
        <f t="shared" si="48"/>
        <v>0</v>
      </c>
      <c r="R742" s="9" t="s">
        <v>1258</v>
      </c>
      <c r="S742" s="16"/>
      <c r="T742" s="41"/>
      <c r="U742" s="36"/>
      <c r="V742" s="21"/>
      <c r="W742" s="41"/>
      <c r="X742" s="34"/>
    </row>
    <row r="743" spans="2:24" ht="30" x14ac:dyDescent="0.25">
      <c r="B743" s="70">
        <v>1</v>
      </c>
      <c r="C743" s="13" t="s">
        <v>19</v>
      </c>
      <c r="D743" s="9">
        <v>105</v>
      </c>
      <c r="E743" s="9" t="s">
        <v>20</v>
      </c>
      <c r="F743" s="13"/>
      <c r="G743" s="13" t="s">
        <v>21</v>
      </c>
      <c r="H743" s="21">
        <v>3151</v>
      </c>
      <c r="I743" s="18" t="s">
        <v>365</v>
      </c>
      <c r="J743" s="18" t="s">
        <v>366</v>
      </c>
      <c r="K743" s="18" t="s">
        <v>367</v>
      </c>
      <c r="L743" s="18"/>
      <c r="M743" s="11" t="s">
        <v>25</v>
      </c>
      <c r="N743" s="53">
        <v>221.24</v>
      </c>
      <c r="O743" s="16" t="s">
        <v>26</v>
      </c>
      <c r="P743" s="62">
        <f>N743*0.2*5</f>
        <v>221.24</v>
      </c>
      <c r="Q743" s="62">
        <f t="shared" si="48"/>
        <v>0</v>
      </c>
      <c r="R743" s="64" t="s">
        <v>1257</v>
      </c>
      <c r="S743" s="13"/>
      <c r="T743" s="41"/>
      <c r="U743" s="20"/>
      <c r="V743" s="13"/>
      <c r="W743" s="41"/>
      <c r="X743" s="34"/>
    </row>
    <row r="744" spans="2:24" ht="30" x14ac:dyDescent="0.25">
      <c r="B744" s="70">
        <v>1</v>
      </c>
      <c r="C744" s="13" t="s">
        <v>19</v>
      </c>
      <c r="D744" s="9">
        <v>106</v>
      </c>
      <c r="E744" s="9" t="s">
        <v>20</v>
      </c>
      <c r="F744" s="13"/>
      <c r="G744" s="13" t="s">
        <v>21</v>
      </c>
      <c r="H744" s="21">
        <v>3152</v>
      </c>
      <c r="I744" s="18" t="s">
        <v>365</v>
      </c>
      <c r="J744" s="18" t="s">
        <v>366</v>
      </c>
      <c r="K744" s="18" t="s">
        <v>367</v>
      </c>
      <c r="L744" s="18"/>
      <c r="M744" s="11" t="s">
        <v>25</v>
      </c>
      <c r="N744" s="53">
        <v>221.24</v>
      </c>
      <c r="O744" s="16" t="s">
        <v>26</v>
      </c>
      <c r="P744" s="62">
        <f>N744*0.2*5</f>
        <v>221.24</v>
      </c>
      <c r="Q744" s="62">
        <f t="shared" si="48"/>
        <v>0</v>
      </c>
      <c r="R744" s="64" t="s">
        <v>1257</v>
      </c>
      <c r="S744" s="13"/>
      <c r="T744" s="41"/>
      <c r="U744" s="20"/>
      <c r="V744" s="13"/>
      <c r="W744" s="41"/>
      <c r="X744" s="34"/>
    </row>
    <row r="745" spans="2:24" ht="30" x14ac:dyDescent="0.25">
      <c r="B745" s="70">
        <v>1</v>
      </c>
      <c r="C745" s="13" t="s">
        <v>19</v>
      </c>
      <c r="D745" s="9">
        <v>537</v>
      </c>
      <c r="E745" s="9" t="s">
        <v>20</v>
      </c>
      <c r="F745" s="16"/>
      <c r="G745" s="13" t="s">
        <v>78</v>
      </c>
      <c r="H745" s="23" t="s">
        <v>769</v>
      </c>
      <c r="I745" s="18" t="s">
        <v>770</v>
      </c>
      <c r="J745" s="18"/>
      <c r="K745" s="18"/>
      <c r="L745" s="18"/>
      <c r="M745" s="11" t="s">
        <v>60</v>
      </c>
      <c r="N745" s="52">
        <v>225</v>
      </c>
      <c r="O745" s="16" t="s">
        <v>26</v>
      </c>
      <c r="P745" s="62">
        <f>N745*0.5*2</f>
        <v>225</v>
      </c>
      <c r="Q745" s="62">
        <f t="shared" si="48"/>
        <v>0</v>
      </c>
      <c r="R745" s="9" t="s">
        <v>1258</v>
      </c>
      <c r="S745" s="20"/>
      <c r="T745" s="43"/>
      <c r="U745" s="21"/>
      <c r="V745" s="13"/>
      <c r="W745" s="27"/>
      <c r="X745" s="41"/>
    </row>
    <row r="746" spans="2:24" ht="30" x14ac:dyDescent="0.25">
      <c r="B746" s="70">
        <v>1</v>
      </c>
      <c r="C746" s="13" t="s">
        <v>19</v>
      </c>
      <c r="D746" s="9">
        <v>538</v>
      </c>
      <c r="E746" s="9" t="s">
        <v>20</v>
      </c>
      <c r="F746" s="16"/>
      <c r="G746" s="13" t="s">
        <v>78</v>
      </c>
      <c r="H746" s="23" t="s">
        <v>788</v>
      </c>
      <c r="I746" s="18" t="s">
        <v>770</v>
      </c>
      <c r="J746" s="18"/>
      <c r="K746" s="18"/>
      <c r="L746" s="18"/>
      <c r="M746" s="11" t="s">
        <v>60</v>
      </c>
      <c r="N746" s="52">
        <v>225</v>
      </c>
      <c r="O746" s="16" t="s">
        <v>26</v>
      </c>
      <c r="P746" s="62">
        <f>N746*0.5*2</f>
        <v>225</v>
      </c>
      <c r="Q746" s="62">
        <f t="shared" si="48"/>
        <v>0</v>
      </c>
      <c r="R746" s="9" t="s">
        <v>1258</v>
      </c>
      <c r="S746" s="20"/>
      <c r="T746" s="43"/>
      <c r="U746" s="21"/>
      <c r="V746" s="13"/>
      <c r="W746" s="27"/>
      <c r="X746" s="41"/>
    </row>
    <row r="747" spans="2:24" ht="30" x14ac:dyDescent="0.25">
      <c r="B747" s="70">
        <v>1</v>
      </c>
      <c r="C747" s="13" t="s">
        <v>19</v>
      </c>
      <c r="D747" s="9">
        <v>1572</v>
      </c>
      <c r="E747" s="9" t="s">
        <v>20</v>
      </c>
      <c r="F747" s="10"/>
      <c r="G747" s="10" t="s">
        <v>94</v>
      </c>
      <c r="H747" s="11">
        <v>2854</v>
      </c>
      <c r="I747" s="11" t="s">
        <v>105</v>
      </c>
      <c r="J747" s="11" t="s">
        <v>106</v>
      </c>
      <c r="K747" s="11" t="s">
        <v>107</v>
      </c>
      <c r="L747" s="11" t="s">
        <v>808</v>
      </c>
      <c r="M747" s="11" t="s">
        <v>60</v>
      </c>
      <c r="N747" s="54">
        <v>238.43</v>
      </c>
      <c r="O747" s="16" t="s">
        <v>26</v>
      </c>
      <c r="P747" s="62">
        <f t="shared" ref="P747:P753" si="49">N747*0.2*5</f>
        <v>238.43000000000004</v>
      </c>
      <c r="Q747" s="62">
        <f t="shared" si="48"/>
        <v>0</v>
      </c>
      <c r="R747" s="64" t="s">
        <v>1257</v>
      </c>
      <c r="S747" s="20"/>
      <c r="T747" s="43"/>
      <c r="U747" s="10"/>
      <c r="V747" s="21"/>
      <c r="W747" s="44"/>
      <c r="X747" s="14"/>
    </row>
    <row r="748" spans="2:24" ht="30" x14ac:dyDescent="0.25">
      <c r="B748" s="70">
        <v>1</v>
      </c>
      <c r="C748" s="13" t="s">
        <v>19</v>
      </c>
      <c r="D748" s="9">
        <v>1375</v>
      </c>
      <c r="E748" s="9" t="s">
        <v>20</v>
      </c>
      <c r="F748" s="10"/>
      <c r="G748" s="10" t="s">
        <v>94</v>
      </c>
      <c r="H748" s="11">
        <v>2867</v>
      </c>
      <c r="I748" s="11" t="s">
        <v>105</v>
      </c>
      <c r="J748" s="11" t="s">
        <v>106</v>
      </c>
      <c r="K748" s="11" t="s">
        <v>107</v>
      </c>
      <c r="L748" s="11" t="s">
        <v>817</v>
      </c>
      <c r="M748" s="11" t="s">
        <v>60</v>
      </c>
      <c r="N748" s="54">
        <v>238.43</v>
      </c>
      <c r="O748" s="16" t="s">
        <v>26</v>
      </c>
      <c r="P748" s="62">
        <f t="shared" si="49"/>
        <v>238.43000000000004</v>
      </c>
      <c r="Q748" s="62">
        <f t="shared" si="48"/>
        <v>0</v>
      </c>
      <c r="R748" s="64" t="s">
        <v>1257</v>
      </c>
      <c r="S748" s="20"/>
      <c r="T748" s="43"/>
      <c r="U748" s="10"/>
      <c r="V748" s="21"/>
      <c r="W748" s="44"/>
      <c r="X748" s="14"/>
    </row>
    <row r="749" spans="2:24" ht="30" x14ac:dyDescent="0.25">
      <c r="B749" s="70">
        <v>1</v>
      </c>
      <c r="C749" s="13" t="s">
        <v>19</v>
      </c>
      <c r="D749" s="9">
        <v>1524</v>
      </c>
      <c r="E749" s="9" t="s">
        <v>20</v>
      </c>
      <c r="F749" s="10"/>
      <c r="G749" s="10" t="s">
        <v>94</v>
      </c>
      <c r="H749" s="11">
        <v>2889</v>
      </c>
      <c r="I749" s="11" t="s">
        <v>105</v>
      </c>
      <c r="J749" s="11" t="s">
        <v>106</v>
      </c>
      <c r="K749" s="11" t="s">
        <v>107</v>
      </c>
      <c r="L749" s="11" t="s">
        <v>834</v>
      </c>
      <c r="M749" s="11" t="s">
        <v>60</v>
      </c>
      <c r="N749" s="54">
        <v>238.43</v>
      </c>
      <c r="O749" s="16" t="s">
        <v>26</v>
      </c>
      <c r="P749" s="62">
        <f t="shared" si="49"/>
        <v>238.43000000000004</v>
      </c>
      <c r="Q749" s="62">
        <f t="shared" si="48"/>
        <v>0</v>
      </c>
      <c r="R749" s="64" t="s">
        <v>1257</v>
      </c>
      <c r="S749" s="20"/>
      <c r="T749" s="43"/>
      <c r="U749" s="10"/>
      <c r="V749" s="21"/>
      <c r="W749" s="44"/>
      <c r="X749" s="14"/>
    </row>
    <row r="750" spans="2:24" ht="15" x14ac:dyDescent="0.25">
      <c r="B750" s="74">
        <v>1</v>
      </c>
      <c r="C750" s="75" t="s">
        <v>19</v>
      </c>
      <c r="D750" s="76">
        <v>810</v>
      </c>
      <c r="E750" s="76" t="s">
        <v>20</v>
      </c>
      <c r="F750" s="16"/>
      <c r="G750" s="77" t="s">
        <v>57</v>
      </c>
      <c r="H750" s="78" t="s">
        <v>668</v>
      </c>
      <c r="I750" s="79" t="s">
        <v>669</v>
      </c>
      <c r="J750" s="79"/>
      <c r="K750" s="79"/>
      <c r="L750" s="79"/>
      <c r="M750" s="80" t="s">
        <v>25</v>
      </c>
      <c r="N750" s="81">
        <v>240.41</v>
      </c>
      <c r="O750" s="82" t="s">
        <v>26</v>
      </c>
      <c r="P750" s="83">
        <f t="shared" si="49"/>
        <v>240.41</v>
      </c>
      <c r="Q750" s="83">
        <f t="shared" si="48"/>
        <v>0</v>
      </c>
      <c r="R750" s="84" t="s">
        <v>1257</v>
      </c>
      <c r="S750" s="82"/>
      <c r="T750" s="85"/>
      <c r="U750" s="86"/>
      <c r="V750" s="86" t="s">
        <v>57</v>
      </c>
      <c r="W750" s="85"/>
      <c r="X750" s="87"/>
    </row>
    <row r="751" spans="2:24" ht="15" x14ac:dyDescent="0.25">
      <c r="B751" s="74">
        <v>1</v>
      </c>
      <c r="C751" s="75" t="s">
        <v>19</v>
      </c>
      <c r="D751" s="76">
        <v>811</v>
      </c>
      <c r="E751" s="76" t="s">
        <v>20</v>
      </c>
      <c r="F751" s="16"/>
      <c r="G751" s="77" t="s">
        <v>57</v>
      </c>
      <c r="H751" s="78" t="s">
        <v>670</v>
      </c>
      <c r="I751" s="79" t="s">
        <v>669</v>
      </c>
      <c r="J751" s="79"/>
      <c r="K751" s="79"/>
      <c r="L751" s="79"/>
      <c r="M751" s="80" t="s">
        <v>25</v>
      </c>
      <c r="N751" s="81">
        <v>240.41</v>
      </c>
      <c r="O751" s="82" t="s">
        <v>26</v>
      </c>
      <c r="P751" s="83">
        <f t="shared" si="49"/>
        <v>240.41</v>
      </c>
      <c r="Q751" s="83">
        <f t="shared" si="48"/>
        <v>0</v>
      </c>
      <c r="R751" s="84" t="s">
        <v>1257</v>
      </c>
      <c r="S751" s="82"/>
      <c r="T751" s="85"/>
      <c r="U751" s="86"/>
      <c r="V751" s="86" t="s">
        <v>57</v>
      </c>
      <c r="W751" s="85"/>
      <c r="X751" s="87"/>
    </row>
    <row r="752" spans="2:24" ht="15" x14ac:dyDescent="0.25">
      <c r="B752" s="70">
        <v>1</v>
      </c>
      <c r="C752" s="13" t="s">
        <v>19</v>
      </c>
      <c r="D752" s="9">
        <v>901</v>
      </c>
      <c r="E752" s="9" t="s">
        <v>20</v>
      </c>
      <c r="F752" s="16"/>
      <c r="G752" s="13" t="s">
        <v>57</v>
      </c>
      <c r="H752" s="17" t="s">
        <v>1148</v>
      </c>
      <c r="I752" s="18" t="s">
        <v>1149</v>
      </c>
      <c r="J752" s="18"/>
      <c r="K752" s="18"/>
      <c r="L752" s="18"/>
      <c r="M752" s="11" t="s">
        <v>25</v>
      </c>
      <c r="N752" s="52">
        <v>246.79</v>
      </c>
      <c r="O752" s="16" t="s">
        <v>26</v>
      </c>
      <c r="P752" s="62">
        <f t="shared" si="49"/>
        <v>246.79000000000002</v>
      </c>
      <c r="Q752" s="62">
        <f t="shared" si="48"/>
        <v>0</v>
      </c>
      <c r="R752" s="64" t="s">
        <v>1257</v>
      </c>
      <c r="S752" s="16"/>
      <c r="T752" s="41"/>
      <c r="U752" s="21"/>
      <c r="V752" s="13"/>
      <c r="W752" s="27"/>
      <c r="X752" s="34"/>
    </row>
    <row r="753" spans="2:24" ht="15" x14ac:dyDescent="0.25">
      <c r="B753" s="70">
        <v>1</v>
      </c>
      <c r="C753" s="13" t="s">
        <v>19</v>
      </c>
      <c r="D753" s="9">
        <v>435</v>
      </c>
      <c r="E753" s="13" t="s">
        <v>392</v>
      </c>
      <c r="F753" s="18"/>
      <c r="G753" s="13" t="s">
        <v>393</v>
      </c>
      <c r="H753" s="9" t="s">
        <v>523</v>
      </c>
      <c r="I753" s="9" t="s">
        <v>524</v>
      </c>
      <c r="J753" s="9" t="s">
        <v>204</v>
      </c>
      <c r="K753" s="9"/>
      <c r="L753" s="9"/>
      <c r="M753" s="11" t="s">
        <v>389</v>
      </c>
      <c r="N753" s="56">
        <v>246.91</v>
      </c>
      <c r="O753" s="16" t="s">
        <v>26</v>
      </c>
      <c r="P753" s="62">
        <f t="shared" si="49"/>
        <v>246.91000000000003</v>
      </c>
      <c r="Q753" s="62">
        <f t="shared" si="48"/>
        <v>0</v>
      </c>
      <c r="R753" s="64" t="s">
        <v>1257</v>
      </c>
      <c r="S753" s="21"/>
      <c r="T753" s="44"/>
      <c r="U753" s="21"/>
      <c r="V753" s="24"/>
      <c r="W753" s="41"/>
      <c r="X753" s="41"/>
    </row>
    <row r="754" spans="2:24" ht="30" x14ac:dyDescent="0.25">
      <c r="B754" s="70">
        <v>1</v>
      </c>
      <c r="C754" s="13">
        <v>2018</v>
      </c>
      <c r="D754" s="9">
        <v>1915</v>
      </c>
      <c r="E754" s="9" t="s">
        <v>20</v>
      </c>
      <c r="F754" s="16"/>
      <c r="G754" s="10" t="s">
        <v>94</v>
      </c>
      <c r="H754" s="25" t="s">
        <v>1009</v>
      </c>
      <c r="I754" s="17" t="s">
        <v>1010</v>
      </c>
      <c r="J754" s="18"/>
      <c r="K754" s="18"/>
      <c r="L754" s="18"/>
      <c r="M754" s="11" t="s">
        <v>25</v>
      </c>
      <c r="N754" s="53">
        <v>247.79</v>
      </c>
      <c r="O754" s="16" t="s">
        <v>26</v>
      </c>
      <c r="P754" s="62">
        <f>N754*0.5*2</f>
        <v>247.79</v>
      </c>
      <c r="Q754" s="62">
        <f t="shared" si="48"/>
        <v>0</v>
      </c>
      <c r="R754" s="9" t="s">
        <v>1258</v>
      </c>
      <c r="S754" s="10"/>
      <c r="T754" s="41"/>
      <c r="U754" s="36"/>
      <c r="V754" s="21"/>
      <c r="W754" s="41"/>
      <c r="X754" s="34"/>
    </row>
    <row r="755" spans="2:24" ht="15" x14ac:dyDescent="0.25">
      <c r="B755" s="70">
        <v>1</v>
      </c>
      <c r="C755" s="13" t="s">
        <v>19</v>
      </c>
      <c r="D755" s="9">
        <v>102</v>
      </c>
      <c r="E755" s="9" t="s">
        <v>20</v>
      </c>
      <c r="F755" s="13"/>
      <c r="G755" s="13" t="s">
        <v>21</v>
      </c>
      <c r="H755" s="17">
        <v>3070</v>
      </c>
      <c r="I755" s="18" t="s">
        <v>283</v>
      </c>
      <c r="J755" s="18" t="s">
        <v>284</v>
      </c>
      <c r="K755" s="18" t="s">
        <v>34</v>
      </c>
      <c r="L755" s="18" t="s">
        <v>34</v>
      </c>
      <c r="M755" s="11" t="s">
        <v>25</v>
      </c>
      <c r="N755" s="53">
        <v>248.15</v>
      </c>
      <c r="O755" s="16" t="s">
        <v>26</v>
      </c>
      <c r="P755" s="62">
        <f>N755*0.2*5</f>
        <v>248.15</v>
      </c>
      <c r="Q755" s="62">
        <f>N755-P755</f>
        <v>0</v>
      </c>
      <c r="R755" s="64" t="s">
        <v>1257</v>
      </c>
      <c r="S755" s="13"/>
      <c r="T755" s="41"/>
      <c r="U755" s="20"/>
      <c r="V755" s="13"/>
      <c r="W755" s="41"/>
      <c r="X755" s="34"/>
    </row>
    <row r="756" spans="2:24" ht="15" x14ac:dyDescent="0.25">
      <c r="B756" s="70">
        <v>1</v>
      </c>
      <c r="C756" s="13" t="s">
        <v>19</v>
      </c>
      <c r="D756" s="9">
        <v>443</v>
      </c>
      <c r="E756" s="13" t="s">
        <v>392</v>
      </c>
      <c r="F756" s="18"/>
      <c r="G756" s="13" t="s">
        <v>393</v>
      </c>
      <c r="H756" s="9" t="s">
        <v>521</v>
      </c>
      <c r="I756" s="9" t="s">
        <v>522</v>
      </c>
      <c r="J756" s="9" t="s">
        <v>512</v>
      </c>
      <c r="K756" s="9">
        <v>7612</v>
      </c>
      <c r="L756" s="9"/>
      <c r="M756" s="11" t="s">
        <v>389</v>
      </c>
      <c r="N756" s="56">
        <v>249</v>
      </c>
      <c r="O756" s="16" t="s">
        <v>26</v>
      </c>
      <c r="P756" s="62">
        <f>N756*0.2*5</f>
        <v>249.00000000000003</v>
      </c>
      <c r="Q756" s="62">
        <f t="shared" si="48"/>
        <v>0</v>
      </c>
      <c r="R756" s="64" t="s">
        <v>1257</v>
      </c>
      <c r="S756" s="21"/>
      <c r="T756" s="44"/>
      <c r="U756" s="21"/>
      <c r="V756" s="24"/>
      <c r="W756" s="41"/>
      <c r="X756" s="44"/>
    </row>
    <row r="757" spans="2:24" ht="15" x14ac:dyDescent="0.25">
      <c r="B757" s="70">
        <v>1</v>
      </c>
      <c r="C757" s="13" t="s">
        <v>19</v>
      </c>
      <c r="D757" s="9">
        <v>138</v>
      </c>
      <c r="E757" s="9" t="s">
        <v>20</v>
      </c>
      <c r="F757" s="13"/>
      <c r="G757" s="13" t="s">
        <v>21</v>
      </c>
      <c r="H757" s="21">
        <v>3153</v>
      </c>
      <c r="I757" s="18" t="s">
        <v>368</v>
      </c>
      <c r="J757" s="18" t="s">
        <v>369</v>
      </c>
      <c r="K757" s="18">
        <v>313</v>
      </c>
      <c r="L757" s="18" t="s">
        <v>34</v>
      </c>
      <c r="M757" s="11" t="s">
        <v>25</v>
      </c>
      <c r="N757" s="53">
        <v>250</v>
      </c>
      <c r="O757" s="16" t="s">
        <v>26</v>
      </c>
      <c r="P757" s="62">
        <f>N757*0.2*5</f>
        <v>250</v>
      </c>
      <c r="Q757" s="62">
        <f>N757-P757</f>
        <v>0</v>
      </c>
      <c r="R757" s="64" t="s">
        <v>1257</v>
      </c>
      <c r="S757" s="13"/>
      <c r="T757" s="41"/>
      <c r="U757" s="20"/>
      <c r="V757" s="13"/>
      <c r="W757" s="41"/>
      <c r="X757" s="34"/>
    </row>
    <row r="758" spans="2:24" ht="30" x14ac:dyDescent="0.25">
      <c r="B758" s="70">
        <v>1</v>
      </c>
      <c r="C758" s="13" t="s">
        <v>19</v>
      </c>
      <c r="D758" s="9">
        <v>822</v>
      </c>
      <c r="E758" s="13" t="s">
        <v>20</v>
      </c>
      <c r="F758" s="18"/>
      <c r="G758" s="13" t="s">
        <v>57</v>
      </c>
      <c r="H758" s="11" t="s">
        <v>556</v>
      </c>
      <c r="I758" s="11" t="s">
        <v>557</v>
      </c>
      <c r="J758" s="21"/>
      <c r="K758" s="21"/>
      <c r="L758" s="21"/>
      <c r="M758" s="11" t="s">
        <v>25</v>
      </c>
      <c r="N758" s="55">
        <v>260</v>
      </c>
      <c r="O758" s="16" t="s">
        <v>26</v>
      </c>
      <c r="P758" s="62">
        <f>N758*0.5*2</f>
        <v>260</v>
      </c>
      <c r="Q758" s="62">
        <f t="shared" si="48"/>
        <v>0</v>
      </c>
      <c r="R758" s="9" t="s">
        <v>1258</v>
      </c>
      <c r="S758" s="21"/>
      <c r="T758" s="44"/>
      <c r="U758" s="21"/>
      <c r="V758" s="21"/>
      <c r="W758" s="44"/>
      <c r="X758" s="34"/>
    </row>
    <row r="759" spans="2:24" ht="15" x14ac:dyDescent="0.25">
      <c r="B759" s="70">
        <v>1</v>
      </c>
      <c r="C759" s="13">
        <v>2019</v>
      </c>
      <c r="D759" s="9">
        <v>2044</v>
      </c>
      <c r="E759" s="13" t="s">
        <v>20</v>
      </c>
      <c r="F759" s="18"/>
      <c r="G759" s="13" t="s">
        <v>21</v>
      </c>
      <c r="H759" s="11">
        <v>4300</v>
      </c>
      <c r="I759" s="9" t="s">
        <v>464</v>
      </c>
      <c r="J759" s="21" t="s">
        <v>106</v>
      </c>
      <c r="K759" s="21" t="s">
        <v>465</v>
      </c>
      <c r="L759" s="21" t="s">
        <v>466</v>
      </c>
      <c r="M759" s="11" t="s">
        <v>25</v>
      </c>
      <c r="N759" s="56">
        <v>261</v>
      </c>
      <c r="O759" s="16" t="s">
        <v>26</v>
      </c>
      <c r="P759" s="62">
        <f>N759*0.2*5</f>
        <v>261</v>
      </c>
      <c r="Q759" s="62">
        <f>N759-P759</f>
        <v>0</v>
      </c>
      <c r="R759" s="64" t="s">
        <v>1257</v>
      </c>
      <c r="S759" s="21"/>
      <c r="T759" s="44"/>
      <c r="U759" s="20"/>
      <c r="V759" s="21"/>
      <c r="W759" s="44"/>
      <c r="X759" s="34"/>
    </row>
    <row r="760" spans="2:24" ht="45" x14ac:dyDescent="0.25">
      <c r="B760" s="70">
        <v>1</v>
      </c>
      <c r="C760" s="13" t="s">
        <v>19</v>
      </c>
      <c r="D760" s="9">
        <v>76</v>
      </c>
      <c r="E760" s="9" t="s">
        <v>20</v>
      </c>
      <c r="F760" s="13"/>
      <c r="G760" s="10" t="s">
        <v>21</v>
      </c>
      <c r="H760" s="21">
        <v>3131</v>
      </c>
      <c r="I760" s="17" t="s">
        <v>317</v>
      </c>
      <c r="J760" s="18" t="s">
        <v>318</v>
      </c>
      <c r="K760" s="18" t="s">
        <v>319</v>
      </c>
      <c r="L760" s="18" t="s">
        <v>320</v>
      </c>
      <c r="M760" s="11" t="s">
        <v>25</v>
      </c>
      <c r="N760" s="53">
        <v>264.58999999999997</v>
      </c>
      <c r="O760" s="16" t="s">
        <v>26</v>
      </c>
      <c r="P760" s="62">
        <f t="shared" ref="P760:P775" si="50">N760*0.5*2</f>
        <v>264.58999999999997</v>
      </c>
      <c r="Q760" s="62">
        <f t="shared" si="48"/>
        <v>0</v>
      </c>
      <c r="R760" s="9" t="s">
        <v>1258</v>
      </c>
      <c r="S760" s="13"/>
      <c r="T760" s="41"/>
      <c r="U760" s="20"/>
      <c r="V760" s="24"/>
      <c r="W760" s="41"/>
      <c r="X760" s="34"/>
    </row>
    <row r="761" spans="2:24" ht="30" x14ac:dyDescent="0.25">
      <c r="B761" s="70">
        <v>1</v>
      </c>
      <c r="C761" s="13" t="s">
        <v>19</v>
      </c>
      <c r="D761" s="9">
        <v>446</v>
      </c>
      <c r="E761" s="13" t="s">
        <v>392</v>
      </c>
      <c r="F761" s="18"/>
      <c r="G761" s="13" t="s">
        <v>393</v>
      </c>
      <c r="H761" s="9" t="s">
        <v>525</v>
      </c>
      <c r="I761" s="9" t="s">
        <v>527</v>
      </c>
      <c r="J761" s="9"/>
      <c r="K761" s="9"/>
      <c r="L761" s="9"/>
      <c r="M761" s="11" t="s">
        <v>389</v>
      </c>
      <c r="N761" s="56">
        <v>269</v>
      </c>
      <c r="O761" s="16" t="s">
        <v>26</v>
      </c>
      <c r="P761" s="62">
        <f t="shared" si="50"/>
        <v>269</v>
      </c>
      <c r="Q761" s="62">
        <f t="shared" si="48"/>
        <v>0</v>
      </c>
      <c r="R761" s="9" t="s">
        <v>1258</v>
      </c>
      <c r="S761" s="21"/>
      <c r="T761" s="44"/>
      <c r="U761" s="21"/>
      <c r="V761" s="24"/>
      <c r="W761" s="41"/>
      <c r="X761" s="41"/>
    </row>
    <row r="762" spans="2:24" ht="30" x14ac:dyDescent="0.25">
      <c r="B762" s="70">
        <v>1</v>
      </c>
      <c r="C762" s="13" t="s">
        <v>19</v>
      </c>
      <c r="D762" s="9">
        <v>554</v>
      </c>
      <c r="E762" s="9" t="s">
        <v>20</v>
      </c>
      <c r="F762" s="16"/>
      <c r="G762" s="13" t="s">
        <v>78</v>
      </c>
      <c r="H762" s="17" t="s">
        <v>1207</v>
      </c>
      <c r="I762" s="18" t="s">
        <v>1196</v>
      </c>
      <c r="J762" s="18"/>
      <c r="K762" s="18"/>
      <c r="L762" s="18"/>
      <c r="M762" s="11" t="s">
        <v>25</v>
      </c>
      <c r="N762" s="52">
        <v>270</v>
      </c>
      <c r="O762" s="16" t="s">
        <v>26</v>
      </c>
      <c r="P762" s="62">
        <f t="shared" si="50"/>
        <v>270</v>
      </c>
      <c r="Q762" s="62">
        <f t="shared" si="48"/>
        <v>0</v>
      </c>
      <c r="R762" s="9" t="s">
        <v>1258</v>
      </c>
      <c r="S762" s="16"/>
      <c r="T762" s="41"/>
      <c r="U762" s="10"/>
      <c r="V762" s="13"/>
      <c r="W762" s="27"/>
      <c r="X762" s="34"/>
    </row>
    <row r="763" spans="2:24" ht="30" x14ac:dyDescent="0.25">
      <c r="B763" s="70">
        <v>1</v>
      </c>
      <c r="C763" s="13" t="s">
        <v>19</v>
      </c>
      <c r="D763" s="9">
        <v>555</v>
      </c>
      <c r="E763" s="9" t="s">
        <v>20</v>
      </c>
      <c r="F763" s="16"/>
      <c r="G763" s="13" t="s">
        <v>78</v>
      </c>
      <c r="H763" s="17" t="s">
        <v>1222</v>
      </c>
      <c r="I763" s="18" t="s">
        <v>1196</v>
      </c>
      <c r="J763" s="18"/>
      <c r="K763" s="18"/>
      <c r="L763" s="18"/>
      <c r="M763" s="11" t="s">
        <v>25</v>
      </c>
      <c r="N763" s="52">
        <v>270</v>
      </c>
      <c r="O763" s="16" t="s">
        <v>26</v>
      </c>
      <c r="P763" s="62">
        <f t="shared" si="50"/>
        <v>270</v>
      </c>
      <c r="Q763" s="62">
        <f t="shared" si="48"/>
        <v>0</v>
      </c>
      <c r="R763" s="9" t="s">
        <v>1258</v>
      </c>
      <c r="S763" s="13"/>
      <c r="T763" s="41"/>
      <c r="U763" s="10"/>
      <c r="V763" s="21"/>
      <c r="W763" s="41"/>
      <c r="X763" s="34"/>
    </row>
    <row r="764" spans="2:24" ht="30" x14ac:dyDescent="0.25">
      <c r="B764" s="70">
        <v>1</v>
      </c>
      <c r="C764" s="13" t="s">
        <v>19</v>
      </c>
      <c r="D764" s="9">
        <v>885</v>
      </c>
      <c r="E764" s="9" t="s">
        <v>20</v>
      </c>
      <c r="F764" s="16"/>
      <c r="G764" s="10" t="s">
        <v>57</v>
      </c>
      <c r="H764" s="17" t="s">
        <v>914</v>
      </c>
      <c r="I764" s="17" t="s">
        <v>915</v>
      </c>
      <c r="J764" s="18"/>
      <c r="K764" s="18"/>
      <c r="L764" s="18"/>
      <c r="M764" s="11" t="s">
        <v>25</v>
      </c>
      <c r="N764" s="53">
        <v>272.39</v>
      </c>
      <c r="O764" s="16" t="s">
        <v>26</v>
      </c>
      <c r="P764" s="62">
        <f t="shared" si="50"/>
        <v>272.39</v>
      </c>
      <c r="Q764" s="62">
        <f t="shared" si="48"/>
        <v>0</v>
      </c>
      <c r="R764" s="9" t="s">
        <v>1258</v>
      </c>
      <c r="S764" s="16"/>
      <c r="T764" s="41"/>
      <c r="U764" s="21"/>
      <c r="V764" s="21"/>
      <c r="W764" s="41"/>
      <c r="X764" s="34"/>
    </row>
    <row r="765" spans="2:24" ht="30" x14ac:dyDescent="0.25">
      <c r="B765" s="70">
        <v>1</v>
      </c>
      <c r="C765" s="13" t="s">
        <v>19</v>
      </c>
      <c r="D765" s="9">
        <v>888</v>
      </c>
      <c r="E765" s="9" t="s">
        <v>20</v>
      </c>
      <c r="F765" s="16"/>
      <c r="G765" s="10" t="s">
        <v>57</v>
      </c>
      <c r="H765" s="17" t="s">
        <v>916</v>
      </c>
      <c r="I765" s="17" t="s">
        <v>915</v>
      </c>
      <c r="J765" s="18"/>
      <c r="K765" s="18"/>
      <c r="L765" s="18"/>
      <c r="M765" s="11" t="s">
        <v>25</v>
      </c>
      <c r="N765" s="53">
        <v>272.39</v>
      </c>
      <c r="O765" s="16" t="s">
        <v>26</v>
      </c>
      <c r="P765" s="62">
        <f t="shared" si="50"/>
        <v>272.39</v>
      </c>
      <c r="Q765" s="62">
        <f t="shared" si="48"/>
        <v>0</v>
      </c>
      <c r="R765" s="9" t="s">
        <v>1258</v>
      </c>
      <c r="S765" s="10"/>
      <c r="T765" s="41"/>
      <c r="U765" s="21"/>
      <c r="V765" s="21"/>
      <c r="W765" s="41"/>
      <c r="X765" s="34"/>
    </row>
    <row r="766" spans="2:24" ht="30" x14ac:dyDescent="0.25">
      <c r="B766" s="70">
        <v>1</v>
      </c>
      <c r="C766" s="13" t="s">
        <v>19</v>
      </c>
      <c r="D766" s="9">
        <v>889</v>
      </c>
      <c r="E766" s="9" t="s">
        <v>20</v>
      </c>
      <c r="F766" s="16"/>
      <c r="G766" s="10" t="s">
        <v>57</v>
      </c>
      <c r="H766" s="17" t="s">
        <v>917</v>
      </c>
      <c r="I766" s="17" t="s">
        <v>915</v>
      </c>
      <c r="J766" s="18"/>
      <c r="K766" s="18"/>
      <c r="L766" s="18"/>
      <c r="M766" s="11" t="s">
        <v>25</v>
      </c>
      <c r="N766" s="53">
        <v>272.39</v>
      </c>
      <c r="O766" s="16" t="s">
        <v>26</v>
      </c>
      <c r="P766" s="62">
        <f t="shared" si="50"/>
        <v>272.39</v>
      </c>
      <c r="Q766" s="62">
        <f t="shared" si="48"/>
        <v>0</v>
      </c>
      <c r="R766" s="9" t="s">
        <v>1258</v>
      </c>
      <c r="S766" s="16"/>
      <c r="T766" s="41"/>
      <c r="U766" s="21"/>
      <c r="V766" s="21"/>
      <c r="W766" s="41"/>
      <c r="X766" s="34"/>
    </row>
    <row r="767" spans="2:24" ht="30" x14ac:dyDescent="0.25">
      <c r="B767" s="70">
        <v>1</v>
      </c>
      <c r="C767" s="13" t="s">
        <v>19</v>
      </c>
      <c r="D767" s="9">
        <v>559</v>
      </c>
      <c r="E767" s="9" t="s">
        <v>20</v>
      </c>
      <c r="F767" s="16"/>
      <c r="G767" s="13" t="s">
        <v>78</v>
      </c>
      <c r="H767" s="17" t="s">
        <v>1195</v>
      </c>
      <c r="I767" s="18" t="s">
        <v>1196</v>
      </c>
      <c r="J767" s="18"/>
      <c r="K767" s="18"/>
      <c r="L767" s="18"/>
      <c r="M767" s="11" t="s">
        <v>25</v>
      </c>
      <c r="N767" s="52">
        <v>281</v>
      </c>
      <c r="O767" s="16" t="s">
        <v>26</v>
      </c>
      <c r="P767" s="62">
        <f t="shared" si="50"/>
        <v>281</v>
      </c>
      <c r="Q767" s="62">
        <f t="shared" si="48"/>
        <v>0</v>
      </c>
      <c r="R767" s="9" t="s">
        <v>1258</v>
      </c>
      <c r="S767" s="16"/>
      <c r="T767" s="41"/>
      <c r="U767" s="10"/>
      <c r="V767" s="13"/>
      <c r="W767" s="27"/>
      <c r="X767" s="34"/>
    </row>
    <row r="768" spans="2:24" ht="30" x14ac:dyDescent="0.25">
      <c r="B768" s="70">
        <v>1</v>
      </c>
      <c r="C768" s="13" t="s">
        <v>19</v>
      </c>
      <c r="D768" s="9">
        <v>104</v>
      </c>
      <c r="E768" s="9" t="s">
        <v>20</v>
      </c>
      <c r="F768" s="13"/>
      <c r="G768" s="13" t="s">
        <v>21</v>
      </c>
      <c r="H768" s="21">
        <v>3117</v>
      </c>
      <c r="I768" s="18" t="s">
        <v>300</v>
      </c>
      <c r="J768" s="18" t="s">
        <v>301</v>
      </c>
      <c r="K768" s="18" t="s">
        <v>34</v>
      </c>
      <c r="L768" s="18" t="s">
        <v>34</v>
      </c>
      <c r="M768" s="11" t="s">
        <v>25</v>
      </c>
      <c r="N768" s="53">
        <v>284.5</v>
      </c>
      <c r="O768" s="16" t="s">
        <v>26</v>
      </c>
      <c r="P768" s="62">
        <f t="shared" si="50"/>
        <v>284.5</v>
      </c>
      <c r="Q768" s="62">
        <f t="shared" si="48"/>
        <v>0</v>
      </c>
      <c r="R768" s="9" t="s">
        <v>1258</v>
      </c>
      <c r="S768" s="13"/>
      <c r="T768" s="41"/>
      <c r="U768" s="20"/>
      <c r="V768" s="13"/>
      <c r="W768" s="15"/>
      <c r="X768" s="34"/>
    </row>
    <row r="769" spans="2:24" ht="45" x14ac:dyDescent="0.25">
      <c r="B769" s="70">
        <v>1</v>
      </c>
      <c r="C769" s="13" t="s">
        <v>19</v>
      </c>
      <c r="D769" s="9">
        <v>824</v>
      </c>
      <c r="E769" s="9" t="s">
        <v>20</v>
      </c>
      <c r="F769" s="25"/>
      <c r="G769" s="10" t="s">
        <v>57</v>
      </c>
      <c r="H769" s="17" t="s">
        <v>845</v>
      </c>
      <c r="I769" s="17" t="s">
        <v>846</v>
      </c>
      <c r="J769" s="17"/>
      <c r="K769" s="17"/>
      <c r="L769" s="17"/>
      <c r="M769" s="11" t="s">
        <v>60</v>
      </c>
      <c r="N769" s="53">
        <v>290</v>
      </c>
      <c r="O769" s="16" t="s">
        <v>26</v>
      </c>
      <c r="P769" s="62">
        <f t="shared" si="50"/>
        <v>290</v>
      </c>
      <c r="Q769" s="62">
        <f t="shared" si="48"/>
        <v>0</v>
      </c>
      <c r="R769" s="9" t="s">
        <v>1258</v>
      </c>
      <c r="S769" s="20"/>
      <c r="T769" s="43"/>
      <c r="U769" s="21"/>
      <c r="V769" s="21"/>
      <c r="W769" s="44"/>
      <c r="X769" s="14"/>
    </row>
    <row r="770" spans="2:24" ht="45" x14ac:dyDescent="0.25">
      <c r="B770" s="70">
        <v>1</v>
      </c>
      <c r="C770" s="13" t="s">
        <v>19</v>
      </c>
      <c r="D770" s="9">
        <v>825</v>
      </c>
      <c r="E770" s="9" t="s">
        <v>20</v>
      </c>
      <c r="F770" s="25"/>
      <c r="G770" s="10" t="s">
        <v>57</v>
      </c>
      <c r="H770" s="17" t="s">
        <v>847</v>
      </c>
      <c r="I770" s="17" t="s">
        <v>846</v>
      </c>
      <c r="J770" s="25"/>
      <c r="K770" s="25"/>
      <c r="L770" s="25"/>
      <c r="M770" s="11" t="s">
        <v>60</v>
      </c>
      <c r="N770" s="53">
        <v>290</v>
      </c>
      <c r="O770" s="16" t="s">
        <v>26</v>
      </c>
      <c r="P770" s="62">
        <f t="shared" si="50"/>
        <v>290</v>
      </c>
      <c r="Q770" s="62">
        <f t="shared" si="48"/>
        <v>0</v>
      </c>
      <c r="R770" s="9" t="s">
        <v>1258</v>
      </c>
      <c r="S770" s="20"/>
      <c r="T770" s="43"/>
      <c r="U770" s="21"/>
      <c r="V770" s="21"/>
      <c r="W770" s="44"/>
      <c r="X770" s="14"/>
    </row>
    <row r="771" spans="2:24" ht="45" x14ac:dyDescent="0.25">
      <c r="B771" s="70">
        <v>1</v>
      </c>
      <c r="C771" s="13" t="s">
        <v>19</v>
      </c>
      <c r="D771" s="9">
        <v>826</v>
      </c>
      <c r="E771" s="9" t="s">
        <v>20</v>
      </c>
      <c r="F771" s="16"/>
      <c r="G771" s="10" t="s">
        <v>57</v>
      </c>
      <c r="H771" s="17" t="s">
        <v>898</v>
      </c>
      <c r="I771" s="17" t="s">
        <v>846</v>
      </c>
      <c r="J771" s="18"/>
      <c r="K771" s="18"/>
      <c r="L771" s="18"/>
      <c r="M771" s="11" t="s">
        <v>25</v>
      </c>
      <c r="N771" s="53">
        <v>290</v>
      </c>
      <c r="O771" s="16" t="s">
        <v>26</v>
      </c>
      <c r="P771" s="62">
        <f t="shared" si="50"/>
        <v>290</v>
      </c>
      <c r="Q771" s="62">
        <f t="shared" si="48"/>
        <v>0</v>
      </c>
      <c r="R771" s="9" t="s">
        <v>1258</v>
      </c>
      <c r="S771" s="16"/>
      <c r="T771" s="41"/>
      <c r="U771" s="21"/>
      <c r="V771" s="21"/>
      <c r="W771" s="41"/>
      <c r="X771" s="34"/>
    </row>
    <row r="772" spans="2:24" ht="30" x14ac:dyDescent="0.25">
      <c r="B772" s="70">
        <v>1</v>
      </c>
      <c r="C772" s="13" t="s">
        <v>19</v>
      </c>
      <c r="D772" s="9">
        <v>77</v>
      </c>
      <c r="E772" s="9" t="s">
        <v>20</v>
      </c>
      <c r="F772" s="13"/>
      <c r="G772" s="13" t="s">
        <v>21</v>
      </c>
      <c r="H772" s="21">
        <v>3159</v>
      </c>
      <c r="I772" s="18" t="s">
        <v>375</v>
      </c>
      <c r="J772" s="18"/>
      <c r="K772" s="18"/>
      <c r="L772" s="18"/>
      <c r="M772" s="11" t="s">
        <v>25</v>
      </c>
      <c r="N772" s="53">
        <v>292.04000000000002</v>
      </c>
      <c r="O772" s="16" t="s">
        <v>26</v>
      </c>
      <c r="P772" s="62">
        <f t="shared" si="50"/>
        <v>292.04000000000002</v>
      </c>
      <c r="Q772" s="62">
        <f t="shared" si="48"/>
        <v>0</v>
      </c>
      <c r="R772" s="9" t="s">
        <v>1258</v>
      </c>
      <c r="S772" s="13"/>
      <c r="T772" s="41"/>
      <c r="U772" s="20"/>
      <c r="V772" s="13"/>
      <c r="W772" s="41"/>
      <c r="X772" s="34"/>
    </row>
    <row r="773" spans="2:24" ht="30" x14ac:dyDescent="0.25">
      <c r="B773" s="70">
        <v>1</v>
      </c>
      <c r="C773" s="13" t="s">
        <v>19</v>
      </c>
      <c r="D773" s="9">
        <v>185</v>
      </c>
      <c r="E773" s="9" t="s">
        <v>20</v>
      </c>
      <c r="F773" s="16"/>
      <c r="G773" s="13" t="s">
        <v>21</v>
      </c>
      <c r="H773" s="17" t="s">
        <v>1152</v>
      </c>
      <c r="I773" s="18" t="s">
        <v>1153</v>
      </c>
      <c r="J773" s="18"/>
      <c r="K773" s="18"/>
      <c r="L773" s="18"/>
      <c r="M773" s="11" t="s">
        <v>25</v>
      </c>
      <c r="N773" s="52">
        <v>292.04000000000002</v>
      </c>
      <c r="O773" s="16" t="s">
        <v>26</v>
      </c>
      <c r="P773" s="62">
        <f t="shared" si="50"/>
        <v>292.04000000000002</v>
      </c>
      <c r="Q773" s="62">
        <f t="shared" si="48"/>
        <v>0</v>
      </c>
      <c r="R773" s="9" t="s">
        <v>1258</v>
      </c>
      <c r="S773" s="16"/>
      <c r="T773" s="41"/>
      <c r="U773" s="20"/>
      <c r="V773" s="13"/>
      <c r="W773" s="27"/>
      <c r="X773" s="34"/>
    </row>
    <row r="774" spans="2:24" ht="30" x14ac:dyDescent="0.25">
      <c r="B774" s="70">
        <v>1</v>
      </c>
      <c r="C774" s="13" t="s">
        <v>19</v>
      </c>
      <c r="D774" s="9">
        <v>897</v>
      </c>
      <c r="E774" s="9" t="s">
        <v>20</v>
      </c>
      <c r="F774" s="16"/>
      <c r="G774" s="13" t="s">
        <v>57</v>
      </c>
      <c r="H774" s="17" t="s">
        <v>1134</v>
      </c>
      <c r="I774" s="18" t="s">
        <v>1135</v>
      </c>
      <c r="J774" s="18"/>
      <c r="K774" s="18"/>
      <c r="L774" s="18"/>
      <c r="M774" s="11" t="s">
        <v>25</v>
      </c>
      <c r="N774" s="52">
        <v>301.79000000000002</v>
      </c>
      <c r="O774" s="16" t="s">
        <v>26</v>
      </c>
      <c r="P774" s="62">
        <f t="shared" si="50"/>
        <v>301.79000000000002</v>
      </c>
      <c r="Q774" s="62">
        <f t="shared" si="48"/>
        <v>0</v>
      </c>
      <c r="R774" s="9" t="s">
        <v>1258</v>
      </c>
      <c r="S774" s="16"/>
      <c r="T774" s="41"/>
      <c r="U774" s="21"/>
      <c r="V774" s="13"/>
      <c r="W774" s="27"/>
      <c r="X774" s="34"/>
    </row>
    <row r="775" spans="2:24" ht="30" x14ac:dyDescent="0.25">
      <c r="B775" s="70">
        <v>1</v>
      </c>
      <c r="C775" s="13">
        <v>2018</v>
      </c>
      <c r="D775" s="9">
        <v>1920</v>
      </c>
      <c r="E775" s="9" t="s">
        <v>20</v>
      </c>
      <c r="F775" s="16"/>
      <c r="G775" s="10" t="s">
        <v>94</v>
      </c>
      <c r="H775" s="25" t="s">
        <v>1021</v>
      </c>
      <c r="I775" s="17" t="s">
        <v>1022</v>
      </c>
      <c r="J775" s="18"/>
      <c r="K775" s="18"/>
      <c r="L775" s="18"/>
      <c r="M775" s="11" t="s">
        <v>25</v>
      </c>
      <c r="N775" s="53">
        <v>317.45999999999998</v>
      </c>
      <c r="O775" s="16" t="s">
        <v>26</v>
      </c>
      <c r="P775" s="62">
        <f t="shared" si="50"/>
        <v>317.45999999999998</v>
      </c>
      <c r="Q775" s="62">
        <f t="shared" ref="Q775:Q838" si="51">N775-P775</f>
        <v>0</v>
      </c>
      <c r="R775" s="9" t="s">
        <v>1258</v>
      </c>
      <c r="S775" s="16"/>
      <c r="T775" s="41"/>
      <c r="U775" s="36"/>
      <c r="V775" s="21"/>
      <c r="W775" s="41"/>
      <c r="X775" s="34"/>
    </row>
    <row r="776" spans="2:24" ht="15" x14ac:dyDescent="0.25">
      <c r="B776" s="70">
        <v>1</v>
      </c>
      <c r="C776" s="13" t="s">
        <v>19</v>
      </c>
      <c r="D776" s="9">
        <v>155</v>
      </c>
      <c r="E776" s="9" t="s">
        <v>20</v>
      </c>
      <c r="F776" s="13"/>
      <c r="G776" s="13" t="s">
        <v>21</v>
      </c>
      <c r="H776" s="21">
        <v>3155</v>
      </c>
      <c r="I776" s="18" t="s">
        <v>370</v>
      </c>
      <c r="J776" s="18" t="s">
        <v>204</v>
      </c>
      <c r="K776" s="18" t="s">
        <v>371</v>
      </c>
      <c r="L776" s="18" t="s">
        <v>372</v>
      </c>
      <c r="M776" s="11" t="s">
        <v>25</v>
      </c>
      <c r="N776" s="53">
        <v>344.15</v>
      </c>
      <c r="O776" s="16" t="s">
        <v>26</v>
      </c>
      <c r="P776" s="62">
        <f>N776*0.2*5</f>
        <v>344.15</v>
      </c>
      <c r="Q776" s="62">
        <f>N776-P776</f>
        <v>0</v>
      </c>
      <c r="R776" s="64" t="s">
        <v>1257</v>
      </c>
      <c r="S776" s="13"/>
      <c r="T776" s="41"/>
      <c r="U776" s="20"/>
      <c r="V776" s="13"/>
      <c r="W776" s="41"/>
      <c r="X776" s="34"/>
    </row>
    <row r="777" spans="2:24" ht="30" x14ac:dyDescent="0.25">
      <c r="B777" s="70">
        <v>1</v>
      </c>
      <c r="C777" s="13" t="s">
        <v>19</v>
      </c>
      <c r="D777" s="9">
        <v>871</v>
      </c>
      <c r="E777" s="9" t="s">
        <v>20</v>
      </c>
      <c r="F777" s="16"/>
      <c r="G777" s="10" t="s">
        <v>57</v>
      </c>
      <c r="H777" s="17" t="s">
        <v>624</v>
      </c>
      <c r="I777" s="18" t="s">
        <v>625</v>
      </c>
      <c r="J777" s="18"/>
      <c r="K777" s="18"/>
      <c r="L777" s="18"/>
      <c r="M777" s="11" t="s">
        <v>25</v>
      </c>
      <c r="N777" s="52">
        <v>349.99</v>
      </c>
      <c r="O777" s="16" t="s">
        <v>26</v>
      </c>
      <c r="P777" s="62">
        <f>N777*0.5*2</f>
        <v>349.99</v>
      </c>
      <c r="Q777" s="62">
        <f t="shared" si="51"/>
        <v>0</v>
      </c>
      <c r="R777" s="9" t="s">
        <v>1258</v>
      </c>
      <c r="S777" s="16"/>
      <c r="T777" s="41"/>
      <c r="U777" s="21"/>
      <c r="V777" s="21"/>
      <c r="W777" s="22"/>
      <c r="X777" s="34"/>
    </row>
    <row r="778" spans="2:24" ht="15" x14ac:dyDescent="0.25">
      <c r="B778" s="70">
        <v>1</v>
      </c>
      <c r="C778" s="13">
        <v>2019</v>
      </c>
      <c r="D778" s="9">
        <v>2042</v>
      </c>
      <c r="E778" s="13" t="s">
        <v>20</v>
      </c>
      <c r="F778" s="18"/>
      <c r="G778" s="13" t="s">
        <v>21</v>
      </c>
      <c r="H778" s="11">
        <v>4298</v>
      </c>
      <c r="I778" s="9" t="s">
        <v>460</v>
      </c>
      <c r="J778" s="21" t="s">
        <v>204</v>
      </c>
      <c r="K778" s="21" t="s">
        <v>461</v>
      </c>
      <c r="L778" s="21" t="s">
        <v>462</v>
      </c>
      <c r="M778" s="11" t="s">
        <v>25</v>
      </c>
      <c r="N778" s="56">
        <v>361</v>
      </c>
      <c r="O778" s="21" t="s">
        <v>159</v>
      </c>
      <c r="P778" s="62">
        <f t="shared" ref="P778:P787" si="52">N778*0.2*5</f>
        <v>361</v>
      </c>
      <c r="Q778" s="62">
        <f t="shared" si="51"/>
        <v>0</v>
      </c>
      <c r="R778" s="64" t="s">
        <v>1257</v>
      </c>
      <c r="S778" s="21"/>
      <c r="T778" s="44"/>
      <c r="U778" s="20"/>
      <c r="V778" s="13"/>
      <c r="W778" s="22"/>
      <c r="X778" s="34"/>
    </row>
    <row r="779" spans="2:24" ht="15" x14ac:dyDescent="0.25">
      <c r="B779" s="70">
        <v>1</v>
      </c>
      <c r="C779" s="13">
        <v>2019</v>
      </c>
      <c r="D779" s="9">
        <v>2043</v>
      </c>
      <c r="E779" s="13" t="s">
        <v>20</v>
      </c>
      <c r="F779" s="18"/>
      <c r="G779" s="13" t="s">
        <v>21</v>
      </c>
      <c r="H779" s="11">
        <v>4299</v>
      </c>
      <c r="I779" s="9" t="s">
        <v>460</v>
      </c>
      <c r="J779" s="21" t="s">
        <v>204</v>
      </c>
      <c r="K779" s="21" t="s">
        <v>461</v>
      </c>
      <c r="L779" s="21" t="s">
        <v>463</v>
      </c>
      <c r="M779" s="11" t="s">
        <v>25</v>
      </c>
      <c r="N779" s="56">
        <v>361</v>
      </c>
      <c r="O779" s="21" t="s">
        <v>159</v>
      </c>
      <c r="P779" s="62">
        <f t="shared" si="52"/>
        <v>361</v>
      </c>
      <c r="Q779" s="62">
        <f t="shared" si="51"/>
        <v>0</v>
      </c>
      <c r="R779" s="64" t="s">
        <v>1257</v>
      </c>
      <c r="S779" s="21"/>
      <c r="T779" s="44"/>
      <c r="U779" s="20"/>
      <c r="V779" s="21"/>
      <c r="W779" s="22"/>
      <c r="X779" s="34"/>
    </row>
    <row r="780" spans="2:24" ht="15" x14ac:dyDescent="0.25">
      <c r="B780" s="70">
        <v>1</v>
      </c>
      <c r="C780" s="13" t="s">
        <v>19</v>
      </c>
      <c r="D780" s="9">
        <v>812</v>
      </c>
      <c r="E780" s="9" t="s">
        <v>20</v>
      </c>
      <c r="F780" s="16"/>
      <c r="G780" s="10" t="s">
        <v>57</v>
      </c>
      <c r="H780" s="17" t="s">
        <v>640</v>
      </c>
      <c r="I780" s="18" t="s">
        <v>641</v>
      </c>
      <c r="J780" s="18"/>
      <c r="K780" s="18"/>
      <c r="L780" s="18"/>
      <c r="M780" s="11" t="s">
        <v>25</v>
      </c>
      <c r="N780" s="52">
        <v>368.06</v>
      </c>
      <c r="O780" s="16" t="s">
        <v>159</v>
      </c>
      <c r="P780" s="62">
        <f t="shared" si="52"/>
        <v>368.06000000000006</v>
      </c>
      <c r="Q780" s="62">
        <f t="shared" si="51"/>
        <v>0</v>
      </c>
      <c r="R780" s="9" t="s">
        <v>1257</v>
      </c>
      <c r="S780" s="16"/>
      <c r="T780" s="41"/>
      <c r="U780" s="21"/>
      <c r="V780" s="21"/>
      <c r="W780" s="41"/>
      <c r="X780" s="34"/>
    </row>
    <row r="781" spans="2:24" ht="15" x14ac:dyDescent="0.25">
      <c r="B781" s="70">
        <v>1</v>
      </c>
      <c r="C781" s="13" t="s">
        <v>19</v>
      </c>
      <c r="D781" s="9">
        <v>896</v>
      </c>
      <c r="E781" s="9" t="s">
        <v>20</v>
      </c>
      <c r="F781" s="16"/>
      <c r="G781" s="13" t="s">
        <v>57</v>
      </c>
      <c r="H781" s="17" t="s">
        <v>1132</v>
      </c>
      <c r="I781" s="18" t="s">
        <v>1133</v>
      </c>
      <c r="J781" s="18"/>
      <c r="K781" s="18"/>
      <c r="L781" s="18"/>
      <c r="M781" s="11" t="s">
        <v>25</v>
      </c>
      <c r="N781" s="52">
        <v>369.22</v>
      </c>
      <c r="O781" s="16" t="s">
        <v>159</v>
      </c>
      <c r="P781" s="62">
        <f t="shared" si="52"/>
        <v>369.22</v>
      </c>
      <c r="Q781" s="62">
        <f t="shared" si="51"/>
        <v>0</v>
      </c>
      <c r="R781" s="9" t="s">
        <v>1257</v>
      </c>
      <c r="S781" s="13"/>
      <c r="T781" s="41"/>
      <c r="U781" s="21"/>
      <c r="V781" s="21"/>
      <c r="W781" s="41"/>
      <c r="X781" s="34"/>
    </row>
    <row r="782" spans="2:24" ht="30" x14ac:dyDescent="0.25">
      <c r="B782" s="70">
        <v>1</v>
      </c>
      <c r="C782" s="13" t="s">
        <v>19</v>
      </c>
      <c r="D782" s="9">
        <v>137</v>
      </c>
      <c r="E782" s="9" t="s">
        <v>20</v>
      </c>
      <c r="F782" s="13"/>
      <c r="G782" s="13" t="s">
        <v>21</v>
      </c>
      <c r="H782" s="21">
        <v>3146</v>
      </c>
      <c r="I782" s="18" t="s">
        <v>857</v>
      </c>
      <c r="J782" s="18" t="s">
        <v>399</v>
      </c>
      <c r="K782" s="18" t="s">
        <v>858</v>
      </c>
      <c r="L782" s="18" t="s">
        <v>859</v>
      </c>
      <c r="M782" s="11" t="s">
        <v>60</v>
      </c>
      <c r="N782" s="53">
        <v>378</v>
      </c>
      <c r="O782" s="13" t="s">
        <v>159</v>
      </c>
      <c r="P782" s="62">
        <f t="shared" si="52"/>
        <v>378.00000000000006</v>
      </c>
      <c r="Q782" s="62">
        <f t="shared" si="51"/>
        <v>0</v>
      </c>
      <c r="R782" s="64" t="s">
        <v>1257</v>
      </c>
      <c r="S782" s="20"/>
      <c r="T782" s="43"/>
      <c r="U782" s="28"/>
      <c r="V782" s="13"/>
      <c r="W782" s="41"/>
      <c r="X782" s="14"/>
    </row>
    <row r="783" spans="2:24" ht="30" x14ac:dyDescent="0.25">
      <c r="B783" s="70">
        <v>1</v>
      </c>
      <c r="C783" s="13" t="s">
        <v>19</v>
      </c>
      <c r="D783" s="9">
        <v>140</v>
      </c>
      <c r="E783" s="9" t="s">
        <v>20</v>
      </c>
      <c r="F783" s="13"/>
      <c r="G783" s="13" t="s">
        <v>21</v>
      </c>
      <c r="H783" s="21">
        <v>3147</v>
      </c>
      <c r="I783" s="18" t="s">
        <v>857</v>
      </c>
      <c r="J783" s="18" t="s">
        <v>399</v>
      </c>
      <c r="K783" s="18" t="s">
        <v>891</v>
      </c>
      <c r="L783" s="18" t="s">
        <v>892</v>
      </c>
      <c r="M783" s="11" t="s">
        <v>60</v>
      </c>
      <c r="N783" s="53">
        <v>378</v>
      </c>
      <c r="O783" s="13" t="s">
        <v>159</v>
      </c>
      <c r="P783" s="62">
        <f t="shared" si="52"/>
        <v>378.00000000000006</v>
      </c>
      <c r="Q783" s="62">
        <f t="shared" si="51"/>
        <v>0</v>
      </c>
      <c r="R783" s="64" t="s">
        <v>1257</v>
      </c>
      <c r="S783" s="20"/>
      <c r="T783" s="43"/>
      <c r="U783" s="13"/>
      <c r="V783" s="13"/>
      <c r="W783" s="41"/>
      <c r="X783" s="41"/>
    </row>
    <row r="784" spans="2:24" ht="30" x14ac:dyDescent="0.25">
      <c r="B784" s="70">
        <v>1</v>
      </c>
      <c r="C784" s="13" t="s">
        <v>19</v>
      </c>
      <c r="D784" s="9">
        <v>157</v>
      </c>
      <c r="E784" s="9" t="s">
        <v>20</v>
      </c>
      <c r="F784" s="13"/>
      <c r="G784" s="13" t="s">
        <v>21</v>
      </c>
      <c r="H784" s="21">
        <v>3148</v>
      </c>
      <c r="I784" s="18" t="s">
        <v>857</v>
      </c>
      <c r="J784" s="18" t="s">
        <v>399</v>
      </c>
      <c r="K784" s="18" t="s">
        <v>858</v>
      </c>
      <c r="L784" s="18" t="s">
        <v>893</v>
      </c>
      <c r="M784" s="11" t="s">
        <v>60</v>
      </c>
      <c r="N784" s="53">
        <v>378</v>
      </c>
      <c r="O784" s="13" t="s">
        <v>159</v>
      </c>
      <c r="P784" s="62">
        <f t="shared" si="52"/>
        <v>378.00000000000006</v>
      </c>
      <c r="Q784" s="62">
        <f t="shared" si="51"/>
        <v>0</v>
      </c>
      <c r="R784" s="64" t="s">
        <v>1257</v>
      </c>
      <c r="S784" s="20"/>
      <c r="T784" s="43"/>
      <c r="U784" s="28"/>
      <c r="V784" s="13"/>
      <c r="W784" s="41"/>
      <c r="X784" s="14"/>
    </row>
    <row r="785" spans="2:24" ht="30" x14ac:dyDescent="0.25">
      <c r="B785" s="70">
        <v>1</v>
      </c>
      <c r="C785" s="13" t="s">
        <v>19</v>
      </c>
      <c r="D785" s="9">
        <v>152</v>
      </c>
      <c r="E785" s="9" t="s">
        <v>20</v>
      </c>
      <c r="F785" s="13"/>
      <c r="G785" s="13" t="s">
        <v>21</v>
      </c>
      <c r="H785" s="21">
        <v>3149</v>
      </c>
      <c r="I785" s="18" t="s">
        <v>857</v>
      </c>
      <c r="J785" s="18" t="s">
        <v>399</v>
      </c>
      <c r="K785" s="18" t="s">
        <v>891</v>
      </c>
      <c r="L785" s="18" t="s">
        <v>896</v>
      </c>
      <c r="M785" s="11" t="s">
        <v>60</v>
      </c>
      <c r="N785" s="53">
        <v>378</v>
      </c>
      <c r="O785" s="13" t="s">
        <v>159</v>
      </c>
      <c r="P785" s="62">
        <f t="shared" si="52"/>
        <v>378.00000000000006</v>
      </c>
      <c r="Q785" s="62">
        <f t="shared" si="51"/>
        <v>0</v>
      </c>
      <c r="R785" s="64" t="s">
        <v>1257</v>
      </c>
      <c r="S785" s="20"/>
      <c r="T785" s="43"/>
      <c r="U785" s="28"/>
      <c r="V785" s="13"/>
      <c r="W785" s="41"/>
      <c r="X785" s="14"/>
    </row>
    <row r="786" spans="2:24" ht="30" x14ac:dyDescent="0.25">
      <c r="B786" s="70">
        <v>1</v>
      </c>
      <c r="C786" s="13" t="s">
        <v>19</v>
      </c>
      <c r="D786" s="9">
        <v>128</v>
      </c>
      <c r="E786" s="9" t="s">
        <v>20</v>
      </c>
      <c r="F786" s="13"/>
      <c r="G786" s="13" t="s">
        <v>21</v>
      </c>
      <c r="H786" s="21">
        <v>3150</v>
      </c>
      <c r="I786" s="18" t="s">
        <v>857</v>
      </c>
      <c r="J786" s="18" t="s">
        <v>399</v>
      </c>
      <c r="K786" s="18" t="s">
        <v>858</v>
      </c>
      <c r="L786" s="18" t="s">
        <v>897</v>
      </c>
      <c r="M786" s="11" t="s">
        <v>60</v>
      </c>
      <c r="N786" s="53">
        <v>378</v>
      </c>
      <c r="O786" s="13" t="s">
        <v>159</v>
      </c>
      <c r="P786" s="62">
        <f t="shared" si="52"/>
        <v>378.00000000000006</v>
      </c>
      <c r="Q786" s="62">
        <f t="shared" si="51"/>
        <v>0</v>
      </c>
      <c r="R786" s="64" t="s">
        <v>1257</v>
      </c>
      <c r="S786" s="20"/>
      <c r="T786" s="43"/>
      <c r="U786" s="28"/>
      <c r="V786" s="13"/>
      <c r="W786" s="41"/>
      <c r="X786" s="14"/>
    </row>
    <row r="787" spans="2:24" ht="30" x14ac:dyDescent="0.25">
      <c r="B787" s="70">
        <v>1</v>
      </c>
      <c r="C787" s="13" t="s">
        <v>19</v>
      </c>
      <c r="D787" s="9">
        <v>316</v>
      </c>
      <c r="E787" s="9" t="s">
        <v>20</v>
      </c>
      <c r="F787" s="16"/>
      <c r="G787" s="10" t="s">
        <v>57</v>
      </c>
      <c r="H787" s="17" t="s">
        <v>912</v>
      </c>
      <c r="I787" s="17" t="s">
        <v>913</v>
      </c>
      <c r="J787" s="18"/>
      <c r="K787" s="18"/>
      <c r="L787" s="18"/>
      <c r="M787" s="11" t="s">
        <v>25</v>
      </c>
      <c r="N787" s="53">
        <v>409.17</v>
      </c>
      <c r="O787" s="16" t="s">
        <v>159</v>
      </c>
      <c r="P787" s="62">
        <f t="shared" si="52"/>
        <v>409.17</v>
      </c>
      <c r="Q787" s="62">
        <f t="shared" si="51"/>
        <v>0</v>
      </c>
      <c r="R787" s="9" t="s">
        <v>1257</v>
      </c>
      <c r="S787" s="16"/>
      <c r="T787" s="41"/>
      <c r="U787" s="21"/>
      <c r="V787" s="21"/>
      <c r="W787" s="41"/>
      <c r="X787" s="34"/>
    </row>
    <row r="788" spans="2:24" ht="45" x14ac:dyDescent="0.25">
      <c r="B788" s="70">
        <v>1</v>
      </c>
      <c r="C788" s="13" t="s">
        <v>19</v>
      </c>
      <c r="D788" s="9">
        <v>1</v>
      </c>
      <c r="E788" s="9" t="s">
        <v>20</v>
      </c>
      <c r="F788" s="13"/>
      <c r="G788" s="13" t="s">
        <v>21</v>
      </c>
      <c r="H788" s="21">
        <v>3117</v>
      </c>
      <c r="I788" s="18" t="s">
        <v>298</v>
      </c>
      <c r="J788" s="18" t="s">
        <v>299</v>
      </c>
      <c r="K788" s="18" t="s">
        <v>34</v>
      </c>
      <c r="L788" s="18" t="s">
        <v>34</v>
      </c>
      <c r="M788" s="11" t="s">
        <v>25</v>
      </c>
      <c r="N788" s="53">
        <v>420</v>
      </c>
      <c r="O788" s="13" t="s">
        <v>159</v>
      </c>
      <c r="P788" s="62">
        <f>N788*0.5*2</f>
        <v>420</v>
      </c>
      <c r="Q788" s="62">
        <f t="shared" si="51"/>
        <v>0</v>
      </c>
      <c r="R788" s="64" t="s">
        <v>1258</v>
      </c>
      <c r="S788" s="13"/>
      <c r="T788" s="41"/>
      <c r="U788" s="20"/>
      <c r="V788" s="13"/>
      <c r="W788" s="15"/>
      <c r="X788" s="34"/>
    </row>
    <row r="789" spans="2:24" ht="30" x14ac:dyDescent="0.25">
      <c r="B789" s="70">
        <v>1</v>
      </c>
      <c r="C789" s="13" t="s">
        <v>19</v>
      </c>
      <c r="D789" s="9">
        <v>2</v>
      </c>
      <c r="E789" s="9" t="s">
        <v>20</v>
      </c>
      <c r="F789" s="13"/>
      <c r="G789" s="13" t="s">
        <v>21</v>
      </c>
      <c r="H789" s="21">
        <v>3156</v>
      </c>
      <c r="I789" s="18" t="s">
        <v>298</v>
      </c>
      <c r="J789" s="18" t="s">
        <v>34</v>
      </c>
      <c r="K789" s="18" t="s">
        <v>373</v>
      </c>
      <c r="L789" s="18" t="s">
        <v>374</v>
      </c>
      <c r="M789" s="11" t="s">
        <v>25</v>
      </c>
      <c r="N789" s="53">
        <v>420</v>
      </c>
      <c r="O789" s="13" t="s">
        <v>159</v>
      </c>
      <c r="P789" s="62">
        <f>N789*0.5*2</f>
        <v>420</v>
      </c>
      <c r="Q789" s="62">
        <f t="shared" si="51"/>
        <v>0</v>
      </c>
      <c r="R789" s="64" t="s">
        <v>1258</v>
      </c>
      <c r="S789" s="13"/>
      <c r="T789" s="41"/>
      <c r="U789" s="20"/>
      <c r="V789" s="13"/>
      <c r="W789" s="41"/>
      <c r="X789" s="34"/>
    </row>
    <row r="790" spans="2:24" ht="15" x14ac:dyDescent="0.25">
      <c r="B790" s="70">
        <v>1</v>
      </c>
      <c r="C790" s="13" t="s">
        <v>19</v>
      </c>
      <c r="D790" s="9">
        <v>317</v>
      </c>
      <c r="E790" s="9" t="s">
        <v>20</v>
      </c>
      <c r="F790" s="16"/>
      <c r="G790" s="13" t="s">
        <v>57</v>
      </c>
      <c r="H790" s="17" t="s">
        <v>1150</v>
      </c>
      <c r="I790" s="18" t="s">
        <v>1151</v>
      </c>
      <c r="J790" s="18"/>
      <c r="K790" s="18"/>
      <c r="L790" s="18"/>
      <c r="M790" s="11" t="s">
        <v>25</v>
      </c>
      <c r="N790" s="52">
        <v>428.86</v>
      </c>
      <c r="O790" s="16" t="s">
        <v>159</v>
      </c>
      <c r="P790" s="62">
        <f>N790*0.2*5</f>
        <v>428.86</v>
      </c>
      <c r="Q790" s="62">
        <f t="shared" si="51"/>
        <v>0</v>
      </c>
      <c r="R790" s="9" t="s">
        <v>1257</v>
      </c>
      <c r="S790" s="16"/>
      <c r="T790" s="41"/>
      <c r="U790" s="21"/>
      <c r="V790" s="13"/>
      <c r="W790" s="27"/>
      <c r="X790" s="34"/>
    </row>
    <row r="791" spans="2:24" ht="15" x14ac:dyDescent="0.25">
      <c r="B791" s="70">
        <v>1</v>
      </c>
      <c r="C791" s="13" t="s">
        <v>19</v>
      </c>
      <c r="D791" s="9">
        <v>3</v>
      </c>
      <c r="E791" s="13" t="s">
        <v>20</v>
      </c>
      <c r="F791" s="13"/>
      <c r="G791" s="13" t="s">
        <v>21</v>
      </c>
      <c r="H791" s="11">
        <v>3214</v>
      </c>
      <c r="I791" s="9" t="s">
        <v>387</v>
      </c>
      <c r="J791" s="9"/>
      <c r="K791" s="9"/>
      <c r="L791" s="9"/>
      <c r="M791" s="11" t="s">
        <v>25</v>
      </c>
      <c r="N791" s="57">
        <v>435.05</v>
      </c>
      <c r="O791" s="13" t="s">
        <v>159</v>
      </c>
      <c r="P791" s="62">
        <f>N791*0.2*5</f>
        <v>435.05</v>
      </c>
      <c r="Q791" s="62">
        <f>N791-P791</f>
        <v>0</v>
      </c>
      <c r="R791" s="9" t="s">
        <v>1257</v>
      </c>
      <c r="S791" s="13"/>
      <c r="T791" s="41"/>
      <c r="U791" s="20"/>
      <c r="V791" s="13"/>
      <c r="W791" s="14"/>
      <c r="X791" s="34"/>
    </row>
    <row r="792" spans="2:24" ht="15" x14ac:dyDescent="0.25">
      <c r="B792" s="70">
        <v>1</v>
      </c>
      <c r="C792" s="13" t="s">
        <v>19</v>
      </c>
      <c r="D792" s="9">
        <v>273</v>
      </c>
      <c r="E792" s="13" t="s">
        <v>392</v>
      </c>
      <c r="F792" s="18"/>
      <c r="G792" s="13" t="s">
        <v>393</v>
      </c>
      <c r="H792" s="9" t="s">
        <v>532</v>
      </c>
      <c r="I792" s="9" t="s">
        <v>533</v>
      </c>
      <c r="J792" s="9"/>
      <c r="K792" s="9"/>
      <c r="L792" s="9"/>
      <c r="M792" s="11" t="s">
        <v>389</v>
      </c>
      <c r="N792" s="56">
        <v>450</v>
      </c>
      <c r="O792" s="21" t="s">
        <v>159</v>
      </c>
      <c r="P792" s="62">
        <f>N792*0.2*5</f>
        <v>450</v>
      </c>
      <c r="Q792" s="62">
        <f t="shared" si="51"/>
        <v>0</v>
      </c>
      <c r="R792" s="9" t="s">
        <v>1257</v>
      </c>
      <c r="S792" s="21"/>
      <c r="T792" s="44"/>
      <c r="U792" s="21"/>
      <c r="V792" s="24"/>
      <c r="W792" s="41"/>
      <c r="X792" s="41"/>
    </row>
    <row r="793" spans="2:24" ht="30" x14ac:dyDescent="0.25">
      <c r="B793" s="70">
        <v>1</v>
      </c>
      <c r="C793" s="13" t="s">
        <v>19</v>
      </c>
      <c r="D793" s="9">
        <v>282</v>
      </c>
      <c r="E793" s="9" t="s">
        <v>20</v>
      </c>
      <c r="F793" s="16"/>
      <c r="G793" s="10" t="s">
        <v>78</v>
      </c>
      <c r="H793" s="17" t="s">
        <v>582</v>
      </c>
      <c r="I793" s="18" t="s">
        <v>583</v>
      </c>
      <c r="J793" s="18"/>
      <c r="K793" s="18"/>
      <c r="L793" s="18"/>
      <c r="M793" s="11" t="s">
        <v>25</v>
      </c>
      <c r="N793" s="52">
        <v>450</v>
      </c>
      <c r="O793" s="16" t="s">
        <v>159</v>
      </c>
      <c r="P793" s="62">
        <f>N793*0.5*2</f>
        <v>450</v>
      </c>
      <c r="Q793" s="62">
        <f t="shared" si="51"/>
        <v>0</v>
      </c>
      <c r="R793" s="64" t="s">
        <v>1258</v>
      </c>
      <c r="S793" s="16"/>
      <c r="T793" s="41"/>
      <c r="U793" s="10"/>
      <c r="V793" s="21"/>
      <c r="W793" s="41"/>
      <c r="X793" s="34"/>
    </row>
    <row r="794" spans="2:24" ht="15" x14ac:dyDescent="0.25">
      <c r="B794" s="70">
        <v>1</v>
      </c>
      <c r="C794" s="13" t="s">
        <v>19</v>
      </c>
      <c r="D794" s="9">
        <v>267</v>
      </c>
      <c r="E794" s="13" t="s">
        <v>392</v>
      </c>
      <c r="F794" s="18"/>
      <c r="G794" s="13" t="s">
        <v>393</v>
      </c>
      <c r="H794" s="9" t="s">
        <v>537</v>
      </c>
      <c r="I794" s="9" t="s">
        <v>538</v>
      </c>
      <c r="J794" s="9"/>
      <c r="K794" s="9"/>
      <c r="L794" s="9"/>
      <c r="M794" s="11" t="s">
        <v>389</v>
      </c>
      <c r="N794" s="56">
        <v>456.52</v>
      </c>
      <c r="O794" s="21" t="s">
        <v>159</v>
      </c>
      <c r="P794" s="62">
        <f t="shared" ref="P794:P814" si="53">N794*0.2*5</f>
        <v>456.52</v>
      </c>
      <c r="Q794" s="62">
        <f t="shared" si="51"/>
        <v>0</v>
      </c>
      <c r="R794" s="9" t="s">
        <v>1257</v>
      </c>
      <c r="S794" s="21"/>
      <c r="T794" s="44"/>
      <c r="U794" s="21"/>
      <c r="V794" s="24"/>
      <c r="W794" s="41"/>
      <c r="X794" s="41"/>
    </row>
    <row r="795" spans="2:24" ht="15" x14ac:dyDescent="0.25">
      <c r="B795" s="70">
        <v>1</v>
      </c>
      <c r="C795" s="13" t="s">
        <v>19</v>
      </c>
      <c r="D795" s="9">
        <v>4</v>
      </c>
      <c r="E795" s="9" t="s">
        <v>20</v>
      </c>
      <c r="F795" s="10"/>
      <c r="G795" s="10" t="s">
        <v>21</v>
      </c>
      <c r="H795" s="11">
        <v>2918</v>
      </c>
      <c r="I795" s="11" t="s">
        <v>184</v>
      </c>
      <c r="J795" s="11" t="s">
        <v>106</v>
      </c>
      <c r="K795" s="11" t="s">
        <v>185</v>
      </c>
      <c r="L795" s="11"/>
      <c r="M795" s="11" t="s">
        <v>25</v>
      </c>
      <c r="N795" s="54">
        <v>470.19</v>
      </c>
      <c r="O795" s="11" t="s">
        <v>159</v>
      </c>
      <c r="P795" s="62">
        <f t="shared" si="53"/>
        <v>470.19000000000005</v>
      </c>
      <c r="Q795" s="62">
        <f>N795-P795</f>
        <v>0</v>
      </c>
      <c r="R795" s="9" t="s">
        <v>1257</v>
      </c>
      <c r="S795" s="11"/>
      <c r="T795" s="44"/>
      <c r="U795" s="20"/>
      <c r="V795" s="21"/>
      <c r="W795" s="44"/>
      <c r="X795" s="34"/>
    </row>
    <row r="796" spans="2:24" ht="30" x14ac:dyDescent="0.25">
      <c r="B796" s="70">
        <v>1</v>
      </c>
      <c r="C796" s="13" t="s">
        <v>19</v>
      </c>
      <c r="D796" s="9">
        <v>305</v>
      </c>
      <c r="E796" s="9" t="s">
        <v>20</v>
      </c>
      <c r="F796" s="10"/>
      <c r="G796" s="10" t="s">
        <v>57</v>
      </c>
      <c r="H796" s="11">
        <v>2976</v>
      </c>
      <c r="I796" s="11" t="s">
        <v>228</v>
      </c>
      <c r="J796" s="11" t="s">
        <v>204</v>
      </c>
      <c r="K796" s="11" t="s">
        <v>229</v>
      </c>
      <c r="L796" s="11" t="s">
        <v>230</v>
      </c>
      <c r="M796" s="11" t="s">
        <v>25</v>
      </c>
      <c r="N796" s="54">
        <v>475</v>
      </c>
      <c r="O796" s="11" t="s">
        <v>159</v>
      </c>
      <c r="P796" s="62">
        <f t="shared" si="53"/>
        <v>475</v>
      </c>
      <c r="Q796" s="62">
        <f t="shared" si="51"/>
        <v>0</v>
      </c>
      <c r="R796" s="9" t="s">
        <v>1257</v>
      </c>
      <c r="S796" s="11"/>
      <c r="T796" s="44"/>
      <c r="U796" s="21"/>
      <c r="V796" s="21"/>
      <c r="W796" s="44"/>
      <c r="X796" s="34"/>
    </row>
    <row r="797" spans="2:24" ht="30" x14ac:dyDescent="0.25">
      <c r="B797" s="70">
        <v>1</v>
      </c>
      <c r="C797" s="13" t="s">
        <v>19</v>
      </c>
      <c r="D797" s="9">
        <v>293</v>
      </c>
      <c r="E797" s="9" t="s">
        <v>20</v>
      </c>
      <c r="F797" s="10"/>
      <c r="G797" s="10" t="s">
        <v>57</v>
      </c>
      <c r="H797" s="11">
        <v>2992</v>
      </c>
      <c r="I797" s="11" t="s">
        <v>245</v>
      </c>
      <c r="J797" s="11" t="s">
        <v>204</v>
      </c>
      <c r="K797" s="11" t="s">
        <v>229</v>
      </c>
      <c r="L797" s="11" t="s">
        <v>246</v>
      </c>
      <c r="M797" s="11" t="s">
        <v>25</v>
      </c>
      <c r="N797" s="54">
        <v>475</v>
      </c>
      <c r="O797" s="11" t="s">
        <v>159</v>
      </c>
      <c r="P797" s="62">
        <f t="shared" si="53"/>
        <v>475</v>
      </c>
      <c r="Q797" s="62">
        <f t="shared" si="51"/>
        <v>0</v>
      </c>
      <c r="R797" s="9" t="s">
        <v>1257</v>
      </c>
      <c r="S797" s="11"/>
      <c r="T797" s="44"/>
      <c r="U797" s="21"/>
      <c r="V797" s="21"/>
      <c r="W797" s="44"/>
      <c r="X797" s="34"/>
    </row>
    <row r="798" spans="2:24" ht="30" x14ac:dyDescent="0.25">
      <c r="B798" s="70">
        <v>1</v>
      </c>
      <c r="C798" s="13" t="s">
        <v>19</v>
      </c>
      <c r="D798" s="9">
        <v>278</v>
      </c>
      <c r="E798" s="9" t="s">
        <v>20</v>
      </c>
      <c r="F798" s="10"/>
      <c r="G798" s="10" t="s">
        <v>78</v>
      </c>
      <c r="H798" s="11">
        <v>2994</v>
      </c>
      <c r="I798" s="11" t="s">
        <v>228</v>
      </c>
      <c r="J798" s="11" t="s">
        <v>204</v>
      </c>
      <c r="K798" s="11" t="s">
        <v>229</v>
      </c>
      <c r="L798" s="11" t="s">
        <v>247</v>
      </c>
      <c r="M798" s="11" t="s">
        <v>25</v>
      </c>
      <c r="N798" s="54">
        <v>475</v>
      </c>
      <c r="O798" s="11" t="s">
        <v>159</v>
      </c>
      <c r="P798" s="62">
        <f t="shared" si="53"/>
        <v>475</v>
      </c>
      <c r="Q798" s="62">
        <f t="shared" si="51"/>
        <v>0</v>
      </c>
      <c r="R798" s="9" t="s">
        <v>1257</v>
      </c>
      <c r="S798" s="11"/>
      <c r="T798" s="44"/>
      <c r="U798" s="10"/>
      <c r="V798" s="21"/>
      <c r="W798" s="44"/>
      <c r="X798" s="34"/>
    </row>
    <row r="799" spans="2:24" ht="30" x14ac:dyDescent="0.25">
      <c r="B799" s="70">
        <v>1</v>
      </c>
      <c r="C799" s="13" t="s">
        <v>19</v>
      </c>
      <c r="D799" s="9">
        <v>253</v>
      </c>
      <c r="E799" s="9" t="s">
        <v>20</v>
      </c>
      <c r="F799" s="10"/>
      <c r="G799" s="10" t="s">
        <v>94</v>
      </c>
      <c r="H799" s="11">
        <v>2995</v>
      </c>
      <c r="I799" s="11" t="s">
        <v>228</v>
      </c>
      <c r="J799" s="11" t="s">
        <v>204</v>
      </c>
      <c r="K799" s="11" t="s">
        <v>229</v>
      </c>
      <c r="L799" s="11" t="s">
        <v>248</v>
      </c>
      <c r="M799" s="11" t="s">
        <v>25</v>
      </c>
      <c r="N799" s="54">
        <v>475</v>
      </c>
      <c r="O799" s="11" t="s">
        <v>159</v>
      </c>
      <c r="P799" s="62">
        <f t="shared" si="53"/>
        <v>475</v>
      </c>
      <c r="Q799" s="62">
        <f t="shared" si="51"/>
        <v>0</v>
      </c>
      <c r="R799" s="9" t="s">
        <v>1257</v>
      </c>
      <c r="S799" s="11"/>
      <c r="T799" s="44"/>
      <c r="U799" s="36"/>
      <c r="V799" s="21"/>
      <c r="W799" s="44"/>
      <c r="X799" s="34"/>
    </row>
    <row r="800" spans="2:24" ht="30" x14ac:dyDescent="0.25">
      <c r="B800" s="70">
        <v>1</v>
      </c>
      <c r="C800" s="13" t="s">
        <v>19</v>
      </c>
      <c r="D800" s="9">
        <v>259</v>
      </c>
      <c r="E800" s="9" t="s">
        <v>20</v>
      </c>
      <c r="F800" s="10"/>
      <c r="G800" s="10" t="s">
        <v>94</v>
      </c>
      <c r="H800" s="11">
        <v>2996</v>
      </c>
      <c r="I800" s="11" t="s">
        <v>228</v>
      </c>
      <c r="J800" s="11" t="s">
        <v>204</v>
      </c>
      <c r="K800" s="11" t="s">
        <v>229</v>
      </c>
      <c r="L800" s="11" t="s">
        <v>249</v>
      </c>
      <c r="M800" s="11" t="s">
        <v>25</v>
      </c>
      <c r="N800" s="54">
        <v>475</v>
      </c>
      <c r="O800" s="11" t="s">
        <v>159</v>
      </c>
      <c r="P800" s="62">
        <f t="shared" si="53"/>
        <v>475</v>
      </c>
      <c r="Q800" s="62">
        <f t="shared" si="51"/>
        <v>0</v>
      </c>
      <c r="R800" s="9" t="s">
        <v>1257</v>
      </c>
      <c r="S800" s="11"/>
      <c r="T800" s="44"/>
      <c r="U800" s="36"/>
      <c r="V800" s="21"/>
      <c r="W800" s="44"/>
      <c r="X800" s="34"/>
    </row>
    <row r="801" spans="2:24" ht="30" x14ac:dyDescent="0.25">
      <c r="B801" s="70">
        <v>1</v>
      </c>
      <c r="C801" s="13" t="s">
        <v>19</v>
      </c>
      <c r="D801" s="9">
        <v>287</v>
      </c>
      <c r="E801" s="9" t="s">
        <v>20</v>
      </c>
      <c r="F801" s="10"/>
      <c r="G801" s="10" t="s">
        <v>57</v>
      </c>
      <c r="H801" s="11">
        <v>2997</v>
      </c>
      <c r="I801" s="11" t="s">
        <v>228</v>
      </c>
      <c r="J801" s="11" t="s">
        <v>204</v>
      </c>
      <c r="K801" s="11" t="s">
        <v>229</v>
      </c>
      <c r="L801" s="11" t="s">
        <v>250</v>
      </c>
      <c r="M801" s="11" t="s">
        <v>25</v>
      </c>
      <c r="N801" s="54">
        <v>475</v>
      </c>
      <c r="O801" s="11" t="s">
        <v>159</v>
      </c>
      <c r="P801" s="62">
        <f t="shared" si="53"/>
        <v>475</v>
      </c>
      <c r="Q801" s="62">
        <f t="shared" si="51"/>
        <v>0</v>
      </c>
      <c r="R801" s="9" t="s">
        <v>1257</v>
      </c>
      <c r="S801" s="11"/>
      <c r="T801" s="44"/>
      <c r="U801" s="21"/>
      <c r="V801" s="21"/>
      <c r="W801" s="44"/>
      <c r="X801" s="34"/>
    </row>
    <row r="802" spans="2:24" ht="30" x14ac:dyDescent="0.25">
      <c r="B802" s="70">
        <v>1</v>
      </c>
      <c r="C802" s="13" t="s">
        <v>19</v>
      </c>
      <c r="D802" s="9">
        <v>248</v>
      </c>
      <c r="E802" s="9" t="s">
        <v>20</v>
      </c>
      <c r="F802" s="10"/>
      <c r="G802" s="10" t="s">
        <v>94</v>
      </c>
      <c r="H802" s="11">
        <v>2998</v>
      </c>
      <c r="I802" s="11" t="s">
        <v>228</v>
      </c>
      <c r="J802" s="11" t="s">
        <v>204</v>
      </c>
      <c r="K802" s="11" t="s">
        <v>229</v>
      </c>
      <c r="L802" s="11" t="s">
        <v>249</v>
      </c>
      <c r="M802" s="11" t="s">
        <v>25</v>
      </c>
      <c r="N802" s="54">
        <v>475</v>
      </c>
      <c r="O802" s="11" t="s">
        <v>159</v>
      </c>
      <c r="P802" s="62">
        <f t="shared" si="53"/>
        <v>475</v>
      </c>
      <c r="Q802" s="62">
        <f t="shared" si="51"/>
        <v>0</v>
      </c>
      <c r="R802" s="9" t="s">
        <v>1257</v>
      </c>
      <c r="S802" s="11"/>
      <c r="T802" s="44"/>
      <c r="U802" s="36"/>
      <c r="V802" s="21"/>
      <c r="W802" s="44"/>
      <c r="X802" s="34"/>
    </row>
    <row r="803" spans="2:24" ht="30" x14ac:dyDescent="0.25">
      <c r="B803" s="70">
        <v>1</v>
      </c>
      <c r="C803" s="13" t="s">
        <v>19</v>
      </c>
      <c r="D803" s="9">
        <v>232</v>
      </c>
      <c r="E803" s="9" t="s">
        <v>20</v>
      </c>
      <c r="F803" s="10"/>
      <c r="G803" s="10" t="s">
        <v>57</v>
      </c>
      <c r="H803" s="11">
        <v>3000</v>
      </c>
      <c r="I803" s="11" t="s">
        <v>228</v>
      </c>
      <c r="J803" s="11" t="s">
        <v>204</v>
      </c>
      <c r="K803" s="11" t="s">
        <v>229</v>
      </c>
      <c r="L803" s="11" t="s">
        <v>251</v>
      </c>
      <c r="M803" s="11" t="s">
        <v>25</v>
      </c>
      <c r="N803" s="54">
        <v>475</v>
      </c>
      <c r="O803" s="11" t="s">
        <v>159</v>
      </c>
      <c r="P803" s="62">
        <f t="shared" si="53"/>
        <v>475</v>
      </c>
      <c r="Q803" s="62">
        <f t="shared" si="51"/>
        <v>0</v>
      </c>
      <c r="R803" s="9" t="s">
        <v>1257</v>
      </c>
      <c r="S803" s="11"/>
      <c r="T803" s="44"/>
      <c r="U803" s="21"/>
      <c r="V803" s="21"/>
      <c r="W803" s="44"/>
      <c r="X803" s="34"/>
    </row>
    <row r="804" spans="2:24" ht="30" x14ac:dyDescent="0.25">
      <c r="B804" s="70">
        <v>1</v>
      </c>
      <c r="C804" s="13" t="s">
        <v>19</v>
      </c>
      <c r="D804" s="9">
        <v>276</v>
      </c>
      <c r="E804" s="9" t="s">
        <v>20</v>
      </c>
      <c r="F804" s="13"/>
      <c r="G804" s="13" t="s">
        <v>78</v>
      </c>
      <c r="H804" s="17">
        <v>3045</v>
      </c>
      <c r="I804" s="18" t="s">
        <v>228</v>
      </c>
      <c r="J804" s="18" t="s">
        <v>204</v>
      </c>
      <c r="K804" s="18" t="s">
        <v>229</v>
      </c>
      <c r="L804" s="18" t="s">
        <v>282</v>
      </c>
      <c r="M804" s="11" t="s">
        <v>25</v>
      </c>
      <c r="N804" s="53">
        <v>475</v>
      </c>
      <c r="O804" s="13" t="s">
        <v>159</v>
      </c>
      <c r="P804" s="62">
        <f t="shared" si="53"/>
        <v>475</v>
      </c>
      <c r="Q804" s="62">
        <f t="shared" si="51"/>
        <v>0</v>
      </c>
      <c r="R804" s="9" t="s">
        <v>1257</v>
      </c>
      <c r="S804" s="13"/>
      <c r="T804" s="41"/>
      <c r="U804" s="10"/>
      <c r="V804" s="13"/>
      <c r="W804" s="14"/>
      <c r="X804" s="34"/>
    </row>
    <row r="805" spans="2:24" ht="30" x14ac:dyDescent="0.25">
      <c r="B805" s="70">
        <v>1</v>
      </c>
      <c r="C805" s="13" t="s">
        <v>19</v>
      </c>
      <c r="D805" s="9">
        <v>5</v>
      </c>
      <c r="E805" s="9" t="s">
        <v>20</v>
      </c>
      <c r="F805" s="10"/>
      <c r="G805" s="10" t="s">
        <v>21</v>
      </c>
      <c r="H805" s="11">
        <v>2897</v>
      </c>
      <c r="I805" s="11" t="s">
        <v>156</v>
      </c>
      <c r="J805" s="11" t="s">
        <v>157</v>
      </c>
      <c r="K805" s="11" t="s">
        <v>34</v>
      </c>
      <c r="L805" s="11" t="s">
        <v>158</v>
      </c>
      <c r="M805" s="11" t="s">
        <v>25</v>
      </c>
      <c r="N805" s="54">
        <v>480.74</v>
      </c>
      <c r="O805" s="11" t="s">
        <v>159</v>
      </c>
      <c r="P805" s="62">
        <f t="shared" si="53"/>
        <v>480.74000000000007</v>
      </c>
      <c r="Q805" s="62">
        <f t="shared" si="51"/>
        <v>0</v>
      </c>
      <c r="R805" s="9" t="s">
        <v>1257</v>
      </c>
      <c r="S805" s="11"/>
      <c r="T805" s="44"/>
      <c r="U805" s="20"/>
      <c r="V805" s="21"/>
      <c r="W805" s="44"/>
      <c r="X805" s="34"/>
    </row>
    <row r="806" spans="2:24" ht="15" x14ac:dyDescent="0.25">
      <c r="B806" s="70">
        <v>1</v>
      </c>
      <c r="C806" s="13" t="s">
        <v>19</v>
      </c>
      <c r="D806" s="9">
        <v>6</v>
      </c>
      <c r="E806" s="9" t="s">
        <v>20</v>
      </c>
      <c r="F806" s="13"/>
      <c r="G806" s="13" t="s">
        <v>21</v>
      </c>
      <c r="H806" s="21">
        <v>3116</v>
      </c>
      <c r="I806" s="18" t="s">
        <v>295</v>
      </c>
      <c r="J806" s="18" t="s">
        <v>296</v>
      </c>
      <c r="K806" s="18" t="s">
        <v>297</v>
      </c>
      <c r="L806" s="18">
        <v>402174017402</v>
      </c>
      <c r="M806" s="11" t="s">
        <v>25</v>
      </c>
      <c r="N806" s="53">
        <v>486.71</v>
      </c>
      <c r="O806" s="13" t="s">
        <v>159</v>
      </c>
      <c r="P806" s="62">
        <f t="shared" si="53"/>
        <v>486.71</v>
      </c>
      <c r="Q806" s="62">
        <f t="shared" si="51"/>
        <v>0</v>
      </c>
      <c r="R806" s="9" t="s">
        <v>1257</v>
      </c>
      <c r="S806" s="13"/>
      <c r="T806" s="41"/>
      <c r="U806" s="20"/>
      <c r="V806" s="13"/>
      <c r="W806" s="15"/>
      <c r="X806" s="34"/>
    </row>
    <row r="807" spans="2:24" ht="30" x14ac:dyDescent="0.25">
      <c r="B807" s="70">
        <v>1</v>
      </c>
      <c r="C807" s="13" t="s">
        <v>19</v>
      </c>
      <c r="D807" s="9">
        <v>11</v>
      </c>
      <c r="E807" s="9" t="s">
        <v>20</v>
      </c>
      <c r="F807" s="13"/>
      <c r="G807" s="10" t="s">
        <v>21</v>
      </c>
      <c r="H807" s="21">
        <v>3138</v>
      </c>
      <c r="I807" s="17" t="s">
        <v>331</v>
      </c>
      <c r="J807" s="18" t="s">
        <v>332</v>
      </c>
      <c r="K807" s="18" t="s">
        <v>333</v>
      </c>
      <c r="L807" s="18"/>
      <c r="M807" s="11" t="s">
        <v>25</v>
      </c>
      <c r="N807" s="53">
        <v>495</v>
      </c>
      <c r="O807" s="13" t="s">
        <v>159</v>
      </c>
      <c r="P807" s="62">
        <f t="shared" si="53"/>
        <v>495</v>
      </c>
      <c r="Q807" s="62">
        <f t="shared" si="51"/>
        <v>0</v>
      </c>
      <c r="R807" s="9" t="s">
        <v>1257</v>
      </c>
      <c r="S807" s="10"/>
      <c r="T807" s="41"/>
      <c r="U807" s="20"/>
      <c r="V807" s="24"/>
      <c r="W807" s="41"/>
      <c r="X807" s="34"/>
    </row>
    <row r="808" spans="2:24" ht="30" x14ac:dyDescent="0.25">
      <c r="B808" s="70">
        <v>1</v>
      </c>
      <c r="C808" s="13" t="s">
        <v>19</v>
      </c>
      <c r="D808" s="9">
        <v>7</v>
      </c>
      <c r="E808" s="9" t="s">
        <v>20</v>
      </c>
      <c r="F808" s="13"/>
      <c r="G808" s="10" t="s">
        <v>57</v>
      </c>
      <c r="H808" s="21">
        <v>3139</v>
      </c>
      <c r="I808" s="18" t="s">
        <v>334</v>
      </c>
      <c r="J808" s="18" t="s">
        <v>332</v>
      </c>
      <c r="K808" s="18" t="s">
        <v>333</v>
      </c>
      <c r="L808" s="18"/>
      <c r="M808" s="11" t="s">
        <v>25</v>
      </c>
      <c r="N808" s="53">
        <v>495</v>
      </c>
      <c r="O808" s="13" t="s">
        <v>159</v>
      </c>
      <c r="P808" s="62">
        <f t="shared" si="53"/>
        <v>495</v>
      </c>
      <c r="Q808" s="62">
        <f t="shared" si="51"/>
        <v>0</v>
      </c>
      <c r="R808" s="9" t="s">
        <v>1257</v>
      </c>
      <c r="S808" s="13"/>
      <c r="T808" s="41"/>
      <c r="U808" s="21"/>
      <c r="V808" s="24"/>
      <c r="W808" s="41"/>
      <c r="X808" s="34"/>
    </row>
    <row r="809" spans="2:24" ht="30" x14ac:dyDescent="0.25">
      <c r="B809" s="70">
        <v>1</v>
      </c>
      <c r="C809" s="13" t="s">
        <v>19</v>
      </c>
      <c r="D809" s="9">
        <v>8</v>
      </c>
      <c r="E809" s="9" t="s">
        <v>20</v>
      </c>
      <c r="F809" s="13"/>
      <c r="G809" s="13" t="s">
        <v>21</v>
      </c>
      <c r="H809" s="21">
        <v>3140</v>
      </c>
      <c r="I809" s="18" t="s">
        <v>337</v>
      </c>
      <c r="J809" s="18" t="s">
        <v>332</v>
      </c>
      <c r="K809" s="18" t="s">
        <v>333</v>
      </c>
      <c r="L809" s="18"/>
      <c r="M809" s="11" t="s">
        <v>25</v>
      </c>
      <c r="N809" s="53">
        <v>495</v>
      </c>
      <c r="O809" s="13" t="s">
        <v>159</v>
      </c>
      <c r="P809" s="62">
        <f t="shared" si="53"/>
        <v>495</v>
      </c>
      <c r="Q809" s="62">
        <f>N809-P809</f>
        <v>0</v>
      </c>
      <c r="R809" s="9" t="s">
        <v>1257</v>
      </c>
      <c r="S809" s="13"/>
      <c r="T809" s="41"/>
      <c r="U809" s="20"/>
      <c r="V809" s="13"/>
      <c r="W809" s="41"/>
      <c r="X809" s="34"/>
    </row>
    <row r="810" spans="2:24" ht="30" x14ac:dyDescent="0.25">
      <c r="B810" s="70">
        <v>1</v>
      </c>
      <c r="C810" s="13" t="s">
        <v>19</v>
      </c>
      <c r="D810" s="9">
        <v>9</v>
      </c>
      <c r="E810" s="9" t="s">
        <v>20</v>
      </c>
      <c r="F810" s="13"/>
      <c r="G810" s="13" t="s">
        <v>338</v>
      </c>
      <c r="H810" s="21">
        <v>3141</v>
      </c>
      <c r="I810" s="18" t="s">
        <v>339</v>
      </c>
      <c r="J810" s="18" t="s">
        <v>332</v>
      </c>
      <c r="K810" s="18" t="s">
        <v>333</v>
      </c>
      <c r="L810" s="18"/>
      <c r="M810" s="11" t="s">
        <v>25</v>
      </c>
      <c r="N810" s="53">
        <v>495</v>
      </c>
      <c r="O810" s="13" t="s">
        <v>159</v>
      </c>
      <c r="P810" s="62">
        <f t="shared" si="53"/>
        <v>495</v>
      </c>
      <c r="Q810" s="62">
        <f t="shared" si="51"/>
        <v>0</v>
      </c>
      <c r="R810" s="9" t="s">
        <v>1257</v>
      </c>
      <c r="S810" s="13"/>
      <c r="T810" s="41"/>
      <c r="U810" s="36"/>
      <c r="V810" s="13"/>
      <c r="W810" s="41"/>
      <c r="X810" s="34"/>
    </row>
    <row r="811" spans="2:24" ht="30" x14ac:dyDescent="0.25">
      <c r="B811" s="70">
        <v>1</v>
      </c>
      <c r="C811" s="13" t="s">
        <v>19</v>
      </c>
      <c r="D811" s="9">
        <v>10</v>
      </c>
      <c r="E811" s="9" t="s">
        <v>20</v>
      </c>
      <c r="F811" s="13"/>
      <c r="G811" s="13" t="s">
        <v>57</v>
      </c>
      <c r="H811" s="21">
        <v>3142</v>
      </c>
      <c r="I811" s="18" t="s">
        <v>341</v>
      </c>
      <c r="J811" s="18" t="s">
        <v>332</v>
      </c>
      <c r="K811" s="18" t="s">
        <v>333</v>
      </c>
      <c r="L811" s="18"/>
      <c r="M811" s="11" t="s">
        <v>25</v>
      </c>
      <c r="N811" s="53">
        <v>495</v>
      </c>
      <c r="O811" s="13" t="s">
        <v>159</v>
      </c>
      <c r="P811" s="62">
        <f t="shared" si="53"/>
        <v>495</v>
      </c>
      <c r="Q811" s="62">
        <f t="shared" si="51"/>
        <v>0</v>
      </c>
      <c r="R811" s="9" t="s">
        <v>1257</v>
      </c>
      <c r="S811" s="13"/>
      <c r="T811" s="41"/>
      <c r="U811" s="21"/>
      <c r="V811" s="13"/>
      <c r="W811" s="41"/>
      <c r="X811" s="34"/>
    </row>
    <row r="812" spans="2:24" ht="45" x14ac:dyDescent="0.25">
      <c r="B812" s="70">
        <v>1</v>
      </c>
      <c r="C812" s="13">
        <v>2018</v>
      </c>
      <c r="D812" s="9">
        <v>1899</v>
      </c>
      <c r="E812" s="13" t="s">
        <v>20</v>
      </c>
      <c r="F812" s="18"/>
      <c r="G812" s="13" t="s">
        <v>94</v>
      </c>
      <c r="H812" s="11" t="s">
        <v>502</v>
      </c>
      <c r="I812" s="9" t="s">
        <v>503</v>
      </c>
      <c r="J812" s="9"/>
      <c r="K812" s="9"/>
      <c r="L812" s="9"/>
      <c r="M812" s="11" t="s">
        <v>25</v>
      </c>
      <c r="N812" s="56">
        <v>495</v>
      </c>
      <c r="O812" s="21" t="s">
        <v>159</v>
      </c>
      <c r="P812" s="62">
        <f t="shared" si="53"/>
        <v>495</v>
      </c>
      <c r="Q812" s="62">
        <f t="shared" si="51"/>
        <v>0</v>
      </c>
      <c r="R812" s="9" t="s">
        <v>1257</v>
      </c>
      <c r="S812" s="21"/>
      <c r="T812" s="44"/>
      <c r="U812" s="36"/>
      <c r="V812" s="21"/>
      <c r="W812" s="22"/>
      <c r="X812" s="34"/>
    </row>
    <row r="813" spans="2:24" ht="45" x14ac:dyDescent="0.25">
      <c r="B813" s="70">
        <v>1</v>
      </c>
      <c r="C813" s="13">
        <v>2018</v>
      </c>
      <c r="D813" s="9">
        <v>1900</v>
      </c>
      <c r="E813" s="13" t="s">
        <v>20</v>
      </c>
      <c r="F813" s="18"/>
      <c r="G813" s="13" t="s">
        <v>94</v>
      </c>
      <c r="H813" s="11" t="s">
        <v>504</v>
      </c>
      <c r="I813" s="9" t="s">
        <v>503</v>
      </c>
      <c r="J813" s="9"/>
      <c r="K813" s="9"/>
      <c r="L813" s="9"/>
      <c r="M813" s="11" t="s">
        <v>25</v>
      </c>
      <c r="N813" s="56">
        <v>495</v>
      </c>
      <c r="O813" s="21" t="s">
        <v>159</v>
      </c>
      <c r="P813" s="62">
        <f t="shared" si="53"/>
        <v>495</v>
      </c>
      <c r="Q813" s="62">
        <f t="shared" si="51"/>
        <v>0</v>
      </c>
      <c r="R813" s="9" t="s">
        <v>1257</v>
      </c>
      <c r="S813" s="21"/>
      <c r="T813" s="44"/>
      <c r="U813" s="36"/>
      <c r="V813" s="21"/>
      <c r="W813" s="22"/>
      <c r="X813" s="34"/>
    </row>
    <row r="814" spans="2:24" ht="15" x14ac:dyDescent="0.25">
      <c r="B814" s="70">
        <v>1</v>
      </c>
      <c r="C814" s="13" t="s">
        <v>19</v>
      </c>
      <c r="D814" s="9">
        <v>12</v>
      </c>
      <c r="E814" s="9" t="s">
        <v>20</v>
      </c>
      <c r="F814" s="13"/>
      <c r="G814" s="10" t="s">
        <v>21</v>
      </c>
      <c r="H814" s="17">
        <v>3379</v>
      </c>
      <c r="I814" s="17" t="s">
        <v>406</v>
      </c>
      <c r="J814" s="18" t="s">
        <v>407</v>
      </c>
      <c r="K814" s="18"/>
      <c r="L814" s="18"/>
      <c r="M814" s="11" t="s">
        <v>25</v>
      </c>
      <c r="N814" s="53">
        <v>497.2</v>
      </c>
      <c r="O814" s="13" t="s">
        <v>159</v>
      </c>
      <c r="P814" s="62">
        <f t="shared" si="53"/>
        <v>497.2</v>
      </c>
      <c r="Q814" s="62">
        <f>N814-P814</f>
        <v>0</v>
      </c>
      <c r="R814" s="9" t="s">
        <v>1257</v>
      </c>
      <c r="S814" s="13"/>
      <c r="T814" s="41"/>
      <c r="U814" s="20"/>
      <c r="V814" s="24"/>
      <c r="W814" s="41"/>
      <c r="X814" s="34"/>
    </row>
    <row r="815" spans="2:24" ht="30" x14ac:dyDescent="0.25">
      <c r="B815" s="70">
        <v>1</v>
      </c>
      <c r="C815" s="13" t="s">
        <v>19</v>
      </c>
      <c r="D815" s="9">
        <v>309</v>
      </c>
      <c r="E815" s="9" t="s">
        <v>20</v>
      </c>
      <c r="F815" s="16"/>
      <c r="G815" s="10" t="s">
        <v>57</v>
      </c>
      <c r="H815" s="17" t="s">
        <v>790</v>
      </c>
      <c r="I815" s="17" t="s">
        <v>791</v>
      </c>
      <c r="J815" s="16"/>
      <c r="K815" s="16"/>
      <c r="L815" s="16"/>
      <c r="M815" s="11" t="s">
        <v>25</v>
      </c>
      <c r="N815" s="53">
        <v>500</v>
      </c>
      <c r="O815" s="16" t="s">
        <v>159</v>
      </c>
      <c r="P815" s="62">
        <f>N815*0.5*2</f>
        <v>500</v>
      </c>
      <c r="Q815" s="62">
        <f t="shared" si="51"/>
        <v>0</v>
      </c>
      <c r="R815" s="9" t="s">
        <v>1258</v>
      </c>
      <c r="S815" s="16"/>
      <c r="T815" s="41"/>
      <c r="U815" s="21"/>
      <c r="V815" s="21"/>
      <c r="W815" s="41"/>
      <c r="X815" s="34"/>
    </row>
    <row r="816" spans="2:24" ht="30" x14ac:dyDescent="0.25">
      <c r="B816" s="70">
        <v>1</v>
      </c>
      <c r="C816" s="13" t="s">
        <v>19</v>
      </c>
      <c r="D816" s="9">
        <v>13</v>
      </c>
      <c r="E816" s="9" t="s">
        <v>20</v>
      </c>
      <c r="F816" s="13"/>
      <c r="G816" s="10" t="s">
        <v>21</v>
      </c>
      <c r="H816" s="21">
        <v>3135</v>
      </c>
      <c r="I816" s="17" t="s">
        <v>328</v>
      </c>
      <c r="J816" s="18" t="s">
        <v>192</v>
      </c>
      <c r="K816" s="18" t="s">
        <v>329</v>
      </c>
      <c r="L816" s="18" t="s">
        <v>330</v>
      </c>
      <c r="M816" s="11" t="s">
        <v>25</v>
      </c>
      <c r="N816" s="53">
        <v>540</v>
      </c>
      <c r="O816" s="13" t="s">
        <v>159</v>
      </c>
      <c r="P816" s="62">
        <f>N816*0.2*5</f>
        <v>540</v>
      </c>
      <c r="Q816" s="62">
        <f t="shared" si="51"/>
        <v>0</v>
      </c>
      <c r="R816" s="9" t="s">
        <v>1257</v>
      </c>
      <c r="S816" s="13"/>
      <c r="T816" s="41"/>
      <c r="U816" s="20"/>
      <c r="V816" s="24"/>
      <c r="W816" s="41"/>
      <c r="X816" s="34"/>
    </row>
    <row r="817" spans="2:24" ht="15" x14ac:dyDescent="0.25">
      <c r="B817" s="70">
        <v>1</v>
      </c>
      <c r="C817" s="13" t="s">
        <v>19</v>
      </c>
      <c r="D817" s="9">
        <v>16</v>
      </c>
      <c r="E817" s="9" t="s">
        <v>20</v>
      </c>
      <c r="F817" s="13"/>
      <c r="G817" s="10" t="s">
        <v>21</v>
      </c>
      <c r="H817" s="21">
        <v>3131</v>
      </c>
      <c r="I817" s="17" t="s">
        <v>314</v>
      </c>
      <c r="J817" s="18" t="s">
        <v>315</v>
      </c>
      <c r="K817" s="18" t="s">
        <v>316</v>
      </c>
      <c r="L817" s="18">
        <v>3329704900</v>
      </c>
      <c r="M817" s="11" t="s">
        <v>25</v>
      </c>
      <c r="N817" s="53">
        <v>607.5</v>
      </c>
      <c r="O817" s="13" t="s">
        <v>159</v>
      </c>
      <c r="P817" s="62">
        <f>N817*0.2*5</f>
        <v>607.5</v>
      </c>
      <c r="Q817" s="62">
        <f t="shared" si="51"/>
        <v>0</v>
      </c>
      <c r="R817" s="9" t="s">
        <v>1257</v>
      </c>
      <c r="S817" s="13"/>
      <c r="T817" s="41"/>
      <c r="U817" s="20"/>
      <c r="V817" s="24"/>
      <c r="W817" s="41"/>
      <c r="X817" s="34"/>
    </row>
    <row r="818" spans="2:24" ht="30" x14ac:dyDescent="0.25">
      <c r="B818" s="70">
        <v>1</v>
      </c>
      <c r="C818" s="13">
        <v>2018</v>
      </c>
      <c r="D818" s="9">
        <v>1999</v>
      </c>
      <c r="E818" s="9" t="s">
        <v>20</v>
      </c>
      <c r="F818" s="16"/>
      <c r="G818" s="13" t="s">
        <v>21</v>
      </c>
      <c r="H818" s="17"/>
      <c r="I818" s="18" t="s">
        <v>1243</v>
      </c>
      <c r="J818" s="18" t="s">
        <v>1244</v>
      </c>
      <c r="K818" s="18" t="s">
        <v>1245</v>
      </c>
      <c r="L818" s="18"/>
      <c r="M818" s="11" t="s">
        <v>25</v>
      </c>
      <c r="N818" s="52">
        <v>619.79</v>
      </c>
      <c r="O818" s="16" t="s">
        <v>159</v>
      </c>
      <c r="P818" s="62">
        <f>N818*0.2*5</f>
        <v>619.79</v>
      </c>
      <c r="Q818" s="62">
        <f t="shared" si="51"/>
        <v>0</v>
      </c>
      <c r="R818" s="9" t="s">
        <v>1257</v>
      </c>
      <c r="S818" s="16"/>
      <c r="T818" s="41"/>
      <c r="U818" s="20"/>
      <c r="V818" s="13"/>
      <c r="W818" s="27"/>
      <c r="X818" s="34"/>
    </row>
    <row r="819" spans="2:24" ht="30" x14ac:dyDescent="0.25">
      <c r="B819" s="70">
        <v>1</v>
      </c>
      <c r="C819" s="13" t="s">
        <v>19</v>
      </c>
      <c r="D819" s="9">
        <v>285</v>
      </c>
      <c r="E819" s="9" t="s">
        <v>20</v>
      </c>
      <c r="F819" s="16"/>
      <c r="G819" s="13" t="s">
        <v>78</v>
      </c>
      <c r="H819" s="23" t="s">
        <v>901</v>
      </c>
      <c r="I819" s="18" t="s">
        <v>902</v>
      </c>
      <c r="J819" s="18"/>
      <c r="K819" s="18"/>
      <c r="L819" s="18"/>
      <c r="M819" s="11" t="s">
        <v>60</v>
      </c>
      <c r="N819" s="52">
        <v>627.71</v>
      </c>
      <c r="O819" s="16" t="s">
        <v>159</v>
      </c>
      <c r="P819" s="62">
        <f>N819*0.5*2</f>
        <v>627.71</v>
      </c>
      <c r="Q819" s="62">
        <f t="shared" si="51"/>
        <v>0</v>
      </c>
      <c r="R819" s="64" t="s">
        <v>1258</v>
      </c>
      <c r="S819" s="20"/>
      <c r="T819" s="43"/>
      <c r="U819" s="21"/>
      <c r="V819" s="21"/>
      <c r="W819" s="41"/>
      <c r="X819" s="41"/>
    </row>
    <row r="820" spans="2:24" ht="15" x14ac:dyDescent="0.25">
      <c r="B820" s="70">
        <v>1</v>
      </c>
      <c r="C820" s="13" t="s">
        <v>19</v>
      </c>
      <c r="D820" s="9">
        <v>271</v>
      </c>
      <c r="E820" s="13" t="s">
        <v>392</v>
      </c>
      <c r="F820" s="18"/>
      <c r="G820" s="13" t="s">
        <v>393</v>
      </c>
      <c r="H820" s="9" t="s">
        <v>514</v>
      </c>
      <c r="I820" s="9" t="s">
        <v>515</v>
      </c>
      <c r="J820" s="9"/>
      <c r="K820" s="9"/>
      <c r="L820" s="9" t="s">
        <v>516</v>
      </c>
      <c r="M820" s="11" t="s">
        <v>389</v>
      </c>
      <c r="N820" s="56">
        <v>655.35</v>
      </c>
      <c r="O820" s="21" t="s">
        <v>159</v>
      </c>
      <c r="P820" s="62">
        <f t="shared" ref="P820:P851" si="54">N820*0.2*5</f>
        <v>655.35000000000014</v>
      </c>
      <c r="Q820" s="62">
        <f t="shared" si="51"/>
        <v>0</v>
      </c>
      <c r="R820" s="9" t="s">
        <v>1257</v>
      </c>
      <c r="S820" s="21"/>
      <c r="T820" s="44"/>
      <c r="U820" s="21"/>
      <c r="V820" s="24"/>
      <c r="W820" s="41"/>
      <c r="X820" s="44"/>
    </row>
    <row r="821" spans="2:24" ht="30" x14ac:dyDescent="0.25">
      <c r="B821" s="70">
        <v>1</v>
      </c>
      <c r="C821" s="13">
        <v>2019</v>
      </c>
      <c r="D821" s="9">
        <v>1860</v>
      </c>
      <c r="E821" s="9" t="s">
        <v>20</v>
      </c>
      <c r="F821" s="13"/>
      <c r="G821" s="13" t="s">
        <v>21</v>
      </c>
      <c r="H821" s="21">
        <v>3631</v>
      </c>
      <c r="I821" s="18" t="s">
        <v>425</v>
      </c>
      <c r="J821" s="18" t="s">
        <v>426</v>
      </c>
      <c r="K821" s="18" t="s">
        <v>427</v>
      </c>
      <c r="L821" s="18" t="s">
        <v>428</v>
      </c>
      <c r="M821" s="11" t="s">
        <v>25</v>
      </c>
      <c r="N821" s="53">
        <v>663.65</v>
      </c>
      <c r="O821" s="13" t="s">
        <v>159</v>
      </c>
      <c r="P821" s="62">
        <f t="shared" si="54"/>
        <v>663.65</v>
      </c>
      <c r="Q821" s="62">
        <f t="shared" si="51"/>
        <v>0</v>
      </c>
      <c r="R821" s="9" t="s">
        <v>1257</v>
      </c>
      <c r="S821" s="13"/>
      <c r="T821" s="41"/>
      <c r="U821" s="20"/>
      <c r="V821" s="13"/>
      <c r="W821" s="41"/>
      <c r="X821" s="34"/>
    </row>
    <row r="822" spans="2:24" ht="15" x14ac:dyDescent="0.25">
      <c r="B822" s="70">
        <v>1</v>
      </c>
      <c r="C822" s="13">
        <v>2018</v>
      </c>
      <c r="D822" s="9">
        <v>2024</v>
      </c>
      <c r="E822" s="9" t="s">
        <v>20</v>
      </c>
      <c r="F822" s="16"/>
      <c r="G822" s="13" t="s">
        <v>21</v>
      </c>
      <c r="H822" s="17"/>
      <c r="I822" s="18" t="s">
        <v>1247</v>
      </c>
      <c r="J822" s="18"/>
      <c r="K822" s="18"/>
      <c r="L822" s="18"/>
      <c r="M822" s="11" t="s">
        <v>25</v>
      </c>
      <c r="N822" s="52">
        <v>680.29</v>
      </c>
      <c r="O822" s="16" t="s">
        <v>159</v>
      </c>
      <c r="P822" s="62">
        <f t="shared" si="54"/>
        <v>680.29</v>
      </c>
      <c r="Q822" s="62">
        <f t="shared" si="51"/>
        <v>0</v>
      </c>
      <c r="R822" s="9" t="s">
        <v>1257</v>
      </c>
      <c r="S822" s="16"/>
      <c r="T822" s="41"/>
      <c r="U822" s="20"/>
      <c r="V822" s="13"/>
      <c r="W822" s="27"/>
      <c r="X822" s="34"/>
    </row>
    <row r="823" spans="2:24" ht="30" x14ac:dyDescent="0.25">
      <c r="B823" s="70">
        <v>1</v>
      </c>
      <c r="C823" s="13" t="s">
        <v>19</v>
      </c>
      <c r="D823" s="9">
        <v>303</v>
      </c>
      <c r="E823" s="9" t="s">
        <v>20</v>
      </c>
      <c r="F823" s="13"/>
      <c r="G823" s="10" t="s">
        <v>57</v>
      </c>
      <c r="H823" s="21">
        <v>3210</v>
      </c>
      <c r="I823" s="17" t="s">
        <v>384</v>
      </c>
      <c r="J823" s="18"/>
      <c r="K823" s="18" t="s">
        <v>385</v>
      </c>
      <c r="L823" s="18" t="s">
        <v>386</v>
      </c>
      <c r="M823" s="11" t="s">
        <v>25</v>
      </c>
      <c r="N823" s="53">
        <v>690</v>
      </c>
      <c r="O823" s="13" t="s">
        <v>159</v>
      </c>
      <c r="P823" s="62">
        <f t="shared" si="54"/>
        <v>690</v>
      </c>
      <c r="Q823" s="62">
        <f t="shared" si="51"/>
        <v>0</v>
      </c>
      <c r="R823" s="9" t="s">
        <v>1257</v>
      </c>
      <c r="S823" s="13"/>
      <c r="T823" s="41"/>
      <c r="U823" s="21"/>
      <c r="V823" s="24"/>
      <c r="W823" s="41"/>
      <c r="X823" s="34"/>
    </row>
    <row r="824" spans="2:24" ht="30" x14ac:dyDescent="0.25">
      <c r="B824" s="70">
        <v>1</v>
      </c>
      <c r="C824" s="13" t="s">
        <v>19</v>
      </c>
      <c r="D824" s="9">
        <v>234</v>
      </c>
      <c r="E824" s="13" t="s">
        <v>20</v>
      </c>
      <c r="F824" s="13"/>
      <c r="G824" s="13" t="s">
        <v>78</v>
      </c>
      <c r="H824" s="11">
        <v>3212</v>
      </c>
      <c r="I824" s="9" t="s">
        <v>384</v>
      </c>
      <c r="J824" s="9"/>
      <c r="K824" s="9"/>
      <c r="L824" s="9"/>
      <c r="M824" s="11" t="s">
        <v>25</v>
      </c>
      <c r="N824" s="57">
        <v>690</v>
      </c>
      <c r="O824" s="13" t="s">
        <v>159</v>
      </c>
      <c r="P824" s="62">
        <f t="shared" si="54"/>
        <v>690</v>
      </c>
      <c r="Q824" s="62">
        <f t="shared" si="51"/>
        <v>0</v>
      </c>
      <c r="R824" s="9" t="s">
        <v>1257</v>
      </c>
      <c r="S824" s="13"/>
      <c r="T824" s="46"/>
      <c r="U824" s="10"/>
      <c r="V824" s="47"/>
      <c r="W824" s="46"/>
      <c r="X824" s="34"/>
    </row>
    <row r="825" spans="2:24" ht="15" x14ac:dyDescent="0.25">
      <c r="B825" s="70">
        <v>1</v>
      </c>
      <c r="C825" s="13" t="s">
        <v>19</v>
      </c>
      <c r="D825" s="9">
        <v>308</v>
      </c>
      <c r="E825" s="13" t="s">
        <v>20</v>
      </c>
      <c r="F825" s="13"/>
      <c r="G825" s="13" t="s">
        <v>57</v>
      </c>
      <c r="H825" s="11">
        <v>3215</v>
      </c>
      <c r="I825" s="21" t="s">
        <v>384</v>
      </c>
      <c r="J825" s="21"/>
      <c r="K825" s="21"/>
      <c r="L825" s="21"/>
      <c r="M825" s="11" t="s">
        <v>25</v>
      </c>
      <c r="N825" s="55">
        <v>690</v>
      </c>
      <c r="O825" s="13" t="s">
        <v>159</v>
      </c>
      <c r="P825" s="62">
        <f t="shared" si="54"/>
        <v>690</v>
      </c>
      <c r="Q825" s="62">
        <f t="shared" si="51"/>
        <v>0</v>
      </c>
      <c r="R825" s="9" t="s">
        <v>1257</v>
      </c>
      <c r="S825" s="13"/>
      <c r="T825" s="41"/>
      <c r="U825" s="21"/>
      <c r="V825" s="45"/>
      <c r="W825" s="41"/>
      <c r="X825" s="34"/>
    </row>
    <row r="826" spans="2:24" ht="30" x14ac:dyDescent="0.25">
      <c r="B826" s="70">
        <v>1</v>
      </c>
      <c r="C826" s="13" t="s">
        <v>19</v>
      </c>
      <c r="D826" s="9">
        <v>283</v>
      </c>
      <c r="E826" s="9" t="s">
        <v>20</v>
      </c>
      <c r="F826" s="16"/>
      <c r="G826" s="10" t="s">
        <v>57</v>
      </c>
      <c r="H826" s="24" t="s">
        <v>708</v>
      </c>
      <c r="I826" s="19" t="s">
        <v>384</v>
      </c>
      <c r="J826" s="19"/>
      <c r="K826" s="19"/>
      <c r="L826" s="19"/>
      <c r="M826" s="11" t="s">
        <v>25</v>
      </c>
      <c r="N826" s="52">
        <v>690</v>
      </c>
      <c r="O826" s="16" t="s">
        <v>159</v>
      </c>
      <c r="P826" s="62">
        <f t="shared" si="54"/>
        <v>690</v>
      </c>
      <c r="Q826" s="62">
        <f t="shared" si="51"/>
        <v>0</v>
      </c>
      <c r="R826" s="9" t="s">
        <v>1257</v>
      </c>
      <c r="S826" s="16"/>
      <c r="T826" s="41"/>
      <c r="U826" s="21"/>
      <c r="V826" s="21"/>
      <c r="W826" s="41"/>
      <c r="X826" s="34"/>
    </row>
    <row r="827" spans="2:24" ht="30" x14ac:dyDescent="0.25">
      <c r="B827" s="70">
        <v>1</v>
      </c>
      <c r="C827" s="13">
        <v>2018</v>
      </c>
      <c r="D827" s="9">
        <v>2025</v>
      </c>
      <c r="E827" s="9" t="s">
        <v>20</v>
      </c>
      <c r="F827" s="16"/>
      <c r="G827" s="13" t="s">
        <v>21</v>
      </c>
      <c r="H827" s="17"/>
      <c r="I827" s="18" t="s">
        <v>1248</v>
      </c>
      <c r="J827" s="18" t="s">
        <v>192</v>
      </c>
      <c r="K827" s="18"/>
      <c r="L827" s="18"/>
      <c r="M827" s="11" t="s">
        <v>25</v>
      </c>
      <c r="N827" s="52">
        <v>695</v>
      </c>
      <c r="O827" s="16" t="s">
        <v>159</v>
      </c>
      <c r="P827" s="62">
        <f t="shared" si="54"/>
        <v>695</v>
      </c>
      <c r="Q827" s="62">
        <f>N827-P827</f>
        <v>0</v>
      </c>
      <c r="R827" s="64" t="s">
        <v>1257</v>
      </c>
      <c r="S827" s="13"/>
      <c r="T827" s="41"/>
      <c r="U827" s="20"/>
      <c r="V827" s="21"/>
      <c r="W827" s="41"/>
      <c r="X827" s="34"/>
    </row>
    <row r="828" spans="2:24" ht="30" x14ac:dyDescent="0.25">
      <c r="B828" s="70">
        <v>1</v>
      </c>
      <c r="C828" s="13" t="s">
        <v>19</v>
      </c>
      <c r="D828" s="9">
        <v>315</v>
      </c>
      <c r="E828" s="9" t="s">
        <v>20</v>
      </c>
      <c r="F828" s="16"/>
      <c r="G828" s="10" t="s">
        <v>57</v>
      </c>
      <c r="H828" s="17" t="s">
        <v>906</v>
      </c>
      <c r="I828" s="18" t="s">
        <v>907</v>
      </c>
      <c r="J828" s="18"/>
      <c r="K828" s="18"/>
      <c r="L828" s="18"/>
      <c r="M828" s="11" t="s">
        <v>60</v>
      </c>
      <c r="N828" s="52">
        <v>704</v>
      </c>
      <c r="O828" s="16" t="s">
        <v>159</v>
      </c>
      <c r="P828" s="62">
        <f t="shared" si="54"/>
        <v>704</v>
      </c>
      <c r="Q828" s="62">
        <f t="shared" si="51"/>
        <v>0</v>
      </c>
      <c r="R828" s="9" t="s">
        <v>1257</v>
      </c>
      <c r="S828" s="20"/>
      <c r="T828" s="43"/>
      <c r="U828" s="21"/>
      <c r="V828" s="21"/>
      <c r="W828" s="41"/>
      <c r="X828" s="22"/>
    </row>
    <row r="829" spans="2:24" ht="15" x14ac:dyDescent="0.25">
      <c r="B829" s="70">
        <v>1</v>
      </c>
      <c r="C829" s="13" t="s">
        <v>19</v>
      </c>
      <c r="D829" s="9">
        <v>251</v>
      </c>
      <c r="E829" s="13" t="s">
        <v>20</v>
      </c>
      <c r="F829" s="13"/>
      <c r="G829" s="13" t="s">
        <v>94</v>
      </c>
      <c r="H829" s="11">
        <v>3214</v>
      </c>
      <c r="I829" s="9" t="s">
        <v>388</v>
      </c>
      <c r="J829" s="9"/>
      <c r="K829" s="9"/>
      <c r="L829" s="9"/>
      <c r="M829" s="11" t="s">
        <v>25</v>
      </c>
      <c r="N829" s="57">
        <v>725</v>
      </c>
      <c r="O829" s="13" t="s">
        <v>159</v>
      </c>
      <c r="P829" s="62">
        <f t="shared" si="54"/>
        <v>725</v>
      </c>
      <c r="Q829" s="62">
        <f t="shared" si="51"/>
        <v>0</v>
      </c>
      <c r="R829" s="64" t="s">
        <v>1257</v>
      </c>
      <c r="S829" s="13"/>
      <c r="T829" s="41"/>
      <c r="U829" s="36"/>
      <c r="V829" s="13"/>
      <c r="W829" s="14"/>
      <c r="X829" s="34"/>
    </row>
    <row r="830" spans="2:24" ht="30" x14ac:dyDescent="0.25">
      <c r="B830" s="70">
        <v>1</v>
      </c>
      <c r="C830" s="13" t="s">
        <v>19</v>
      </c>
      <c r="D830" s="9">
        <v>246</v>
      </c>
      <c r="E830" s="13" t="s">
        <v>20</v>
      </c>
      <c r="F830" s="18"/>
      <c r="G830" s="13" t="s">
        <v>94</v>
      </c>
      <c r="H830" s="11" t="s">
        <v>539</v>
      </c>
      <c r="I830" s="9" t="s">
        <v>540</v>
      </c>
      <c r="J830" s="9"/>
      <c r="K830" s="9" t="s">
        <v>541</v>
      </c>
      <c r="L830" s="9" t="s">
        <v>542</v>
      </c>
      <c r="M830" s="11" t="s">
        <v>25</v>
      </c>
      <c r="N830" s="56">
        <v>725</v>
      </c>
      <c r="O830" s="21" t="s">
        <v>159</v>
      </c>
      <c r="P830" s="62">
        <f t="shared" si="54"/>
        <v>725</v>
      </c>
      <c r="Q830" s="62">
        <f t="shared" si="51"/>
        <v>0</v>
      </c>
      <c r="R830" s="64" t="s">
        <v>1257</v>
      </c>
      <c r="S830" s="21"/>
      <c r="T830" s="44"/>
      <c r="U830" s="36"/>
      <c r="V830" s="13"/>
      <c r="W830" s="22"/>
      <c r="X830" s="34"/>
    </row>
    <row r="831" spans="2:24" ht="30" x14ac:dyDescent="0.25">
      <c r="B831" s="70">
        <v>1</v>
      </c>
      <c r="C831" s="13" t="s">
        <v>19</v>
      </c>
      <c r="D831" s="9">
        <v>257</v>
      </c>
      <c r="E831" s="9" t="s">
        <v>20</v>
      </c>
      <c r="F831" s="16"/>
      <c r="G831" s="13" t="s">
        <v>94</v>
      </c>
      <c r="H831" s="17" t="s">
        <v>1123</v>
      </c>
      <c r="I831" s="18" t="s">
        <v>1124</v>
      </c>
      <c r="J831" s="18"/>
      <c r="K831" s="18" t="s">
        <v>1125</v>
      </c>
      <c r="L831" s="18"/>
      <c r="M831" s="11" t="s">
        <v>25</v>
      </c>
      <c r="N831" s="52">
        <v>725</v>
      </c>
      <c r="O831" s="16" t="s">
        <v>159</v>
      </c>
      <c r="P831" s="62">
        <f t="shared" si="54"/>
        <v>725</v>
      </c>
      <c r="Q831" s="62">
        <f t="shared" si="51"/>
        <v>0</v>
      </c>
      <c r="R831" s="64" t="s">
        <v>1257</v>
      </c>
      <c r="S831" s="13"/>
      <c r="T831" s="41"/>
      <c r="U831" s="36"/>
      <c r="V831" s="21"/>
      <c r="W831" s="41"/>
      <c r="X831" s="34"/>
    </row>
    <row r="832" spans="2:24" ht="60" x14ac:dyDescent="0.25">
      <c r="B832" s="70">
        <v>1</v>
      </c>
      <c r="C832" s="13" t="s">
        <v>19</v>
      </c>
      <c r="D832" s="9">
        <v>228</v>
      </c>
      <c r="E832" s="9" t="s">
        <v>20</v>
      </c>
      <c r="F832" s="10"/>
      <c r="G832" s="10" t="s">
        <v>57</v>
      </c>
      <c r="H832" s="11">
        <v>2981</v>
      </c>
      <c r="I832" s="11" t="s">
        <v>232</v>
      </c>
      <c r="J832" s="11" t="s">
        <v>106</v>
      </c>
      <c r="K832" s="11" t="s">
        <v>233</v>
      </c>
      <c r="L832" s="11" t="s">
        <v>234</v>
      </c>
      <c r="M832" s="11" t="s">
        <v>25</v>
      </c>
      <c r="N832" s="54">
        <v>765.96</v>
      </c>
      <c r="O832" s="11" t="s">
        <v>159</v>
      </c>
      <c r="P832" s="62">
        <f t="shared" si="54"/>
        <v>765.96</v>
      </c>
      <c r="Q832" s="62">
        <f t="shared" si="51"/>
        <v>0</v>
      </c>
      <c r="R832" s="9" t="s">
        <v>1257</v>
      </c>
      <c r="S832" s="11"/>
      <c r="T832" s="44"/>
      <c r="U832" s="21"/>
      <c r="V832" s="21"/>
      <c r="W832" s="44"/>
      <c r="X832" s="34"/>
    </row>
    <row r="833" spans="2:24" ht="60" x14ac:dyDescent="0.25">
      <c r="B833" s="70">
        <v>1</v>
      </c>
      <c r="C833" s="13" t="s">
        <v>19</v>
      </c>
      <c r="D833" s="9">
        <v>236</v>
      </c>
      <c r="E833" s="9" t="s">
        <v>20</v>
      </c>
      <c r="F833" s="10"/>
      <c r="G833" s="10" t="s">
        <v>94</v>
      </c>
      <c r="H833" s="11">
        <v>2982</v>
      </c>
      <c r="I833" s="11" t="s">
        <v>232</v>
      </c>
      <c r="J833" s="11" t="s">
        <v>106</v>
      </c>
      <c r="K833" s="11" t="s">
        <v>233</v>
      </c>
      <c r="L833" s="11" t="s">
        <v>235</v>
      </c>
      <c r="M833" s="11" t="s">
        <v>25</v>
      </c>
      <c r="N833" s="54">
        <v>765.96</v>
      </c>
      <c r="O833" s="11" t="s">
        <v>159</v>
      </c>
      <c r="P833" s="62">
        <f t="shared" si="54"/>
        <v>765.96</v>
      </c>
      <c r="Q833" s="62">
        <f t="shared" si="51"/>
        <v>0</v>
      </c>
      <c r="R833" s="64" t="s">
        <v>1257</v>
      </c>
      <c r="S833" s="11"/>
      <c r="T833" s="44"/>
      <c r="U833" s="36"/>
      <c r="V833" s="21"/>
      <c r="W833" s="44"/>
      <c r="X833" s="34"/>
    </row>
    <row r="834" spans="2:24" ht="60" x14ac:dyDescent="0.25">
      <c r="B834" s="70">
        <v>1</v>
      </c>
      <c r="C834" s="13" t="s">
        <v>19</v>
      </c>
      <c r="D834" s="9">
        <v>229</v>
      </c>
      <c r="E834" s="9" t="s">
        <v>20</v>
      </c>
      <c r="F834" s="10"/>
      <c r="G834" s="10" t="s">
        <v>57</v>
      </c>
      <c r="H834" s="11">
        <v>2983</v>
      </c>
      <c r="I834" s="11" t="s">
        <v>232</v>
      </c>
      <c r="J834" s="11" t="s">
        <v>106</v>
      </c>
      <c r="K834" s="11" t="s">
        <v>233</v>
      </c>
      <c r="L834" s="11" t="s">
        <v>236</v>
      </c>
      <c r="M834" s="11" t="s">
        <v>25</v>
      </c>
      <c r="N834" s="54">
        <v>765.96</v>
      </c>
      <c r="O834" s="11" t="s">
        <v>159</v>
      </c>
      <c r="P834" s="62">
        <f t="shared" si="54"/>
        <v>765.96</v>
      </c>
      <c r="Q834" s="62">
        <f t="shared" si="51"/>
        <v>0</v>
      </c>
      <c r="R834" s="9" t="s">
        <v>1257</v>
      </c>
      <c r="S834" s="11"/>
      <c r="T834" s="44"/>
      <c r="U834" s="21"/>
      <c r="V834" s="21"/>
      <c r="W834" s="44"/>
      <c r="X834" s="34"/>
    </row>
    <row r="835" spans="2:24" ht="60" x14ac:dyDescent="0.25">
      <c r="B835" s="70">
        <v>1</v>
      </c>
      <c r="C835" s="13" t="s">
        <v>19</v>
      </c>
      <c r="D835" s="9">
        <v>237</v>
      </c>
      <c r="E835" s="9" t="s">
        <v>20</v>
      </c>
      <c r="F835" s="10"/>
      <c r="G835" s="10" t="s">
        <v>94</v>
      </c>
      <c r="H835" s="11">
        <v>2984</v>
      </c>
      <c r="I835" s="11" t="s">
        <v>237</v>
      </c>
      <c r="J835" s="11" t="s">
        <v>106</v>
      </c>
      <c r="K835" s="11" t="s">
        <v>233</v>
      </c>
      <c r="L835" s="11" t="s">
        <v>238</v>
      </c>
      <c r="M835" s="11" t="s">
        <v>25</v>
      </c>
      <c r="N835" s="54">
        <v>765.96</v>
      </c>
      <c r="O835" s="11" t="s">
        <v>159</v>
      </c>
      <c r="P835" s="62">
        <f t="shared" si="54"/>
        <v>765.96</v>
      </c>
      <c r="Q835" s="62">
        <f t="shared" si="51"/>
        <v>0</v>
      </c>
      <c r="R835" s="64" t="s">
        <v>1257</v>
      </c>
      <c r="S835" s="11"/>
      <c r="T835" s="44"/>
      <c r="U835" s="36"/>
      <c r="V835" s="21"/>
      <c r="W835" s="44"/>
      <c r="X835" s="34"/>
    </row>
    <row r="836" spans="2:24" ht="60" x14ac:dyDescent="0.25">
      <c r="B836" s="70">
        <v>1</v>
      </c>
      <c r="C836" s="13" t="s">
        <v>19</v>
      </c>
      <c r="D836" s="9">
        <v>230</v>
      </c>
      <c r="E836" s="9" t="s">
        <v>20</v>
      </c>
      <c r="F836" s="10"/>
      <c r="G836" s="10" t="s">
        <v>57</v>
      </c>
      <c r="H836" s="11">
        <v>2985</v>
      </c>
      <c r="I836" s="11" t="s">
        <v>237</v>
      </c>
      <c r="J836" s="11" t="s">
        <v>106</v>
      </c>
      <c r="K836" s="11" t="s">
        <v>233</v>
      </c>
      <c r="L836" s="11" t="s">
        <v>239</v>
      </c>
      <c r="M836" s="11" t="s">
        <v>25</v>
      </c>
      <c r="N836" s="54">
        <v>765.96</v>
      </c>
      <c r="O836" s="11" t="s">
        <v>159</v>
      </c>
      <c r="P836" s="62">
        <f t="shared" si="54"/>
        <v>765.96</v>
      </c>
      <c r="Q836" s="62">
        <f t="shared" si="51"/>
        <v>0</v>
      </c>
      <c r="R836" s="9" t="s">
        <v>1257</v>
      </c>
      <c r="S836" s="11"/>
      <c r="T836" s="44"/>
      <c r="U836" s="21"/>
      <c r="V836" s="21"/>
      <c r="W836" s="44"/>
      <c r="X836" s="34"/>
    </row>
    <row r="837" spans="2:24" ht="60" x14ac:dyDescent="0.25">
      <c r="B837" s="70">
        <v>1</v>
      </c>
      <c r="C837" s="13" t="s">
        <v>19</v>
      </c>
      <c r="D837" s="9">
        <v>241</v>
      </c>
      <c r="E837" s="9" t="s">
        <v>20</v>
      </c>
      <c r="F837" s="10"/>
      <c r="G837" s="10" t="s">
        <v>94</v>
      </c>
      <c r="H837" s="11">
        <v>2989</v>
      </c>
      <c r="I837" s="11" t="s">
        <v>232</v>
      </c>
      <c r="J837" s="11" t="s">
        <v>106</v>
      </c>
      <c r="K837" s="11" t="s">
        <v>233</v>
      </c>
      <c r="L837" s="11" t="s">
        <v>243</v>
      </c>
      <c r="M837" s="11" t="s">
        <v>25</v>
      </c>
      <c r="N837" s="54">
        <v>765.96</v>
      </c>
      <c r="O837" s="11" t="s">
        <v>159</v>
      </c>
      <c r="P837" s="62">
        <f t="shared" si="54"/>
        <v>765.96</v>
      </c>
      <c r="Q837" s="62">
        <f t="shared" si="51"/>
        <v>0</v>
      </c>
      <c r="R837" s="64" t="s">
        <v>1257</v>
      </c>
      <c r="S837" s="11"/>
      <c r="T837" s="44"/>
      <c r="U837" s="36"/>
      <c r="V837" s="21"/>
      <c r="W837" s="44"/>
      <c r="X837" s="34"/>
    </row>
    <row r="838" spans="2:24" ht="60" x14ac:dyDescent="0.25">
      <c r="B838" s="70">
        <v>1</v>
      </c>
      <c r="C838" s="13" t="s">
        <v>19</v>
      </c>
      <c r="D838" s="9">
        <v>231</v>
      </c>
      <c r="E838" s="9" t="s">
        <v>20</v>
      </c>
      <c r="F838" s="10"/>
      <c r="G838" s="10" t="s">
        <v>57</v>
      </c>
      <c r="H838" s="11">
        <v>2990</v>
      </c>
      <c r="I838" s="11" t="s">
        <v>232</v>
      </c>
      <c r="J838" s="11" t="s">
        <v>106</v>
      </c>
      <c r="K838" s="11" t="s">
        <v>233</v>
      </c>
      <c r="L838" s="11" t="s">
        <v>244</v>
      </c>
      <c r="M838" s="11" t="s">
        <v>25</v>
      </c>
      <c r="N838" s="54">
        <v>765.96</v>
      </c>
      <c r="O838" s="11" t="s">
        <v>159</v>
      </c>
      <c r="P838" s="62">
        <f t="shared" si="54"/>
        <v>765.96</v>
      </c>
      <c r="Q838" s="62">
        <f t="shared" si="51"/>
        <v>0</v>
      </c>
      <c r="R838" s="9" t="s">
        <v>1257</v>
      </c>
      <c r="S838" s="11"/>
      <c r="T838" s="44"/>
      <c r="U838" s="21"/>
      <c r="V838" s="21"/>
      <c r="W838" s="44"/>
      <c r="X838" s="34"/>
    </row>
    <row r="839" spans="2:24" ht="60" x14ac:dyDescent="0.25">
      <c r="B839" s="70">
        <v>1</v>
      </c>
      <c r="C839" s="13" t="s">
        <v>19</v>
      </c>
      <c r="D839" s="9">
        <v>288</v>
      </c>
      <c r="E839" s="9" t="s">
        <v>20</v>
      </c>
      <c r="F839" s="10"/>
      <c r="G839" s="10" t="s">
        <v>57</v>
      </c>
      <c r="H839" s="11">
        <v>3002</v>
      </c>
      <c r="I839" s="11" t="s">
        <v>232</v>
      </c>
      <c r="J839" s="11" t="s">
        <v>106</v>
      </c>
      <c r="K839" s="11" t="s">
        <v>233</v>
      </c>
      <c r="L839" s="11" t="s">
        <v>252</v>
      </c>
      <c r="M839" s="11" t="s">
        <v>25</v>
      </c>
      <c r="N839" s="54">
        <v>765.96</v>
      </c>
      <c r="O839" s="11" t="s">
        <v>159</v>
      </c>
      <c r="P839" s="62">
        <f t="shared" si="54"/>
        <v>765.96</v>
      </c>
      <c r="Q839" s="62">
        <f t="shared" ref="Q839:Q902" si="55">N839-P839</f>
        <v>0</v>
      </c>
      <c r="R839" s="9" t="s">
        <v>1257</v>
      </c>
      <c r="S839" s="11"/>
      <c r="T839" s="44"/>
      <c r="U839" s="21"/>
      <c r="V839" s="21"/>
      <c r="W839" s="44"/>
      <c r="X839" s="34"/>
    </row>
    <row r="840" spans="2:24" ht="60" x14ac:dyDescent="0.25">
      <c r="B840" s="70">
        <v>1</v>
      </c>
      <c r="C840" s="13" t="s">
        <v>19</v>
      </c>
      <c r="D840" s="9">
        <v>260</v>
      </c>
      <c r="E840" s="9" t="s">
        <v>20</v>
      </c>
      <c r="F840" s="10"/>
      <c r="G840" s="10" t="s">
        <v>94</v>
      </c>
      <c r="H840" s="11">
        <v>3003</v>
      </c>
      <c r="I840" s="11" t="s">
        <v>232</v>
      </c>
      <c r="J840" s="11" t="s">
        <v>106</v>
      </c>
      <c r="K840" s="11" t="s">
        <v>233</v>
      </c>
      <c r="L840" s="11" t="s">
        <v>253</v>
      </c>
      <c r="M840" s="11" t="s">
        <v>25</v>
      </c>
      <c r="N840" s="54">
        <v>765.96</v>
      </c>
      <c r="O840" s="11" t="s">
        <v>159</v>
      </c>
      <c r="P840" s="62">
        <f t="shared" si="54"/>
        <v>765.96</v>
      </c>
      <c r="Q840" s="62">
        <f t="shared" si="55"/>
        <v>0</v>
      </c>
      <c r="R840" s="64" t="s">
        <v>1257</v>
      </c>
      <c r="S840" s="11"/>
      <c r="T840" s="44"/>
      <c r="U840" s="36"/>
      <c r="V840" s="21"/>
      <c r="W840" s="44"/>
      <c r="X840" s="34"/>
    </row>
    <row r="841" spans="2:24" ht="60" x14ac:dyDescent="0.25">
      <c r="B841" s="70">
        <v>1</v>
      </c>
      <c r="C841" s="13" t="s">
        <v>19</v>
      </c>
      <c r="D841" s="9">
        <v>255</v>
      </c>
      <c r="E841" s="9" t="s">
        <v>20</v>
      </c>
      <c r="F841" s="10"/>
      <c r="G841" s="10" t="s">
        <v>94</v>
      </c>
      <c r="H841" s="11">
        <v>3004</v>
      </c>
      <c r="I841" s="11" t="s">
        <v>232</v>
      </c>
      <c r="J841" s="11" t="s">
        <v>106</v>
      </c>
      <c r="K841" s="11" t="s">
        <v>233</v>
      </c>
      <c r="L841" s="11" t="s">
        <v>254</v>
      </c>
      <c r="M841" s="11" t="s">
        <v>25</v>
      </c>
      <c r="N841" s="54">
        <v>765.96</v>
      </c>
      <c r="O841" s="11" t="s">
        <v>159</v>
      </c>
      <c r="P841" s="62">
        <f t="shared" si="54"/>
        <v>765.96</v>
      </c>
      <c r="Q841" s="62">
        <f t="shared" si="55"/>
        <v>0</v>
      </c>
      <c r="R841" s="64" t="s">
        <v>1257</v>
      </c>
      <c r="S841" s="11"/>
      <c r="T841" s="44"/>
      <c r="U841" s="36"/>
      <c r="V841" s="21"/>
      <c r="W841" s="44"/>
      <c r="X841" s="34"/>
    </row>
    <row r="842" spans="2:24" ht="60" x14ac:dyDescent="0.25">
      <c r="B842" s="70">
        <v>1</v>
      </c>
      <c r="C842" s="13" t="s">
        <v>19</v>
      </c>
      <c r="D842" s="9">
        <v>256</v>
      </c>
      <c r="E842" s="9" t="s">
        <v>20</v>
      </c>
      <c r="F842" s="10"/>
      <c r="G842" s="10" t="s">
        <v>94</v>
      </c>
      <c r="H842" s="11">
        <v>3005</v>
      </c>
      <c r="I842" s="11" t="s">
        <v>232</v>
      </c>
      <c r="J842" s="11" t="s">
        <v>106</v>
      </c>
      <c r="K842" s="11" t="s">
        <v>233</v>
      </c>
      <c r="L842" s="11" t="s">
        <v>255</v>
      </c>
      <c r="M842" s="11" t="s">
        <v>25</v>
      </c>
      <c r="N842" s="54">
        <v>765.96</v>
      </c>
      <c r="O842" s="11" t="s">
        <v>159</v>
      </c>
      <c r="P842" s="62">
        <f t="shared" si="54"/>
        <v>765.96</v>
      </c>
      <c r="Q842" s="62">
        <f t="shared" si="55"/>
        <v>0</v>
      </c>
      <c r="R842" s="64" t="s">
        <v>1257</v>
      </c>
      <c r="S842" s="11"/>
      <c r="T842" s="44"/>
      <c r="U842" s="36"/>
      <c r="V842" s="21"/>
      <c r="W842" s="44"/>
      <c r="X842" s="34"/>
    </row>
    <row r="843" spans="2:24" ht="60" x14ac:dyDescent="0.25">
      <c r="B843" s="70">
        <v>1</v>
      </c>
      <c r="C843" s="13" t="s">
        <v>19</v>
      </c>
      <c r="D843" s="9">
        <v>289</v>
      </c>
      <c r="E843" s="9" t="s">
        <v>20</v>
      </c>
      <c r="F843" s="10"/>
      <c r="G843" s="10" t="s">
        <v>57</v>
      </c>
      <c r="H843" s="11">
        <v>3006</v>
      </c>
      <c r="I843" s="11" t="s">
        <v>232</v>
      </c>
      <c r="J843" s="11" t="s">
        <v>106</v>
      </c>
      <c r="K843" s="11" t="s">
        <v>233</v>
      </c>
      <c r="L843" s="11" t="s">
        <v>256</v>
      </c>
      <c r="M843" s="11" t="s">
        <v>25</v>
      </c>
      <c r="N843" s="54">
        <v>765.96</v>
      </c>
      <c r="O843" s="11" t="s">
        <v>159</v>
      </c>
      <c r="P843" s="62">
        <f t="shared" si="54"/>
        <v>765.96</v>
      </c>
      <c r="Q843" s="62">
        <f t="shared" si="55"/>
        <v>0</v>
      </c>
      <c r="R843" s="9" t="s">
        <v>1257</v>
      </c>
      <c r="S843" s="11"/>
      <c r="T843" s="44"/>
      <c r="U843" s="21"/>
      <c r="V843" s="21"/>
      <c r="W843" s="44"/>
      <c r="X843" s="34"/>
    </row>
    <row r="844" spans="2:24" ht="60" x14ac:dyDescent="0.25">
      <c r="B844" s="70">
        <v>1</v>
      </c>
      <c r="C844" s="13" t="s">
        <v>19</v>
      </c>
      <c r="D844" s="9">
        <v>249</v>
      </c>
      <c r="E844" s="9" t="s">
        <v>20</v>
      </c>
      <c r="F844" s="10"/>
      <c r="G844" s="10" t="s">
        <v>94</v>
      </c>
      <c r="H844" s="11">
        <v>3010</v>
      </c>
      <c r="I844" s="11" t="s">
        <v>232</v>
      </c>
      <c r="J844" s="11" t="s">
        <v>106</v>
      </c>
      <c r="K844" s="11" t="s">
        <v>233</v>
      </c>
      <c r="L844" s="11" t="s">
        <v>257</v>
      </c>
      <c r="M844" s="11" t="s">
        <v>25</v>
      </c>
      <c r="N844" s="54">
        <v>765.96</v>
      </c>
      <c r="O844" s="11" t="s">
        <v>159</v>
      </c>
      <c r="P844" s="62">
        <f t="shared" si="54"/>
        <v>765.96</v>
      </c>
      <c r="Q844" s="62">
        <f t="shared" si="55"/>
        <v>0</v>
      </c>
      <c r="R844" s="64" t="s">
        <v>1257</v>
      </c>
      <c r="S844" s="11"/>
      <c r="T844" s="44"/>
      <c r="U844" s="36"/>
      <c r="V844" s="21"/>
      <c r="W844" s="44"/>
      <c r="X844" s="34"/>
    </row>
    <row r="845" spans="2:24" ht="60" x14ac:dyDescent="0.25">
      <c r="B845" s="70">
        <v>1</v>
      </c>
      <c r="C845" s="13" t="s">
        <v>19</v>
      </c>
      <c r="D845" s="9">
        <v>279</v>
      </c>
      <c r="E845" s="9" t="s">
        <v>20</v>
      </c>
      <c r="F845" s="10"/>
      <c r="G845" s="10" t="s">
        <v>78</v>
      </c>
      <c r="H845" s="11">
        <v>3011</v>
      </c>
      <c r="I845" s="11" t="s">
        <v>232</v>
      </c>
      <c r="J845" s="11" t="s">
        <v>106</v>
      </c>
      <c r="K845" s="11" t="s">
        <v>233</v>
      </c>
      <c r="L845" s="11" t="s">
        <v>258</v>
      </c>
      <c r="M845" s="11" t="s">
        <v>25</v>
      </c>
      <c r="N845" s="54">
        <v>765.96</v>
      </c>
      <c r="O845" s="11" t="s">
        <v>159</v>
      </c>
      <c r="P845" s="62">
        <f t="shared" si="54"/>
        <v>765.96</v>
      </c>
      <c r="Q845" s="62">
        <f t="shared" si="55"/>
        <v>0</v>
      </c>
      <c r="R845" s="64" t="s">
        <v>1257</v>
      </c>
      <c r="S845" s="11"/>
      <c r="T845" s="44"/>
      <c r="U845" s="10"/>
      <c r="V845" s="21"/>
      <c r="W845" s="44"/>
      <c r="X845" s="34"/>
    </row>
    <row r="846" spans="2:24" ht="60" x14ac:dyDescent="0.25">
      <c r="B846" s="70">
        <v>1</v>
      </c>
      <c r="C846" s="13" t="s">
        <v>19</v>
      </c>
      <c r="D846" s="9">
        <v>294</v>
      </c>
      <c r="E846" s="9" t="s">
        <v>20</v>
      </c>
      <c r="F846" s="10"/>
      <c r="G846" s="10" t="s">
        <v>57</v>
      </c>
      <c r="H846" s="11">
        <v>3013</v>
      </c>
      <c r="I846" s="11" t="s">
        <v>232</v>
      </c>
      <c r="J846" s="11" t="s">
        <v>106</v>
      </c>
      <c r="K846" s="11" t="s">
        <v>233</v>
      </c>
      <c r="L846" s="11" t="s">
        <v>259</v>
      </c>
      <c r="M846" s="11" t="s">
        <v>25</v>
      </c>
      <c r="N846" s="54">
        <v>765.96</v>
      </c>
      <c r="O846" s="11" t="s">
        <v>159</v>
      </c>
      <c r="P846" s="62">
        <f t="shared" si="54"/>
        <v>765.96</v>
      </c>
      <c r="Q846" s="62">
        <f t="shared" si="55"/>
        <v>0</v>
      </c>
      <c r="R846" s="9" t="s">
        <v>1257</v>
      </c>
      <c r="S846" s="11"/>
      <c r="T846" s="44"/>
      <c r="U846" s="21"/>
      <c r="V846" s="21"/>
      <c r="W846" s="44"/>
      <c r="X846" s="34"/>
    </row>
    <row r="847" spans="2:24" ht="60" x14ac:dyDescent="0.25">
      <c r="B847" s="70">
        <v>1</v>
      </c>
      <c r="C847" s="13" t="s">
        <v>19</v>
      </c>
      <c r="D847" s="9">
        <v>275</v>
      </c>
      <c r="E847" s="9" t="s">
        <v>20</v>
      </c>
      <c r="F847" s="10"/>
      <c r="G847" s="10" t="s">
        <v>78</v>
      </c>
      <c r="H847" s="11">
        <v>3014</v>
      </c>
      <c r="I847" s="11" t="s">
        <v>232</v>
      </c>
      <c r="J847" s="11" t="s">
        <v>106</v>
      </c>
      <c r="K847" s="11" t="s">
        <v>233</v>
      </c>
      <c r="L847" s="11" t="s">
        <v>260</v>
      </c>
      <c r="M847" s="11" t="s">
        <v>25</v>
      </c>
      <c r="N847" s="54">
        <v>765.96</v>
      </c>
      <c r="O847" s="11" t="s">
        <v>159</v>
      </c>
      <c r="P847" s="62">
        <f t="shared" si="54"/>
        <v>765.96</v>
      </c>
      <c r="Q847" s="62">
        <f t="shared" si="55"/>
        <v>0</v>
      </c>
      <c r="R847" s="64" t="s">
        <v>1257</v>
      </c>
      <c r="S847" s="11"/>
      <c r="T847" s="44"/>
      <c r="U847" s="10"/>
      <c r="V847" s="21"/>
      <c r="W847" s="44"/>
      <c r="X847" s="34"/>
    </row>
    <row r="848" spans="2:24" ht="60" x14ac:dyDescent="0.25">
      <c r="B848" s="70">
        <v>1</v>
      </c>
      <c r="C848" s="13" t="s">
        <v>19</v>
      </c>
      <c r="D848" s="9">
        <v>295</v>
      </c>
      <c r="E848" s="9" t="s">
        <v>20</v>
      </c>
      <c r="F848" s="10"/>
      <c r="G848" s="10" t="s">
        <v>57</v>
      </c>
      <c r="H848" s="11">
        <v>3015</v>
      </c>
      <c r="I848" s="11" t="s">
        <v>232</v>
      </c>
      <c r="J848" s="11" t="s">
        <v>106</v>
      </c>
      <c r="K848" s="11" t="s">
        <v>233</v>
      </c>
      <c r="L848" s="11" t="s">
        <v>261</v>
      </c>
      <c r="M848" s="11" t="s">
        <v>25</v>
      </c>
      <c r="N848" s="54">
        <v>765.96</v>
      </c>
      <c r="O848" s="11" t="s">
        <v>159</v>
      </c>
      <c r="P848" s="62">
        <f t="shared" si="54"/>
        <v>765.96</v>
      </c>
      <c r="Q848" s="62">
        <f t="shared" si="55"/>
        <v>0</v>
      </c>
      <c r="R848" s="9" t="s">
        <v>1257</v>
      </c>
      <c r="S848" s="11"/>
      <c r="T848" s="44"/>
      <c r="U848" s="21"/>
      <c r="V848" s="21"/>
      <c r="W848" s="44"/>
      <c r="X848" s="34"/>
    </row>
    <row r="849" spans="2:24" ht="60" x14ac:dyDescent="0.25">
      <c r="B849" s="70">
        <v>1</v>
      </c>
      <c r="C849" s="13" t="s">
        <v>19</v>
      </c>
      <c r="D849" s="9">
        <v>296</v>
      </c>
      <c r="E849" s="9" t="s">
        <v>20</v>
      </c>
      <c r="F849" s="10"/>
      <c r="G849" s="10" t="s">
        <v>57</v>
      </c>
      <c r="H849" s="11">
        <v>3016</v>
      </c>
      <c r="I849" s="11" t="s">
        <v>232</v>
      </c>
      <c r="J849" s="11" t="s">
        <v>106</v>
      </c>
      <c r="K849" s="11" t="s">
        <v>233</v>
      </c>
      <c r="L849" s="11" t="s">
        <v>262</v>
      </c>
      <c r="M849" s="11" t="s">
        <v>25</v>
      </c>
      <c r="N849" s="54">
        <v>765.96</v>
      </c>
      <c r="O849" s="11" t="s">
        <v>159</v>
      </c>
      <c r="P849" s="62">
        <f t="shared" si="54"/>
        <v>765.96</v>
      </c>
      <c r="Q849" s="62">
        <f t="shared" si="55"/>
        <v>0</v>
      </c>
      <c r="R849" s="9" t="s">
        <v>1257</v>
      </c>
      <c r="S849" s="11"/>
      <c r="T849" s="44"/>
      <c r="U849" s="21"/>
      <c r="V849" s="21"/>
      <c r="W849" s="44"/>
      <c r="X849" s="34"/>
    </row>
    <row r="850" spans="2:24" ht="60" x14ac:dyDescent="0.25">
      <c r="B850" s="70">
        <v>1</v>
      </c>
      <c r="C850" s="13" t="s">
        <v>19</v>
      </c>
      <c r="D850" s="9">
        <v>297</v>
      </c>
      <c r="E850" s="9" t="s">
        <v>20</v>
      </c>
      <c r="F850" s="10"/>
      <c r="G850" s="10" t="s">
        <v>57</v>
      </c>
      <c r="H850" s="11">
        <v>3017</v>
      </c>
      <c r="I850" s="11" t="s">
        <v>232</v>
      </c>
      <c r="J850" s="11" t="s">
        <v>106</v>
      </c>
      <c r="K850" s="11" t="s">
        <v>233</v>
      </c>
      <c r="L850" s="11" t="s">
        <v>263</v>
      </c>
      <c r="M850" s="11" t="s">
        <v>25</v>
      </c>
      <c r="N850" s="54">
        <v>765.96</v>
      </c>
      <c r="O850" s="11" t="s">
        <v>159</v>
      </c>
      <c r="P850" s="62">
        <f t="shared" si="54"/>
        <v>765.96</v>
      </c>
      <c r="Q850" s="62">
        <f t="shared" si="55"/>
        <v>0</v>
      </c>
      <c r="R850" s="9" t="s">
        <v>1257</v>
      </c>
      <c r="S850" s="11"/>
      <c r="T850" s="44"/>
      <c r="U850" s="21"/>
      <c r="V850" s="21"/>
      <c r="W850" s="44"/>
      <c r="X850" s="34"/>
    </row>
    <row r="851" spans="2:24" ht="60" x14ac:dyDescent="0.25">
      <c r="B851" s="70">
        <v>1</v>
      </c>
      <c r="C851" s="13" t="s">
        <v>19</v>
      </c>
      <c r="D851" s="9">
        <v>298</v>
      </c>
      <c r="E851" s="9" t="s">
        <v>20</v>
      </c>
      <c r="F851" s="10"/>
      <c r="G851" s="10" t="s">
        <v>57</v>
      </c>
      <c r="H851" s="11">
        <v>3018</v>
      </c>
      <c r="I851" s="11" t="s">
        <v>232</v>
      </c>
      <c r="J851" s="11" t="s">
        <v>106</v>
      </c>
      <c r="K851" s="11" t="s">
        <v>233</v>
      </c>
      <c r="L851" s="11" t="s">
        <v>264</v>
      </c>
      <c r="M851" s="11" t="s">
        <v>25</v>
      </c>
      <c r="N851" s="54">
        <v>765.96</v>
      </c>
      <c r="O851" s="11" t="s">
        <v>159</v>
      </c>
      <c r="P851" s="62">
        <f t="shared" si="54"/>
        <v>765.96</v>
      </c>
      <c r="Q851" s="62">
        <f t="shared" si="55"/>
        <v>0</v>
      </c>
      <c r="R851" s="9" t="s">
        <v>1257</v>
      </c>
      <c r="S851" s="11"/>
      <c r="T851" s="44"/>
      <c r="U851" s="21"/>
      <c r="V851" s="21"/>
      <c r="W851" s="44"/>
      <c r="X851" s="34"/>
    </row>
    <row r="852" spans="2:24" ht="60" x14ac:dyDescent="0.25">
      <c r="B852" s="70">
        <v>1</v>
      </c>
      <c r="C852" s="13" t="s">
        <v>19</v>
      </c>
      <c r="D852" s="9">
        <v>280</v>
      </c>
      <c r="E852" s="9" t="s">
        <v>20</v>
      </c>
      <c r="F852" s="10"/>
      <c r="G852" s="10" t="s">
        <v>78</v>
      </c>
      <c r="H852" s="11">
        <v>3020</v>
      </c>
      <c r="I852" s="11" t="s">
        <v>232</v>
      </c>
      <c r="J852" s="11" t="s">
        <v>106</v>
      </c>
      <c r="K852" s="11" t="s">
        <v>233</v>
      </c>
      <c r="L852" s="11" t="s">
        <v>266</v>
      </c>
      <c r="M852" s="11" t="s">
        <v>25</v>
      </c>
      <c r="N852" s="54">
        <v>765.96</v>
      </c>
      <c r="O852" s="11" t="s">
        <v>159</v>
      </c>
      <c r="P852" s="62">
        <f t="shared" ref="P852:P870" si="56">N852*0.2*5</f>
        <v>765.96</v>
      </c>
      <c r="Q852" s="62">
        <f t="shared" si="55"/>
        <v>0</v>
      </c>
      <c r="R852" s="64" t="s">
        <v>1257</v>
      </c>
      <c r="S852" s="11"/>
      <c r="T852" s="44"/>
      <c r="U852" s="10"/>
      <c r="V852" s="21"/>
      <c r="W852" s="44"/>
      <c r="X852" s="34"/>
    </row>
    <row r="853" spans="2:24" ht="60" x14ac:dyDescent="0.25">
      <c r="B853" s="70">
        <v>1</v>
      </c>
      <c r="C853" s="13" t="s">
        <v>19</v>
      </c>
      <c r="D853" s="9">
        <v>299</v>
      </c>
      <c r="E853" s="9" t="s">
        <v>20</v>
      </c>
      <c r="F853" s="10"/>
      <c r="G853" s="10" t="s">
        <v>57</v>
      </c>
      <c r="H853" s="11">
        <v>3022</v>
      </c>
      <c r="I853" s="11" t="s">
        <v>232</v>
      </c>
      <c r="J853" s="11" t="s">
        <v>106</v>
      </c>
      <c r="K853" s="11" t="s">
        <v>233</v>
      </c>
      <c r="L853" s="11" t="s">
        <v>267</v>
      </c>
      <c r="M853" s="11" t="s">
        <v>25</v>
      </c>
      <c r="N853" s="54">
        <v>765.96</v>
      </c>
      <c r="O853" s="11" t="s">
        <v>159</v>
      </c>
      <c r="P853" s="62">
        <f t="shared" si="56"/>
        <v>765.96</v>
      </c>
      <c r="Q853" s="62">
        <f t="shared" si="55"/>
        <v>0</v>
      </c>
      <c r="R853" s="9" t="s">
        <v>1257</v>
      </c>
      <c r="S853" s="11"/>
      <c r="T853" s="44"/>
      <c r="U853" s="21"/>
      <c r="V853" s="21"/>
      <c r="W853" s="44"/>
      <c r="X853" s="34"/>
    </row>
    <row r="854" spans="2:24" ht="60" x14ac:dyDescent="0.25">
      <c r="B854" s="70">
        <v>1</v>
      </c>
      <c r="C854" s="13" t="s">
        <v>19</v>
      </c>
      <c r="D854" s="9">
        <v>242</v>
      </c>
      <c r="E854" s="9" t="s">
        <v>20</v>
      </c>
      <c r="F854" s="10"/>
      <c r="G854" s="10" t="s">
        <v>94</v>
      </c>
      <c r="H854" s="11">
        <v>3026</v>
      </c>
      <c r="I854" s="11" t="s">
        <v>232</v>
      </c>
      <c r="J854" s="11" t="s">
        <v>106</v>
      </c>
      <c r="K854" s="11" t="s">
        <v>233</v>
      </c>
      <c r="L854" s="11" t="s">
        <v>268</v>
      </c>
      <c r="M854" s="11" t="s">
        <v>25</v>
      </c>
      <c r="N854" s="54">
        <v>765.96</v>
      </c>
      <c r="O854" s="11" t="s">
        <v>159</v>
      </c>
      <c r="P854" s="62">
        <f t="shared" si="56"/>
        <v>765.96</v>
      </c>
      <c r="Q854" s="62">
        <f t="shared" si="55"/>
        <v>0</v>
      </c>
      <c r="R854" s="64" t="s">
        <v>1257</v>
      </c>
      <c r="S854" s="11"/>
      <c r="T854" s="44"/>
      <c r="U854" s="36"/>
      <c r="V854" s="21"/>
      <c r="W854" s="44"/>
      <c r="X854" s="34"/>
    </row>
    <row r="855" spans="2:24" ht="60" x14ac:dyDescent="0.25">
      <c r="B855" s="70">
        <v>1</v>
      </c>
      <c r="C855" s="13" t="s">
        <v>19</v>
      </c>
      <c r="D855" s="9">
        <v>243</v>
      </c>
      <c r="E855" s="9" t="s">
        <v>20</v>
      </c>
      <c r="F855" s="10"/>
      <c r="G855" s="10" t="s">
        <v>94</v>
      </c>
      <c r="H855" s="11">
        <v>3027</v>
      </c>
      <c r="I855" s="11" t="s">
        <v>232</v>
      </c>
      <c r="J855" s="11" t="s">
        <v>106</v>
      </c>
      <c r="K855" s="11" t="s">
        <v>233</v>
      </c>
      <c r="L855" s="11" t="s">
        <v>269</v>
      </c>
      <c r="M855" s="11" t="s">
        <v>25</v>
      </c>
      <c r="N855" s="54">
        <v>765.96</v>
      </c>
      <c r="O855" s="11" t="s">
        <v>159</v>
      </c>
      <c r="P855" s="62">
        <f t="shared" si="56"/>
        <v>765.96</v>
      </c>
      <c r="Q855" s="62">
        <f t="shared" si="55"/>
        <v>0</v>
      </c>
      <c r="R855" s="64" t="s">
        <v>1257</v>
      </c>
      <c r="S855" s="11"/>
      <c r="T855" s="44"/>
      <c r="U855" s="36"/>
      <c r="V855" s="21"/>
      <c r="W855" s="44"/>
      <c r="X855" s="34"/>
    </row>
    <row r="856" spans="2:24" ht="60" x14ac:dyDescent="0.25">
      <c r="B856" s="70">
        <v>1</v>
      </c>
      <c r="C856" s="13" t="s">
        <v>19</v>
      </c>
      <c r="D856" s="9">
        <v>290</v>
      </c>
      <c r="E856" s="9" t="s">
        <v>20</v>
      </c>
      <c r="F856" s="10"/>
      <c r="G856" s="10" t="s">
        <v>57</v>
      </c>
      <c r="H856" s="11">
        <v>3029</v>
      </c>
      <c r="I856" s="11" t="s">
        <v>232</v>
      </c>
      <c r="J856" s="11" t="s">
        <v>106</v>
      </c>
      <c r="K856" s="11" t="s">
        <v>233</v>
      </c>
      <c r="L856" s="11" t="s">
        <v>270</v>
      </c>
      <c r="M856" s="11" t="s">
        <v>25</v>
      </c>
      <c r="N856" s="54">
        <v>765.96</v>
      </c>
      <c r="O856" s="11" t="s">
        <v>159</v>
      </c>
      <c r="P856" s="62">
        <f t="shared" si="56"/>
        <v>765.96</v>
      </c>
      <c r="Q856" s="62">
        <f t="shared" si="55"/>
        <v>0</v>
      </c>
      <c r="R856" s="9" t="s">
        <v>1257</v>
      </c>
      <c r="S856" s="11"/>
      <c r="T856" s="44"/>
      <c r="U856" s="21"/>
      <c r="V856" s="21"/>
      <c r="W856" s="44"/>
      <c r="X856" s="34"/>
    </row>
    <row r="857" spans="2:24" ht="60" x14ac:dyDescent="0.25">
      <c r="B857" s="70">
        <v>1</v>
      </c>
      <c r="C857" s="13" t="s">
        <v>19</v>
      </c>
      <c r="D857" s="9">
        <v>261</v>
      </c>
      <c r="E857" s="9" t="s">
        <v>20</v>
      </c>
      <c r="F857" s="10"/>
      <c r="G857" s="10" t="s">
        <v>94</v>
      </c>
      <c r="H857" s="11">
        <v>3030</v>
      </c>
      <c r="I857" s="11" t="s">
        <v>232</v>
      </c>
      <c r="J857" s="11" t="s">
        <v>106</v>
      </c>
      <c r="K857" s="11" t="s">
        <v>233</v>
      </c>
      <c r="L857" s="11" t="s">
        <v>271</v>
      </c>
      <c r="M857" s="11" t="s">
        <v>25</v>
      </c>
      <c r="N857" s="54">
        <v>765.96</v>
      </c>
      <c r="O857" s="11" t="s">
        <v>159</v>
      </c>
      <c r="P857" s="62">
        <f t="shared" si="56"/>
        <v>765.96</v>
      </c>
      <c r="Q857" s="62">
        <f t="shared" si="55"/>
        <v>0</v>
      </c>
      <c r="R857" s="64" t="s">
        <v>1257</v>
      </c>
      <c r="S857" s="11"/>
      <c r="T857" s="44"/>
      <c r="U857" s="36"/>
      <c r="V857" s="21"/>
      <c r="W857" s="44"/>
      <c r="X857" s="34"/>
    </row>
    <row r="858" spans="2:24" ht="60" x14ac:dyDescent="0.25">
      <c r="B858" s="70">
        <v>1</v>
      </c>
      <c r="C858" s="13" t="s">
        <v>19</v>
      </c>
      <c r="D858" s="9">
        <v>300</v>
      </c>
      <c r="E858" s="9" t="s">
        <v>20</v>
      </c>
      <c r="F858" s="10"/>
      <c r="G858" s="10" t="s">
        <v>57</v>
      </c>
      <c r="H858" s="11">
        <v>3031</v>
      </c>
      <c r="I858" s="11" t="s">
        <v>232</v>
      </c>
      <c r="J858" s="11" t="s">
        <v>106</v>
      </c>
      <c r="K858" s="11" t="s">
        <v>233</v>
      </c>
      <c r="L858" s="11" t="s">
        <v>272</v>
      </c>
      <c r="M858" s="11" t="s">
        <v>25</v>
      </c>
      <c r="N858" s="54">
        <v>765.96</v>
      </c>
      <c r="O858" s="11" t="s">
        <v>159</v>
      </c>
      <c r="P858" s="62">
        <f t="shared" si="56"/>
        <v>765.96</v>
      </c>
      <c r="Q858" s="62">
        <f t="shared" si="55"/>
        <v>0</v>
      </c>
      <c r="R858" s="9" t="s">
        <v>1257</v>
      </c>
      <c r="S858" s="11"/>
      <c r="T858" s="44"/>
      <c r="U858" s="21"/>
      <c r="V858" s="21"/>
      <c r="W858" s="44"/>
      <c r="X858" s="34"/>
    </row>
    <row r="859" spans="2:24" ht="60" x14ac:dyDescent="0.25">
      <c r="B859" s="70">
        <v>1</v>
      </c>
      <c r="C859" s="13" t="s">
        <v>19</v>
      </c>
      <c r="D859" s="9">
        <v>301</v>
      </c>
      <c r="E859" s="9" t="s">
        <v>20</v>
      </c>
      <c r="F859" s="10"/>
      <c r="G859" s="10" t="s">
        <v>57</v>
      </c>
      <c r="H859" s="11">
        <v>3033</v>
      </c>
      <c r="I859" s="11" t="s">
        <v>232</v>
      </c>
      <c r="J859" s="11" t="s">
        <v>106</v>
      </c>
      <c r="K859" s="11" t="s">
        <v>233</v>
      </c>
      <c r="L859" s="11" t="s">
        <v>273</v>
      </c>
      <c r="M859" s="11" t="s">
        <v>25</v>
      </c>
      <c r="N859" s="54">
        <v>765.96</v>
      </c>
      <c r="O859" s="11" t="s">
        <v>159</v>
      </c>
      <c r="P859" s="62">
        <f t="shared" si="56"/>
        <v>765.96</v>
      </c>
      <c r="Q859" s="62">
        <f t="shared" si="55"/>
        <v>0</v>
      </c>
      <c r="R859" s="9" t="s">
        <v>1257</v>
      </c>
      <c r="S859" s="11"/>
      <c r="T859" s="44"/>
      <c r="U859" s="21"/>
      <c r="V859" s="21"/>
      <c r="W859" s="44"/>
      <c r="X859" s="34"/>
    </row>
    <row r="860" spans="2:24" ht="60" x14ac:dyDescent="0.25">
      <c r="B860" s="70">
        <v>1</v>
      </c>
      <c r="C860" s="13" t="s">
        <v>19</v>
      </c>
      <c r="D860" s="9">
        <v>306</v>
      </c>
      <c r="E860" s="9" t="s">
        <v>20</v>
      </c>
      <c r="F860" s="10"/>
      <c r="G860" s="10" t="s">
        <v>57</v>
      </c>
      <c r="H860" s="11">
        <v>3034</v>
      </c>
      <c r="I860" s="11" t="s">
        <v>232</v>
      </c>
      <c r="J860" s="11" t="s">
        <v>106</v>
      </c>
      <c r="K860" s="11" t="s">
        <v>233</v>
      </c>
      <c r="L860" s="11" t="s">
        <v>274</v>
      </c>
      <c r="M860" s="11" t="s">
        <v>25</v>
      </c>
      <c r="N860" s="54">
        <v>765.96</v>
      </c>
      <c r="O860" s="11" t="s">
        <v>159</v>
      </c>
      <c r="P860" s="62">
        <f t="shared" si="56"/>
        <v>765.96</v>
      </c>
      <c r="Q860" s="62">
        <f t="shared" si="55"/>
        <v>0</v>
      </c>
      <c r="R860" s="9" t="s">
        <v>1257</v>
      </c>
      <c r="S860" s="11"/>
      <c r="T860" s="44"/>
      <c r="U860" s="21"/>
      <c r="V860" s="21"/>
      <c r="W860" s="44"/>
      <c r="X860" s="34"/>
    </row>
    <row r="861" spans="2:24" ht="60" x14ac:dyDescent="0.25">
      <c r="B861" s="70">
        <v>1</v>
      </c>
      <c r="C861" s="13" t="s">
        <v>19</v>
      </c>
      <c r="D861" s="9">
        <v>262</v>
      </c>
      <c r="E861" s="9" t="s">
        <v>20</v>
      </c>
      <c r="F861" s="10"/>
      <c r="G861" s="10" t="s">
        <v>94</v>
      </c>
      <c r="H861" s="11">
        <v>3035</v>
      </c>
      <c r="I861" s="11" t="s">
        <v>232</v>
      </c>
      <c r="J861" s="11" t="s">
        <v>106</v>
      </c>
      <c r="K861" s="11" t="s">
        <v>233</v>
      </c>
      <c r="L861" s="11" t="s">
        <v>275</v>
      </c>
      <c r="M861" s="11" t="s">
        <v>25</v>
      </c>
      <c r="N861" s="54">
        <v>765.96</v>
      </c>
      <c r="O861" s="11" t="s">
        <v>159</v>
      </c>
      <c r="P861" s="62">
        <f t="shared" si="56"/>
        <v>765.96</v>
      </c>
      <c r="Q861" s="62">
        <f t="shared" si="55"/>
        <v>0</v>
      </c>
      <c r="R861" s="64" t="s">
        <v>1257</v>
      </c>
      <c r="S861" s="11"/>
      <c r="T861" s="44"/>
      <c r="U861" s="36"/>
      <c r="V861" s="21"/>
      <c r="W861" s="44"/>
      <c r="X861" s="34"/>
    </row>
    <row r="862" spans="2:24" ht="60" x14ac:dyDescent="0.25">
      <c r="B862" s="70">
        <v>1</v>
      </c>
      <c r="C862" s="13" t="s">
        <v>19</v>
      </c>
      <c r="D862" s="9">
        <v>302</v>
      </c>
      <c r="E862" s="9" t="s">
        <v>20</v>
      </c>
      <c r="F862" s="10"/>
      <c r="G862" s="10" t="s">
        <v>57</v>
      </c>
      <c r="H862" s="11">
        <v>3036</v>
      </c>
      <c r="I862" s="11" t="s">
        <v>232</v>
      </c>
      <c r="J862" s="11" t="s">
        <v>106</v>
      </c>
      <c r="K862" s="11" t="s">
        <v>233</v>
      </c>
      <c r="L862" s="11" t="s">
        <v>276</v>
      </c>
      <c r="M862" s="11" t="s">
        <v>25</v>
      </c>
      <c r="N862" s="54">
        <v>765.96</v>
      </c>
      <c r="O862" s="11" t="s">
        <v>159</v>
      </c>
      <c r="P862" s="62">
        <f t="shared" si="56"/>
        <v>765.96</v>
      </c>
      <c r="Q862" s="62">
        <f t="shared" si="55"/>
        <v>0</v>
      </c>
      <c r="R862" s="9" t="s">
        <v>1257</v>
      </c>
      <c r="S862" s="11"/>
      <c r="T862" s="44"/>
      <c r="U862" s="21"/>
      <c r="V862" s="21"/>
      <c r="W862" s="44"/>
      <c r="X862" s="34"/>
    </row>
    <row r="863" spans="2:24" ht="60" x14ac:dyDescent="0.25">
      <c r="B863" s="70">
        <v>1</v>
      </c>
      <c r="C863" s="13" t="s">
        <v>19</v>
      </c>
      <c r="D863" s="9">
        <v>245</v>
      </c>
      <c r="E863" s="9" t="s">
        <v>20</v>
      </c>
      <c r="F863" s="10"/>
      <c r="G863" s="10" t="s">
        <v>94</v>
      </c>
      <c r="H863" s="11">
        <v>3037</v>
      </c>
      <c r="I863" s="11" t="s">
        <v>232</v>
      </c>
      <c r="J863" s="11" t="s">
        <v>106</v>
      </c>
      <c r="K863" s="11" t="s">
        <v>233</v>
      </c>
      <c r="L863" s="11" t="s">
        <v>277</v>
      </c>
      <c r="M863" s="11" t="s">
        <v>25</v>
      </c>
      <c r="N863" s="54">
        <v>765.96</v>
      </c>
      <c r="O863" s="11" t="s">
        <v>159</v>
      </c>
      <c r="P863" s="62">
        <f t="shared" si="56"/>
        <v>765.96</v>
      </c>
      <c r="Q863" s="62">
        <f t="shared" si="55"/>
        <v>0</v>
      </c>
      <c r="R863" s="64" t="s">
        <v>1257</v>
      </c>
      <c r="S863" s="11"/>
      <c r="T863" s="44"/>
      <c r="U863" s="36"/>
      <c r="V863" s="21"/>
      <c r="W863" s="44"/>
      <c r="X863" s="34"/>
    </row>
    <row r="864" spans="2:24" ht="60" x14ac:dyDescent="0.25">
      <c r="B864" s="70">
        <v>1</v>
      </c>
      <c r="C864" s="13" t="s">
        <v>19</v>
      </c>
      <c r="D864" s="9">
        <v>307</v>
      </c>
      <c r="E864" s="13" t="s">
        <v>20</v>
      </c>
      <c r="F864" s="13"/>
      <c r="G864" s="13" t="s">
        <v>57</v>
      </c>
      <c r="H864" s="11">
        <v>3043</v>
      </c>
      <c r="I864" s="9" t="s">
        <v>232</v>
      </c>
      <c r="J864" s="9" t="s">
        <v>106</v>
      </c>
      <c r="K864" s="9" t="s">
        <v>233</v>
      </c>
      <c r="L864" s="9" t="s">
        <v>281</v>
      </c>
      <c r="M864" s="11" t="s">
        <v>25</v>
      </c>
      <c r="N864" s="57">
        <v>765.96</v>
      </c>
      <c r="O864" s="13" t="s">
        <v>159</v>
      </c>
      <c r="P864" s="62">
        <f t="shared" si="56"/>
        <v>765.96</v>
      </c>
      <c r="Q864" s="62">
        <f t="shared" si="55"/>
        <v>0</v>
      </c>
      <c r="R864" s="9" t="s">
        <v>1257</v>
      </c>
      <c r="S864" s="13"/>
      <c r="T864" s="41"/>
      <c r="U864" s="21"/>
      <c r="V864" s="13"/>
      <c r="W864" s="14"/>
      <c r="X864" s="34"/>
    </row>
    <row r="865" spans="2:24" ht="60" x14ac:dyDescent="0.25">
      <c r="B865" s="70">
        <v>1</v>
      </c>
      <c r="C865" s="13" t="s">
        <v>19</v>
      </c>
      <c r="D865" s="9">
        <v>238</v>
      </c>
      <c r="E865" s="9" t="s">
        <v>20</v>
      </c>
      <c r="F865" s="10"/>
      <c r="G865" s="10" t="s">
        <v>94</v>
      </c>
      <c r="H865" s="11">
        <v>2986</v>
      </c>
      <c r="I865" s="11" t="s">
        <v>237</v>
      </c>
      <c r="J865" s="11" t="s">
        <v>106</v>
      </c>
      <c r="K865" s="11" t="s">
        <v>233</v>
      </c>
      <c r="L865" s="11" t="s">
        <v>923</v>
      </c>
      <c r="M865" s="11" t="s">
        <v>60</v>
      </c>
      <c r="N865" s="54">
        <v>765.96</v>
      </c>
      <c r="O865" s="11" t="s">
        <v>159</v>
      </c>
      <c r="P865" s="62">
        <f t="shared" si="56"/>
        <v>765.96</v>
      </c>
      <c r="Q865" s="62">
        <f t="shared" si="55"/>
        <v>0</v>
      </c>
      <c r="R865" s="64" t="s">
        <v>1257</v>
      </c>
      <c r="S865" s="20"/>
      <c r="T865" s="43"/>
      <c r="U865" s="21"/>
      <c r="V865" s="21"/>
      <c r="W865" s="44"/>
      <c r="X865" s="44"/>
    </row>
    <row r="866" spans="2:24" ht="60" x14ac:dyDescent="0.25">
      <c r="B866" s="70">
        <v>1</v>
      </c>
      <c r="C866" s="13" t="s">
        <v>19</v>
      </c>
      <c r="D866" s="9">
        <v>240</v>
      </c>
      <c r="E866" s="9" t="s">
        <v>20</v>
      </c>
      <c r="F866" s="10"/>
      <c r="G866" s="10" t="s">
        <v>94</v>
      </c>
      <c r="H866" s="11">
        <v>2988</v>
      </c>
      <c r="I866" s="11" t="s">
        <v>232</v>
      </c>
      <c r="J866" s="11" t="s">
        <v>106</v>
      </c>
      <c r="K866" s="11" t="s">
        <v>233</v>
      </c>
      <c r="L866" s="11" t="s">
        <v>1019</v>
      </c>
      <c r="M866" s="11" t="s">
        <v>60</v>
      </c>
      <c r="N866" s="54">
        <v>765.96</v>
      </c>
      <c r="O866" s="11" t="s">
        <v>159</v>
      </c>
      <c r="P866" s="62">
        <f t="shared" si="56"/>
        <v>765.96</v>
      </c>
      <c r="Q866" s="62">
        <f t="shared" si="55"/>
        <v>0</v>
      </c>
      <c r="R866" s="64" t="s">
        <v>1257</v>
      </c>
      <c r="S866" s="20"/>
      <c r="T866" s="43"/>
      <c r="U866" s="21"/>
      <c r="V866" s="21"/>
      <c r="W866" s="44"/>
      <c r="X866" s="44"/>
    </row>
    <row r="867" spans="2:24" ht="60" x14ac:dyDescent="0.25">
      <c r="B867" s="70">
        <v>1</v>
      </c>
      <c r="C867" s="13" t="s">
        <v>19</v>
      </c>
      <c r="D867" s="9">
        <v>250</v>
      </c>
      <c r="E867" s="9" t="s">
        <v>20</v>
      </c>
      <c r="F867" s="10"/>
      <c r="G867" s="10" t="s">
        <v>94</v>
      </c>
      <c r="H867" s="11">
        <v>3019</v>
      </c>
      <c r="I867" s="11" t="s">
        <v>232</v>
      </c>
      <c r="J867" s="11" t="s">
        <v>106</v>
      </c>
      <c r="K867" s="11" t="s">
        <v>1075</v>
      </c>
      <c r="L867" s="11" t="s">
        <v>1076</v>
      </c>
      <c r="M867" s="11" t="s">
        <v>60</v>
      </c>
      <c r="N867" s="54">
        <v>765.96</v>
      </c>
      <c r="O867" s="11" t="s">
        <v>159</v>
      </c>
      <c r="P867" s="62">
        <f t="shared" si="56"/>
        <v>765.96</v>
      </c>
      <c r="Q867" s="62">
        <f t="shared" si="55"/>
        <v>0</v>
      </c>
      <c r="R867" s="64" t="s">
        <v>1257</v>
      </c>
      <c r="S867" s="20"/>
      <c r="T867" s="43"/>
      <c r="U867" s="21"/>
      <c r="V867" s="21"/>
      <c r="W867" s="44"/>
      <c r="X867" s="44"/>
    </row>
    <row r="868" spans="2:24" ht="60" x14ac:dyDescent="0.25">
      <c r="B868" s="70">
        <v>1</v>
      </c>
      <c r="C868" s="13" t="s">
        <v>19</v>
      </c>
      <c r="D868" s="9">
        <v>21</v>
      </c>
      <c r="E868" s="9" t="s">
        <v>20</v>
      </c>
      <c r="F868" s="10"/>
      <c r="G868" s="10" t="s">
        <v>21</v>
      </c>
      <c r="H868" s="11">
        <v>3039</v>
      </c>
      <c r="I868" s="11" t="s">
        <v>232</v>
      </c>
      <c r="J868" s="11" t="s">
        <v>106</v>
      </c>
      <c r="K868" s="11" t="s">
        <v>233</v>
      </c>
      <c r="L868" s="11" t="s">
        <v>1077</v>
      </c>
      <c r="M868" s="11" t="s">
        <v>60</v>
      </c>
      <c r="N868" s="54">
        <v>765.96</v>
      </c>
      <c r="O868" s="11" t="s">
        <v>159</v>
      </c>
      <c r="P868" s="62">
        <f t="shared" si="56"/>
        <v>765.96</v>
      </c>
      <c r="Q868" s="62">
        <f t="shared" si="55"/>
        <v>0</v>
      </c>
      <c r="R868" s="64" t="s">
        <v>1257</v>
      </c>
      <c r="S868" s="20"/>
      <c r="T868" s="43"/>
      <c r="U868" s="21"/>
      <c r="V868" s="21"/>
      <c r="W868" s="44"/>
      <c r="X868" s="44"/>
    </row>
    <row r="869" spans="2:24" ht="60" x14ac:dyDescent="0.25">
      <c r="B869" s="70">
        <v>1</v>
      </c>
      <c r="C869" s="13" t="s">
        <v>19</v>
      </c>
      <c r="D869" s="9">
        <v>22</v>
      </c>
      <c r="E869" s="13" t="s">
        <v>20</v>
      </c>
      <c r="F869" s="13"/>
      <c r="G869" s="13" t="s">
        <v>21</v>
      </c>
      <c r="H869" s="11">
        <v>3040</v>
      </c>
      <c r="I869" s="9" t="s">
        <v>232</v>
      </c>
      <c r="J869" s="9" t="s">
        <v>106</v>
      </c>
      <c r="K869" s="9" t="s">
        <v>233</v>
      </c>
      <c r="L869" s="9" t="s">
        <v>1078</v>
      </c>
      <c r="M869" s="11" t="s">
        <v>60</v>
      </c>
      <c r="N869" s="57">
        <v>765.96</v>
      </c>
      <c r="O869" s="13" t="s">
        <v>159</v>
      </c>
      <c r="P869" s="62">
        <f t="shared" si="56"/>
        <v>765.96</v>
      </c>
      <c r="Q869" s="62">
        <f t="shared" si="55"/>
        <v>0</v>
      </c>
      <c r="R869" s="64" t="s">
        <v>1257</v>
      </c>
      <c r="S869" s="20"/>
      <c r="T869" s="43"/>
      <c r="U869" s="13"/>
      <c r="V869" s="13"/>
      <c r="W869" s="14"/>
      <c r="X869" s="41"/>
    </row>
    <row r="870" spans="2:24" ht="30" x14ac:dyDescent="0.25">
      <c r="B870" s="70">
        <v>1</v>
      </c>
      <c r="C870" s="13" t="s">
        <v>19</v>
      </c>
      <c r="D870" s="9">
        <v>23</v>
      </c>
      <c r="E870" s="9" t="s">
        <v>20</v>
      </c>
      <c r="F870" s="10"/>
      <c r="G870" s="10" t="s">
        <v>21</v>
      </c>
      <c r="H870" s="11">
        <v>2955</v>
      </c>
      <c r="I870" s="11" t="s">
        <v>1079</v>
      </c>
      <c r="J870" s="11" t="s">
        <v>1080</v>
      </c>
      <c r="K870" s="11" t="s">
        <v>1081</v>
      </c>
      <c r="L870" s="11" t="s">
        <v>1082</v>
      </c>
      <c r="M870" s="11" t="s">
        <v>60</v>
      </c>
      <c r="N870" s="54">
        <v>787.16</v>
      </c>
      <c r="O870" s="11" t="s">
        <v>159</v>
      </c>
      <c r="P870" s="62">
        <f t="shared" si="56"/>
        <v>787.16000000000008</v>
      </c>
      <c r="Q870" s="62">
        <f t="shared" si="55"/>
        <v>0</v>
      </c>
      <c r="R870" s="64" t="s">
        <v>1257</v>
      </c>
      <c r="S870" s="20"/>
      <c r="T870" s="43"/>
      <c r="U870" s="10"/>
      <c r="V870" s="21"/>
      <c r="W870" s="44"/>
      <c r="X870" s="14"/>
    </row>
    <row r="871" spans="2:24" ht="30" x14ac:dyDescent="0.25">
      <c r="B871" s="70">
        <v>1</v>
      </c>
      <c r="C871" s="13">
        <v>2020</v>
      </c>
      <c r="D871" s="9">
        <v>1851</v>
      </c>
      <c r="E871" s="13" t="s">
        <v>20</v>
      </c>
      <c r="F871" s="18"/>
      <c r="G871" s="13" t="s">
        <v>21</v>
      </c>
      <c r="H871" s="11">
        <v>3798</v>
      </c>
      <c r="I871" s="9" t="s">
        <v>436</v>
      </c>
      <c r="J871" s="9" t="s">
        <v>426</v>
      </c>
      <c r="K871" s="18" t="s">
        <v>437</v>
      </c>
      <c r="L871" s="18" t="s">
        <v>438</v>
      </c>
      <c r="M871" s="11" t="s">
        <v>25</v>
      </c>
      <c r="N871" s="56">
        <v>795</v>
      </c>
      <c r="O871" s="21" t="s">
        <v>159</v>
      </c>
      <c r="P871" s="62">
        <f>N871*0.2*2</f>
        <v>318</v>
      </c>
      <c r="Q871" s="62">
        <f t="shared" si="55"/>
        <v>477</v>
      </c>
      <c r="R871" s="64" t="s">
        <v>1257</v>
      </c>
      <c r="S871" s="21"/>
      <c r="T871" s="44"/>
      <c r="U871" s="20"/>
      <c r="V871" s="21"/>
      <c r="W871" s="22"/>
      <c r="X871" s="34"/>
    </row>
    <row r="872" spans="2:24" ht="15" x14ac:dyDescent="0.25">
      <c r="B872" s="70">
        <v>1</v>
      </c>
      <c r="C872" s="13" t="s">
        <v>19</v>
      </c>
      <c r="D872" s="9">
        <v>24</v>
      </c>
      <c r="E872" s="9" t="s">
        <v>20</v>
      </c>
      <c r="F872" s="13"/>
      <c r="G872" s="13" t="s">
        <v>21</v>
      </c>
      <c r="H872" s="17">
        <v>3147</v>
      </c>
      <c r="I872" s="18" t="s">
        <v>355</v>
      </c>
      <c r="J872" s="18" t="s">
        <v>106</v>
      </c>
      <c r="K872" s="18" t="s">
        <v>356</v>
      </c>
      <c r="L872" s="18" t="s">
        <v>357</v>
      </c>
      <c r="M872" s="11" t="s">
        <v>25</v>
      </c>
      <c r="N872" s="53">
        <v>816.65</v>
      </c>
      <c r="O872" s="13" t="s">
        <v>159</v>
      </c>
      <c r="P872" s="62">
        <f t="shared" ref="P872:P908" si="57">N872*0.2*5</f>
        <v>816.65000000000009</v>
      </c>
      <c r="Q872" s="62">
        <f t="shared" si="55"/>
        <v>0</v>
      </c>
      <c r="R872" s="64" t="s">
        <v>1257</v>
      </c>
      <c r="S872" s="13"/>
      <c r="T872" s="41"/>
      <c r="U872" s="20"/>
      <c r="V872" s="13"/>
      <c r="W872" s="41"/>
      <c r="X872" s="34"/>
    </row>
    <row r="873" spans="2:24" ht="15" x14ac:dyDescent="0.25">
      <c r="B873" s="70">
        <v>1</v>
      </c>
      <c r="C873" s="13" t="s">
        <v>19</v>
      </c>
      <c r="D873" s="9">
        <v>314</v>
      </c>
      <c r="E873" s="9" t="s">
        <v>20</v>
      </c>
      <c r="F873" s="16"/>
      <c r="G873" s="10" t="s">
        <v>57</v>
      </c>
      <c r="H873" s="17" t="s">
        <v>666</v>
      </c>
      <c r="I873" s="18" t="s">
        <v>667</v>
      </c>
      <c r="J873" s="18"/>
      <c r="K873" s="18"/>
      <c r="L873" s="18"/>
      <c r="M873" s="11" t="s">
        <v>25</v>
      </c>
      <c r="N873" s="52">
        <v>827.19</v>
      </c>
      <c r="O873" s="16" t="s">
        <v>159</v>
      </c>
      <c r="P873" s="62">
        <f t="shared" si="57"/>
        <v>827.19</v>
      </c>
      <c r="Q873" s="62">
        <f t="shared" si="55"/>
        <v>0</v>
      </c>
      <c r="R873" s="9" t="s">
        <v>1257</v>
      </c>
      <c r="S873" s="16"/>
      <c r="T873" s="41"/>
      <c r="U873" s="21"/>
      <c r="V873" s="21"/>
      <c r="W873" s="41"/>
      <c r="X873" s="34"/>
    </row>
    <row r="874" spans="2:24" ht="30" x14ac:dyDescent="0.25">
      <c r="B874" s="70">
        <v>1</v>
      </c>
      <c r="C874" s="13" t="s">
        <v>19</v>
      </c>
      <c r="D874" s="9">
        <v>281</v>
      </c>
      <c r="E874" s="9" t="s">
        <v>20</v>
      </c>
      <c r="F874" s="13"/>
      <c r="G874" s="13" t="s">
        <v>78</v>
      </c>
      <c r="H874" s="21">
        <v>3198</v>
      </c>
      <c r="I874" s="18" t="s">
        <v>381</v>
      </c>
      <c r="J874" s="18" t="s">
        <v>192</v>
      </c>
      <c r="K874" s="18"/>
      <c r="L874" s="18" t="s">
        <v>382</v>
      </c>
      <c r="M874" s="11" t="s">
        <v>25</v>
      </c>
      <c r="N874" s="53">
        <v>870</v>
      </c>
      <c r="O874" s="13" t="s">
        <v>159</v>
      </c>
      <c r="P874" s="62">
        <f t="shared" si="57"/>
        <v>870</v>
      </c>
      <c r="Q874" s="62">
        <f t="shared" si="55"/>
        <v>0</v>
      </c>
      <c r="R874" s="64" t="s">
        <v>1257</v>
      </c>
      <c r="S874" s="13"/>
      <c r="T874" s="41"/>
      <c r="U874" s="10"/>
      <c r="V874" s="13"/>
      <c r="W874" s="41"/>
      <c r="X874" s="34"/>
    </row>
    <row r="875" spans="2:24" ht="30" x14ac:dyDescent="0.25">
      <c r="B875" s="70">
        <v>1</v>
      </c>
      <c r="C875" s="13" t="s">
        <v>19</v>
      </c>
      <c r="D875" s="9">
        <v>263</v>
      </c>
      <c r="E875" s="9" t="s">
        <v>20</v>
      </c>
      <c r="F875" s="13"/>
      <c r="G875" s="13" t="s">
        <v>57</v>
      </c>
      <c r="H875" s="17">
        <v>3199</v>
      </c>
      <c r="I875" s="18" t="s">
        <v>381</v>
      </c>
      <c r="J875" s="18" t="s">
        <v>192</v>
      </c>
      <c r="K875" s="18"/>
      <c r="L875" s="18"/>
      <c r="M875" s="11" t="s">
        <v>25</v>
      </c>
      <c r="N875" s="53">
        <v>870</v>
      </c>
      <c r="O875" s="13" t="s">
        <v>159</v>
      </c>
      <c r="P875" s="62">
        <f t="shared" si="57"/>
        <v>870</v>
      </c>
      <c r="Q875" s="62">
        <f t="shared" si="55"/>
        <v>0</v>
      </c>
      <c r="R875" s="9" t="s">
        <v>1257</v>
      </c>
      <c r="S875" s="13"/>
      <c r="T875" s="41"/>
      <c r="U875" s="21"/>
      <c r="V875" s="13"/>
      <c r="W875" s="41"/>
      <c r="X875" s="34"/>
    </row>
    <row r="876" spans="2:24" ht="30" x14ac:dyDescent="0.25">
      <c r="B876" s="70">
        <v>1</v>
      </c>
      <c r="C876" s="13" t="s">
        <v>19</v>
      </c>
      <c r="D876" s="9">
        <v>291</v>
      </c>
      <c r="E876" s="9" t="s">
        <v>20</v>
      </c>
      <c r="F876" s="13"/>
      <c r="G876" s="13" t="s">
        <v>94</v>
      </c>
      <c r="H876" s="21">
        <v>3199</v>
      </c>
      <c r="I876" s="18" t="s">
        <v>381</v>
      </c>
      <c r="J876" s="18" t="s">
        <v>192</v>
      </c>
      <c r="K876" s="18"/>
      <c r="L876" s="18"/>
      <c r="M876" s="11" t="s">
        <v>25</v>
      </c>
      <c r="N876" s="53">
        <v>870</v>
      </c>
      <c r="O876" s="13" t="s">
        <v>159</v>
      </c>
      <c r="P876" s="62">
        <f t="shared" si="57"/>
        <v>870</v>
      </c>
      <c r="Q876" s="62">
        <f t="shared" si="55"/>
        <v>0</v>
      </c>
      <c r="R876" s="64" t="s">
        <v>1257</v>
      </c>
      <c r="S876" s="13"/>
      <c r="T876" s="41"/>
      <c r="U876" s="36"/>
      <c r="V876" s="13"/>
      <c r="W876" s="41"/>
      <c r="X876" s="34"/>
    </row>
    <row r="877" spans="2:24" ht="30" x14ac:dyDescent="0.25">
      <c r="B877" s="70">
        <v>1</v>
      </c>
      <c r="C877" s="13" t="s">
        <v>19</v>
      </c>
      <c r="D877" s="9">
        <v>26</v>
      </c>
      <c r="E877" s="9" t="s">
        <v>20</v>
      </c>
      <c r="F877" s="13"/>
      <c r="G877" s="13" t="s">
        <v>21</v>
      </c>
      <c r="H877" s="21">
        <v>3200</v>
      </c>
      <c r="I877" s="18" t="s">
        <v>383</v>
      </c>
      <c r="J877" s="18" t="s">
        <v>192</v>
      </c>
      <c r="K877" s="18"/>
      <c r="L877" s="18"/>
      <c r="M877" s="11" t="s">
        <v>25</v>
      </c>
      <c r="N877" s="53">
        <v>870</v>
      </c>
      <c r="O877" s="13" t="s">
        <v>159</v>
      </c>
      <c r="P877" s="62">
        <f t="shared" si="57"/>
        <v>870</v>
      </c>
      <c r="Q877" s="62">
        <f>N877-P877</f>
        <v>0</v>
      </c>
      <c r="R877" s="64" t="s">
        <v>1257</v>
      </c>
      <c r="S877" s="13"/>
      <c r="T877" s="41"/>
      <c r="U877" s="20"/>
      <c r="V877" s="13"/>
      <c r="W877" s="41"/>
      <c r="X877" s="34"/>
    </row>
    <row r="878" spans="2:24" ht="30" x14ac:dyDescent="0.25">
      <c r="B878" s="74">
        <v>1</v>
      </c>
      <c r="C878" s="75" t="s">
        <v>19</v>
      </c>
      <c r="D878" s="76">
        <v>311</v>
      </c>
      <c r="E878" s="76" t="s">
        <v>20</v>
      </c>
      <c r="F878" s="16"/>
      <c r="G878" s="77" t="s">
        <v>57</v>
      </c>
      <c r="H878" s="78" t="s">
        <v>634</v>
      </c>
      <c r="I878" s="79" t="s">
        <v>635</v>
      </c>
      <c r="J878" s="79"/>
      <c r="K878" s="79"/>
      <c r="L878" s="79"/>
      <c r="M878" s="80" t="s">
        <v>25</v>
      </c>
      <c r="N878" s="81">
        <v>876.83</v>
      </c>
      <c r="O878" s="82" t="s">
        <v>159</v>
      </c>
      <c r="P878" s="83">
        <f t="shared" si="57"/>
        <v>876.83</v>
      </c>
      <c r="Q878" s="83">
        <f t="shared" si="55"/>
        <v>0</v>
      </c>
      <c r="R878" s="76" t="s">
        <v>1257</v>
      </c>
      <c r="S878" s="82"/>
      <c r="T878" s="85"/>
      <c r="U878" s="86"/>
      <c r="V878" s="86" t="s">
        <v>57</v>
      </c>
      <c r="W878" s="85"/>
      <c r="X878" s="87"/>
    </row>
    <row r="879" spans="2:24" ht="30" x14ac:dyDescent="0.25">
      <c r="B879" s="74">
        <v>1</v>
      </c>
      <c r="C879" s="75" t="s">
        <v>19</v>
      </c>
      <c r="D879" s="76">
        <v>312</v>
      </c>
      <c r="E879" s="76" t="s">
        <v>20</v>
      </c>
      <c r="F879" s="16"/>
      <c r="G879" s="77" t="s">
        <v>57</v>
      </c>
      <c r="H879" s="78" t="s">
        <v>1119</v>
      </c>
      <c r="I879" s="79" t="s">
        <v>635</v>
      </c>
      <c r="J879" s="79"/>
      <c r="K879" s="79"/>
      <c r="L879" s="79"/>
      <c r="M879" s="80" t="s">
        <v>60</v>
      </c>
      <c r="N879" s="81">
        <v>876.83</v>
      </c>
      <c r="O879" s="82" t="s">
        <v>159</v>
      </c>
      <c r="P879" s="83">
        <f t="shared" si="57"/>
        <v>876.83</v>
      </c>
      <c r="Q879" s="83">
        <f t="shared" si="55"/>
        <v>0</v>
      </c>
      <c r="R879" s="76" t="s">
        <v>1257</v>
      </c>
      <c r="S879" s="92"/>
      <c r="T879" s="93"/>
      <c r="U879" s="86"/>
      <c r="V879" s="86"/>
      <c r="W879" s="85"/>
      <c r="X879" s="89"/>
    </row>
    <row r="880" spans="2:24" ht="30" x14ac:dyDescent="0.25">
      <c r="B880" s="74">
        <v>1</v>
      </c>
      <c r="C880" s="75" t="s">
        <v>19</v>
      </c>
      <c r="D880" s="76">
        <v>313</v>
      </c>
      <c r="E880" s="76" t="s">
        <v>20</v>
      </c>
      <c r="F880" s="16"/>
      <c r="G880" s="77" t="s">
        <v>57</v>
      </c>
      <c r="H880" s="78" t="s">
        <v>1120</v>
      </c>
      <c r="I880" s="79" t="s">
        <v>1121</v>
      </c>
      <c r="J880" s="79"/>
      <c r="K880" s="79"/>
      <c r="L880" s="79"/>
      <c r="M880" s="80" t="s">
        <v>60</v>
      </c>
      <c r="N880" s="81">
        <v>876.83</v>
      </c>
      <c r="O880" s="82" t="s">
        <v>159</v>
      </c>
      <c r="P880" s="83">
        <f t="shared" si="57"/>
        <v>876.83</v>
      </c>
      <c r="Q880" s="83">
        <f t="shared" si="55"/>
        <v>0</v>
      </c>
      <c r="R880" s="76" t="s">
        <v>1257</v>
      </c>
      <c r="S880" s="92"/>
      <c r="T880" s="93"/>
      <c r="U880" s="86"/>
      <c r="V880" s="86"/>
      <c r="W880" s="85"/>
      <c r="X880" s="89"/>
    </row>
    <row r="881" spans="2:24" ht="15" x14ac:dyDescent="0.25">
      <c r="B881" s="70">
        <v>1</v>
      </c>
      <c r="C881" s="13" t="s">
        <v>19</v>
      </c>
      <c r="D881" s="9">
        <v>272</v>
      </c>
      <c r="E881" s="13" t="s">
        <v>392</v>
      </c>
      <c r="F881" s="18"/>
      <c r="G881" s="13" t="s">
        <v>393</v>
      </c>
      <c r="H881" s="9" t="s">
        <v>517</v>
      </c>
      <c r="I881" s="9" t="s">
        <v>511</v>
      </c>
      <c r="J881" s="9" t="s">
        <v>512</v>
      </c>
      <c r="K881" s="9" t="s">
        <v>513</v>
      </c>
      <c r="L881" s="9"/>
      <c r="M881" s="11" t="s">
        <v>389</v>
      </c>
      <c r="N881" s="56">
        <v>899.85</v>
      </c>
      <c r="O881" s="21" t="s">
        <v>159</v>
      </c>
      <c r="P881" s="62">
        <f t="shared" si="57"/>
        <v>899.85000000000014</v>
      </c>
      <c r="Q881" s="62">
        <f t="shared" si="55"/>
        <v>0</v>
      </c>
      <c r="R881" s="64" t="s">
        <v>1257</v>
      </c>
      <c r="S881" s="21"/>
      <c r="T881" s="44"/>
      <c r="U881" s="21"/>
      <c r="V881" s="24"/>
      <c r="W881" s="41"/>
      <c r="X881" s="44"/>
    </row>
    <row r="882" spans="2:24" ht="45" x14ac:dyDescent="0.25">
      <c r="B882" s="70">
        <v>1</v>
      </c>
      <c r="C882" s="13" t="s">
        <v>19</v>
      </c>
      <c r="D882" s="9">
        <v>274</v>
      </c>
      <c r="E882" s="9" t="s">
        <v>20</v>
      </c>
      <c r="F882" s="10"/>
      <c r="G882" s="10" t="s">
        <v>78</v>
      </c>
      <c r="H882" s="11">
        <v>2967</v>
      </c>
      <c r="I882" s="11" t="s">
        <v>218</v>
      </c>
      <c r="J882" s="11" t="s">
        <v>106</v>
      </c>
      <c r="K882" s="11" t="s">
        <v>219</v>
      </c>
      <c r="L882" s="11" t="s">
        <v>220</v>
      </c>
      <c r="M882" s="11" t="s">
        <v>25</v>
      </c>
      <c r="N882" s="54">
        <v>910</v>
      </c>
      <c r="O882" s="11" t="s">
        <v>159</v>
      </c>
      <c r="P882" s="62">
        <f t="shared" si="57"/>
        <v>910</v>
      </c>
      <c r="Q882" s="62">
        <f t="shared" si="55"/>
        <v>0</v>
      </c>
      <c r="R882" s="64" t="s">
        <v>1257</v>
      </c>
      <c r="S882" s="11"/>
      <c r="T882" s="44"/>
      <c r="U882" s="10"/>
      <c r="V882" s="21"/>
      <c r="W882" s="44"/>
      <c r="X882" s="34"/>
    </row>
    <row r="883" spans="2:24" ht="45" x14ac:dyDescent="0.25">
      <c r="B883" s="70">
        <v>1</v>
      </c>
      <c r="C883" s="13" t="s">
        <v>19</v>
      </c>
      <c r="D883" s="9">
        <v>304</v>
      </c>
      <c r="E883" s="9" t="s">
        <v>20</v>
      </c>
      <c r="F883" s="10"/>
      <c r="G883" s="10" t="s">
        <v>57</v>
      </c>
      <c r="H883" s="11">
        <v>2969</v>
      </c>
      <c r="I883" s="11" t="s">
        <v>221</v>
      </c>
      <c r="J883" s="11" t="s">
        <v>106</v>
      </c>
      <c r="K883" s="11" t="s">
        <v>219</v>
      </c>
      <c r="L883" s="11" t="s">
        <v>222</v>
      </c>
      <c r="M883" s="11" t="s">
        <v>25</v>
      </c>
      <c r="N883" s="54">
        <v>910</v>
      </c>
      <c r="O883" s="11" t="s">
        <v>159</v>
      </c>
      <c r="P883" s="62">
        <f t="shared" si="57"/>
        <v>910</v>
      </c>
      <c r="Q883" s="62">
        <f t="shared" si="55"/>
        <v>0</v>
      </c>
      <c r="R883" s="9" t="s">
        <v>1257</v>
      </c>
      <c r="S883" s="11"/>
      <c r="T883" s="44"/>
      <c r="U883" s="21"/>
      <c r="V883" s="21"/>
      <c r="W883" s="44"/>
      <c r="X883" s="34"/>
    </row>
    <row r="884" spans="2:24" ht="45" x14ac:dyDescent="0.25">
      <c r="B884" s="70">
        <v>1</v>
      </c>
      <c r="C884" s="13" t="s">
        <v>19</v>
      </c>
      <c r="D884" s="9">
        <v>277</v>
      </c>
      <c r="E884" s="9" t="s">
        <v>20</v>
      </c>
      <c r="F884" s="10"/>
      <c r="G884" s="10" t="s">
        <v>78</v>
      </c>
      <c r="H884" s="11">
        <v>2970</v>
      </c>
      <c r="I884" s="11" t="s">
        <v>218</v>
      </c>
      <c r="J884" s="11" t="s">
        <v>106</v>
      </c>
      <c r="K884" s="11" t="s">
        <v>219</v>
      </c>
      <c r="L884" s="11" t="s">
        <v>223</v>
      </c>
      <c r="M884" s="11" t="s">
        <v>25</v>
      </c>
      <c r="N884" s="54">
        <v>910</v>
      </c>
      <c r="O884" s="11" t="s">
        <v>159</v>
      </c>
      <c r="P884" s="62">
        <f t="shared" si="57"/>
        <v>910</v>
      </c>
      <c r="Q884" s="62">
        <f t="shared" si="55"/>
        <v>0</v>
      </c>
      <c r="R884" s="64" t="s">
        <v>1257</v>
      </c>
      <c r="S884" s="11"/>
      <c r="T884" s="44"/>
      <c r="U884" s="10"/>
      <c r="V884" s="21"/>
      <c r="W884" s="44"/>
      <c r="X884" s="34"/>
    </row>
    <row r="885" spans="2:24" ht="45" x14ac:dyDescent="0.25">
      <c r="B885" s="70">
        <v>1</v>
      </c>
      <c r="C885" s="13" t="s">
        <v>19</v>
      </c>
      <c r="D885" s="9">
        <v>286</v>
      </c>
      <c r="E885" s="9" t="s">
        <v>20</v>
      </c>
      <c r="F885" s="10"/>
      <c r="G885" s="10" t="s">
        <v>57</v>
      </c>
      <c r="H885" s="11">
        <v>2971</v>
      </c>
      <c r="I885" s="11" t="s">
        <v>218</v>
      </c>
      <c r="J885" s="11" t="s">
        <v>106</v>
      </c>
      <c r="K885" s="11" t="s">
        <v>219</v>
      </c>
      <c r="L885" s="11" t="s">
        <v>224</v>
      </c>
      <c r="M885" s="11" t="s">
        <v>25</v>
      </c>
      <c r="N885" s="54">
        <v>910</v>
      </c>
      <c r="O885" s="11" t="s">
        <v>159</v>
      </c>
      <c r="P885" s="62">
        <f t="shared" si="57"/>
        <v>910</v>
      </c>
      <c r="Q885" s="62">
        <f t="shared" si="55"/>
        <v>0</v>
      </c>
      <c r="R885" s="9" t="s">
        <v>1257</v>
      </c>
      <c r="S885" s="11"/>
      <c r="T885" s="44"/>
      <c r="U885" s="21"/>
      <c r="V885" s="21"/>
      <c r="W885" s="44"/>
      <c r="X885" s="34"/>
    </row>
    <row r="886" spans="2:24" ht="45" x14ac:dyDescent="0.25">
      <c r="B886" s="70">
        <v>1</v>
      </c>
      <c r="C886" s="13" t="s">
        <v>19</v>
      </c>
      <c r="D886" s="9">
        <v>227</v>
      </c>
      <c r="E886" s="9" t="s">
        <v>20</v>
      </c>
      <c r="F886" s="10"/>
      <c r="G886" s="10" t="s">
        <v>57</v>
      </c>
      <c r="H886" s="11">
        <v>2972</v>
      </c>
      <c r="I886" s="11" t="s">
        <v>218</v>
      </c>
      <c r="J886" s="11" t="s">
        <v>106</v>
      </c>
      <c r="K886" s="11" t="s">
        <v>219</v>
      </c>
      <c r="L886" s="11" t="s">
        <v>225</v>
      </c>
      <c r="M886" s="11" t="s">
        <v>25</v>
      </c>
      <c r="N886" s="54">
        <v>910</v>
      </c>
      <c r="O886" s="11" t="s">
        <v>159</v>
      </c>
      <c r="P886" s="62">
        <f t="shared" si="57"/>
        <v>910</v>
      </c>
      <c r="Q886" s="62">
        <f t="shared" si="55"/>
        <v>0</v>
      </c>
      <c r="R886" s="9" t="s">
        <v>1257</v>
      </c>
      <c r="S886" s="11"/>
      <c r="T886" s="44"/>
      <c r="U886" s="21"/>
      <c r="V886" s="21"/>
      <c r="W886" s="44"/>
      <c r="X886" s="34"/>
    </row>
    <row r="887" spans="2:24" ht="45" x14ac:dyDescent="0.25">
      <c r="B887" s="70">
        <v>1</v>
      </c>
      <c r="C887" s="13" t="s">
        <v>19</v>
      </c>
      <c r="D887" s="9">
        <v>292</v>
      </c>
      <c r="E887" s="9" t="s">
        <v>20</v>
      </c>
      <c r="F887" s="10"/>
      <c r="G887" s="10" t="s">
        <v>57</v>
      </c>
      <c r="H887" s="11">
        <v>2974</v>
      </c>
      <c r="I887" s="11" t="s">
        <v>226</v>
      </c>
      <c r="J887" s="11" t="s">
        <v>106</v>
      </c>
      <c r="K887" s="11" t="s">
        <v>219</v>
      </c>
      <c r="L887" s="11" t="s">
        <v>227</v>
      </c>
      <c r="M887" s="11" t="s">
        <v>25</v>
      </c>
      <c r="N887" s="54">
        <v>910</v>
      </c>
      <c r="O887" s="11" t="s">
        <v>159</v>
      </c>
      <c r="P887" s="62">
        <f t="shared" si="57"/>
        <v>910</v>
      </c>
      <c r="Q887" s="62">
        <f t="shared" si="55"/>
        <v>0</v>
      </c>
      <c r="R887" s="9" t="s">
        <v>1257</v>
      </c>
      <c r="S887" s="11"/>
      <c r="T887" s="44"/>
      <c r="U887" s="21"/>
      <c r="V887" s="21"/>
      <c r="W887" s="44"/>
      <c r="X887" s="34"/>
    </row>
    <row r="888" spans="2:24" ht="45" x14ac:dyDescent="0.25">
      <c r="B888" s="70">
        <v>1</v>
      </c>
      <c r="C888" s="13" t="s">
        <v>19</v>
      </c>
      <c r="D888" s="9">
        <v>27</v>
      </c>
      <c r="E888" s="9" t="s">
        <v>20</v>
      </c>
      <c r="F888" s="10"/>
      <c r="G888" s="10" t="s">
        <v>21</v>
      </c>
      <c r="H888" s="11">
        <v>2965</v>
      </c>
      <c r="I888" s="11" t="s">
        <v>218</v>
      </c>
      <c r="J888" s="11" t="s">
        <v>106</v>
      </c>
      <c r="K888" s="11" t="s">
        <v>219</v>
      </c>
      <c r="L888" s="11" t="s">
        <v>1122</v>
      </c>
      <c r="M888" s="11" t="s">
        <v>60</v>
      </c>
      <c r="N888" s="54">
        <v>910</v>
      </c>
      <c r="O888" s="11" t="s">
        <v>159</v>
      </c>
      <c r="P888" s="62">
        <f t="shared" si="57"/>
        <v>910</v>
      </c>
      <c r="Q888" s="62">
        <f>N888-P888</f>
        <v>0</v>
      </c>
      <c r="R888" s="64" t="s">
        <v>1257</v>
      </c>
      <c r="S888" s="20"/>
      <c r="T888" s="43"/>
      <c r="U888" s="10"/>
      <c r="V888" s="21"/>
      <c r="W888" s="44"/>
      <c r="X888" s="14"/>
    </row>
    <row r="889" spans="2:24" ht="45" x14ac:dyDescent="0.25">
      <c r="B889" s="70">
        <v>1</v>
      </c>
      <c r="C889" s="13" t="s">
        <v>19</v>
      </c>
      <c r="D889" s="9">
        <v>258</v>
      </c>
      <c r="E889" s="9" t="s">
        <v>20</v>
      </c>
      <c r="F889" s="10"/>
      <c r="G889" s="10" t="s">
        <v>94</v>
      </c>
      <c r="H889" s="11">
        <v>2980</v>
      </c>
      <c r="I889" s="11" t="s">
        <v>218</v>
      </c>
      <c r="J889" s="11" t="s">
        <v>106</v>
      </c>
      <c r="K889" s="11" t="s">
        <v>219</v>
      </c>
      <c r="L889" s="11" t="s">
        <v>1154</v>
      </c>
      <c r="M889" s="11" t="s">
        <v>60</v>
      </c>
      <c r="N889" s="54">
        <v>910</v>
      </c>
      <c r="O889" s="11" t="s">
        <v>159</v>
      </c>
      <c r="P889" s="62">
        <f t="shared" si="57"/>
        <v>910</v>
      </c>
      <c r="Q889" s="62">
        <f t="shared" si="55"/>
        <v>0</v>
      </c>
      <c r="R889" s="64" t="s">
        <v>1257</v>
      </c>
      <c r="S889" s="20"/>
      <c r="T889" s="43"/>
      <c r="U889" s="10"/>
      <c r="V889" s="21"/>
      <c r="W889" s="44"/>
      <c r="X889" s="14"/>
    </row>
    <row r="890" spans="2:24" ht="30" x14ac:dyDescent="0.25">
      <c r="B890" s="70">
        <v>1</v>
      </c>
      <c r="C890" s="13" t="s">
        <v>19</v>
      </c>
      <c r="D890" s="9">
        <v>28</v>
      </c>
      <c r="E890" s="9" t="s">
        <v>20</v>
      </c>
      <c r="F890" s="10"/>
      <c r="G890" s="10" t="s">
        <v>21</v>
      </c>
      <c r="H890" s="11">
        <v>2919</v>
      </c>
      <c r="I890" s="11" t="s">
        <v>186</v>
      </c>
      <c r="J890" s="11" t="s">
        <v>106</v>
      </c>
      <c r="K890" s="11" t="s">
        <v>187</v>
      </c>
      <c r="L890" s="11" t="s">
        <v>188</v>
      </c>
      <c r="M890" s="11" t="s">
        <v>25</v>
      </c>
      <c r="N890" s="54">
        <v>920.19</v>
      </c>
      <c r="O890" s="11" t="s">
        <v>159</v>
      </c>
      <c r="P890" s="62">
        <f t="shared" si="57"/>
        <v>920.19</v>
      </c>
      <c r="Q890" s="62">
        <f t="shared" si="55"/>
        <v>0</v>
      </c>
      <c r="R890" s="64" t="s">
        <v>1257</v>
      </c>
      <c r="S890" s="11"/>
      <c r="T890" s="44"/>
      <c r="U890" s="20"/>
      <c r="V890" s="21"/>
      <c r="W890" s="44"/>
      <c r="X890" s="34"/>
    </row>
    <row r="891" spans="2:24" ht="30" x14ac:dyDescent="0.25">
      <c r="B891" s="70">
        <v>1</v>
      </c>
      <c r="C891" s="13" t="s">
        <v>19</v>
      </c>
      <c r="D891" s="9">
        <v>29</v>
      </c>
      <c r="E891" s="9" t="s">
        <v>20</v>
      </c>
      <c r="F891" s="10"/>
      <c r="G891" s="10" t="s">
        <v>21</v>
      </c>
      <c r="H891" s="11">
        <v>2920</v>
      </c>
      <c r="I891" s="11" t="s">
        <v>1166</v>
      </c>
      <c r="J891" s="11" t="s">
        <v>106</v>
      </c>
      <c r="K891" s="11" t="s">
        <v>187</v>
      </c>
      <c r="L891" s="11" t="s">
        <v>1167</v>
      </c>
      <c r="M891" s="11" t="s">
        <v>60</v>
      </c>
      <c r="N891" s="54">
        <v>920.19</v>
      </c>
      <c r="O891" s="11" t="s">
        <v>159</v>
      </c>
      <c r="P891" s="62">
        <f t="shared" si="57"/>
        <v>920.19</v>
      </c>
      <c r="Q891" s="62">
        <f t="shared" si="55"/>
        <v>0</v>
      </c>
      <c r="R891" s="64" t="s">
        <v>1257</v>
      </c>
      <c r="S891" s="20"/>
      <c r="T891" s="43"/>
      <c r="U891" s="10"/>
      <c r="V891" s="21"/>
      <c r="W891" s="44"/>
      <c r="X891" s="14"/>
    </row>
    <row r="892" spans="2:24" ht="30" x14ac:dyDescent="0.25">
      <c r="B892" s="70">
        <v>1</v>
      </c>
      <c r="C892" s="13">
        <v>2017</v>
      </c>
      <c r="D892" s="9">
        <v>1655</v>
      </c>
      <c r="E892" s="9" t="s">
        <v>20</v>
      </c>
      <c r="F892" s="13"/>
      <c r="G892" s="13" t="s">
        <v>21</v>
      </c>
      <c r="H892" s="21">
        <v>3368</v>
      </c>
      <c r="I892" s="18" t="s">
        <v>403</v>
      </c>
      <c r="J892" s="18"/>
      <c r="K892" s="18" t="s">
        <v>404</v>
      </c>
      <c r="L892" s="18" t="s">
        <v>405</v>
      </c>
      <c r="M892" s="11" t="s">
        <v>25</v>
      </c>
      <c r="N892" s="53">
        <v>922.53</v>
      </c>
      <c r="O892" s="13" t="s">
        <v>159</v>
      </c>
      <c r="P892" s="62">
        <f t="shared" si="57"/>
        <v>922.53</v>
      </c>
      <c r="Q892" s="62">
        <f t="shared" si="55"/>
        <v>0</v>
      </c>
      <c r="R892" s="64" t="s">
        <v>1257</v>
      </c>
      <c r="S892" s="13"/>
      <c r="T892" s="41"/>
      <c r="U892" s="20"/>
      <c r="V892" s="13"/>
      <c r="W892" s="41"/>
      <c r="X892" s="34"/>
    </row>
    <row r="893" spans="2:24" ht="30" x14ac:dyDescent="0.25">
      <c r="B893" s="70">
        <v>1</v>
      </c>
      <c r="C893" s="13" t="s">
        <v>19</v>
      </c>
      <c r="D893" s="9">
        <v>30</v>
      </c>
      <c r="E893" s="9" t="s">
        <v>20</v>
      </c>
      <c r="F893" s="13"/>
      <c r="G893" s="10" t="s">
        <v>21</v>
      </c>
      <c r="H893" s="21">
        <v>3133</v>
      </c>
      <c r="I893" s="17" t="s">
        <v>328</v>
      </c>
      <c r="J893" s="18" t="s">
        <v>192</v>
      </c>
      <c r="K893" s="18" t="s">
        <v>329</v>
      </c>
      <c r="L893" s="18" t="s">
        <v>1172</v>
      </c>
      <c r="M893" s="11" t="s">
        <v>60</v>
      </c>
      <c r="N893" s="53">
        <v>975</v>
      </c>
      <c r="O893" s="13" t="s">
        <v>159</v>
      </c>
      <c r="P893" s="62">
        <f t="shared" si="57"/>
        <v>975</v>
      </c>
      <c r="Q893" s="62">
        <f t="shared" si="55"/>
        <v>0</v>
      </c>
      <c r="R893" s="64" t="s">
        <v>1257</v>
      </c>
      <c r="S893" s="20"/>
      <c r="T893" s="43"/>
      <c r="U893" s="13"/>
      <c r="V893" s="24"/>
      <c r="W893" s="41"/>
      <c r="X893" s="14"/>
    </row>
    <row r="894" spans="2:24" ht="30" x14ac:dyDescent="0.25">
      <c r="B894" s="70">
        <v>1</v>
      </c>
      <c r="C894" s="13" t="s">
        <v>19</v>
      </c>
      <c r="D894" s="9">
        <v>31</v>
      </c>
      <c r="E894" s="9" t="s">
        <v>20</v>
      </c>
      <c r="F894" s="13"/>
      <c r="G894" s="10" t="s">
        <v>21</v>
      </c>
      <c r="H894" s="17">
        <v>3134</v>
      </c>
      <c r="I894" s="17" t="s">
        <v>328</v>
      </c>
      <c r="J894" s="18" t="s">
        <v>192</v>
      </c>
      <c r="K894" s="18" t="s">
        <v>329</v>
      </c>
      <c r="L894" s="18" t="s">
        <v>1175</v>
      </c>
      <c r="M894" s="11" t="s">
        <v>60</v>
      </c>
      <c r="N894" s="53">
        <v>975</v>
      </c>
      <c r="O894" s="13" t="s">
        <v>159</v>
      </c>
      <c r="P894" s="62">
        <f t="shared" si="57"/>
        <v>975</v>
      </c>
      <c r="Q894" s="62">
        <f t="shared" si="55"/>
        <v>0</v>
      </c>
      <c r="R894" s="64" t="s">
        <v>1257</v>
      </c>
      <c r="S894" s="20"/>
      <c r="T894" s="43"/>
      <c r="U894" s="13"/>
      <c r="V894" s="24"/>
      <c r="W894" s="41"/>
      <c r="X894" s="14"/>
    </row>
    <row r="895" spans="2:24" ht="30" x14ac:dyDescent="0.25">
      <c r="B895" s="70">
        <v>1</v>
      </c>
      <c r="C895" s="13" t="s">
        <v>19</v>
      </c>
      <c r="D895" s="9">
        <v>33</v>
      </c>
      <c r="E895" s="9" t="s">
        <v>20</v>
      </c>
      <c r="F895" s="10"/>
      <c r="G895" s="10" t="s">
        <v>21</v>
      </c>
      <c r="H895" s="11">
        <v>2909</v>
      </c>
      <c r="I895" s="11" t="s">
        <v>1166</v>
      </c>
      <c r="J895" s="11" t="s">
        <v>106</v>
      </c>
      <c r="K895" s="11" t="s">
        <v>187</v>
      </c>
      <c r="L895" s="11" t="s">
        <v>1178</v>
      </c>
      <c r="M895" s="11" t="s">
        <v>60</v>
      </c>
      <c r="N895" s="54">
        <v>982.7700000000001</v>
      </c>
      <c r="O895" s="11" t="s">
        <v>159</v>
      </c>
      <c r="P895" s="62">
        <f t="shared" si="57"/>
        <v>982.77000000000021</v>
      </c>
      <c r="Q895" s="62">
        <f t="shared" si="55"/>
        <v>0</v>
      </c>
      <c r="R895" s="64" t="s">
        <v>1257</v>
      </c>
      <c r="S895" s="20"/>
      <c r="T895" s="43"/>
      <c r="U895" s="10"/>
      <c r="V895" s="21"/>
      <c r="W895" s="44"/>
      <c r="X895" s="14"/>
    </row>
    <row r="896" spans="2:24" ht="30" x14ac:dyDescent="0.25">
      <c r="B896" s="70">
        <v>1</v>
      </c>
      <c r="C896" s="13" t="s">
        <v>19</v>
      </c>
      <c r="D896" s="9">
        <v>34</v>
      </c>
      <c r="E896" s="9" t="s">
        <v>20</v>
      </c>
      <c r="F896" s="10"/>
      <c r="G896" s="10" t="s">
        <v>21</v>
      </c>
      <c r="H896" s="11">
        <v>2930</v>
      </c>
      <c r="I896" s="11" t="s">
        <v>197</v>
      </c>
      <c r="J896" s="11" t="s">
        <v>192</v>
      </c>
      <c r="K896" s="11" t="s">
        <v>198</v>
      </c>
      <c r="L896" s="11" t="s">
        <v>199</v>
      </c>
      <c r="M896" s="11" t="s">
        <v>25</v>
      </c>
      <c r="N896" s="54">
        <v>986.42000000000007</v>
      </c>
      <c r="O896" s="11" t="s">
        <v>159</v>
      </c>
      <c r="P896" s="62">
        <f t="shared" si="57"/>
        <v>986.42000000000007</v>
      </c>
      <c r="Q896" s="62">
        <f t="shared" si="55"/>
        <v>0</v>
      </c>
      <c r="R896" s="64" t="s">
        <v>1257</v>
      </c>
      <c r="S896" s="11"/>
      <c r="T896" s="44"/>
      <c r="U896" s="20"/>
      <c r="V896" s="21"/>
      <c r="W896" s="44"/>
      <c r="X896" s="34"/>
    </row>
    <row r="897" spans="2:24" ht="15" x14ac:dyDescent="0.25">
      <c r="B897" s="70">
        <v>1</v>
      </c>
      <c r="C897" s="13" t="s">
        <v>19</v>
      </c>
      <c r="D897" s="9">
        <v>35</v>
      </c>
      <c r="E897" s="9" t="s">
        <v>20</v>
      </c>
      <c r="F897" s="13"/>
      <c r="G897" s="10" t="s">
        <v>21</v>
      </c>
      <c r="H897" s="21">
        <v>3132</v>
      </c>
      <c r="I897" s="17" t="s">
        <v>321</v>
      </c>
      <c r="J897" s="18" t="s">
        <v>322</v>
      </c>
      <c r="K897" s="18" t="s">
        <v>323</v>
      </c>
      <c r="L897" s="18">
        <v>140412163</v>
      </c>
      <c r="M897" s="11" t="s">
        <v>25</v>
      </c>
      <c r="N897" s="53">
        <v>1007.96</v>
      </c>
      <c r="O897" s="13" t="s">
        <v>159</v>
      </c>
      <c r="P897" s="62">
        <f t="shared" si="57"/>
        <v>1007.96</v>
      </c>
      <c r="Q897" s="62">
        <f t="shared" si="55"/>
        <v>0</v>
      </c>
      <c r="R897" s="64" t="s">
        <v>1257</v>
      </c>
      <c r="S897" s="13"/>
      <c r="T897" s="41"/>
      <c r="U897" s="20"/>
      <c r="V897" s="24"/>
      <c r="W897" s="41"/>
      <c r="X897" s="34"/>
    </row>
    <row r="898" spans="2:24" ht="15" x14ac:dyDescent="0.25">
      <c r="B898" s="70">
        <v>1</v>
      </c>
      <c r="C898" s="13">
        <v>2019</v>
      </c>
      <c r="D898" s="9">
        <v>1755</v>
      </c>
      <c r="E898" s="9" t="s">
        <v>20</v>
      </c>
      <c r="F898" s="13"/>
      <c r="G898" s="10" t="s">
        <v>21</v>
      </c>
      <c r="H898" s="25">
        <v>3600</v>
      </c>
      <c r="I898" s="17" t="s">
        <v>415</v>
      </c>
      <c r="J898" s="16" t="s">
        <v>106</v>
      </c>
      <c r="K898" s="16" t="s">
        <v>416</v>
      </c>
      <c r="L898" s="16" t="s">
        <v>417</v>
      </c>
      <c r="M898" s="11" t="s">
        <v>25</v>
      </c>
      <c r="N898" s="53">
        <v>1050</v>
      </c>
      <c r="O898" s="13" t="s">
        <v>159</v>
      </c>
      <c r="P898" s="62">
        <f t="shared" si="57"/>
        <v>1050</v>
      </c>
      <c r="Q898" s="62">
        <f t="shared" si="55"/>
        <v>0</v>
      </c>
      <c r="R898" s="64" t="s">
        <v>1257</v>
      </c>
      <c r="S898" s="13"/>
      <c r="T898" s="41"/>
      <c r="U898" s="20"/>
      <c r="V898" s="24"/>
      <c r="W898" s="41"/>
      <c r="X898" s="34"/>
    </row>
    <row r="899" spans="2:24" ht="15" x14ac:dyDescent="0.25">
      <c r="B899" s="70">
        <v>1</v>
      </c>
      <c r="C899" s="13">
        <v>2019</v>
      </c>
      <c r="D899" s="9">
        <v>1756</v>
      </c>
      <c r="E899" s="9" t="s">
        <v>20</v>
      </c>
      <c r="F899" s="13"/>
      <c r="G899" s="10" t="s">
        <v>21</v>
      </c>
      <c r="H899" s="25">
        <v>3601</v>
      </c>
      <c r="I899" s="17" t="s">
        <v>415</v>
      </c>
      <c r="J899" s="18" t="s">
        <v>106</v>
      </c>
      <c r="K899" s="18" t="s">
        <v>416</v>
      </c>
      <c r="L899" s="18" t="s">
        <v>418</v>
      </c>
      <c r="M899" s="11" t="s">
        <v>25</v>
      </c>
      <c r="N899" s="53">
        <v>1050</v>
      </c>
      <c r="O899" s="13" t="s">
        <v>159</v>
      </c>
      <c r="P899" s="62">
        <f t="shared" si="57"/>
        <v>1050</v>
      </c>
      <c r="Q899" s="62">
        <f t="shared" si="55"/>
        <v>0</v>
      </c>
      <c r="R899" s="64" t="s">
        <v>1257</v>
      </c>
      <c r="S899" s="13"/>
      <c r="T899" s="41"/>
      <c r="U899" s="20"/>
      <c r="V899" s="24"/>
      <c r="W899" s="41"/>
      <c r="X899" s="34"/>
    </row>
    <row r="900" spans="2:24" ht="15" x14ac:dyDescent="0.25">
      <c r="B900" s="70">
        <v>1</v>
      </c>
      <c r="C900" s="13">
        <v>2019</v>
      </c>
      <c r="D900" s="9">
        <v>1757</v>
      </c>
      <c r="E900" s="9" t="s">
        <v>20</v>
      </c>
      <c r="F900" s="13"/>
      <c r="G900" s="10" t="s">
        <v>21</v>
      </c>
      <c r="H900" s="25">
        <v>3602</v>
      </c>
      <c r="I900" s="17" t="s">
        <v>415</v>
      </c>
      <c r="J900" s="18" t="s">
        <v>106</v>
      </c>
      <c r="K900" s="18" t="s">
        <v>416</v>
      </c>
      <c r="L900" s="18" t="s">
        <v>419</v>
      </c>
      <c r="M900" s="11" t="s">
        <v>25</v>
      </c>
      <c r="N900" s="53">
        <v>1050</v>
      </c>
      <c r="O900" s="13" t="s">
        <v>159</v>
      </c>
      <c r="P900" s="62">
        <f t="shared" si="57"/>
        <v>1050</v>
      </c>
      <c r="Q900" s="62">
        <f t="shared" si="55"/>
        <v>0</v>
      </c>
      <c r="R900" s="64" t="s">
        <v>1257</v>
      </c>
      <c r="S900" s="13"/>
      <c r="T900" s="41"/>
      <c r="U900" s="20"/>
      <c r="V900" s="24"/>
      <c r="W900" s="41"/>
      <c r="X900" s="34"/>
    </row>
    <row r="901" spans="2:24" ht="15" x14ac:dyDescent="0.25">
      <c r="B901" s="70">
        <v>1</v>
      </c>
      <c r="C901" s="13">
        <v>2019</v>
      </c>
      <c r="D901" s="9">
        <v>1758</v>
      </c>
      <c r="E901" s="9" t="s">
        <v>20</v>
      </c>
      <c r="F901" s="13"/>
      <c r="G901" s="10" t="s">
        <v>21</v>
      </c>
      <c r="H901" s="25">
        <v>3603</v>
      </c>
      <c r="I901" s="17" t="s">
        <v>415</v>
      </c>
      <c r="J901" s="18" t="s">
        <v>106</v>
      </c>
      <c r="K901" s="18" t="s">
        <v>416</v>
      </c>
      <c r="L901" s="18" t="s">
        <v>420</v>
      </c>
      <c r="M901" s="11" t="s">
        <v>25</v>
      </c>
      <c r="N901" s="53">
        <v>1050</v>
      </c>
      <c r="O901" s="13" t="s">
        <v>159</v>
      </c>
      <c r="P901" s="62">
        <f t="shared" si="57"/>
        <v>1050</v>
      </c>
      <c r="Q901" s="62">
        <f t="shared" si="55"/>
        <v>0</v>
      </c>
      <c r="R901" s="64" t="s">
        <v>1257</v>
      </c>
      <c r="S901" s="13"/>
      <c r="T901" s="41"/>
      <c r="U901" s="20"/>
      <c r="V901" s="24"/>
      <c r="W901" s="41"/>
      <c r="X901" s="34"/>
    </row>
    <row r="902" spans="2:24" ht="15" x14ac:dyDescent="0.25">
      <c r="B902" s="70">
        <v>1</v>
      </c>
      <c r="C902" s="13">
        <v>2019</v>
      </c>
      <c r="D902" s="9">
        <v>1759</v>
      </c>
      <c r="E902" s="9" t="s">
        <v>20</v>
      </c>
      <c r="F902" s="13"/>
      <c r="G902" s="10" t="s">
        <v>21</v>
      </c>
      <c r="H902" s="25">
        <v>3604</v>
      </c>
      <c r="I902" s="17" t="s">
        <v>415</v>
      </c>
      <c r="J902" s="18" t="s">
        <v>106</v>
      </c>
      <c r="K902" s="18" t="s">
        <v>416</v>
      </c>
      <c r="L902" s="18" t="s">
        <v>421</v>
      </c>
      <c r="M902" s="11" t="s">
        <v>25</v>
      </c>
      <c r="N902" s="53">
        <v>1050</v>
      </c>
      <c r="O902" s="13" t="s">
        <v>159</v>
      </c>
      <c r="P902" s="62">
        <f t="shared" si="57"/>
        <v>1050</v>
      </c>
      <c r="Q902" s="62">
        <f t="shared" si="55"/>
        <v>0</v>
      </c>
      <c r="R902" s="64" t="s">
        <v>1257</v>
      </c>
      <c r="S902" s="13"/>
      <c r="T902" s="41"/>
      <c r="U902" s="20"/>
      <c r="V902" s="24"/>
      <c r="W902" s="41"/>
      <c r="X902" s="34"/>
    </row>
    <row r="903" spans="2:24" ht="15" x14ac:dyDescent="0.25">
      <c r="B903" s="70">
        <v>1</v>
      </c>
      <c r="C903" s="13">
        <v>2019</v>
      </c>
      <c r="D903" s="9">
        <v>1760</v>
      </c>
      <c r="E903" s="9" t="s">
        <v>20</v>
      </c>
      <c r="F903" s="13"/>
      <c r="G903" s="10" t="s">
        <v>21</v>
      </c>
      <c r="H903" s="25">
        <v>3605</v>
      </c>
      <c r="I903" s="17" t="s">
        <v>415</v>
      </c>
      <c r="J903" s="18" t="s">
        <v>106</v>
      </c>
      <c r="K903" s="18" t="s">
        <v>416</v>
      </c>
      <c r="L903" s="18" t="s">
        <v>422</v>
      </c>
      <c r="M903" s="11" t="s">
        <v>25</v>
      </c>
      <c r="N903" s="53">
        <v>1050</v>
      </c>
      <c r="O903" s="13" t="s">
        <v>159</v>
      </c>
      <c r="P903" s="62">
        <f t="shared" si="57"/>
        <v>1050</v>
      </c>
      <c r="Q903" s="62">
        <f t="shared" ref="Q903:Q908" si="58">N903-P903</f>
        <v>0</v>
      </c>
      <c r="R903" s="64" t="s">
        <v>1257</v>
      </c>
      <c r="S903" s="13"/>
      <c r="T903" s="41"/>
      <c r="U903" s="20"/>
      <c r="V903" s="24"/>
      <c r="W903" s="41"/>
      <c r="X903" s="34"/>
    </row>
    <row r="904" spans="2:24" ht="15" x14ac:dyDescent="0.25">
      <c r="B904" s="70">
        <v>1</v>
      </c>
      <c r="C904" s="13">
        <v>2019</v>
      </c>
      <c r="D904" s="9">
        <v>1761</v>
      </c>
      <c r="E904" s="9" t="s">
        <v>20</v>
      </c>
      <c r="F904" s="13"/>
      <c r="G904" s="10" t="s">
        <v>21</v>
      </c>
      <c r="H904" s="25">
        <v>3606</v>
      </c>
      <c r="I904" s="17" t="s">
        <v>415</v>
      </c>
      <c r="J904" s="18" t="s">
        <v>106</v>
      </c>
      <c r="K904" s="18" t="s">
        <v>416</v>
      </c>
      <c r="L904" s="18" t="s">
        <v>423</v>
      </c>
      <c r="M904" s="11" t="s">
        <v>25</v>
      </c>
      <c r="N904" s="53">
        <v>1050</v>
      </c>
      <c r="O904" s="13" t="s">
        <v>159</v>
      </c>
      <c r="P904" s="62">
        <f t="shared" si="57"/>
        <v>1050</v>
      </c>
      <c r="Q904" s="62">
        <f t="shared" si="58"/>
        <v>0</v>
      </c>
      <c r="R904" s="64" t="s">
        <v>1257</v>
      </c>
      <c r="S904" s="13"/>
      <c r="T904" s="41"/>
      <c r="U904" s="20"/>
      <c r="V904" s="24"/>
      <c r="W904" s="41"/>
      <c r="X904" s="34"/>
    </row>
    <row r="905" spans="2:24" ht="15" x14ac:dyDescent="0.25">
      <c r="B905" s="70">
        <v>1</v>
      </c>
      <c r="C905" s="13">
        <v>2019</v>
      </c>
      <c r="D905" s="9">
        <v>1762</v>
      </c>
      <c r="E905" s="9" t="s">
        <v>20</v>
      </c>
      <c r="F905" s="13"/>
      <c r="G905" s="10" t="s">
        <v>21</v>
      </c>
      <c r="H905" s="25">
        <v>3607</v>
      </c>
      <c r="I905" s="17" t="s">
        <v>415</v>
      </c>
      <c r="J905" s="18" t="s">
        <v>106</v>
      </c>
      <c r="K905" s="18" t="s">
        <v>416</v>
      </c>
      <c r="L905" s="18" t="s">
        <v>424</v>
      </c>
      <c r="M905" s="11" t="s">
        <v>25</v>
      </c>
      <c r="N905" s="53">
        <v>1050</v>
      </c>
      <c r="O905" s="13" t="s">
        <v>159</v>
      </c>
      <c r="P905" s="62">
        <f t="shared" si="57"/>
        <v>1050</v>
      </c>
      <c r="Q905" s="62">
        <f t="shared" si="58"/>
        <v>0</v>
      </c>
      <c r="R905" s="64" t="s">
        <v>1257</v>
      </c>
      <c r="S905" s="13"/>
      <c r="T905" s="41"/>
      <c r="U905" s="20"/>
      <c r="V905" s="24"/>
      <c r="W905" s="41"/>
      <c r="X905" s="34"/>
    </row>
    <row r="906" spans="2:24" ht="15" x14ac:dyDescent="0.25">
      <c r="B906" s="70">
        <v>1</v>
      </c>
      <c r="C906" s="13" t="s">
        <v>19</v>
      </c>
      <c r="D906" s="9">
        <v>37</v>
      </c>
      <c r="E906" s="9" t="s">
        <v>20</v>
      </c>
      <c r="F906" s="10"/>
      <c r="G906" s="10" t="s">
        <v>21</v>
      </c>
      <c r="H906" s="11">
        <v>2936</v>
      </c>
      <c r="I906" s="11" t="s">
        <v>203</v>
      </c>
      <c r="J906" s="11" t="s">
        <v>204</v>
      </c>
      <c r="K906" s="11" t="s">
        <v>205</v>
      </c>
      <c r="L906" s="11" t="s">
        <v>206</v>
      </c>
      <c r="M906" s="11" t="s">
        <v>25</v>
      </c>
      <c r="N906" s="54">
        <v>1100.56</v>
      </c>
      <c r="O906" s="11" t="s">
        <v>159</v>
      </c>
      <c r="P906" s="62">
        <f t="shared" si="57"/>
        <v>1100.56</v>
      </c>
      <c r="Q906" s="62">
        <f t="shared" si="58"/>
        <v>0</v>
      </c>
      <c r="R906" s="64" t="s">
        <v>1257</v>
      </c>
      <c r="S906" s="11"/>
      <c r="T906" s="44"/>
      <c r="U906" s="20"/>
      <c r="V906" s="21"/>
      <c r="W906" s="44"/>
      <c r="X906" s="34"/>
    </row>
    <row r="907" spans="2:24" ht="15" x14ac:dyDescent="0.25">
      <c r="B907" s="70">
        <v>1</v>
      </c>
      <c r="C907" s="13" t="s">
        <v>19</v>
      </c>
      <c r="D907" s="9">
        <v>38</v>
      </c>
      <c r="E907" s="9" t="s">
        <v>20</v>
      </c>
      <c r="F907" s="10"/>
      <c r="G907" s="10" t="s">
        <v>21</v>
      </c>
      <c r="H907" s="11">
        <v>2937</v>
      </c>
      <c r="I907" s="11" t="s">
        <v>203</v>
      </c>
      <c r="J907" s="11" t="s">
        <v>204</v>
      </c>
      <c r="K907" s="11" t="s">
        <v>205</v>
      </c>
      <c r="L907" s="11" t="s">
        <v>207</v>
      </c>
      <c r="M907" s="11" t="s">
        <v>25</v>
      </c>
      <c r="N907" s="54">
        <v>1100.56</v>
      </c>
      <c r="O907" s="11" t="s">
        <v>159</v>
      </c>
      <c r="P907" s="62">
        <f t="shared" si="57"/>
        <v>1100.56</v>
      </c>
      <c r="Q907" s="62">
        <f t="shared" si="58"/>
        <v>0</v>
      </c>
      <c r="R907" s="64" t="s">
        <v>1257</v>
      </c>
      <c r="S907" s="11"/>
      <c r="T907" s="44"/>
      <c r="U907" s="20"/>
      <c r="V907" s="21"/>
      <c r="W907" s="44"/>
      <c r="X907" s="34"/>
    </row>
    <row r="908" spans="2:24" ht="15" x14ac:dyDescent="0.25">
      <c r="B908" s="70">
        <v>1</v>
      </c>
      <c r="C908" s="13" t="s">
        <v>19</v>
      </c>
      <c r="D908" s="9">
        <v>39</v>
      </c>
      <c r="E908" s="9" t="s">
        <v>20</v>
      </c>
      <c r="F908" s="10"/>
      <c r="G908" s="10" t="s">
        <v>21</v>
      </c>
      <c r="H908" s="11">
        <v>2938</v>
      </c>
      <c r="I908" s="11" t="s">
        <v>208</v>
      </c>
      <c r="J908" s="11" t="s">
        <v>204</v>
      </c>
      <c r="K908" s="11" t="s">
        <v>205</v>
      </c>
      <c r="L908" s="11" t="s">
        <v>209</v>
      </c>
      <c r="M908" s="11" t="s">
        <v>25</v>
      </c>
      <c r="N908" s="54">
        <v>1100.56</v>
      </c>
      <c r="O908" s="11" t="s">
        <v>159</v>
      </c>
      <c r="P908" s="62">
        <f t="shared" si="57"/>
        <v>1100.56</v>
      </c>
      <c r="Q908" s="62">
        <f t="shared" si="58"/>
        <v>0</v>
      </c>
      <c r="R908" s="64" t="s">
        <v>1257</v>
      </c>
      <c r="S908" s="11"/>
      <c r="T908" s="44"/>
      <c r="U908" s="20"/>
      <c r="V908" s="21"/>
      <c r="W908" s="44"/>
      <c r="X908" s="34"/>
    </row>
    <row r="909" spans="2:24" ht="15" x14ac:dyDescent="0.25">
      <c r="B909" s="70">
        <v>1</v>
      </c>
      <c r="C909" s="13">
        <v>2021</v>
      </c>
      <c r="D909" s="9">
        <v>2061</v>
      </c>
      <c r="E909" s="13" t="s">
        <v>20</v>
      </c>
      <c r="F909" s="18"/>
      <c r="G909" s="13" t="s">
        <v>78</v>
      </c>
      <c r="H909" s="11">
        <v>45301</v>
      </c>
      <c r="I909" s="9" t="s">
        <v>491</v>
      </c>
      <c r="J909" s="9" t="s">
        <v>399</v>
      </c>
      <c r="K909" s="9" t="s">
        <v>492</v>
      </c>
      <c r="L909" s="9" t="s">
        <v>493</v>
      </c>
      <c r="M909" s="11" t="s">
        <v>25</v>
      </c>
      <c r="N909" s="56">
        <v>1131.8599999999999</v>
      </c>
      <c r="O909" s="21" t="s">
        <v>159</v>
      </c>
      <c r="P909" s="62">
        <f>N909*0.2*1</f>
        <v>226.37199999999999</v>
      </c>
      <c r="Q909" s="62">
        <f t="shared" ref="Q909:Q946" si="59">N909-P909</f>
        <v>905.48799999999994</v>
      </c>
      <c r="R909" s="64" t="s">
        <v>1257</v>
      </c>
      <c r="S909" s="21"/>
      <c r="T909" s="44"/>
      <c r="U909" s="10"/>
      <c r="V909" s="21"/>
      <c r="W909" s="22"/>
      <c r="X909" s="34"/>
    </row>
    <row r="910" spans="2:24" ht="15" x14ac:dyDescent="0.25">
      <c r="B910" s="70">
        <v>1</v>
      </c>
      <c r="C910" s="13">
        <v>2021</v>
      </c>
      <c r="D910" s="9">
        <v>2062</v>
      </c>
      <c r="E910" s="13" t="s">
        <v>20</v>
      </c>
      <c r="F910" s="18"/>
      <c r="G910" s="13" t="s">
        <v>78</v>
      </c>
      <c r="H910" s="11">
        <v>45302</v>
      </c>
      <c r="I910" s="9" t="s">
        <v>491</v>
      </c>
      <c r="J910" s="9" t="s">
        <v>399</v>
      </c>
      <c r="K910" s="9" t="s">
        <v>492</v>
      </c>
      <c r="L910" s="9" t="s">
        <v>494</v>
      </c>
      <c r="M910" s="11" t="s">
        <v>25</v>
      </c>
      <c r="N910" s="56">
        <v>1131.8599999999999</v>
      </c>
      <c r="O910" s="21" t="s">
        <v>159</v>
      </c>
      <c r="P910" s="62">
        <f>N910*0.2*1</f>
        <v>226.37199999999999</v>
      </c>
      <c r="Q910" s="62">
        <f t="shared" si="59"/>
        <v>905.48799999999994</v>
      </c>
      <c r="R910" s="64" t="s">
        <v>1257</v>
      </c>
      <c r="S910" s="21"/>
      <c r="T910" s="44"/>
      <c r="U910" s="10"/>
      <c r="V910" s="21"/>
      <c r="W910" s="22"/>
      <c r="X910" s="34"/>
    </row>
    <row r="911" spans="2:24" ht="30" x14ac:dyDescent="0.25">
      <c r="B911" s="70">
        <v>1</v>
      </c>
      <c r="C911" s="13" t="s">
        <v>19</v>
      </c>
      <c r="D911" s="9">
        <v>40</v>
      </c>
      <c r="E911" s="9" t="s">
        <v>20</v>
      </c>
      <c r="F911" s="10"/>
      <c r="G911" s="10" t="s">
        <v>21</v>
      </c>
      <c r="H911" s="11">
        <v>2915</v>
      </c>
      <c r="I911" s="11" t="s">
        <v>1181</v>
      </c>
      <c r="J911" s="11" t="s">
        <v>106</v>
      </c>
      <c r="K911" s="11" t="s">
        <v>1182</v>
      </c>
      <c r="L911" s="11" t="s">
        <v>1183</v>
      </c>
      <c r="M911" s="11" t="s">
        <v>60</v>
      </c>
      <c r="N911" s="54">
        <v>1156.25</v>
      </c>
      <c r="O911" s="11" t="s">
        <v>159</v>
      </c>
      <c r="P911" s="62">
        <f t="shared" ref="P911:P927" si="60">N911*0.2*5</f>
        <v>1156.25</v>
      </c>
      <c r="Q911" s="62">
        <f t="shared" si="59"/>
        <v>0</v>
      </c>
      <c r="R911" s="64" t="s">
        <v>1257</v>
      </c>
      <c r="S911" s="20"/>
      <c r="T911" s="43"/>
      <c r="U911" s="10"/>
      <c r="V911" s="21"/>
      <c r="W911" s="44"/>
      <c r="X911" s="14"/>
    </row>
    <row r="912" spans="2:24" ht="30" x14ac:dyDescent="0.25">
      <c r="B912" s="70">
        <v>1</v>
      </c>
      <c r="C912" s="13" t="s">
        <v>19</v>
      </c>
      <c r="D912" s="9">
        <v>42</v>
      </c>
      <c r="E912" s="9" t="s">
        <v>20</v>
      </c>
      <c r="F912" s="10"/>
      <c r="G912" s="10" t="s">
        <v>21</v>
      </c>
      <c r="H912" s="11">
        <v>2916</v>
      </c>
      <c r="I912" s="11" t="s">
        <v>1181</v>
      </c>
      <c r="J912" s="11" t="s">
        <v>106</v>
      </c>
      <c r="K912" s="11" t="s">
        <v>1182</v>
      </c>
      <c r="L912" s="11" t="s">
        <v>1184</v>
      </c>
      <c r="M912" s="11" t="s">
        <v>60</v>
      </c>
      <c r="N912" s="54">
        <v>1156.25</v>
      </c>
      <c r="O912" s="11" t="s">
        <v>159</v>
      </c>
      <c r="P912" s="62">
        <f t="shared" si="60"/>
        <v>1156.25</v>
      </c>
      <c r="Q912" s="62">
        <f t="shared" si="59"/>
        <v>0</v>
      </c>
      <c r="R912" s="64" t="s">
        <v>1257</v>
      </c>
      <c r="S912" s="20"/>
      <c r="T912" s="43"/>
      <c r="U912" s="10"/>
      <c r="V912" s="21"/>
      <c r="W912" s="44"/>
      <c r="X912" s="14"/>
    </row>
    <row r="913" spans="2:24" ht="45" x14ac:dyDescent="0.25">
      <c r="B913" s="70">
        <v>1</v>
      </c>
      <c r="C913" s="13" t="s">
        <v>19</v>
      </c>
      <c r="D913" s="9">
        <v>310</v>
      </c>
      <c r="E913" s="9" t="s">
        <v>20</v>
      </c>
      <c r="F913" s="16"/>
      <c r="G913" s="10" t="s">
        <v>57</v>
      </c>
      <c r="H913" s="17" t="s">
        <v>638</v>
      </c>
      <c r="I913" s="18" t="s">
        <v>639</v>
      </c>
      <c r="J913" s="18"/>
      <c r="K913" s="18"/>
      <c r="L913" s="18"/>
      <c r="M913" s="11" t="s">
        <v>25</v>
      </c>
      <c r="N913" s="52">
        <v>1164.98</v>
      </c>
      <c r="O913" s="16" t="s">
        <v>159</v>
      </c>
      <c r="P913" s="62">
        <f t="shared" si="60"/>
        <v>1164.98</v>
      </c>
      <c r="Q913" s="62">
        <f t="shared" si="59"/>
        <v>0</v>
      </c>
      <c r="R913" s="9" t="s">
        <v>1257</v>
      </c>
      <c r="S913" s="16"/>
      <c r="T913" s="41"/>
      <c r="U913" s="21"/>
      <c r="V913" s="21" t="s">
        <v>57</v>
      </c>
      <c r="W913" s="41"/>
      <c r="X913" s="34"/>
    </row>
    <row r="914" spans="2:24" ht="30" x14ac:dyDescent="0.25">
      <c r="B914" s="70">
        <v>1</v>
      </c>
      <c r="C914" s="13">
        <v>2018</v>
      </c>
      <c r="D914" s="9">
        <v>1919</v>
      </c>
      <c r="E914" s="9" t="s">
        <v>20</v>
      </c>
      <c r="F914" s="16"/>
      <c r="G914" s="10" t="s">
        <v>94</v>
      </c>
      <c r="H914" s="25" t="s">
        <v>1023</v>
      </c>
      <c r="I914" s="17" t="s">
        <v>1024</v>
      </c>
      <c r="J914" s="18"/>
      <c r="K914" s="18"/>
      <c r="L914" s="18"/>
      <c r="M914" s="11" t="s">
        <v>25</v>
      </c>
      <c r="N914" s="53">
        <v>1200</v>
      </c>
      <c r="O914" s="16" t="s">
        <v>159</v>
      </c>
      <c r="P914" s="62">
        <f t="shared" si="60"/>
        <v>1200</v>
      </c>
      <c r="Q914" s="62">
        <f t="shared" si="59"/>
        <v>0</v>
      </c>
      <c r="R914" s="64" t="s">
        <v>1257</v>
      </c>
      <c r="S914" s="16"/>
      <c r="T914" s="41"/>
      <c r="U914" s="36"/>
      <c r="V914" s="21"/>
      <c r="W914" s="41"/>
      <c r="X914" s="34"/>
    </row>
    <row r="915" spans="2:24" ht="15" x14ac:dyDescent="0.25">
      <c r="B915" s="70">
        <v>1</v>
      </c>
      <c r="C915" s="13" t="s">
        <v>19</v>
      </c>
      <c r="D915" s="9">
        <v>270</v>
      </c>
      <c r="E915" s="13" t="s">
        <v>392</v>
      </c>
      <c r="F915" s="18"/>
      <c r="G915" s="13" t="s">
        <v>393</v>
      </c>
      <c r="H915" s="9" t="s">
        <v>510</v>
      </c>
      <c r="I915" s="9" t="s">
        <v>511</v>
      </c>
      <c r="J915" s="9" t="s">
        <v>512</v>
      </c>
      <c r="K915" s="9" t="s">
        <v>513</v>
      </c>
      <c r="L915" s="9"/>
      <c r="M915" s="11" t="s">
        <v>389</v>
      </c>
      <c r="N915" s="56">
        <v>1212.43</v>
      </c>
      <c r="O915" s="21" t="s">
        <v>159</v>
      </c>
      <c r="P915" s="62">
        <f t="shared" si="60"/>
        <v>1212.43</v>
      </c>
      <c r="Q915" s="62">
        <f t="shared" si="59"/>
        <v>0</v>
      </c>
      <c r="R915" s="64" t="s">
        <v>1257</v>
      </c>
      <c r="S915" s="21"/>
      <c r="T915" s="44"/>
      <c r="U915" s="21"/>
      <c r="V915" s="24"/>
      <c r="W915" s="41"/>
      <c r="X915" s="44"/>
    </row>
    <row r="916" spans="2:24" ht="15" x14ac:dyDescent="0.25">
      <c r="B916" s="70">
        <v>1</v>
      </c>
      <c r="C916" s="13" t="s">
        <v>19</v>
      </c>
      <c r="D916" s="9">
        <v>269</v>
      </c>
      <c r="E916" s="13" t="s">
        <v>392</v>
      </c>
      <c r="F916" s="18"/>
      <c r="G916" s="13" t="s">
        <v>393</v>
      </c>
      <c r="H916" s="9" t="s">
        <v>518</v>
      </c>
      <c r="I916" s="9" t="s">
        <v>519</v>
      </c>
      <c r="J916" s="9" t="s">
        <v>512</v>
      </c>
      <c r="K916" s="9"/>
      <c r="L916" s="9" t="s">
        <v>520</v>
      </c>
      <c r="M916" s="11" t="s">
        <v>389</v>
      </c>
      <c r="N916" s="56">
        <v>1215</v>
      </c>
      <c r="O916" s="21" t="s">
        <v>159</v>
      </c>
      <c r="P916" s="62">
        <f t="shared" si="60"/>
        <v>1215</v>
      </c>
      <c r="Q916" s="62">
        <f t="shared" si="59"/>
        <v>0</v>
      </c>
      <c r="R916" s="64" t="s">
        <v>1257</v>
      </c>
      <c r="S916" s="21"/>
      <c r="T916" s="44"/>
      <c r="U916" s="21"/>
      <c r="V916" s="24"/>
      <c r="W916" s="41"/>
      <c r="X916" s="44"/>
    </row>
    <row r="917" spans="2:24" ht="30" x14ac:dyDescent="0.25">
      <c r="B917" s="70">
        <v>1</v>
      </c>
      <c r="C917" s="13" t="s">
        <v>19</v>
      </c>
      <c r="D917" s="9">
        <v>43</v>
      </c>
      <c r="E917" s="9" t="s">
        <v>20</v>
      </c>
      <c r="F917" s="10"/>
      <c r="G917" s="10" t="s">
        <v>21</v>
      </c>
      <c r="H917" s="11">
        <v>2899</v>
      </c>
      <c r="I917" s="11" t="s">
        <v>1185</v>
      </c>
      <c r="J917" s="11" t="s">
        <v>106</v>
      </c>
      <c r="K917" s="11" t="s">
        <v>1186</v>
      </c>
      <c r="L917" s="11" t="s">
        <v>1187</v>
      </c>
      <c r="M917" s="11" t="s">
        <v>60</v>
      </c>
      <c r="N917" s="54">
        <v>1220.8399999999999</v>
      </c>
      <c r="O917" s="11" t="s">
        <v>159</v>
      </c>
      <c r="P917" s="62">
        <f t="shared" si="60"/>
        <v>1220.8400000000001</v>
      </c>
      <c r="Q917" s="62">
        <f t="shared" si="59"/>
        <v>0</v>
      </c>
      <c r="R917" s="64" t="s">
        <v>1257</v>
      </c>
      <c r="S917" s="20"/>
      <c r="T917" s="43"/>
      <c r="U917" s="10"/>
      <c r="V917" s="21"/>
      <c r="W917" s="44"/>
      <c r="X917" s="14"/>
    </row>
    <row r="918" spans="2:24" ht="30" x14ac:dyDescent="0.25">
      <c r="B918" s="70">
        <v>1</v>
      </c>
      <c r="C918" s="13" t="s">
        <v>19</v>
      </c>
      <c r="D918" s="9">
        <v>44</v>
      </c>
      <c r="E918" s="9" t="s">
        <v>20</v>
      </c>
      <c r="F918" s="10"/>
      <c r="G918" s="10" t="s">
        <v>21</v>
      </c>
      <c r="H918" s="11">
        <v>2901</v>
      </c>
      <c r="I918" s="11" t="s">
        <v>1191</v>
      </c>
      <c r="J918" s="11" t="s">
        <v>106</v>
      </c>
      <c r="K918" s="11" t="s">
        <v>1186</v>
      </c>
      <c r="L918" s="11" t="s">
        <v>1192</v>
      </c>
      <c r="M918" s="11" t="s">
        <v>60</v>
      </c>
      <c r="N918" s="54">
        <v>1220.8399999999999</v>
      </c>
      <c r="O918" s="11" t="s">
        <v>159</v>
      </c>
      <c r="P918" s="62">
        <f t="shared" si="60"/>
        <v>1220.8400000000001</v>
      </c>
      <c r="Q918" s="62">
        <f t="shared" si="59"/>
        <v>0</v>
      </c>
      <c r="R918" s="64" t="s">
        <v>1257</v>
      </c>
      <c r="S918" s="20"/>
      <c r="T918" s="43"/>
      <c r="U918" s="10"/>
      <c r="V918" s="21"/>
      <c r="W918" s="44"/>
      <c r="X918" s="14"/>
    </row>
    <row r="919" spans="2:24" ht="30" x14ac:dyDescent="0.25">
      <c r="B919" s="70">
        <v>1</v>
      </c>
      <c r="C919" s="13" t="s">
        <v>19</v>
      </c>
      <c r="D919" s="9">
        <v>49</v>
      </c>
      <c r="E919" s="9" t="s">
        <v>20</v>
      </c>
      <c r="F919" s="10"/>
      <c r="G919" s="10" t="s">
        <v>21</v>
      </c>
      <c r="H919" s="11">
        <v>2902</v>
      </c>
      <c r="I919" s="11" t="s">
        <v>1191</v>
      </c>
      <c r="J919" s="11" t="s">
        <v>106</v>
      </c>
      <c r="K919" s="11" t="s">
        <v>1186</v>
      </c>
      <c r="L919" s="11" t="s">
        <v>1203</v>
      </c>
      <c r="M919" s="11" t="s">
        <v>60</v>
      </c>
      <c r="N919" s="54">
        <v>1220.8399999999999</v>
      </c>
      <c r="O919" s="11" t="s">
        <v>159</v>
      </c>
      <c r="P919" s="62">
        <f t="shared" si="60"/>
        <v>1220.8400000000001</v>
      </c>
      <c r="Q919" s="62">
        <f t="shared" si="59"/>
        <v>0</v>
      </c>
      <c r="R919" s="64" t="s">
        <v>1257</v>
      </c>
      <c r="S919" s="20"/>
      <c r="T919" s="43"/>
      <c r="U919" s="10"/>
      <c r="V919" s="21"/>
      <c r="W919" s="44"/>
      <c r="X919" s="14"/>
    </row>
    <row r="920" spans="2:24" ht="30" x14ac:dyDescent="0.25">
      <c r="B920" s="70">
        <v>1</v>
      </c>
      <c r="C920" s="13" t="s">
        <v>19</v>
      </c>
      <c r="D920" s="9">
        <v>45</v>
      </c>
      <c r="E920" s="9" t="s">
        <v>20</v>
      </c>
      <c r="F920" s="10"/>
      <c r="G920" s="10" t="s">
        <v>21</v>
      </c>
      <c r="H920" s="11">
        <v>2903</v>
      </c>
      <c r="I920" s="11" t="s">
        <v>1191</v>
      </c>
      <c r="J920" s="11" t="s">
        <v>106</v>
      </c>
      <c r="K920" s="11" t="s">
        <v>1186</v>
      </c>
      <c r="L920" s="11" t="s">
        <v>1204</v>
      </c>
      <c r="M920" s="11" t="s">
        <v>60</v>
      </c>
      <c r="N920" s="54">
        <v>1220.8399999999999</v>
      </c>
      <c r="O920" s="11" t="s">
        <v>159</v>
      </c>
      <c r="P920" s="62">
        <f t="shared" si="60"/>
        <v>1220.8400000000001</v>
      </c>
      <c r="Q920" s="62">
        <f t="shared" si="59"/>
        <v>0</v>
      </c>
      <c r="R920" s="64" t="s">
        <v>1257</v>
      </c>
      <c r="S920" s="20"/>
      <c r="T920" s="43"/>
      <c r="U920" s="21"/>
      <c r="V920" s="21"/>
      <c r="W920" s="44"/>
      <c r="X920" s="44"/>
    </row>
    <row r="921" spans="2:24" ht="30" x14ac:dyDescent="0.25">
      <c r="B921" s="70">
        <v>1</v>
      </c>
      <c r="C921" s="13" t="s">
        <v>19</v>
      </c>
      <c r="D921" s="9">
        <v>46</v>
      </c>
      <c r="E921" s="9" t="s">
        <v>20</v>
      </c>
      <c r="F921" s="10"/>
      <c r="G921" s="10" t="s">
        <v>21</v>
      </c>
      <c r="H921" s="11">
        <v>2904</v>
      </c>
      <c r="I921" s="11" t="s">
        <v>1191</v>
      </c>
      <c r="J921" s="11" t="s">
        <v>106</v>
      </c>
      <c r="K921" s="11" t="s">
        <v>1186</v>
      </c>
      <c r="L921" s="11" t="s">
        <v>1213</v>
      </c>
      <c r="M921" s="11" t="s">
        <v>60</v>
      </c>
      <c r="N921" s="54">
        <v>1220.8399999999999</v>
      </c>
      <c r="O921" s="11" t="s">
        <v>159</v>
      </c>
      <c r="P921" s="62">
        <f t="shared" si="60"/>
        <v>1220.8400000000001</v>
      </c>
      <c r="Q921" s="62">
        <f t="shared" si="59"/>
        <v>0</v>
      </c>
      <c r="R921" s="64" t="s">
        <v>1257</v>
      </c>
      <c r="S921" s="20"/>
      <c r="T921" s="43"/>
      <c r="U921" s="21"/>
      <c r="V921" s="21"/>
      <c r="W921" s="44"/>
      <c r="X921" s="44"/>
    </row>
    <row r="922" spans="2:24" ht="30" x14ac:dyDescent="0.25">
      <c r="B922" s="70">
        <v>1</v>
      </c>
      <c r="C922" s="13" t="s">
        <v>19</v>
      </c>
      <c r="D922" s="9">
        <v>47</v>
      </c>
      <c r="E922" s="9" t="s">
        <v>20</v>
      </c>
      <c r="F922" s="10"/>
      <c r="G922" s="10" t="s">
        <v>21</v>
      </c>
      <c r="H922" s="11">
        <v>2905</v>
      </c>
      <c r="I922" s="11" t="s">
        <v>1191</v>
      </c>
      <c r="J922" s="11" t="s">
        <v>106</v>
      </c>
      <c r="K922" s="11" t="s">
        <v>1186</v>
      </c>
      <c r="L922" s="11" t="s">
        <v>1223</v>
      </c>
      <c r="M922" s="11" t="s">
        <v>60</v>
      </c>
      <c r="N922" s="54">
        <v>1220.8399999999999</v>
      </c>
      <c r="O922" s="11" t="s">
        <v>159</v>
      </c>
      <c r="P922" s="62">
        <f t="shared" si="60"/>
        <v>1220.8400000000001</v>
      </c>
      <c r="Q922" s="62">
        <f t="shared" si="59"/>
        <v>0</v>
      </c>
      <c r="R922" s="64" t="s">
        <v>1257</v>
      </c>
      <c r="S922" s="20"/>
      <c r="T922" s="43"/>
      <c r="U922" s="21"/>
      <c r="V922" s="21"/>
      <c r="W922" s="44"/>
      <c r="X922" s="44"/>
    </row>
    <row r="923" spans="2:24" ht="30" x14ac:dyDescent="0.25">
      <c r="B923" s="70">
        <v>1</v>
      </c>
      <c r="C923" s="13" t="s">
        <v>19</v>
      </c>
      <c r="D923" s="9">
        <v>48</v>
      </c>
      <c r="E923" s="9" t="s">
        <v>20</v>
      </c>
      <c r="F923" s="10"/>
      <c r="G923" s="10" t="s">
        <v>21</v>
      </c>
      <c r="H923" s="11">
        <v>2907</v>
      </c>
      <c r="I923" s="11" t="s">
        <v>1191</v>
      </c>
      <c r="J923" s="11" t="s">
        <v>106</v>
      </c>
      <c r="K923" s="11" t="s">
        <v>1186</v>
      </c>
      <c r="L923" s="11" t="s">
        <v>1230</v>
      </c>
      <c r="M923" s="11" t="s">
        <v>60</v>
      </c>
      <c r="N923" s="54">
        <v>1220.8399999999999</v>
      </c>
      <c r="O923" s="11" t="s">
        <v>159</v>
      </c>
      <c r="P923" s="62">
        <f t="shared" si="60"/>
        <v>1220.8400000000001</v>
      </c>
      <c r="Q923" s="62">
        <f t="shared" si="59"/>
        <v>0</v>
      </c>
      <c r="R923" s="64" t="s">
        <v>1257</v>
      </c>
      <c r="S923" s="20"/>
      <c r="T923" s="43"/>
      <c r="U923" s="21"/>
      <c r="V923" s="21"/>
      <c r="W923" s="44"/>
      <c r="X923" s="44"/>
    </row>
    <row r="924" spans="2:24" ht="30" x14ac:dyDescent="0.25">
      <c r="B924" s="70">
        <v>1</v>
      </c>
      <c r="C924" s="13" t="s">
        <v>19</v>
      </c>
      <c r="D924" s="9">
        <v>52</v>
      </c>
      <c r="E924" s="9" t="s">
        <v>20</v>
      </c>
      <c r="F924" s="10"/>
      <c r="G924" s="10" t="s">
        <v>21</v>
      </c>
      <c r="H924" s="11">
        <v>2926</v>
      </c>
      <c r="I924" s="11" t="s">
        <v>191</v>
      </c>
      <c r="J924" s="11" t="s">
        <v>192</v>
      </c>
      <c r="K924" s="11" t="s">
        <v>193</v>
      </c>
      <c r="L924" s="11" t="s">
        <v>194</v>
      </c>
      <c r="M924" s="11" t="s">
        <v>25</v>
      </c>
      <c r="N924" s="54">
        <v>1246.43</v>
      </c>
      <c r="O924" s="11" t="s">
        <v>159</v>
      </c>
      <c r="P924" s="62">
        <f t="shared" si="60"/>
        <v>1246.43</v>
      </c>
      <c r="Q924" s="62">
        <f t="shared" si="59"/>
        <v>0</v>
      </c>
      <c r="R924" s="64" t="s">
        <v>1257</v>
      </c>
      <c r="S924" s="11"/>
      <c r="T924" s="44"/>
      <c r="U924" s="20"/>
      <c r="V924" s="21"/>
      <c r="W924" s="44"/>
      <c r="X924" s="34"/>
    </row>
    <row r="925" spans="2:24" ht="30" x14ac:dyDescent="0.25">
      <c r="B925" s="70">
        <v>1</v>
      </c>
      <c r="C925" s="13" t="s">
        <v>19</v>
      </c>
      <c r="D925" s="9">
        <v>53</v>
      </c>
      <c r="E925" s="9" t="s">
        <v>20</v>
      </c>
      <c r="F925" s="10"/>
      <c r="G925" s="10" t="s">
        <v>21</v>
      </c>
      <c r="H925" s="11">
        <v>2928</v>
      </c>
      <c r="I925" s="11" t="s">
        <v>191</v>
      </c>
      <c r="J925" s="11" t="s">
        <v>192</v>
      </c>
      <c r="K925" s="11" t="s">
        <v>193</v>
      </c>
      <c r="L925" s="11" t="s">
        <v>195</v>
      </c>
      <c r="M925" s="11" t="s">
        <v>25</v>
      </c>
      <c r="N925" s="54">
        <v>1246.43</v>
      </c>
      <c r="O925" s="11" t="s">
        <v>159</v>
      </c>
      <c r="P925" s="62">
        <f t="shared" si="60"/>
        <v>1246.43</v>
      </c>
      <c r="Q925" s="62">
        <f t="shared" si="59"/>
        <v>0</v>
      </c>
      <c r="R925" s="64" t="s">
        <v>1257</v>
      </c>
      <c r="S925" s="11"/>
      <c r="T925" s="44"/>
      <c r="U925" s="20"/>
      <c r="V925" s="21"/>
      <c r="W925" s="44"/>
      <c r="X925" s="34"/>
    </row>
    <row r="926" spans="2:24" ht="30" x14ac:dyDescent="0.25">
      <c r="B926" s="70">
        <v>1</v>
      </c>
      <c r="C926" s="13" t="s">
        <v>19</v>
      </c>
      <c r="D926" s="9">
        <v>54</v>
      </c>
      <c r="E926" s="9" t="s">
        <v>20</v>
      </c>
      <c r="F926" s="10"/>
      <c r="G926" s="10" t="s">
        <v>21</v>
      </c>
      <c r="H926" s="11">
        <v>2929</v>
      </c>
      <c r="I926" s="11" t="s">
        <v>191</v>
      </c>
      <c r="J926" s="11" t="s">
        <v>192</v>
      </c>
      <c r="K926" s="11" t="s">
        <v>193</v>
      </c>
      <c r="L926" s="11" t="s">
        <v>196</v>
      </c>
      <c r="M926" s="11" t="s">
        <v>25</v>
      </c>
      <c r="N926" s="54">
        <v>1246.43</v>
      </c>
      <c r="O926" s="11" t="s">
        <v>159</v>
      </c>
      <c r="P926" s="62">
        <f t="shared" si="60"/>
        <v>1246.43</v>
      </c>
      <c r="Q926" s="62">
        <f t="shared" si="59"/>
        <v>0</v>
      </c>
      <c r="R926" s="64" t="s">
        <v>1257</v>
      </c>
      <c r="S926" s="11"/>
      <c r="T926" s="44"/>
      <c r="U926" s="20"/>
      <c r="V926" s="21"/>
      <c r="W926" s="44"/>
      <c r="X926" s="34"/>
    </row>
    <row r="927" spans="2:24" ht="30" x14ac:dyDescent="0.25">
      <c r="B927" s="70">
        <v>1</v>
      </c>
      <c r="C927" s="13" t="s">
        <v>19</v>
      </c>
      <c r="D927" s="9">
        <v>51</v>
      </c>
      <c r="E927" s="9" t="s">
        <v>20</v>
      </c>
      <c r="F927" s="10"/>
      <c r="G927" s="10" t="s">
        <v>21</v>
      </c>
      <c r="H927" s="11">
        <v>2925</v>
      </c>
      <c r="I927" s="11" t="s">
        <v>191</v>
      </c>
      <c r="J927" s="11" t="s">
        <v>192</v>
      </c>
      <c r="K927" s="11" t="s">
        <v>193</v>
      </c>
      <c r="L927" s="11" t="s">
        <v>1231</v>
      </c>
      <c r="M927" s="11" t="s">
        <v>60</v>
      </c>
      <c r="N927" s="54">
        <v>1246.43</v>
      </c>
      <c r="O927" s="11" t="s">
        <v>159</v>
      </c>
      <c r="P927" s="62">
        <f t="shared" si="60"/>
        <v>1246.43</v>
      </c>
      <c r="Q927" s="62">
        <f t="shared" si="59"/>
        <v>0</v>
      </c>
      <c r="R927" s="64" t="s">
        <v>1257</v>
      </c>
      <c r="S927" s="20"/>
      <c r="T927" s="43"/>
      <c r="U927" s="10"/>
      <c r="V927" s="21"/>
      <c r="W927" s="44"/>
      <c r="X927" s="14"/>
    </row>
    <row r="928" spans="2:24" ht="15" x14ac:dyDescent="0.25">
      <c r="B928" s="70">
        <v>1</v>
      </c>
      <c r="C928" s="13">
        <v>2021</v>
      </c>
      <c r="D928" s="9">
        <v>1847</v>
      </c>
      <c r="E928" s="13" t="s">
        <v>20</v>
      </c>
      <c r="F928" s="18"/>
      <c r="G928" s="13" t="s">
        <v>21</v>
      </c>
      <c r="H928" s="11">
        <v>3737</v>
      </c>
      <c r="I928" s="9" t="s">
        <v>415</v>
      </c>
      <c r="J928" s="9" t="s">
        <v>106</v>
      </c>
      <c r="K928" s="21" t="s">
        <v>429</v>
      </c>
      <c r="L928" s="21" t="s">
        <v>430</v>
      </c>
      <c r="M928" s="11" t="s">
        <v>25</v>
      </c>
      <c r="N928" s="56">
        <v>1350</v>
      </c>
      <c r="O928" s="21" t="s">
        <v>159</v>
      </c>
      <c r="P928" s="62">
        <f>N928*0.2*1</f>
        <v>270</v>
      </c>
      <c r="Q928" s="62">
        <f t="shared" si="59"/>
        <v>1080</v>
      </c>
      <c r="R928" s="64" t="s">
        <v>1257</v>
      </c>
      <c r="S928" s="21"/>
      <c r="T928" s="44"/>
      <c r="U928" s="20"/>
      <c r="V928" s="13"/>
      <c r="W928" s="22"/>
      <c r="X928" s="34"/>
    </row>
    <row r="929" spans="2:24" ht="15" x14ac:dyDescent="0.25">
      <c r="B929" s="70">
        <v>1</v>
      </c>
      <c r="C929" s="13">
        <v>2021</v>
      </c>
      <c r="D929" s="9">
        <v>1848</v>
      </c>
      <c r="E929" s="13" t="s">
        <v>20</v>
      </c>
      <c r="F929" s="18"/>
      <c r="G929" s="13" t="s">
        <v>21</v>
      </c>
      <c r="H929" s="11">
        <v>3738</v>
      </c>
      <c r="I929" s="9" t="s">
        <v>415</v>
      </c>
      <c r="J929" s="9" t="s">
        <v>106</v>
      </c>
      <c r="K929" s="21" t="s">
        <v>431</v>
      </c>
      <c r="L929" s="21" t="s">
        <v>432</v>
      </c>
      <c r="M929" s="11" t="s">
        <v>25</v>
      </c>
      <c r="N929" s="56">
        <v>1350</v>
      </c>
      <c r="O929" s="21" t="s">
        <v>159</v>
      </c>
      <c r="P929" s="62">
        <f>N929*0.2*1</f>
        <v>270</v>
      </c>
      <c r="Q929" s="62">
        <f t="shared" si="59"/>
        <v>1080</v>
      </c>
      <c r="R929" s="64" t="s">
        <v>1257</v>
      </c>
      <c r="S929" s="21"/>
      <c r="T929" s="44"/>
      <c r="U929" s="20"/>
      <c r="V929" s="13"/>
      <c r="W929" s="22"/>
      <c r="X929" s="34"/>
    </row>
    <row r="930" spans="2:24" ht="15" x14ac:dyDescent="0.25">
      <c r="B930" s="70">
        <v>1</v>
      </c>
      <c r="C930" s="13">
        <v>2021</v>
      </c>
      <c r="D930" s="9">
        <v>1849</v>
      </c>
      <c r="E930" s="13" t="s">
        <v>20</v>
      </c>
      <c r="F930" s="18"/>
      <c r="G930" s="13" t="s">
        <v>21</v>
      </c>
      <c r="H930" s="11">
        <v>3739</v>
      </c>
      <c r="I930" s="9" t="s">
        <v>415</v>
      </c>
      <c r="J930" s="9" t="s">
        <v>106</v>
      </c>
      <c r="K930" s="21" t="s">
        <v>433</v>
      </c>
      <c r="L930" s="21" t="s">
        <v>434</v>
      </c>
      <c r="M930" s="11" t="s">
        <v>25</v>
      </c>
      <c r="N930" s="56">
        <v>1350</v>
      </c>
      <c r="O930" s="21" t="s">
        <v>159</v>
      </c>
      <c r="P930" s="62">
        <f>N930*0.2*1</f>
        <v>270</v>
      </c>
      <c r="Q930" s="62">
        <f t="shared" si="59"/>
        <v>1080</v>
      </c>
      <c r="R930" s="64" t="s">
        <v>1257</v>
      </c>
      <c r="S930" s="13"/>
      <c r="T930" s="44"/>
      <c r="U930" s="20"/>
      <c r="V930" s="21"/>
      <c r="W930" s="44"/>
      <c r="X930" s="34"/>
    </row>
    <row r="931" spans="2:24" ht="15" x14ac:dyDescent="0.25">
      <c r="B931" s="70">
        <v>1</v>
      </c>
      <c r="C931" s="13">
        <v>2021</v>
      </c>
      <c r="D931" s="9">
        <v>1850</v>
      </c>
      <c r="E931" s="13" t="s">
        <v>20</v>
      </c>
      <c r="F931" s="18"/>
      <c r="G931" s="13" t="s">
        <v>21</v>
      </c>
      <c r="H931" s="11">
        <v>3740</v>
      </c>
      <c r="I931" s="9" t="s">
        <v>415</v>
      </c>
      <c r="J931" s="9" t="s">
        <v>106</v>
      </c>
      <c r="K931" s="21" t="s">
        <v>433</v>
      </c>
      <c r="L931" s="21" t="s">
        <v>435</v>
      </c>
      <c r="M931" s="11" t="s">
        <v>25</v>
      </c>
      <c r="N931" s="56">
        <v>1350</v>
      </c>
      <c r="O931" s="21" t="s">
        <v>159</v>
      </c>
      <c r="P931" s="62">
        <f>N931*0.2*1</f>
        <v>270</v>
      </c>
      <c r="Q931" s="62">
        <f t="shared" si="59"/>
        <v>1080</v>
      </c>
      <c r="R931" s="64" t="s">
        <v>1257</v>
      </c>
      <c r="S931" s="13"/>
      <c r="T931" s="44"/>
      <c r="U931" s="20"/>
      <c r="V931" s="21"/>
      <c r="W931" s="44"/>
      <c r="X931" s="34"/>
    </row>
    <row r="932" spans="2:24" ht="45" x14ac:dyDescent="0.25">
      <c r="B932" s="70">
        <v>1</v>
      </c>
      <c r="C932" s="13">
        <v>2017</v>
      </c>
      <c r="D932" s="9">
        <v>1652</v>
      </c>
      <c r="E932" s="9" t="s">
        <v>20</v>
      </c>
      <c r="F932" s="13"/>
      <c r="G932" s="10" t="s">
        <v>21</v>
      </c>
      <c r="H932" s="21">
        <v>3361</v>
      </c>
      <c r="I932" s="17" t="s">
        <v>395</v>
      </c>
      <c r="J932" s="18"/>
      <c r="K932" s="18" t="s">
        <v>396</v>
      </c>
      <c r="L932" s="18" t="s">
        <v>397</v>
      </c>
      <c r="M932" s="11" t="s">
        <v>25</v>
      </c>
      <c r="N932" s="53">
        <v>1612</v>
      </c>
      <c r="O932" s="13" t="s">
        <v>159</v>
      </c>
      <c r="P932" s="62">
        <f t="shared" ref="P932:P939" si="61">N932*0.2*5</f>
        <v>1612.0000000000002</v>
      </c>
      <c r="Q932" s="62">
        <f t="shared" si="59"/>
        <v>0</v>
      </c>
      <c r="R932" s="64" t="s">
        <v>1257</v>
      </c>
      <c r="S932" s="13"/>
      <c r="T932" s="41"/>
      <c r="U932" s="20"/>
      <c r="V932" s="24"/>
      <c r="W932" s="41"/>
      <c r="X932" s="34"/>
    </row>
    <row r="933" spans="2:24" ht="45" x14ac:dyDescent="0.25">
      <c r="B933" s="70">
        <v>1</v>
      </c>
      <c r="C933" s="13">
        <v>2017</v>
      </c>
      <c r="D933" s="9">
        <v>1654</v>
      </c>
      <c r="E933" s="9" t="s">
        <v>20</v>
      </c>
      <c r="F933" s="13"/>
      <c r="G933" s="10" t="s">
        <v>21</v>
      </c>
      <c r="H933" s="17">
        <v>3363</v>
      </c>
      <c r="I933" s="17" t="s">
        <v>395</v>
      </c>
      <c r="J933" s="18"/>
      <c r="K933" s="18" t="s">
        <v>396</v>
      </c>
      <c r="L933" s="18" t="s">
        <v>397</v>
      </c>
      <c r="M933" s="11" t="s">
        <v>25</v>
      </c>
      <c r="N933" s="53">
        <v>1612</v>
      </c>
      <c r="O933" s="13" t="s">
        <v>159</v>
      </c>
      <c r="P933" s="62">
        <f t="shared" si="61"/>
        <v>1612.0000000000002</v>
      </c>
      <c r="Q933" s="62">
        <f t="shared" si="59"/>
        <v>0</v>
      </c>
      <c r="R933" s="64" t="s">
        <v>1257</v>
      </c>
      <c r="S933" s="13"/>
      <c r="T933" s="41"/>
      <c r="U933" s="20"/>
      <c r="V933" s="24"/>
      <c r="W933" s="41"/>
      <c r="X933" s="34"/>
    </row>
    <row r="934" spans="2:24" ht="45" x14ac:dyDescent="0.25">
      <c r="B934" s="70">
        <v>1</v>
      </c>
      <c r="C934" s="13">
        <v>2017</v>
      </c>
      <c r="D934" s="9">
        <v>1653</v>
      </c>
      <c r="E934" s="9" t="s">
        <v>20</v>
      </c>
      <c r="F934" s="13"/>
      <c r="G934" s="10" t="s">
        <v>21</v>
      </c>
      <c r="H934" s="17">
        <v>3364</v>
      </c>
      <c r="I934" s="17" t="s">
        <v>395</v>
      </c>
      <c r="J934" s="18"/>
      <c r="K934" s="18" t="s">
        <v>396</v>
      </c>
      <c r="L934" s="18" t="s">
        <v>397</v>
      </c>
      <c r="M934" s="11" t="s">
        <v>25</v>
      </c>
      <c r="N934" s="53">
        <v>1612</v>
      </c>
      <c r="O934" s="13" t="s">
        <v>159</v>
      </c>
      <c r="P934" s="62">
        <f t="shared" si="61"/>
        <v>1612.0000000000002</v>
      </c>
      <c r="Q934" s="62">
        <f t="shared" si="59"/>
        <v>0</v>
      </c>
      <c r="R934" s="64" t="s">
        <v>1257</v>
      </c>
      <c r="S934" s="13"/>
      <c r="T934" s="41"/>
      <c r="U934" s="20"/>
      <c r="V934" s="24"/>
      <c r="W934" s="41"/>
      <c r="X934" s="34"/>
    </row>
    <row r="935" spans="2:24" ht="15" x14ac:dyDescent="0.25">
      <c r="B935" s="70">
        <v>1</v>
      </c>
      <c r="C935" s="13">
        <v>2019</v>
      </c>
      <c r="D935" s="9">
        <v>1654</v>
      </c>
      <c r="E935" s="9" t="s">
        <v>20</v>
      </c>
      <c r="F935" s="13"/>
      <c r="G935" s="10" t="s">
        <v>21</v>
      </c>
      <c r="H935" s="17">
        <v>3366</v>
      </c>
      <c r="I935" s="17" t="s">
        <v>398</v>
      </c>
      <c r="J935" s="18" t="s">
        <v>399</v>
      </c>
      <c r="K935" s="18" t="s">
        <v>400</v>
      </c>
      <c r="L935" s="18" t="s">
        <v>401</v>
      </c>
      <c r="M935" s="11" t="s">
        <v>402</v>
      </c>
      <c r="N935" s="53">
        <v>1612</v>
      </c>
      <c r="O935" s="13" t="s">
        <v>159</v>
      </c>
      <c r="P935" s="62">
        <f t="shared" si="61"/>
        <v>1612.0000000000002</v>
      </c>
      <c r="Q935" s="62">
        <f t="shared" si="59"/>
        <v>0</v>
      </c>
      <c r="R935" s="64" t="s">
        <v>1257</v>
      </c>
      <c r="S935" s="13"/>
      <c r="T935" s="41"/>
      <c r="U935" s="20"/>
      <c r="V935" s="24"/>
      <c r="W935" s="41"/>
      <c r="X935" s="34"/>
    </row>
    <row r="936" spans="2:24" ht="15" x14ac:dyDescent="0.25">
      <c r="B936" s="70">
        <v>1</v>
      </c>
      <c r="C936" s="13" t="s">
        <v>19</v>
      </c>
      <c r="D936" s="9">
        <v>318</v>
      </c>
      <c r="E936" s="9" t="s">
        <v>20</v>
      </c>
      <c r="F936" s="16"/>
      <c r="G936" s="10" t="s">
        <v>57</v>
      </c>
      <c r="H936" s="17" t="s">
        <v>910</v>
      </c>
      <c r="I936" s="17" t="s">
        <v>911</v>
      </c>
      <c r="J936" s="18"/>
      <c r="K936" s="18"/>
      <c r="L936" s="18"/>
      <c r="M936" s="11" t="s">
        <v>25</v>
      </c>
      <c r="N936" s="53">
        <v>2097.7800000000002</v>
      </c>
      <c r="O936" s="16" t="s">
        <v>159</v>
      </c>
      <c r="P936" s="62">
        <f t="shared" si="61"/>
        <v>2097.7800000000002</v>
      </c>
      <c r="Q936" s="62">
        <f t="shared" si="59"/>
        <v>0</v>
      </c>
      <c r="R936" s="9" t="s">
        <v>1257</v>
      </c>
      <c r="S936" s="10"/>
      <c r="T936" s="41"/>
      <c r="U936" s="21"/>
      <c r="V936" s="21"/>
      <c r="W936" s="41"/>
      <c r="X936" s="34"/>
    </row>
    <row r="937" spans="2:24" ht="15" x14ac:dyDescent="0.25">
      <c r="B937" s="70">
        <v>1</v>
      </c>
      <c r="C937" s="13" t="s">
        <v>19</v>
      </c>
      <c r="D937" s="9">
        <v>56</v>
      </c>
      <c r="E937" s="9" t="s">
        <v>20</v>
      </c>
      <c r="F937" s="13"/>
      <c r="G937" s="13" t="s">
        <v>21</v>
      </c>
      <c r="H937" s="17">
        <v>3178</v>
      </c>
      <c r="I937" s="18" t="s">
        <v>376</v>
      </c>
      <c r="J937" s="18" t="s">
        <v>106</v>
      </c>
      <c r="K937" s="18"/>
      <c r="L937" s="18" t="s">
        <v>377</v>
      </c>
      <c r="M937" s="11" t="s">
        <v>25</v>
      </c>
      <c r="N937" s="53">
        <v>2919.6</v>
      </c>
      <c r="O937" s="13" t="s">
        <v>159</v>
      </c>
      <c r="P937" s="62">
        <f t="shared" si="61"/>
        <v>2919.6</v>
      </c>
      <c r="Q937" s="62">
        <f t="shared" si="59"/>
        <v>0</v>
      </c>
      <c r="R937" s="64" t="s">
        <v>1257</v>
      </c>
      <c r="S937" s="13"/>
      <c r="T937" s="41"/>
      <c r="U937" s="20"/>
      <c r="V937" s="13"/>
      <c r="W937" s="41"/>
      <c r="X937" s="34"/>
    </row>
    <row r="938" spans="2:24" ht="15" x14ac:dyDescent="0.25">
      <c r="B938" s="70">
        <v>1</v>
      </c>
      <c r="C938" s="13" t="s">
        <v>19</v>
      </c>
      <c r="D938" s="9">
        <v>57</v>
      </c>
      <c r="E938" s="9" t="s">
        <v>20</v>
      </c>
      <c r="F938" s="10"/>
      <c r="G938" s="10" t="s">
        <v>21</v>
      </c>
      <c r="H938" s="11">
        <v>2964</v>
      </c>
      <c r="I938" s="11" t="s">
        <v>212</v>
      </c>
      <c r="J938" s="11" t="s">
        <v>213</v>
      </c>
      <c r="K938" s="11" t="s">
        <v>214</v>
      </c>
      <c r="L938" s="11" t="s">
        <v>215</v>
      </c>
      <c r="M938" s="11" t="s">
        <v>25</v>
      </c>
      <c r="N938" s="54">
        <v>3857</v>
      </c>
      <c r="O938" s="11" t="s">
        <v>159</v>
      </c>
      <c r="P938" s="62">
        <f t="shared" si="61"/>
        <v>3857.0000000000005</v>
      </c>
      <c r="Q938" s="62">
        <f t="shared" si="59"/>
        <v>0</v>
      </c>
      <c r="R938" s="64" t="s">
        <v>1257</v>
      </c>
      <c r="S938" s="11"/>
      <c r="T938" s="44"/>
      <c r="U938" s="20"/>
      <c r="V938" s="21"/>
      <c r="W938" s="44"/>
      <c r="X938" s="34"/>
    </row>
    <row r="939" spans="2:24" ht="15" x14ac:dyDescent="0.25">
      <c r="B939" s="70">
        <v>1</v>
      </c>
      <c r="C939" s="13" t="s">
        <v>19</v>
      </c>
      <c r="D939" s="9">
        <v>58</v>
      </c>
      <c r="E939" s="9" t="s">
        <v>20</v>
      </c>
      <c r="F939" s="10"/>
      <c r="G939" s="10" t="s">
        <v>21</v>
      </c>
      <c r="H939" s="11">
        <v>2933</v>
      </c>
      <c r="I939" s="11" t="s">
        <v>200</v>
      </c>
      <c r="J939" s="11" t="s">
        <v>106</v>
      </c>
      <c r="K939" s="11" t="s">
        <v>201</v>
      </c>
      <c r="L939" s="11" t="s">
        <v>202</v>
      </c>
      <c r="M939" s="11" t="s">
        <v>25</v>
      </c>
      <c r="N939" s="54">
        <v>6874.07</v>
      </c>
      <c r="O939" s="11" t="s">
        <v>159</v>
      </c>
      <c r="P939" s="62">
        <f t="shared" si="61"/>
        <v>6874.0700000000006</v>
      </c>
      <c r="Q939" s="62">
        <f t="shared" si="59"/>
        <v>0</v>
      </c>
      <c r="R939" s="64" t="s">
        <v>1257</v>
      </c>
      <c r="S939" s="11"/>
      <c r="T939" s="44"/>
      <c r="U939" s="20"/>
      <c r="V939" s="21"/>
      <c r="W939" s="44"/>
      <c r="X939" s="34"/>
    </row>
    <row r="940" spans="2:24" ht="30" x14ac:dyDescent="0.25">
      <c r="B940" s="70">
        <v>1</v>
      </c>
      <c r="C940" s="13" t="s">
        <v>19</v>
      </c>
      <c r="D940" s="9">
        <v>60</v>
      </c>
      <c r="E940" s="9" t="s">
        <v>20</v>
      </c>
      <c r="F940" s="13"/>
      <c r="G940" s="13" t="s">
        <v>21</v>
      </c>
      <c r="H940" s="17">
        <v>3121</v>
      </c>
      <c r="I940" s="18" t="s">
        <v>305</v>
      </c>
      <c r="J940" s="18" t="s">
        <v>306</v>
      </c>
      <c r="K940" s="18" t="s">
        <v>307</v>
      </c>
      <c r="L940" s="18" t="s">
        <v>308</v>
      </c>
      <c r="M940" s="11" t="s">
        <v>25</v>
      </c>
      <c r="N940" s="53">
        <v>20721</v>
      </c>
      <c r="O940" s="13" t="s">
        <v>159</v>
      </c>
      <c r="P940" s="62">
        <f t="shared" ref="P940:P946" si="62">N940*0.25*4</f>
        <v>20721</v>
      </c>
      <c r="Q940" s="62">
        <f t="shared" si="59"/>
        <v>0</v>
      </c>
      <c r="R940" s="64" t="s">
        <v>1259</v>
      </c>
      <c r="S940" s="13"/>
      <c r="T940" s="41"/>
      <c r="U940" s="20"/>
      <c r="V940" s="13"/>
      <c r="W940" s="15"/>
      <c r="X940" s="34"/>
    </row>
    <row r="941" spans="2:24" ht="30" x14ac:dyDescent="0.25">
      <c r="B941" s="70">
        <v>1</v>
      </c>
      <c r="C941" s="13" t="s">
        <v>19</v>
      </c>
      <c r="D941" s="9">
        <v>59</v>
      </c>
      <c r="E941" s="9" t="s">
        <v>20</v>
      </c>
      <c r="F941" s="13"/>
      <c r="G941" s="13" t="s">
        <v>57</v>
      </c>
      <c r="H941" s="21">
        <v>3125</v>
      </c>
      <c r="I941" s="18" t="s">
        <v>310</v>
      </c>
      <c r="J941" s="18" t="s">
        <v>306</v>
      </c>
      <c r="K941" s="18" t="s">
        <v>307</v>
      </c>
      <c r="L941" s="18" t="s">
        <v>311</v>
      </c>
      <c r="M941" s="11" t="s">
        <v>25</v>
      </c>
      <c r="N941" s="53">
        <v>20721</v>
      </c>
      <c r="O941" s="13" t="s">
        <v>159</v>
      </c>
      <c r="P941" s="62">
        <f t="shared" si="62"/>
        <v>20721</v>
      </c>
      <c r="Q941" s="62">
        <f t="shared" si="59"/>
        <v>0</v>
      </c>
      <c r="R941" s="9" t="s">
        <v>1259</v>
      </c>
      <c r="S941" s="13"/>
      <c r="T941" s="41"/>
      <c r="U941" s="21"/>
      <c r="V941" s="13"/>
      <c r="W941" s="15"/>
      <c r="X941" s="34"/>
    </row>
    <row r="942" spans="2:24" ht="75" x14ac:dyDescent="0.25">
      <c r="B942" s="70">
        <v>1</v>
      </c>
      <c r="C942" s="13">
        <v>2017</v>
      </c>
      <c r="D942" s="9">
        <v>1656</v>
      </c>
      <c r="E942" s="13" t="s">
        <v>20</v>
      </c>
      <c r="F942" s="18"/>
      <c r="G942" s="13" t="s">
        <v>21</v>
      </c>
      <c r="H942" s="11" t="s">
        <v>543</v>
      </c>
      <c r="I942" s="9" t="s">
        <v>544</v>
      </c>
      <c r="J942" s="9" t="s">
        <v>344</v>
      </c>
      <c r="K942" s="9" t="s">
        <v>545</v>
      </c>
      <c r="L942" s="9" t="s">
        <v>546</v>
      </c>
      <c r="M942" s="11" t="s">
        <v>25</v>
      </c>
      <c r="N942" s="56">
        <v>33958.410000000003</v>
      </c>
      <c r="O942" s="21" t="s">
        <v>159</v>
      </c>
      <c r="P942" s="62">
        <f t="shared" si="62"/>
        <v>33958.410000000003</v>
      </c>
      <c r="Q942" s="62">
        <f t="shared" si="59"/>
        <v>0</v>
      </c>
      <c r="R942" s="64" t="s">
        <v>1259</v>
      </c>
      <c r="S942" s="21"/>
      <c r="T942" s="44"/>
      <c r="U942" s="20"/>
      <c r="V942" s="13"/>
      <c r="W942" s="22"/>
      <c r="X942" s="34"/>
    </row>
    <row r="943" spans="2:24" ht="30" x14ac:dyDescent="0.25">
      <c r="B943" s="70">
        <v>1</v>
      </c>
      <c r="C943" s="13" t="s">
        <v>19</v>
      </c>
      <c r="D943" s="9">
        <v>62</v>
      </c>
      <c r="E943" s="9" t="s">
        <v>20</v>
      </c>
      <c r="F943" s="13"/>
      <c r="G943" s="13" t="s">
        <v>57</v>
      </c>
      <c r="H943" s="17">
        <v>3143</v>
      </c>
      <c r="I943" s="18" t="s">
        <v>343</v>
      </c>
      <c r="J943" s="18" t="s">
        <v>344</v>
      </c>
      <c r="K943" s="18" t="s">
        <v>345</v>
      </c>
      <c r="L943" s="18" t="s">
        <v>346</v>
      </c>
      <c r="M943" s="11" t="s">
        <v>25</v>
      </c>
      <c r="N943" s="53">
        <v>43298.59</v>
      </c>
      <c r="O943" s="13" t="s">
        <v>159</v>
      </c>
      <c r="P943" s="62">
        <f t="shared" si="62"/>
        <v>43298.59</v>
      </c>
      <c r="Q943" s="62">
        <f t="shared" si="59"/>
        <v>0</v>
      </c>
      <c r="R943" s="9" t="s">
        <v>1259</v>
      </c>
      <c r="S943" s="13"/>
      <c r="T943" s="41"/>
      <c r="U943" s="21"/>
      <c r="V943" s="13"/>
      <c r="W943" s="41"/>
      <c r="X943" s="34"/>
    </row>
    <row r="944" spans="2:24" ht="30" x14ac:dyDescent="0.25">
      <c r="B944" s="70">
        <v>1</v>
      </c>
      <c r="C944" s="13" t="s">
        <v>19</v>
      </c>
      <c r="D944" s="9">
        <v>64</v>
      </c>
      <c r="E944" s="9" t="s">
        <v>20</v>
      </c>
      <c r="F944" s="13"/>
      <c r="G944" s="13" t="s">
        <v>21</v>
      </c>
      <c r="H944" s="21">
        <v>3144</v>
      </c>
      <c r="I944" s="18" t="s">
        <v>347</v>
      </c>
      <c r="J944" s="18" t="s">
        <v>344</v>
      </c>
      <c r="K944" s="18" t="s">
        <v>345</v>
      </c>
      <c r="L944" s="18" t="s">
        <v>348</v>
      </c>
      <c r="M944" s="11" t="s">
        <v>25</v>
      </c>
      <c r="N944" s="53">
        <v>43298.59</v>
      </c>
      <c r="O944" s="13" t="s">
        <v>159</v>
      </c>
      <c r="P944" s="62">
        <f t="shared" si="62"/>
        <v>43298.59</v>
      </c>
      <c r="Q944" s="62">
        <f t="shared" si="59"/>
        <v>0</v>
      </c>
      <c r="R944" s="64" t="s">
        <v>1259</v>
      </c>
      <c r="S944" s="13"/>
      <c r="T944" s="41"/>
      <c r="U944" s="20"/>
      <c r="V944" s="13"/>
      <c r="W944" s="41"/>
      <c r="X944" s="34"/>
    </row>
    <row r="945" spans="1:24" ht="30" x14ac:dyDescent="0.25">
      <c r="B945" s="70">
        <v>1</v>
      </c>
      <c r="C945" s="13" t="s">
        <v>19</v>
      </c>
      <c r="D945" s="9">
        <v>63</v>
      </c>
      <c r="E945" s="9" t="s">
        <v>20</v>
      </c>
      <c r="F945" s="13"/>
      <c r="G945" s="13" t="s">
        <v>21</v>
      </c>
      <c r="H945" s="21">
        <v>3145</v>
      </c>
      <c r="I945" s="18" t="s">
        <v>351</v>
      </c>
      <c r="J945" s="18" t="s">
        <v>344</v>
      </c>
      <c r="K945" s="18" t="s">
        <v>345</v>
      </c>
      <c r="L945" s="18" t="s">
        <v>352</v>
      </c>
      <c r="M945" s="11" t="s">
        <v>25</v>
      </c>
      <c r="N945" s="53">
        <v>43298.59</v>
      </c>
      <c r="O945" s="13" t="s">
        <v>159</v>
      </c>
      <c r="P945" s="62">
        <f t="shared" si="62"/>
        <v>43298.59</v>
      </c>
      <c r="Q945" s="62">
        <f t="shared" si="59"/>
        <v>0</v>
      </c>
      <c r="R945" s="64" t="s">
        <v>1259</v>
      </c>
      <c r="S945" s="13"/>
      <c r="T945" s="41"/>
      <c r="U945" s="20"/>
      <c r="V945" s="13"/>
      <c r="W945" s="41"/>
      <c r="X945" s="34"/>
    </row>
    <row r="946" spans="1:24" ht="30" x14ac:dyDescent="0.25">
      <c r="B946" s="70">
        <v>1</v>
      </c>
      <c r="C946" s="13" t="s">
        <v>19</v>
      </c>
      <c r="D946" s="9">
        <v>65</v>
      </c>
      <c r="E946" s="9" t="s">
        <v>20</v>
      </c>
      <c r="F946" s="13"/>
      <c r="G946" s="13" t="s">
        <v>21</v>
      </c>
      <c r="H946" s="21">
        <v>3186</v>
      </c>
      <c r="I946" s="18" t="s">
        <v>378</v>
      </c>
      <c r="J946" s="18" t="s">
        <v>344</v>
      </c>
      <c r="K946" s="18" t="s">
        <v>379</v>
      </c>
      <c r="L946" s="18" t="s">
        <v>380</v>
      </c>
      <c r="M946" s="11" t="s">
        <v>25</v>
      </c>
      <c r="N946" s="53">
        <v>58900</v>
      </c>
      <c r="O946" s="13" t="s">
        <v>159</v>
      </c>
      <c r="P946" s="62">
        <f t="shared" si="62"/>
        <v>58900</v>
      </c>
      <c r="Q946" s="62">
        <f t="shared" si="59"/>
        <v>0</v>
      </c>
      <c r="R946" s="64" t="s">
        <v>1259</v>
      </c>
      <c r="S946" s="13"/>
      <c r="T946" s="41"/>
      <c r="U946" s="20"/>
      <c r="V946" s="13"/>
      <c r="W946" s="41"/>
      <c r="X946" s="34"/>
    </row>
    <row r="947" spans="1:24" s="39" customFormat="1" ht="18.75" x14ac:dyDescent="0.25">
      <c r="A947" s="101"/>
      <c r="B947" s="39">
        <f>SUM(B7:B946)</f>
        <v>940</v>
      </c>
      <c r="C947" s="48"/>
      <c r="D947" s="30"/>
      <c r="E947" s="30"/>
      <c r="F947" s="30"/>
      <c r="G947" s="30"/>
      <c r="H947" s="31"/>
      <c r="I947" s="31"/>
      <c r="J947" s="35"/>
      <c r="K947" s="35"/>
      <c r="L947" s="35"/>
      <c r="M947" s="30"/>
      <c r="N947" s="58">
        <f>SUBTOTAL(9,N7:N946)</f>
        <v>475625.79499999993</v>
      </c>
      <c r="O947" s="32"/>
      <c r="P947" s="63">
        <f>SUBTOTAL(9,P7:P946)</f>
        <v>468184.75699999998</v>
      </c>
      <c r="Q947" s="63">
        <f>SUBTOTAL(9,Q7:Q946)</f>
        <v>7441.0379999999996</v>
      </c>
      <c r="R947" s="32"/>
      <c r="S947" s="32"/>
      <c r="T947" s="32">
        <f>SUBTOTAL(9,T7:T946)</f>
        <v>0</v>
      </c>
      <c r="U947" s="32"/>
      <c r="V947" s="32"/>
      <c r="W947" s="32">
        <f>SUBTOTAL(9,W7:W946)</f>
        <v>0</v>
      </c>
      <c r="X947" s="32">
        <f>SUBTOTAL(9,X7:X946)</f>
        <v>0</v>
      </c>
    </row>
    <row r="949" spans="1:24" ht="43.15" customHeight="1" x14ac:dyDescent="0.25">
      <c r="C949" s="105" t="s">
        <v>1254</v>
      </c>
      <c r="D949" s="105"/>
      <c r="E949" s="105"/>
    </row>
    <row r="950" spans="1:24" ht="40.15" customHeight="1" x14ac:dyDescent="0.25">
      <c r="C950" s="105" t="s">
        <v>1255</v>
      </c>
      <c r="D950" s="105"/>
      <c r="E950" s="105"/>
    </row>
  </sheetData>
  <autoFilter ref="B6:AF946" xr:uid="{58836121-C5D2-4C7F-9188-8166477E294F}"/>
  <mergeCells count="2">
    <mergeCell ref="C949:E949"/>
    <mergeCell ref="C950:E950"/>
  </mergeCells>
  <conditionalFormatting sqref="N72:N213">
    <cfRule type="expression" dxfId="46" priority="75">
      <formula>IF(Y72="BAJA",1)</formula>
    </cfRule>
  </conditionalFormatting>
  <conditionalFormatting sqref="X48:X78 X80 X82:X98 X100:X107 X109:X125 X127:X130 X142:X145 X148:X149 X152:X159 X161 X163:X169 X171:X175 X178:X199 X201:X212 X215:X217 X219:X220 X223:X235 X247 X250:X266 X273:X277 X280:X282 X286:X290 X292:X302 X308:X315 X318 X355:X374 X376:X384 X386 X388:X390 X393:X399 X413:X414 X471 X473 X475:X476 X491:X504 X547:X552 X561:X565 X567:X568 X570 X572:X574 X576:X578 X580:X586 X588:X591 X593:X600 X688 X691:X692 X694:X695 X849 X852:X874 X876:X885 X887:X889 X891:X894 X896:X897 X901:X903 X905:X910 X913:X917 X919:X923 X945 X930:X939 X925:X927 X817:X845 X697:X815 X660:X685 X656:X658 X647:X653 X635:X645 X617:X633 X602:X615 X506:X522 X437:X469 X420:X435 X238:X245 V7:V22 V27:V37 V39:V41 V43:V45 X7:X46">
    <cfRule type="expression" dxfId="45" priority="71">
      <formula>IF(#REF!="baja",1)</formula>
    </cfRule>
  </conditionalFormatting>
  <conditionalFormatting sqref="V48">
    <cfRule type="expression" dxfId="44" priority="67">
      <formula>IF(#REF!="baja",1)</formula>
    </cfRule>
  </conditionalFormatting>
  <conditionalFormatting sqref="V50:V55">
    <cfRule type="expression" dxfId="43" priority="66">
      <formula>IF(#REF!="baja",1)</formula>
    </cfRule>
  </conditionalFormatting>
  <conditionalFormatting sqref="V57:V60">
    <cfRule type="expression" dxfId="42" priority="65">
      <formula>IF(#REF!="baja",1)</formula>
    </cfRule>
  </conditionalFormatting>
  <conditionalFormatting sqref="V62:V64">
    <cfRule type="expression" dxfId="41" priority="64">
      <formula>IF(#REF!="baja",1)</formula>
    </cfRule>
  </conditionalFormatting>
  <conditionalFormatting sqref="V68:V71">
    <cfRule type="expression" dxfId="40" priority="77">
      <formula>IF(#REF!="baja",1)</formula>
    </cfRule>
  </conditionalFormatting>
  <conditionalFormatting sqref="V65:V66">
    <cfRule type="expression" dxfId="39" priority="59">
      <formula>IF(#REF!="baja",1)</formula>
    </cfRule>
  </conditionalFormatting>
  <conditionalFormatting sqref="F72:F213">
    <cfRule type="expression" dxfId="38" priority="56">
      <formula>IF(R72="BAJA",1)</formula>
    </cfRule>
  </conditionalFormatting>
  <conditionalFormatting sqref="X81">
    <cfRule type="expression" dxfId="37" priority="50">
      <formula>IF(AB81="BAJA",1)</formula>
    </cfRule>
  </conditionalFormatting>
  <conditionalFormatting sqref="X99">
    <cfRule type="expression" dxfId="36" priority="46">
      <formula>IF(AB99="BAJA",1)</formula>
    </cfRule>
  </conditionalFormatting>
  <conditionalFormatting sqref="X108">
    <cfRule type="expression" dxfId="35" priority="45">
      <formula>IF(AB108="BAJA",1)</formula>
    </cfRule>
  </conditionalFormatting>
  <conditionalFormatting sqref="X126">
    <cfRule type="expression" dxfId="34" priority="41">
      <formula>IF(AB126="BAJA",1)</formula>
    </cfRule>
  </conditionalFormatting>
  <conditionalFormatting sqref="X131:X134">
    <cfRule type="expression" dxfId="33" priority="40">
      <formula>IF(AB131="BAJA",1)</formula>
    </cfRule>
  </conditionalFormatting>
  <conditionalFormatting sqref="X141">
    <cfRule type="expression" dxfId="32" priority="39">
      <formula>IF(AB141="BAJA",1)</formula>
    </cfRule>
  </conditionalFormatting>
  <conditionalFormatting sqref="X146:X147">
    <cfRule type="expression" dxfId="31" priority="37">
      <formula>IF(AB146="BAJA",1)</formula>
    </cfRule>
  </conditionalFormatting>
  <conditionalFormatting sqref="X150:X151">
    <cfRule type="expression" dxfId="30" priority="36">
      <formula>IF(AB150="BAJA",1)</formula>
    </cfRule>
  </conditionalFormatting>
  <conditionalFormatting sqref="X160 X170 X162">
    <cfRule type="expression" dxfId="29" priority="35">
      <formula>IF(AA160="BAJA",1)</formula>
    </cfRule>
  </conditionalFormatting>
  <conditionalFormatting sqref="S148:S149 S152:S159 S161 S163:S169 S171:S175 S178:S199 S201:S212 S72:S78 S80 S82:S98 S100:S107 S109:S125 S127:S130 O72:O777 S142:S145">
    <cfRule type="expression" dxfId="28" priority="57">
      <formula>IF(#REF!="BAJA",1)</formula>
    </cfRule>
  </conditionalFormatting>
  <conditionalFormatting sqref="U96:U97 U99 U131:U134 U150:U151 U170 U913:U917 U907:U910 U887:U889 U876:U885 U394:U397 U386 U280 U276 U263 U258 U220 U216 U201 U195 U193 U181 U165 U162:U163 U122 U120 U117 U437:U468 U424:U435">
    <cfRule type="expression" dxfId="27" priority="24">
      <formula>IF(AD96="BAJA",1)</formula>
    </cfRule>
  </conditionalFormatting>
  <conditionalFormatting sqref="S450:S451 S671:S672 S645 S602 S584 S581:S582 S572 S570 S567 S556:S560 S548:S550 S546 S540:S542 S759 S752:S753 S724 S707:S712 S702:S704 S695 S680:S681 S802:S803 S770:S772 S766:S768 S818:S819 S814:S815 S683 S480:S487 S460 S524 S23:S26">
    <cfRule type="expression" dxfId="26" priority="23">
      <formula>IF(AA23="BAJA",1)</formula>
    </cfRule>
  </conditionalFormatting>
  <conditionalFormatting sqref="S239">
    <cfRule type="expression" dxfId="25" priority="22">
      <formula>IF(AA239="BAJA",1)</formula>
    </cfRule>
  </conditionalFormatting>
  <conditionalFormatting sqref="S283">
    <cfRule type="expression" dxfId="24" priority="21">
      <formula>IF(AA283="BAJA",1)</formula>
    </cfRule>
  </conditionalFormatting>
  <conditionalFormatting sqref="S323">
    <cfRule type="expression" dxfId="23" priority="20">
      <formula>IF(AA323="BAJA",1)</formula>
    </cfRule>
  </conditionalFormatting>
  <conditionalFormatting sqref="S533">
    <cfRule type="expression" dxfId="22" priority="19">
      <formula>IF(AA533="BAJA",1)</formula>
    </cfRule>
  </conditionalFormatting>
  <conditionalFormatting sqref="S678:S679">
    <cfRule type="expression" dxfId="21" priority="18">
      <formula>IF(AA678="BAJA",1)</formula>
    </cfRule>
  </conditionalFormatting>
  <conditionalFormatting sqref="S763:S765">
    <cfRule type="expression" dxfId="20" priority="17">
      <formula>IF(AA763="BAJA",1)</formula>
    </cfRule>
  </conditionalFormatting>
  <conditionalFormatting sqref="S811:S813">
    <cfRule type="expression" dxfId="19" priority="16">
      <formula>IF(AA811="BAJA",1)</formula>
    </cfRule>
  </conditionalFormatting>
  <conditionalFormatting sqref="S821">
    <cfRule type="expression" dxfId="18" priority="15">
      <formula>IF(AA821="BAJA",1)</formula>
    </cfRule>
  </conditionalFormatting>
  <conditionalFormatting sqref="U94">
    <cfRule type="expression" dxfId="17" priority="14">
      <formula>IF(AD94="BAJA",1)</formula>
    </cfRule>
  </conditionalFormatting>
  <conditionalFormatting sqref="U108">
    <cfRule type="expression" dxfId="16" priority="13">
      <formula>IF(AD108="BAJA",1)</formula>
    </cfRule>
  </conditionalFormatting>
  <conditionalFormatting sqref="U126">
    <cfRule type="expression" dxfId="15" priority="11">
      <formula>IF(AD126="BAJA",1)</formula>
    </cfRule>
  </conditionalFormatting>
  <conditionalFormatting sqref="U141">
    <cfRule type="expression" dxfId="14" priority="10">
      <formula>IF(AD141="BAJA",1)</formula>
    </cfRule>
  </conditionalFormatting>
  <conditionalFormatting sqref="U146:U147">
    <cfRule type="expression" dxfId="13" priority="8">
      <formula>IF(AD146="BAJA",1)</formula>
    </cfRule>
  </conditionalFormatting>
  <conditionalFormatting sqref="U160">
    <cfRule type="expression" dxfId="12" priority="7">
      <formula>IF(AD160="BAJA",1)</formula>
    </cfRule>
  </conditionalFormatting>
  <conditionalFormatting sqref="U919:U923">
    <cfRule type="expression" dxfId="11" priority="1">
      <formula>IF(AD919="BAJA",1)</formula>
    </cfRule>
  </conditionalFormatting>
  <conditionalFormatting sqref="W67">
    <cfRule type="expression" dxfId="10" priority="347">
      <formula>IF(#REF!="baja",1)</formula>
    </cfRule>
  </conditionalFormatting>
  <conditionalFormatting sqref="W20:W21">
    <cfRule type="expression" dxfId="9" priority="518">
      <formula>IF(#REF!="baja",1)</formula>
    </cfRule>
  </conditionalFormatting>
  <conditionalFormatting sqref="F7:G31 F32:F71 G323 G273:G289 G262 G32:G213 G291:G316 G429:G823 G233:G239 I72:K213">
    <cfRule type="expression" dxfId="8" priority="519">
      <formula>IF(#REF!="BAJA",1)</formula>
    </cfRule>
  </conditionalFormatting>
  <conditionalFormatting sqref="H7:H71 J7:L71">
    <cfRule type="expression" dxfId="7" priority="585">
      <formula>IF(#REF!="BAJA",1)</formula>
    </cfRule>
  </conditionalFormatting>
  <conditionalFormatting sqref="N7:N71">
    <cfRule type="expression" dxfId="6" priority="588">
      <formula>IF(#REF!="baja",1)</formula>
    </cfRule>
  </conditionalFormatting>
  <conditionalFormatting sqref="I7:I71">
    <cfRule type="expression" dxfId="5" priority="589">
      <formula>IF(#REF!="BAJA",1)</formula>
    </cfRule>
  </conditionalFormatting>
  <pageMargins left="0.7" right="0.7" top="0.75" bottom="0.75" header="0.3" footer="0.3"/>
  <pageSetup paperSize="9" orientation="portrait" r:id="rId1"/>
  <ignoredErrors>
    <ignoredError sqref="P759 P776 P87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AEAB-62CB-4887-A669-2E865EC321C2}">
  <dimension ref="B3:W28"/>
  <sheetViews>
    <sheetView showGridLines="0" showRowColHeaders="0" topLeftCell="D1" workbookViewId="0">
      <selection activeCell="F7" sqref="F7"/>
    </sheetView>
  </sheetViews>
  <sheetFormatPr baseColWidth="10" defaultRowHeight="15" x14ac:dyDescent="0.25"/>
  <cols>
    <col min="3" max="3" width="11.7109375" customWidth="1"/>
    <col min="4" max="4" width="7" customWidth="1"/>
    <col min="5" max="5" width="21.5703125" customWidth="1"/>
    <col min="6" max="6" width="18" customWidth="1"/>
    <col min="7" max="7" width="18.5703125" customWidth="1"/>
    <col min="8" max="8" width="42.28515625" customWidth="1"/>
    <col min="10" max="10" width="17" customWidth="1"/>
    <col min="11" max="11" width="12.28515625" customWidth="1"/>
    <col min="12" max="12" width="13.140625" customWidth="1"/>
    <col min="13" max="13" width="18.28515625" customWidth="1"/>
    <col min="15" max="16" width="17" customWidth="1"/>
    <col min="17" max="17" width="37.5703125" customWidth="1"/>
    <col min="18" max="18" width="13.5703125" customWidth="1"/>
    <col min="19" max="20" width="15.140625" customWidth="1"/>
    <col min="21" max="21" width="17.7109375" customWidth="1"/>
    <col min="22" max="22" width="17" customWidth="1"/>
    <col min="23" max="23" width="16.28515625" customWidth="1"/>
  </cols>
  <sheetData>
    <row r="3" spans="2:23" ht="23.25" x14ac:dyDescent="0.25">
      <c r="B3" s="38"/>
      <c r="C3" s="68" t="s">
        <v>0</v>
      </c>
      <c r="D3" s="68"/>
      <c r="E3" s="68"/>
      <c r="F3" s="68"/>
      <c r="G3" s="69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2:23" ht="15.75" x14ac:dyDescent="0.25">
      <c r="B4" s="2"/>
      <c r="C4" s="2"/>
      <c r="D4" s="4"/>
      <c r="E4" s="4"/>
      <c r="F4" s="2"/>
      <c r="G4" s="3"/>
      <c r="H4" s="4"/>
      <c r="I4" s="4"/>
      <c r="J4" s="4"/>
      <c r="K4" s="4"/>
      <c r="L4" s="4"/>
      <c r="M4" s="49"/>
      <c r="N4" s="4"/>
      <c r="O4" s="60"/>
      <c r="P4" s="60"/>
      <c r="Q4" s="2"/>
      <c r="R4" s="4"/>
      <c r="S4" s="40"/>
      <c r="T4" s="2"/>
      <c r="U4" s="2"/>
      <c r="V4" s="40"/>
      <c r="W4" s="40"/>
    </row>
    <row r="5" spans="2:23" x14ac:dyDescent="0.25">
      <c r="B5" s="2"/>
      <c r="C5" s="2"/>
      <c r="D5" s="73"/>
      <c r="E5" s="73"/>
      <c r="F5" s="73"/>
      <c r="G5" s="1"/>
      <c r="H5" s="73"/>
      <c r="I5" s="73"/>
      <c r="J5" s="73"/>
      <c r="K5" s="73"/>
      <c r="L5" s="73"/>
      <c r="M5" s="59"/>
      <c r="N5" s="2"/>
      <c r="O5" s="60"/>
      <c r="P5" s="60"/>
      <c r="Q5" s="2"/>
      <c r="R5" s="2"/>
      <c r="S5" s="40"/>
      <c r="T5" s="2"/>
      <c r="U5" s="2"/>
      <c r="V5" s="40"/>
      <c r="W5" s="40"/>
    </row>
    <row r="6" spans="2:23" ht="75" x14ac:dyDescent="0.25">
      <c r="B6" s="5" t="s">
        <v>1266</v>
      </c>
      <c r="C6" s="5" t="s">
        <v>1</v>
      </c>
      <c r="D6" s="5" t="s">
        <v>2</v>
      </c>
      <c r="E6" s="5" t="s">
        <v>3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6" t="s">
        <v>10</v>
      </c>
      <c r="L6" s="5" t="s">
        <v>11</v>
      </c>
      <c r="M6" s="50" t="s">
        <v>12</v>
      </c>
      <c r="N6" s="7" t="s">
        <v>1261</v>
      </c>
      <c r="O6" s="61" t="s">
        <v>1256</v>
      </c>
      <c r="P6" s="61" t="s">
        <v>1253</v>
      </c>
      <c r="Q6" s="7" t="s">
        <v>18</v>
      </c>
      <c r="R6" s="7" t="s">
        <v>13</v>
      </c>
      <c r="S6" s="8" t="s">
        <v>1265</v>
      </c>
      <c r="T6" s="7" t="s">
        <v>14</v>
      </c>
      <c r="U6" s="7" t="s">
        <v>16</v>
      </c>
      <c r="V6" s="8" t="s">
        <v>17</v>
      </c>
      <c r="W6" s="8" t="s">
        <v>15</v>
      </c>
    </row>
    <row r="7" spans="2:23" ht="30" x14ac:dyDescent="0.25">
      <c r="B7" s="74">
        <v>1</v>
      </c>
      <c r="C7" s="75" t="s">
        <v>19</v>
      </c>
      <c r="D7" s="76">
        <v>651</v>
      </c>
      <c r="E7" s="76" t="s">
        <v>20</v>
      </c>
      <c r="F7" s="77" t="s">
        <v>57</v>
      </c>
      <c r="G7" s="90" t="s">
        <v>693</v>
      </c>
      <c r="H7" s="91" t="s">
        <v>80</v>
      </c>
      <c r="I7" s="91"/>
      <c r="J7" s="91"/>
      <c r="K7" s="91"/>
      <c r="L7" s="80" t="s">
        <v>25</v>
      </c>
      <c r="M7" s="81">
        <v>23.01</v>
      </c>
      <c r="N7" s="82" t="s">
        <v>26</v>
      </c>
      <c r="O7" s="83">
        <f t="shared" ref="O7:O11" si="0">M7*0.5*2</f>
        <v>23.01</v>
      </c>
      <c r="P7" s="83">
        <f t="shared" ref="P7:P27" si="1">M7-O7</f>
        <v>0</v>
      </c>
      <c r="Q7" s="76" t="s">
        <v>1258</v>
      </c>
      <c r="R7" s="82"/>
      <c r="S7" s="85"/>
      <c r="T7" s="86"/>
      <c r="U7" s="86" t="s">
        <v>57</v>
      </c>
      <c r="V7" s="85"/>
      <c r="W7" s="87"/>
    </row>
    <row r="8" spans="2:23" ht="30" x14ac:dyDescent="0.25">
      <c r="B8" s="74">
        <v>1</v>
      </c>
      <c r="C8" s="75" t="s">
        <v>19</v>
      </c>
      <c r="D8" s="76">
        <v>652</v>
      </c>
      <c r="E8" s="76" t="s">
        <v>20</v>
      </c>
      <c r="F8" s="77" t="s">
        <v>57</v>
      </c>
      <c r="G8" s="90" t="s">
        <v>694</v>
      </c>
      <c r="H8" s="91" t="s">
        <v>80</v>
      </c>
      <c r="I8" s="91"/>
      <c r="J8" s="91"/>
      <c r="K8" s="91"/>
      <c r="L8" s="80" t="s">
        <v>25</v>
      </c>
      <c r="M8" s="81">
        <v>23.01</v>
      </c>
      <c r="N8" s="82" t="s">
        <v>26</v>
      </c>
      <c r="O8" s="83">
        <f t="shared" si="0"/>
        <v>23.01</v>
      </c>
      <c r="P8" s="83">
        <f t="shared" si="1"/>
        <v>0</v>
      </c>
      <c r="Q8" s="76" t="s">
        <v>1258</v>
      </c>
      <c r="R8" s="82"/>
      <c r="S8" s="85"/>
      <c r="T8" s="86"/>
      <c r="U8" s="86" t="s">
        <v>57</v>
      </c>
      <c r="V8" s="85"/>
      <c r="W8" s="87"/>
    </row>
    <row r="9" spans="2:23" ht="30" x14ac:dyDescent="0.25">
      <c r="B9" s="74">
        <v>1</v>
      </c>
      <c r="C9" s="75" t="s">
        <v>19</v>
      </c>
      <c r="D9" s="76">
        <v>653</v>
      </c>
      <c r="E9" s="76" t="s">
        <v>20</v>
      </c>
      <c r="F9" s="77" t="s">
        <v>57</v>
      </c>
      <c r="G9" s="90" t="s">
        <v>695</v>
      </c>
      <c r="H9" s="91" t="s">
        <v>80</v>
      </c>
      <c r="I9" s="91"/>
      <c r="J9" s="91"/>
      <c r="K9" s="91"/>
      <c r="L9" s="80" t="s">
        <v>25</v>
      </c>
      <c r="M9" s="81">
        <v>23.01</v>
      </c>
      <c r="N9" s="82" t="s">
        <v>26</v>
      </c>
      <c r="O9" s="83">
        <f t="shared" si="0"/>
        <v>23.01</v>
      </c>
      <c r="P9" s="83">
        <f t="shared" si="1"/>
        <v>0</v>
      </c>
      <c r="Q9" s="76" t="s">
        <v>1258</v>
      </c>
      <c r="R9" s="82"/>
      <c r="S9" s="85"/>
      <c r="T9" s="86"/>
      <c r="U9" s="86" t="s">
        <v>57</v>
      </c>
      <c r="V9" s="85"/>
      <c r="W9" s="87"/>
    </row>
    <row r="10" spans="2:23" ht="30" x14ac:dyDescent="0.25">
      <c r="B10" s="74">
        <v>1</v>
      </c>
      <c r="C10" s="75" t="s">
        <v>19</v>
      </c>
      <c r="D10" s="76">
        <v>654</v>
      </c>
      <c r="E10" s="76" t="s">
        <v>20</v>
      </c>
      <c r="F10" s="77" t="s">
        <v>57</v>
      </c>
      <c r="G10" s="90" t="s">
        <v>696</v>
      </c>
      <c r="H10" s="91" t="s">
        <v>80</v>
      </c>
      <c r="I10" s="91"/>
      <c r="J10" s="91"/>
      <c r="K10" s="91"/>
      <c r="L10" s="80" t="s">
        <v>25</v>
      </c>
      <c r="M10" s="81">
        <v>23.01</v>
      </c>
      <c r="N10" s="82" t="s">
        <v>26</v>
      </c>
      <c r="O10" s="83">
        <f t="shared" si="0"/>
        <v>23.01</v>
      </c>
      <c r="P10" s="83">
        <f t="shared" si="1"/>
        <v>0</v>
      </c>
      <c r="Q10" s="76" t="s">
        <v>1258</v>
      </c>
      <c r="R10" s="82"/>
      <c r="S10" s="85"/>
      <c r="T10" s="86"/>
      <c r="U10" s="86" t="s">
        <v>57</v>
      </c>
      <c r="V10" s="85"/>
      <c r="W10" s="87"/>
    </row>
    <row r="11" spans="2:23" ht="30" x14ac:dyDescent="0.25">
      <c r="B11" s="74">
        <v>1</v>
      </c>
      <c r="C11" s="75" t="s">
        <v>19</v>
      </c>
      <c r="D11" s="76">
        <v>655</v>
      </c>
      <c r="E11" s="76" t="s">
        <v>20</v>
      </c>
      <c r="F11" s="77" t="s">
        <v>57</v>
      </c>
      <c r="G11" s="90" t="s">
        <v>697</v>
      </c>
      <c r="H11" s="91" t="s">
        <v>80</v>
      </c>
      <c r="I11" s="91"/>
      <c r="J11" s="91"/>
      <c r="K11" s="91"/>
      <c r="L11" s="80" t="s">
        <v>25</v>
      </c>
      <c r="M11" s="81">
        <v>23.01</v>
      </c>
      <c r="N11" s="82" t="s">
        <v>26</v>
      </c>
      <c r="O11" s="83">
        <f t="shared" si="0"/>
        <v>23.01</v>
      </c>
      <c r="P11" s="83">
        <f t="shared" si="1"/>
        <v>0</v>
      </c>
      <c r="Q11" s="76" t="s">
        <v>1258</v>
      </c>
      <c r="R11" s="82"/>
      <c r="S11" s="85"/>
      <c r="T11" s="86"/>
      <c r="U11" s="86" t="s">
        <v>57</v>
      </c>
      <c r="V11" s="85"/>
      <c r="W11" s="87"/>
    </row>
    <row r="12" spans="2:23" x14ac:dyDescent="0.25">
      <c r="B12" s="74">
        <v>1</v>
      </c>
      <c r="C12" s="75">
        <v>2020</v>
      </c>
      <c r="D12" s="76">
        <v>2055</v>
      </c>
      <c r="E12" s="75" t="s">
        <v>20</v>
      </c>
      <c r="F12" s="75" t="s">
        <v>57</v>
      </c>
      <c r="G12" s="80">
        <v>4407</v>
      </c>
      <c r="H12" s="76" t="s">
        <v>471</v>
      </c>
      <c r="I12" s="86" t="s">
        <v>106</v>
      </c>
      <c r="J12" s="86" t="s">
        <v>476</v>
      </c>
      <c r="K12" s="86" t="s">
        <v>482</v>
      </c>
      <c r="L12" s="80" t="s">
        <v>25</v>
      </c>
      <c r="M12" s="95">
        <v>49.25</v>
      </c>
      <c r="N12" s="82" t="s">
        <v>26</v>
      </c>
      <c r="O12" s="83">
        <f t="shared" ref="O12" si="2">M12*0.2*2</f>
        <v>19.700000000000003</v>
      </c>
      <c r="P12" s="83">
        <f t="shared" si="1"/>
        <v>29.549999999999997</v>
      </c>
      <c r="Q12" s="84" t="s">
        <v>1257</v>
      </c>
      <c r="R12" s="86"/>
      <c r="S12" s="96"/>
      <c r="T12" s="86"/>
      <c r="U12" s="86" t="s">
        <v>57</v>
      </c>
      <c r="V12" s="96"/>
      <c r="W12" s="87"/>
    </row>
    <row r="13" spans="2:23" x14ac:dyDescent="0.25">
      <c r="B13" s="74">
        <v>1</v>
      </c>
      <c r="C13" s="75" t="s">
        <v>19</v>
      </c>
      <c r="D13" s="76">
        <v>592</v>
      </c>
      <c r="E13" s="76" t="s">
        <v>20</v>
      </c>
      <c r="F13" s="77" t="s">
        <v>57</v>
      </c>
      <c r="G13" s="78" t="s">
        <v>673</v>
      </c>
      <c r="H13" s="79" t="s">
        <v>674</v>
      </c>
      <c r="I13" s="79" t="s">
        <v>675</v>
      </c>
      <c r="J13" s="79" t="s">
        <v>676</v>
      </c>
      <c r="K13" s="79"/>
      <c r="L13" s="80" t="s">
        <v>25</v>
      </c>
      <c r="M13" s="81">
        <v>84.99</v>
      </c>
      <c r="N13" s="82" t="s">
        <v>26</v>
      </c>
      <c r="O13" s="83">
        <f t="shared" ref="O13:O14" si="3">M13*0.2*5</f>
        <v>84.990000000000009</v>
      </c>
      <c r="P13" s="83">
        <f t="shared" si="1"/>
        <v>0</v>
      </c>
      <c r="Q13" s="84" t="s">
        <v>1257</v>
      </c>
      <c r="R13" s="82"/>
      <c r="S13" s="85"/>
      <c r="T13" s="86"/>
      <c r="U13" s="86"/>
      <c r="V13" s="85"/>
      <c r="W13" s="87"/>
    </row>
    <row r="14" spans="2:23" x14ac:dyDescent="0.25">
      <c r="B14" s="74">
        <v>1</v>
      </c>
      <c r="C14" s="75" t="s">
        <v>19</v>
      </c>
      <c r="D14" s="76">
        <v>593</v>
      </c>
      <c r="E14" s="76" t="s">
        <v>20</v>
      </c>
      <c r="F14" s="77" t="s">
        <v>57</v>
      </c>
      <c r="G14" s="78" t="s">
        <v>677</v>
      </c>
      <c r="H14" s="79" t="s">
        <v>674</v>
      </c>
      <c r="I14" s="79" t="s">
        <v>675</v>
      </c>
      <c r="J14" s="79" t="s">
        <v>676</v>
      </c>
      <c r="K14" s="79"/>
      <c r="L14" s="80" t="s">
        <v>25</v>
      </c>
      <c r="M14" s="81">
        <v>84.99</v>
      </c>
      <c r="N14" s="82" t="s">
        <v>26</v>
      </c>
      <c r="O14" s="83">
        <f t="shared" si="3"/>
        <v>84.990000000000009</v>
      </c>
      <c r="P14" s="83">
        <f t="shared" si="1"/>
        <v>0</v>
      </c>
      <c r="Q14" s="84" t="s">
        <v>1257</v>
      </c>
      <c r="R14" s="82"/>
      <c r="S14" s="85"/>
      <c r="T14" s="86"/>
      <c r="U14" s="86"/>
      <c r="V14" s="85"/>
      <c r="W14" s="87"/>
    </row>
    <row r="15" spans="2:23" ht="30" x14ac:dyDescent="0.25">
      <c r="B15" s="74">
        <v>1</v>
      </c>
      <c r="C15" s="75" t="s">
        <v>19</v>
      </c>
      <c r="D15" s="76">
        <v>1288</v>
      </c>
      <c r="E15" s="76" t="s">
        <v>20</v>
      </c>
      <c r="F15" s="77" t="s">
        <v>57</v>
      </c>
      <c r="G15" s="78" t="s">
        <v>798</v>
      </c>
      <c r="H15" s="78" t="s">
        <v>563</v>
      </c>
      <c r="I15" s="82"/>
      <c r="J15" s="82"/>
      <c r="K15" s="82"/>
      <c r="L15" s="80" t="s">
        <v>25</v>
      </c>
      <c r="M15" s="88">
        <v>86.73</v>
      </c>
      <c r="N15" s="82" t="s">
        <v>26</v>
      </c>
      <c r="O15" s="83">
        <f t="shared" ref="O15:O22" si="4">M15*0.5*2</f>
        <v>86.73</v>
      </c>
      <c r="P15" s="83">
        <f t="shared" si="1"/>
        <v>0</v>
      </c>
      <c r="Q15" s="76" t="s">
        <v>1258</v>
      </c>
      <c r="R15" s="82"/>
      <c r="S15" s="85"/>
      <c r="T15" s="86"/>
      <c r="U15" s="86" t="s">
        <v>57</v>
      </c>
      <c r="V15" s="85"/>
      <c r="W15" s="87"/>
    </row>
    <row r="16" spans="2:23" ht="30" x14ac:dyDescent="0.25">
      <c r="B16" s="74">
        <v>1</v>
      </c>
      <c r="C16" s="75" t="s">
        <v>19</v>
      </c>
      <c r="D16" s="76">
        <v>1290</v>
      </c>
      <c r="E16" s="76" t="s">
        <v>20</v>
      </c>
      <c r="F16" s="77" t="s">
        <v>57</v>
      </c>
      <c r="G16" s="94" t="s">
        <v>822</v>
      </c>
      <c r="H16" s="78" t="s">
        <v>563</v>
      </c>
      <c r="I16" s="79"/>
      <c r="J16" s="79"/>
      <c r="K16" s="79"/>
      <c r="L16" s="80" t="s">
        <v>25</v>
      </c>
      <c r="M16" s="88">
        <v>86.73</v>
      </c>
      <c r="N16" s="82" t="s">
        <v>26</v>
      </c>
      <c r="O16" s="83">
        <f t="shared" si="4"/>
        <v>86.73</v>
      </c>
      <c r="P16" s="83">
        <f t="shared" si="1"/>
        <v>0</v>
      </c>
      <c r="Q16" s="76" t="s">
        <v>1258</v>
      </c>
      <c r="R16" s="82"/>
      <c r="S16" s="85"/>
      <c r="T16" s="86"/>
      <c r="U16" s="86" t="s">
        <v>57</v>
      </c>
      <c r="V16" s="85"/>
      <c r="W16" s="87"/>
    </row>
    <row r="17" spans="2:23" ht="30" x14ac:dyDescent="0.25">
      <c r="B17" s="74">
        <v>1</v>
      </c>
      <c r="C17" s="75">
        <v>2018</v>
      </c>
      <c r="D17" s="76">
        <v>1962</v>
      </c>
      <c r="E17" s="76" t="s">
        <v>20</v>
      </c>
      <c r="F17" s="77" t="s">
        <v>57</v>
      </c>
      <c r="G17" s="78" t="s">
        <v>719</v>
      </c>
      <c r="H17" s="78" t="s">
        <v>580</v>
      </c>
      <c r="I17" s="79"/>
      <c r="J17" s="79"/>
      <c r="K17" s="79"/>
      <c r="L17" s="80" t="s">
        <v>25</v>
      </c>
      <c r="M17" s="88">
        <v>95</v>
      </c>
      <c r="N17" s="82" t="s">
        <v>26</v>
      </c>
      <c r="O17" s="83">
        <f t="shared" si="4"/>
        <v>95</v>
      </c>
      <c r="P17" s="83">
        <f t="shared" si="1"/>
        <v>0</v>
      </c>
      <c r="Q17" s="76" t="s">
        <v>1258</v>
      </c>
      <c r="R17" s="82"/>
      <c r="S17" s="85"/>
      <c r="T17" s="86"/>
      <c r="U17" s="86" t="s">
        <v>57</v>
      </c>
      <c r="V17" s="85"/>
      <c r="W17" s="87"/>
    </row>
    <row r="18" spans="2:23" ht="30" x14ac:dyDescent="0.25">
      <c r="B18" s="74">
        <v>1</v>
      </c>
      <c r="C18" s="75">
        <v>2018</v>
      </c>
      <c r="D18" s="76">
        <v>1963</v>
      </c>
      <c r="E18" s="76" t="s">
        <v>20</v>
      </c>
      <c r="F18" s="77" t="s">
        <v>57</v>
      </c>
      <c r="G18" s="78" t="s">
        <v>720</v>
      </c>
      <c r="H18" s="78" t="s">
        <v>580</v>
      </c>
      <c r="I18" s="79"/>
      <c r="J18" s="79"/>
      <c r="K18" s="79"/>
      <c r="L18" s="80" t="s">
        <v>25</v>
      </c>
      <c r="M18" s="88">
        <v>95</v>
      </c>
      <c r="N18" s="82" t="s">
        <v>26</v>
      </c>
      <c r="O18" s="83">
        <f t="shared" si="4"/>
        <v>95</v>
      </c>
      <c r="P18" s="83">
        <f t="shared" si="1"/>
        <v>0</v>
      </c>
      <c r="Q18" s="76" t="s">
        <v>1258</v>
      </c>
      <c r="R18" s="82"/>
      <c r="S18" s="85"/>
      <c r="T18" s="86"/>
      <c r="U18" s="86" t="s">
        <v>57</v>
      </c>
      <c r="V18" s="85"/>
      <c r="W18" s="87"/>
    </row>
    <row r="19" spans="2:23" ht="30" x14ac:dyDescent="0.25">
      <c r="B19" s="74">
        <v>1</v>
      </c>
      <c r="C19" s="75" t="s">
        <v>19</v>
      </c>
      <c r="D19" s="76">
        <v>650</v>
      </c>
      <c r="E19" s="76" t="s">
        <v>20</v>
      </c>
      <c r="F19" s="77" t="s">
        <v>57</v>
      </c>
      <c r="G19" s="78" t="s">
        <v>691</v>
      </c>
      <c r="H19" s="79" t="s">
        <v>692</v>
      </c>
      <c r="I19" s="79"/>
      <c r="J19" s="79" t="s">
        <v>606</v>
      </c>
      <c r="K19" s="79"/>
      <c r="L19" s="80" t="s">
        <v>25</v>
      </c>
      <c r="M19" s="81">
        <v>162</v>
      </c>
      <c r="N19" s="82" t="s">
        <v>26</v>
      </c>
      <c r="O19" s="83">
        <f t="shared" si="4"/>
        <v>162</v>
      </c>
      <c r="P19" s="83">
        <f t="shared" si="1"/>
        <v>0</v>
      </c>
      <c r="Q19" s="76" t="s">
        <v>1258</v>
      </c>
      <c r="R19" s="82"/>
      <c r="S19" s="85"/>
      <c r="T19" s="86"/>
      <c r="U19" s="86"/>
      <c r="V19" s="89"/>
      <c r="W19" s="87"/>
    </row>
    <row r="20" spans="2:23" ht="30" x14ac:dyDescent="0.25">
      <c r="B20" s="74">
        <v>1</v>
      </c>
      <c r="C20" s="75" t="s">
        <v>19</v>
      </c>
      <c r="D20" s="76">
        <v>1219</v>
      </c>
      <c r="E20" s="76" t="s">
        <v>20</v>
      </c>
      <c r="F20" s="77" t="s">
        <v>57</v>
      </c>
      <c r="G20" s="78" t="s">
        <v>757</v>
      </c>
      <c r="H20" s="79" t="s">
        <v>758</v>
      </c>
      <c r="I20" s="79"/>
      <c r="J20" s="79" t="s">
        <v>606</v>
      </c>
      <c r="K20" s="79"/>
      <c r="L20" s="80" t="s">
        <v>25</v>
      </c>
      <c r="M20" s="81">
        <v>162</v>
      </c>
      <c r="N20" s="82" t="s">
        <v>26</v>
      </c>
      <c r="O20" s="83">
        <f t="shared" si="4"/>
        <v>162</v>
      </c>
      <c r="P20" s="83">
        <f t="shared" si="1"/>
        <v>0</v>
      </c>
      <c r="Q20" s="76" t="s">
        <v>1258</v>
      </c>
      <c r="R20" s="82"/>
      <c r="S20" s="85"/>
      <c r="T20" s="86"/>
      <c r="U20" s="86"/>
      <c r="V20" s="89"/>
      <c r="W20" s="87"/>
    </row>
    <row r="21" spans="2:23" ht="30" x14ac:dyDescent="0.25">
      <c r="B21" s="74">
        <v>1</v>
      </c>
      <c r="C21" s="75" t="s">
        <v>19</v>
      </c>
      <c r="D21" s="76">
        <v>727</v>
      </c>
      <c r="E21" s="76" t="s">
        <v>20</v>
      </c>
      <c r="F21" s="77" t="s">
        <v>57</v>
      </c>
      <c r="G21" s="78" t="s">
        <v>794</v>
      </c>
      <c r="H21" s="78" t="s">
        <v>795</v>
      </c>
      <c r="I21" s="82"/>
      <c r="J21" s="82"/>
      <c r="K21" s="82"/>
      <c r="L21" s="80" t="s">
        <v>25</v>
      </c>
      <c r="M21" s="88">
        <v>200</v>
      </c>
      <c r="N21" s="82" t="s">
        <v>26</v>
      </c>
      <c r="O21" s="83">
        <f t="shared" si="4"/>
        <v>200</v>
      </c>
      <c r="P21" s="83">
        <f t="shared" si="1"/>
        <v>0</v>
      </c>
      <c r="Q21" s="76" t="s">
        <v>1258</v>
      </c>
      <c r="R21" s="82"/>
      <c r="S21" s="85"/>
      <c r="T21" s="86"/>
      <c r="U21" s="86" t="s">
        <v>57</v>
      </c>
      <c r="V21" s="85"/>
      <c r="W21" s="87"/>
    </row>
    <row r="22" spans="2:23" ht="30" x14ac:dyDescent="0.25">
      <c r="B22" s="74">
        <v>1</v>
      </c>
      <c r="C22" s="75" t="s">
        <v>19</v>
      </c>
      <c r="D22" s="76">
        <v>726</v>
      </c>
      <c r="E22" s="76" t="s">
        <v>20</v>
      </c>
      <c r="F22" s="77" t="s">
        <v>57</v>
      </c>
      <c r="G22" s="78" t="s">
        <v>799</v>
      </c>
      <c r="H22" s="78" t="s">
        <v>795</v>
      </c>
      <c r="I22" s="82"/>
      <c r="J22" s="82"/>
      <c r="K22" s="82"/>
      <c r="L22" s="80" t="s">
        <v>25</v>
      </c>
      <c r="M22" s="88">
        <v>200</v>
      </c>
      <c r="N22" s="82" t="s">
        <v>26</v>
      </c>
      <c r="O22" s="83">
        <f t="shared" si="4"/>
        <v>200</v>
      </c>
      <c r="P22" s="83">
        <f t="shared" si="1"/>
        <v>0</v>
      </c>
      <c r="Q22" s="76" t="s">
        <v>1258</v>
      </c>
      <c r="R22" s="82"/>
      <c r="S22" s="85"/>
      <c r="T22" s="86"/>
      <c r="U22" s="86" t="s">
        <v>57</v>
      </c>
      <c r="V22" s="85"/>
      <c r="W22" s="87"/>
    </row>
    <row r="23" spans="2:23" x14ac:dyDescent="0.25">
      <c r="B23" s="74">
        <v>1</v>
      </c>
      <c r="C23" s="75" t="s">
        <v>19</v>
      </c>
      <c r="D23" s="76">
        <v>810</v>
      </c>
      <c r="E23" s="76" t="s">
        <v>20</v>
      </c>
      <c r="F23" s="77" t="s">
        <v>57</v>
      </c>
      <c r="G23" s="78" t="s">
        <v>668</v>
      </c>
      <c r="H23" s="79" t="s">
        <v>669</v>
      </c>
      <c r="I23" s="79"/>
      <c r="J23" s="79"/>
      <c r="K23" s="79"/>
      <c r="L23" s="80" t="s">
        <v>25</v>
      </c>
      <c r="M23" s="81">
        <v>240.41</v>
      </c>
      <c r="N23" s="82" t="s">
        <v>26</v>
      </c>
      <c r="O23" s="83">
        <f t="shared" ref="O23:O27" si="5">M23*0.2*5</f>
        <v>240.41</v>
      </c>
      <c r="P23" s="83">
        <f t="shared" si="1"/>
        <v>0</v>
      </c>
      <c r="Q23" s="84" t="s">
        <v>1257</v>
      </c>
      <c r="R23" s="82"/>
      <c r="S23" s="85"/>
      <c r="T23" s="86"/>
      <c r="U23" s="86" t="s">
        <v>57</v>
      </c>
      <c r="V23" s="85"/>
      <c r="W23" s="87"/>
    </row>
    <row r="24" spans="2:23" x14ac:dyDescent="0.25">
      <c r="B24" s="74">
        <v>1</v>
      </c>
      <c r="C24" s="75" t="s">
        <v>19</v>
      </c>
      <c r="D24" s="76">
        <v>811</v>
      </c>
      <c r="E24" s="76" t="s">
        <v>20</v>
      </c>
      <c r="F24" s="77" t="s">
        <v>57</v>
      </c>
      <c r="G24" s="78" t="s">
        <v>670</v>
      </c>
      <c r="H24" s="79" t="s">
        <v>669</v>
      </c>
      <c r="I24" s="79"/>
      <c r="J24" s="79"/>
      <c r="K24" s="79"/>
      <c r="L24" s="80" t="s">
        <v>25</v>
      </c>
      <c r="M24" s="81">
        <v>240.41</v>
      </c>
      <c r="N24" s="82" t="s">
        <v>26</v>
      </c>
      <c r="O24" s="83">
        <f t="shared" si="5"/>
        <v>240.41</v>
      </c>
      <c r="P24" s="83">
        <f t="shared" si="1"/>
        <v>0</v>
      </c>
      <c r="Q24" s="84" t="s">
        <v>1257</v>
      </c>
      <c r="R24" s="82"/>
      <c r="S24" s="85"/>
      <c r="T24" s="86"/>
      <c r="U24" s="86" t="s">
        <v>57</v>
      </c>
      <c r="V24" s="85"/>
      <c r="W24" s="87"/>
    </row>
    <row r="25" spans="2:23" ht="30" x14ac:dyDescent="0.25">
      <c r="B25" s="74">
        <v>1</v>
      </c>
      <c r="C25" s="75" t="s">
        <v>19</v>
      </c>
      <c r="D25" s="76">
        <v>311</v>
      </c>
      <c r="E25" s="76" t="s">
        <v>20</v>
      </c>
      <c r="F25" s="77" t="s">
        <v>57</v>
      </c>
      <c r="G25" s="78" t="s">
        <v>634</v>
      </c>
      <c r="H25" s="79" t="s">
        <v>635</v>
      </c>
      <c r="I25" s="79"/>
      <c r="J25" s="79"/>
      <c r="K25" s="79"/>
      <c r="L25" s="80" t="s">
        <v>25</v>
      </c>
      <c r="M25" s="81">
        <v>876.83</v>
      </c>
      <c r="N25" s="82" t="s">
        <v>159</v>
      </c>
      <c r="O25" s="83">
        <f t="shared" si="5"/>
        <v>876.83</v>
      </c>
      <c r="P25" s="83">
        <f t="shared" si="1"/>
        <v>0</v>
      </c>
      <c r="Q25" s="76" t="s">
        <v>1257</v>
      </c>
      <c r="R25" s="82"/>
      <c r="S25" s="85"/>
      <c r="T25" s="86"/>
      <c r="U25" s="86" t="s">
        <v>57</v>
      </c>
      <c r="V25" s="85"/>
      <c r="W25" s="87"/>
    </row>
    <row r="26" spans="2:23" ht="30" x14ac:dyDescent="0.25">
      <c r="B26" s="74">
        <v>1</v>
      </c>
      <c r="C26" s="75" t="s">
        <v>19</v>
      </c>
      <c r="D26" s="76">
        <v>312</v>
      </c>
      <c r="E26" s="76" t="s">
        <v>20</v>
      </c>
      <c r="F26" s="77" t="s">
        <v>57</v>
      </c>
      <c r="G26" s="78" t="s">
        <v>1119</v>
      </c>
      <c r="H26" s="79" t="s">
        <v>635</v>
      </c>
      <c r="I26" s="79"/>
      <c r="J26" s="79"/>
      <c r="K26" s="79"/>
      <c r="L26" s="80" t="s">
        <v>60</v>
      </c>
      <c r="M26" s="81">
        <v>876.83</v>
      </c>
      <c r="N26" s="82" t="s">
        <v>159</v>
      </c>
      <c r="O26" s="83">
        <f t="shared" si="5"/>
        <v>876.83</v>
      </c>
      <c r="P26" s="83">
        <f t="shared" si="1"/>
        <v>0</v>
      </c>
      <c r="Q26" s="76" t="s">
        <v>1257</v>
      </c>
      <c r="R26" s="92"/>
      <c r="S26" s="93"/>
      <c r="T26" s="86"/>
      <c r="U26" s="86"/>
      <c r="V26" s="85"/>
      <c r="W26" s="89"/>
    </row>
    <row r="27" spans="2:23" ht="30" x14ac:dyDescent="0.25">
      <c r="B27" s="74">
        <v>1</v>
      </c>
      <c r="C27" s="75" t="s">
        <v>19</v>
      </c>
      <c r="D27" s="76">
        <v>313</v>
      </c>
      <c r="E27" s="76" t="s">
        <v>20</v>
      </c>
      <c r="F27" s="77" t="s">
        <v>57</v>
      </c>
      <c r="G27" s="78" t="s">
        <v>1120</v>
      </c>
      <c r="H27" s="79" t="s">
        <v>1121</v>
      </c>
      <c r="I27" s="79"/>
      <c r="J27" s="79"/>
      <c r="K27" s="79"/>
      <c r="L27" s="80" t="s">
        <v>60</v>
      </c>
      <c r="M27" s="81">
        <v>876.83</v>
      </c>
      <c r="N27" s="82" t="s">
        <v>159</v>
      </c>
      <c r="O27" s="83">
        <f t="shared" si="5"/>
        <v>876.83</v>
      </c>
      <c r="P27" s="83">
        <f t="shared" si="1"/>
        <v>0</v>
      </c>
      <c r="Q27" s="76" t="s">
        <v>1257</v>
      </c>
      <c r="R27" s="92"/>
      <c r="S27" s="93"/>
      <c r="T27" s="86"/>
      <c r="U27" s="86"/>
      <c r="V27" s="85"/>
      <c r="W27" s="89"/>
    </row>
    <row r="28" spans="2:23" ht="18.75" x14ac:dyDescent="0.25">
      <c r="B28" s="39">
        <f>SUM(B7:B27)</f>
        <v>21</v>
      </c>
      <c r="C28" s="48"/>
      <c r="D28" s="30"/>
      <c r="E28" s="30"/>
      <c r="F28" s="30"/>
      <c r="G28" s="31"/>
      <c r="H28" s="31"/>
      <c r="I28" s="35"/>
      <c r="J28" s="35"/>
      <c r="K28" s="35"/>
      <c r="L28" s="30"/>
      <c r="M28" s="58">
        <f>SUM(M7:M27)</f>
        <v>4533.05</v>
      </c>
      <c r="N28" s="58">
        <f t="shared" ref="N28:P28" si="6">SUM(N7:N27)</f>
        <v>0</v>
      </c>
      <c r="O28" s="58">
        <f t="shared" si="6"/>
        <v>4503.5</v>
      </c>
      <c r="P28" s="58">
        <f t="shared" si="6"/>
        <v>29.549999999999997</v>
      </c>
      <c r="Q28" s="58"/>
      <c r="R28" s="58"/>
      <c r="S28" s="58"/>
      <c r="T28" s="58"/>
      <c r="U28" s="58"/>
      <c r="V28" s="58"/>
      <c r="W28" s="58"/>
    </row>
  </sheetData>
  <conditionalFormatting sqref="W17:W27 W9:W12">
    <cfRule type="expression" dxfId="4" priority="4">
      <formula>IF(#REF!="baja",1)</formula>
    </cfRule>
  </conditionalFormatting>
  <conditionalFormatting sqref="N7:N24">
    <cfRule type="expression" dxfId="3" priority="3">
      <formula>IF(#REF!="BAJA",1)</formula>
    </cfRule>
  </conditionalFormatting>
  <conditionalFormatting sqref="F9:F24">
    <cfRule type="expression" dxfId="2" priority="5">
      <formula>IF(#REF!="BAJA",1)</formula>
    </cfRule>
  </conditionalFormatting>
  <conditionalFormatting sqref="T25:T27 T12">
    <cfRule type="expression" dxfId="1" priority="2">
      <formula>IF(AC12="BAJA",1)</formula>
    </cfRule>
  </conditionalFormatting>
  <conditionalFormatting sqref="R20">
    <cfRule type="expression" dxfId="0" priority="1">
      <formula>IF(Z20="BAJA",1)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GENERAL</vt:lpstr>
      <vt:lpstr>Cuadro maestro</vt:lpstr>
      <vt:lpstr>Propuesta de donacion 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Kryssia Susana Alas</dc:creator>
  <cp:lastModifiedBy>Kryssia Susana Alas</cp:lastModifiedBy>
  <dcterms:created xsi:type="dcterms:W3CDTF">2022-03-09T14:29:54Z</dcterms:created>
  <dcterms:modified xsi:type="dcterms:W3CDTF">2022-04-22T13:53:48Z</dcterms:modified>
</cp:coreProperties>
</file>